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zsony megye" sheetId="1" state="visible" r:id="rId2"/>
    <sheet name="Sheet1" sheetId="2" state="visible" r:id="rId3"/>
    <sheet name="generell" sheetId="3" state="visible" r:id="rId4"/>
    <sheet name="Baranya megye" sheetId="4" state="visible" r:id="rId5"/>
    <sheet name="Sopron megye" sheetId="5" state="visible" r:id="rId6"/>
    <sheet name="Tolna megye" sheetId="6" state="visible" r:id="rId7"/>
    <sheet name="Vas megye" sheetId="7" state="visible" r:id="rId8"/>
    <sheet name="Moson megye" sheetId="8" state="visible" r:id="rId9"/>
    <sheet name="Győr megye" sheetId="9" state="visible" r:id="rId10"/>
    <sheet name="Vas data" sheetId="10" state="visible" r:id="rId11"/>
    <sheet name="Sopron data" sheetId="11" state="visible" r:id="rId12"/>
    <sheet name="Sopron90-00" sheetId="12" state="visible" r:id="rId13"/>
    <sheet name="IdaSopron" sheetId="13" state="visible" r:id="rId14"/>
    <sheet name="Sheet12" sheetId="14" state="visible" r:id="rId15"/>
    <sheet name="Gyor data" sheetId="15" state="visible" r:id="rId16"/>
    <sheet name="Pozsony data" sheetId="16" state="visible" r:id="rId17"/>
  </sheets>
  <externalReferences>
    <externalReference r:id="rId1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<sst xmlns="http://schemas.openxmlformats.org/spreadsheetml/2006/main" count="1905" uniqueCount="1606">
  <si>
    <t xml:space="preserve">ungarisch</t>
  </si>
  <si>
    <t xml:space="preserve">deutsch</t>
  </si>
  <si>
    <t xml:space="preserve">serbokroatisch</t>
  </si>
  <si>
    <t xml:space="preserve">tót</t>
  </si>
  <si>
    <t xml:space="preserve">inländische</t>
  </si>
  <si>
    <t xml:space="preserve">fremde&gt;30</t>
  </si>
  <si>
    <t xml:space="preserve">andere</t>
  </si>
  <si>
    <t xml:space="preserve">bunjew.</t>
  </si>
  <si>
    <t xml:space="preserve">Pozsony megye</t>
  </si>
  <si>
    <t xml:space="preserve">Dunaszerdahelyi (Alsó-Csallóközi) járás</t>
  </si>
  <si>
    <t xml:space="preserve">Abony (Nagy-), Nemesabony</t>
  </si>
  <si>
    <t xml:space="preserve">Abony (Sik-)</t>
  </si>
  <si>
    <t xml:space="preserve">Alistál</t>
  </si>
  <si>
    <t xml:space="preserve">Baka, Albaka, Felbaka</t>
  </si>
  <si>
    <t xml:space="preserve">Balázsfa</t>
  </si>
  <si>
    <t xml:space="preserve">Bár, Albár, Kisbár</t>
  </si>
  <si>
    <t xml:space="preserve">Beketfa</t>
  </si>
  <si>
    <t xml:space="preserve">Bodak (Kis-)</t>
  </si>
  <si>
    <t xml:space="preserve">MOSON</t>
  </si>
  <si>
    <t xml:space="preserve">Bodak (Nagy-)</t>
  </si>
  <si>
    <t xml:space="preserve">Bögellö</t>
  </si>
  <si>
    <t xml:space="preserve">Bös</t>
  </si>
  <si>
    <t xml:space="preserve">Budafa (Kis-)</t>
  </si>
  <si>
    <t xml:space="preserve">Budafa (Nagy-)</t>
  </si>
  <si>
    <t xml:space="preserve">Cséfa, Cséfalva</t>
  </si>
  <si>
    <t xml:space="preserve">Csenkeszfa</t>
  </si>
  <si>
    <t xml:space="preserve">Csentőfa</t>
  </si>
  <si>
    <t xml:space="preserve">Darnó</t>
  </si>
  <si>
    <t xml:space="preserve">Dercsika</t>
  </si>
  <si>
    <t xml:space="preserve">Eperjes, Pozsonyeperjes</t>
  </si>
  <si>
    <t xml:space="preserve">Éte (Hegybene-)</t>
  </si>
  <si>
    <t xml:space="preserve">Éte (Töbör-)</t>
  </si>
  <si>
    <t xml:space="preserve">Felbár</t>
  </si>
  <si>
    <t xml:space="preserve">Felistál</t>
  </si>
  <si>
    <t xml:space="preserve">Gelle (Egyház-)</t>
  </si>
  <si>
    <t xml:space="preserve">Gelle (Ó-)</t>
  </si>
  <si>
    <t xml:space="preserve">Hódos, Nemeshodos</t>
  </si>
  <si>
    <t xml:space="preserve">Karcsa (Egyház-)</t>
  </si>
  <si>
    <t xml:space="preserve">Karcsa (Erdőhát-)</t>
  </si>
  <si>
    <t xml:space="preserve">Karcsa (Etre-)</t>
  </si>
  <si>
    <t xml:space="preserve">Karcsa (Gönczöl-)</t>
  </si>
  <si>
    <t xml:space="preserve">Karcsa (Királyfia-)</t>
  </si>
  <si>
    <t xml:space="preserve">Karcsa (Kulcsár-)</t>
  </si>
  <si>
    <t xml:space="preserve">Karcsa (Morócz-)</t>
  </si>
  <si>
    <t xml:space="preserve">Karcsa (Pinke-)</t>
  </si>
  <si>
    <t xml:space="preserve">Karcsa (Sipos-), Karcsa (Amádé-)</t>
  </si>
  <si>
    <t xml:space="preserve">Karcsa (Solymos-)</t>
  </si>
  <si>
    <t xml:space="preserve">Kisfalud, Dunakisfalud</t>
  </si>
  <si>
    <t xml:space="preserve">Kürth, Csallóközkürt </t>
  </si>
  <si>
    <t xml:space="preserve">Lipót</t>
  </si>
  <si>
    <t xml:space="preserve">Lúcs (Kis-)</t>
  </si>
  <si>
    <t xml:space="preserve">Lúcs (Nagy-)</t>
  </si>
  <si>
    <t xml:space="preserve">Mad, Nagymad</t>
  </si>
  <si>
    <t xml:space="preserve">Nádasd, Csallóköznádasd </t>
  </si>
  <si>
    <t xml:space="preserve">Nyárasd (Alsó-)</t>
  </si>
  <si>
    <t xml:space="preserve">Nyárasd (Felső-)</t>
  </si>
  <si>
    <t xml:space="preserve">Nyék, Csallóköznyék </t>
  </si>
  <si>
    <t xml:space="preserve">Padány</t>
  </si>
  <si>
    <t xml:space="preserve">Patony (Benke-)</t>
  </si>
  <si>
    <t xml:space="preserve">Patony (Bögöly-)</t>
  </si>
  <si>
    <t xml:space="preserve">Patony (Csécsény-)</t>
  </si>
  <si>
    <t xml:space="preserve">Patony (Diós-), Patony (Förge-), Diósförgepatony </t>
  </si>
  <si>
    <t xml:space="preserve">Patony (Löger-)</t>
  </si>
  <si>
    <t xml:space="preserve">Pódafa</t>
  </si>
  <si>
    <t xml:space="preserve">Pósfa, Csallóközpósfa </t>
  </si>
  <si>
    <t xml:space="preserve">Püski</t>
  </si>
  <si>
    <t xml:space="preserve">Remete</t>
  </si>
  <si>
    <t xml:space="preserve">Süly</t>
  </si>
  <si>
    <t xml:space="preserve">Szent-Mihályfa</t>
  </si>
  <si>
    <t xml:space="preserve">Szerdahely (Duna-)</t>
  </si>
  <si>
    <t xml:space="preserve">Tejed (Lidér-)</t>
  </si>
  <si>
    <t xml:space="preserve">Tejed (Ollé-)</t>
  </si>
  <si>
    <t xml:space="preserve">Tőkes, Dunatőkes</t>
  </si>
  <si>
    <t xml:space="preserve">Tönye</t>
  </si>
  <si>
    <t xml:space="preserve">Udvarnok (Kis-)</t>
  </si>
  <si>
    <t xml:space="preserve">Udvarmok (Nagy-)</t>
  </si>
  <si>
    <t xml:space="preserve">Vámosfalu, Felsővámos </t>
  </si>
  <si>
    <t xml:space="preserve">Várkony</t>
  </si>
  <si>
    <t xml:space="preserve">Vásárút</t>
  </si>
  <si>
    <t xml:space="preserve">Zseli</t>
  </si>
  <si>
    <t xml:space="preserve">Somorjai (Felső-Csallóközi) járás</t>
  </si>
  <si>
    <t xml:space="preserve">Bácsfa</t>
  </si>
  <si>
    <t xml:space="preserve">Béke</t>
  </si>
  <si>
    <t xml:space="preserve">Búcsúháza</t>
  </si>
  <si>
    <t xml:space="preserve">Bústelek</t>
  </si>
  <si>
    <t xml:space="preserve">Csákány, Pozsonycsákány</t>
  </si>
  <si>
    <t xml:space="preserve">Csenke</t>
  </si>
  <si>
    <t xml:space="preserve">Csölle (Alsó-), Csölle (Felső-), Csölle</t>
  </si>
  <si>
    <t xml:space="preserve">1,18</t>
  </si>
  <si>
    <t xml:space="preserve">Csölösztő</t>
  </si>
  <si>
    <t xml:space="preserve">Csütörtök, Csötörtök</t>
  </si>
  <si>
    <t xml:space="preserve">Dénesd</t>
  </si>
  <si>
    <t xml:space="preserve">Doborgaz</t>
  </si>
  <si>
    <t xml:space="preserve">Éberhardt, Éberhard</t>
  </si>
  <si>
    <t xml:space="preserve">Fél</t>
  </si>
  <si>
    <t xml:space="preserve">Gomba, Nemesgomba </t>
  </si>
  <si>
    <t xml:space="preserve">Gútor</t>
  </si>
  <si>
    <t xml:space="preserve">Hideghét</t>
  </si>
  <si>
    <t xml:space="preserve">Illésháza</t>
  </si>
  <si>
    <t xml:space="preserve">Jányok (Alsó-)</t>
  </si>
  <si>
    <t xml:space="preserve">Jányok (Felső-)</t>
  </si>
  <si>
    <t xml:space="preserve">Jóka, Kisjóka, Nagyjóka</t>
  </si>
  <si>
    <t xml:space="preserve">Ujhelyjóka</t>
  </si>
  <si>
    <t xml:space="preserve">Keszölczés</t>
  </si>
  <si>
    <t xml:space="preserve">Kiliti, Dunakiliti</t>
  </si>
  <si>
    <t xml:space="preserve">Királyfia</t>
  </si>
  <si>
    <t xml:space="preserve">Lég (Kis-)</t>
  </si>
  <si>
    <t xml:space="preserve">Lég (Nagy-)</t>
  </si>
  <si>
    <t xml:space="preserve">Maczháza</t>
  </si>
  <si>
    <t xml:space="preserve">Madarász, Kismadarász </t>
  </si>
  <si>
    <t xml:space="preserve">Magyar (Kis-)</t>
  </si>
  <si>
    <t xml:space="preserve">Magyar (Nagy-)</t>
  </si>
  <si>
    <t xml:space="preserve">Misérd</t>
  </si>
  <si>
    <t xml:space="preserve">Olgya</t>
  </si>
  <si>
    <t xml:space="preserve">Paka (Csukár-)</t>
  </si>
  <si>
    <t xml:space="preserve">Paka (Kis-)</t>
  </si>
  <si>
    <t xml:space="preserve">Paka (Nagy-)</t>
  </si>
  <si>
    <t xml:space="preserve">Patony (Elő-)</t>
  </si>
  <si>
    <t xml:space="preserve">Prukk, Dunahidas </t>
  </si>
  <si>
    <t xml:space="preserve">Püspöki, Pozsonypüspöki </t>
  </si>
  <si>
    <t xml:space="preserve">Sárosfá</t>
  </si>
  <si>
    <t xml:space="preserve">Szarva (Nagy-)</t>
  </si>
  <si>
    <t xml:space="preserve">Szász</t>
  </si>
  <si>
    <t xml:space="preserve">Szemet</t>
  </si>
  <si>
    <t xml:space="preserve">Szunyogdi</t>
  </si>
  <si>
    <t xml:space="preserve">Tárnok, Csallóköztárnok</t>
  </si>
  <si>
    <t xml:space="preserve">Tejfalu</t>
  </si>
  <si>
    <t xml:space="preserve">Tonkháza</t>
  </si>
  <si>
    <t xml:space="preserve">Torcs</t>
  </si>
  <si>
    <t xml:space="preserve">Uszor</t>
  </si>
  <si>
    <t xml:space="preserve">Vajka</t>
  </si>
  <si>
    <t xml:space="preserve">Vatta (Bél-), Bélvata</t>
  </si>
  <si>
    <t xml:space="preserve">Vatta (Vajas-), Vajasvata </t>
  </si>
  <si>
    <t xml:space="preserve">Vereknye</t>
  </si>
  <si>
    <t xml:space="preserve">Vök</t>
  </si>
  <si>
    <t xml:space="preserve">Somorja</t>
  </si>
  <si>
    <t xml:space="preserve">Pozsonyi járás</t>
  </si>
  <si>
    <t xml:space="preserve">Bél (Magyar-)</t>
  </si>
  <si>
    <t xml:space="preserve">Szenczi Járás</t>
  </si>
  <si>
    <t xml:space="preserve">Bél (Német-)</t>
  </si>
  <si>
    <t xml:space="preserve">Besztercze, Pozsonybesztercze </t>
  </si>
  <si>
    <t xml:space="preserve">Borostyánkő, Pozsonyborostyánkő </t>
  </si>
  <si>
    <t xml:space="preserve">Borsa, Kisborsa, Nagyborsa</t>
  </si>
  <si>
    <t xml:space="preserve">Cseklész</t>
  </si>
  <si>
    <t xml:space="preserve">Dévény</t>
  </si>
  <si>
    <t xml:space="preserve">Egyházfa</t>
  </si>
  <si>
    <t xml:space="preserve">Főrév</t>
  </si>
  <si>
    <t xml:space="preserve">Gurab (Horvát-)</t>
  </si>
  <si>
    <t xml:space="preserve">Hidegkút, Pozsonyhidegkút </t>
  </si>
  <si>
    <t xml:space="preserve">Hochstettnó, Nagymagasfalu</t>
  </si>
  <si>
    <t xml:space="preserve">Iványi, Pozsonyivánka </t>
  </si>
  <si>
    <t xml:space="preserve">Jánosháza, Dunajánosháza </t>
  </si>
  <si>
    <t xml:space="preserve">Királyfa</t>
  </si>
  <si>
    <t xml:space="preserve">Körmösd (Pap-)</t>
  </si>
  <si>
    <t xml:space="preserve">Lamacs</t>
  </si>
  <si>
    <t xml:space="preserve">Ligetfalu, Pozsonyligetfalu </t>
  </si>
  <si>
    <t xml:space="preserve">Maaszt, Mászt </t>
  </si>
  <si>
    <t xml:space="preserve">Máriavölgy</t>
  </si>
  <si>
    <t xml:space="preserve">Papfa</t>
  </si>
  <si>
    <t xml:space="preserve">Récse</t>
  </si>
  <si>
    <t xml:space="preserve">Saáp, Dunasáp, Sáp</t>
  </si>
  <si>
    <t xml:space="preserve">Stomfa</t>
  </si>
  <si>
    <t xml:space="preserve">Súr (Hegy-)</t>
  </si>
  <si>
    <t xml:space="preserve">Súr (Péntek-)</t>
  </si>
  <si>
    <t xml:space="preserve">Torony, Dunatorony</t>
  </si>
  <si>
    <t xml:space="preserve">Ujfalu (Dévény-)</t>
  </si>
  <si>
    <t xml:space="preserve">Ujfalu (Duna-)</t>
  </si>
  <si>
    <t xml:space="preserve">Vajnor, Pozsonyszőlős </t>
  </si>
  <si>
    <t xml:space="preserve">Zohor</t>
  </si>
  <si>
    <t xml:space="preserve">Zoncz</t>
  </si>
  <si>
    <t xml:space="preserve">Pozsony</t>
  </si>
  <si>
    <t xml:space="preserve">Sum</t>
  </si>
  <si>
    <t xml:space="preserve">%</t>
  </si>
  <si>
    <t xml:space="preserve">Sum without capital</t>
  </si>
  <si>
    <t xml:space="preserve">Nördlichster Punkt 18.903504 46.859773</t>
  </si>
  <si>
    <t xml:space="preserve">Östlichster Punkt 19.006213 46.698435</t>
  </si>
  <si>
    <t xml:space="preserve">Südlichster Punkt 18.44933 45.735499</t>
  </si>
  <si>
    <t xml:space="preserve">Westlichster Punkt 17.629047 45.988508</t>
  </si>
  <si>
    <t xml:space="preserve">Baranya megye</t>
  </si>
  <si>
    <t xml:space="preserve">Liptód</t>
  </si>
  <si>
    <t xml:space="preserve">kroatisch</t>
  </si>
  <si>
    <t xml:space="preserve">serbisch</t>
  </si>
  <si>
    <t xml:space="preserve">Somberek</t>
  </si>
  <si>
    <t xml:space="preserve">Tolna megye</t>
  </si>
  <si>
    <t xml:space="preserve">Báttaszék</t>
  </si>
  <si>
    <t xml:space="preserve">Mőzs</t>
  </si>
  <si>
    <t xml:space="preserve">Tolna</t>
  </si>
  <si>
    <t xml:space="preserve">°</t>
  </si>
  <si>
    <t xml:space="preserve">^</t>
  </si>
  <si>
    <t xml:space="preserve">´</t>
  </si>
  <si>
    <t xml:space="preserve">`</t>
  </si>
  <si>
    <t xml:space="preserve">~</t>
  </si>
  <si>
    <t xml:space="preserve">Ü</t>
  </si>
  <si>
    <t xml:space="preserve">Ű</t>
  </si>
  <si>
    <t xml:space="preserve">Ö</t>
  </si>
  <si>
    <t xml:space="preserve">Ő</t>
  </si>
  <si>
    <t xml:space="preserve">A</t>
  </si>
  <si>
    <t xml:space="preserve">Á</t>
  </si>
  <si>
    <t xml:space="preserve">À</t>
  </si>
  <si>
    <t xml:space="preserve">E</t>
  </si>
  <si>
    <t xml:space="preserve">É</t>
  </si>
  <si>
    <t xml:space="preserve">È</t>
  </si>
  <si>
    <t xml:space="preserve">I</t>
  </si>
  <si>
    <t xml:space="preserve">Í</t>
  </si>
  <si>
    <t xml:space="preserve">Ì</t>
  </si>
  <si>
    <t xml:space="preserve">O</t>
  </si>
  <si>
    <t xml:space="preserve">Ó</t>
  </si>
  <si>
    <t xml:space="preserve">Ò</t>
  </si>
  <si>
    <t xml:space="preserve">U</t>
  </si>
  <si>
    <t xml:space="preserve">Ú</t>
  </si>
  <si>
    <t xml:space="preserve">Ù</t>
  </si>
  <si>
    <t xml:space="preserve">Länge</t>
  </si>
  <si>
    <t xml:space="preserve">Breite</t>
  </si>
  <si>
    <t xml:space="preserve">Zelle Zeile</t>
  </si>
  <si>
    <t xml:space="preserve">Zelle Spalte</t>
  </si>
  <si>
    <t xml:space="preserve">https://msi.nga.mil/MSISiteContent/StaticFiles/Calculators/degree.html</t>
  </si>
  <si>
    <t xml:space="preserve">Norden</t>
  </si>
  <si>
    <t xml:space="preserve">1 Grad Breite bei 46° Breite</t>
  </si>
  <si>
    <t xml:space="preserve">Osten</t>
  </si>
  <si>
    <t xml:space="preserve">km pro Grad Breite</t>
  </si>
  <si>
    <t xml:space="preserve">Süden</t>
  </si>
  <si>
    <t xml:space="preserve">km pro Grad Länge</t>
  </si>
  <si>
    <t xml:space="preserve">Westen</t>
  </si>
  <si>
    <t xml:space="preserve">Unterschied Nord-Süd (Breite)</t>
  </si>
  <si>
    <t xml:space="preserve">Zeilenzahl</t>
  </si>
  <si>
    <t xml:space="preserve">Normierung falls notwendig (sonst auf 1 setzen)</t>
  </si>
  <si>
    <t xml:space="preserve">entspricht</t>
  </si>
  <si>
    <t xml:space="preserve">km</t>
  </si>
  <si>
    <t xml:space="preserve">1 Zelle ist x Breitengrade</t>
  </si>
  <si>
    <t xml:space="preserve">Unterschied Ost-West (Länge)</t>
  </si>
  <si>
    <t xml:space="preserve">Spaltenzahl</t>
  </si>
  <si>
    <t xml:space="preserve">1 Zelle ist x Längengrade</t>
  </si>
  <si>
    <t xml:space="preserve">Pécsi járás</t>
  </si>
  <si>
    <t xml:space="preserve">Aranyos/Aranyosgadány</t>
  </si>
  <si>
    <t xml:space="preserve">Árpád/Nagyárpád in Pécs</t>
  </si>
  <si>
    <t xml:space="preserve">Áta</t>
  </si>
  <si>
    <t xml:space="preserve">Ujbánya/Kisújbánya</t>
  </si>
  <si>
    <t xml:space="preserve">Belvárd/Belvárdgyula</t>
  </si>
  <si>
    <t xml:space="preserve">Birján</t>
  </si>
  <si>
    <t xml:space="preserve">Püspökbogád</t>
  </si>
  <si>
    <t xml:space="preserve">Bosta</t>
  </si>
  <si>
    <t xml:space="preserve">Kisbudmér</t>
  </si>
  <si>
    <t xml:space="preserve">Nagybudmér</t>
  </si>
  <si>
    <t xml:space="preserve">Cserkut</t>
  </si>
  <si>
    <t xml:space="preserve">Devecser/Pécsdevecser</t>
  </si>
  <si>
    <t xml:space="preserve">Egerág</t>
  </si>
  <si>
    <t xml:space="preserve">Gadány/Aranyosgadány</t>
  </si>
  <si>
    <t xml:space="preserve">Garé</t>
  </si>
  <si>
    <t xml:space="preserve">Görcsöny</t>
  </si>
  <si>
    <t xml:space="preserve">38 (35 cigany)</t>
  </si>
  <si>
    <t xml:space="preserve">Gyód</t>
  </si>
  <si>
    <t xml:space="preserve">Gyula/Belvárdgyula</t>
  </si>
  <si>
    <t xml:space="preserve">0 jetzt Belvárdgyula</t>
  </si>
  <si>
    <t xml:space="preserve">Hásságy</t>
  </si>
  <si>
    <t xml:space="preserve">Herend/Kisherend</t>
  </si>
  <si>
    <t xml:space="preserve">Hird</t>
  </si>
  <si>
    <t xml:space="preserve">Hosszuhetény</t>
  </si>
  <si>
    <t xml:space="preserve">106 (102 czigany)</t>
  </si>
  <si>
    <t xml:space="preserve">Kassa/Kiskassa</t>
  </si>
  <si>
    <t xml:space="preserve">Keszü</t>
  </si>
  <si>
    <t xml:space="preserve">32 (cigany)</t>
  </si>
  <si>
    <t xml:space="preserve">Kiskozár/Kozármisleny</t>
  </si>
  <si>
    <t xml:space="preserve">Nagykozár</t>
  </si>
  <si>
    <t xml:space="preserve">Kökeny</t>
  </si>
  <si>
    <t xml:space="preserve">Szőllőskővágó/Kővágószőlős</t>
  </si>
  <si>
    <t xml:space="preserve">Lothárd</t>
  </si>
  <si>
    <t xml:space="preserve">Málom</t>
  </si>
  <si>
    <t xml:space="preserve">Mártonfa</t>
  </si>
  <si>
    <t xml:space="preserve">Mislény/Kozármisleny</t>
  </si>
  <si>
    <t xml:space="preserve">0 fusioniert zu Kozármislény</t>
  </si>
  <si>
    <t xml:space="preserve">Németi</t>
  </si>
  <si>
    <t xml:space="preserve">Ocsárd</t>
  </si>
  <si>
    <t xml:space="preserve">47 (vorw. czigany)</t>
  </si>
  <si>
    <t xml:space="preserve">Patacs</t>
  </si>
  <si>
    <t xml:space="preserve">0 fusioniert zu Mecsekalja</t>
  </si>
  <si>
    <t xml:space="preserve">Pellérd</t>
  </si>
  <si>
    <t xml:space="preserve">Magyarpeterd/Peterd</t>
  </si>
  <si>
    <t xml:space="preserve">Pogány</t>
  </si>
  <si>
    <t xml:space="preserve">1 (nazarener)</t>
  </si>
  <si>
    <t xml:space="preserve">Ráczpetre/Újpetre</t>
  </si>
  <si>
    <t xml:space="preserve">Regenye</t>
  </si>
  <si>
    <t xml:space="preserve">Romonya</t>
  </si>
  <si>
    <t xml:space="preserve">Sáros/Magyarsarlós</t>
  </si>
  <si>
    <t xml:space="preserve">Somogy</t>
  </si>
  <si>
    <t xml:space="preserve">Szabolcs/Mecsekszabolcs in Pécs</t>
  </si>
  <si>
    <t xml:space="preserve">308 (cseh-morah/vendek)</t>
  </si>
  <si>
    <t xml:space="preserve">138 (vorw cseh-morah, vend und czigany)</t>
  </si>
  <si>
    <t xml:space="preserve">120 (57 cseh-morav, 49 vend)</t>
  </si>
  <si>
    <t xml:space="preserve">Szalánta</t>
  </si>
  <si>
    <t xml:space="preserve">Személy</t>
  </si>
  <si>
    <t xml:space="preserve">Szentkút/jetzt in Pécs</t>
  </si>
  <si>
    <t xml:space="preserve">Szentlászló</t>
  </si>
  <si>
    <t xml:space="preserve">Szilvás</t>
  </si>
  <si>
    <t xml:space="preserve">Szőke</t>
  </si>
  <si>
    <t xml:space="preserve">Szőkéd</t>
  </si>
  <si>
    <t xml:space="preserve">151 sonstige</t>
  </si>
  <si>
    <t xml:space="preserve">Töttös</t>
  </si>
  <si>
    <t xml:space="preserve">Magyarürög/jetzt in Pécs</t>
  </si>
  <si>
    <t xml:space="preserve">Németürög/Ráczváros/jetzt in Pécs</t>
  </si>
  <si>
    <t xml:space="preserve">Udvar</t>
  </si>
  <si>
    <t xml:space="preserve">Vasas</t>
  </si>
  <si>
    <t xml:space="preserve">125 (cseh)</t>
  </si>
  <si>
    <t xml:space="preserve">92 (cseh-morah)</t>
  </si>
  <si>
    <t xml:space="preserve">150 (65 cseh-morav, 85 vend)</t>
  </si>
  <si>
    <t xml:space="preserve">Baranyavári járás</t>
  </si>
  <si>
    <t xml:space="preserve">Albertfalu/KROATIEN</t>
  </si>
  <si>
    <t xml:space="preserve">Baán/KROATIEN</t>
  </si>
  <si>
    <t xml:space="preserve">Baranyavár/KROATIEN</t>
  </si>
  <si>
    <t xml:space="preserve">Bellye/KROATIEN</t>
  </si>
  <si>
    <t xml:space="preserve">Benye/KROATIEN</t>
  </si>
  <si>
    <t xml:space="preserve">Bezedek</t>
  </si>
  <si>
    <t xml:space="preserve">Bodolya/KROATIEN</t>
  </si>
  <si>
    <t xml:space="preserve">Bolmány/KROATIEN</t>
  </si>
  <si>
    <t xml:space="preserve">Magyarboly</t>
  </si>
  <si>
    <t xml:space="preserve">Csuza/KROATIEN</t>
  </si>
  <si>
    <t xml:space="preserve">Darázs/KROATIEN</t>
  </si>
  <si>
    <t xml:space="preserve">Dárda/KROATIEN</t>
  </si>
  <si>
    <t xml:space="preserve">Ivándárda</t>
  </si>
  <si>
    <t xml:space="preserve">Kisdárda/KROATIEN</t>
  </si>
  <si>
    <t xml:space="preserve">Darócz /KROATIEN</t>
  </si>
  <si>
    <t xml:space="preserve">Eugenfalu/KROATIEN</t>
  </si>
  <si>
    <t xml:space="preserve">Herczeg-Szőllős/KROATIEN</t>
  </si>
  <si>
    <t xml:space="preserve">Illocska</t>
  </si>
  <si>
    <t xml:space="preserve">Kácsfalu/KROATIEN</t>
  </si>
  <si>
    <t xml:space="preserve">Karancs/KROATIEN</t>
  </si>
  <si>
    <t xml:space="preserve">Keő/KROATIEN</t>
  </si>
  <si>
    <t xml:space="preserve">Keskend/KROATIEN</t>
  </si>
  <si>
    <t xml:space="preserve">Kisfalud/KROATIEN</t>
  </si>
  <si>
    <t xml:space="preserve">Kopács/KROATIEN</t>
  </si>
  <si>
    <t xml:space="preserve">Kőszeg/Kis-Batina-/KROATIEN</t>
  </si>
  <si>
    <t xml:space="preserve">Lapáncsa</t>
  </si>
  <si>
    <t xml:space="preserve">Laskafalu/KROATIEN</t>
  </si>
  <si>
    <t xml:space="preserve">Laskó/KROATIEN</t>
  </si>
  <si>
    <t xml:space="preserve">Lipova/Lippó</t>
  </si>
  <si>
    <t xml:space="preserve">Lipovicza/Kislippó</t>
  </si>
  <si>
    <t xml:space="preserve">Lőcs/KROATIEN</t>
  </si>
  <si>
    <t xml:space="preserve">Márok/Herczeg-/KROATIEN</t>
  </si>
  <si>
    <t xml:space="preserve">Németmárok</t>
  </si>
  <si>
    <t xml:space="preserve">Monostor/KROATIEN</t>
  </si>
  <si>
    <t xml:space="preserve">Sárok</t>
  </si>
  <si>
    <t xml:space="preserve">Sepse/KROATIEN</t>
  </si>
  <si>
    <t xml:space="preserve">Szent-István/KROATIEN</t>
  </si>
  <si>
    <t xml:space="preserve">Szent-Martón/Szentmárton Újpuszta</t>
  </si>
  <si>
    <t xml:space="preserve">Villány</t>
  </si>
  <si>
    <t xml:space="preserve">Virágos</t>
  </si>
  <si>
    <t xml:space="preserve">Vörösmart/KROATIEN</t>
  </si>
  <si>
    <t xml:space="preserve">Siklósi járás</t>
  </si>
  <si>
    <t xml:space="preserve">Aderjás/Adorjás</t>
  </si>
  <si>
    <t xml:space="preserve">Ivánbattyán</t>
  </si>
  <si>
    <t xml:space="preserve">Beremend</t>
  </si>
  <si>
    <t xml:space="preserve">59 (sokac und czigany)</t>
  </si>
  <si>
    <t xml:space="preserve">116 (90 sokac)</t>
  </si>
  <si>
    <t xml:space="preserve">Besence</t>
  </si>
  <si>
    <t xml:space="preserve">Ujbedán/KROATIEN</t>
  </si>
  <si>
    <t xml:space="preserve">Bisse</t>
  </si>
  <si>
    <t xml:space="preserve">Csarnota</t>
  </si>
  <si>
    <t xml:space="preserve">Csehi/Drávacsehi</t>
  </si>
  <si>
    <t xml:space="preserve">Csepely/Drávacsepely</t>
  </si>
  <si>
    <t xml:space="preserve">Czun/Cún</t>
  </si>
  <si>
    <t xml:space="preserve">Gordisa</t>
  </si>
  <si>
    <t xml:space="preserve">87 (vorw. Czigany)</t>
  </si>
  <si>
    <t xml:space="preserve">83 (81 czigany)</t>
  </si>
  <si>
    <t xml:space="preserve">138 (cigany)</t>
  </si>
  <si>
    <t xml:space="preserve">Gyüd/Máriagyűd in Siklós</t>
  </si>
  <si>
    <t xml:space="preserve">Haraszti/Egyházasharaszti</t>
  </si>
  <si>
    <t xml:space="preserve">Harkány</t>
  </si>
  <si>
    <t xml:space="preserve">Kisharsány</t>
  </si>
  <si>
    <t xml:space="preserve">Nagyharsány</t>
  </si>
  <si>
    <t xml:space="preserve">Hidvég/Baranyahídvég</t>
  </si>
  <si>
    <t xml:space="preserve">77 (cigany)</t>
  </si>
  <si>
    <t xml:space="preserve">Hirics</t>
  </si>
  <si>
    <t xml:space="preserve">67 (czigany)</t>
  </si>
  <si>
    <t xml:space="preserve">Ipacsfa</t>
  </si>
  <si>
    <t xml:space="preserve">Jakabfalu/Kisjakabfalva</t>
  </si>
  <si>
    <t xml:space="preserve">Kásád</t>
  </si>
  <si>
    <t xml:space="preserve">461 (461 sokac)</t>
  </si>
  <si>
    <t xml:space="preserve">Kémes</t>
  </si>
  <si>
    <t xml:space="preserve">Kóros</t>
  </si>
  <si>
    <t xml:space="preserve">Kovácshida</t>
  </si>
  <si>
    <t xml:space="preserve">Kövesd/Villánykövesd</t>
  </si>
  <si>
    <t xml:space="preserve">Lúzsok</t>
  </si>
  <si>
    <t xml:space="preserve">Márfa</t>
  </si>
  <si>
    <t xml:space="preserve">Matty</t>
  </si>
  <si>
    <t xml:space="preserve">Nagyfalu/Siklósnagyfalu</t>
  </si>
  <si>
    <t xml:space="preserve">Old</t>
  </si>
  <si>
    <t xml:space="preserve">59 (vorw czigany)</t>
  </si>
  <si>
    <t xml:space="preserve">52 (cigany)</t>
  </si>
  <si>
    <t xml:space="preserve">Drávapalkonya</t>
  </si>
  <si>
    <t xml:space="preserve">Németpalkonya</t>
  </si>
  <si>
    <t xml:space="preserve">Páprád</t>
  </si>
  <si>
    <t xml:space="preserve">49 (czigany)</t>
  </si>
  <si>
    <t xml:space="preserve">Petárda/KROATIEN</t>
  </si>
  <si>
    <t xml:space="preserve">Piski/Drávapiski</t>
  </si>
  <si>
    <t xml:space="preserve">Raád/Rádfalva</t>
  </si>
  <si>
    <t xml:space="preserve">Sámod</t>
  </si>
  <si>
    <t xml:space="preserve">Siklós</t>
  </si>
  <si>
    <t xml:space="preserve">Drávaszabolcs</t>
  </si>
  <si>
    <t xml:space="preserve">Szaporca</t>
  </si>
  <si>
    <t xml:space="preserve">Szava</t>
  </si>
  <si>
    <t xml:space="preserve">Dráva-Szent-Márton/Alsószentmartón/Felsőszentmárton</t>
  </si>
  <si>
    <t xml:space="preserve">854 (sokac und czigany)</t>
  </si>
  <si>
    <t xml:space="preserve">789 (259 czigany, 529 sokac)</t>
  </si>
  <si>
    <t xml:space="preserve">384 (cigany)</t>
  </si>
  <si>
    <t xml:space="preserve">Kisszentmárton</t>
  </si>
  <si>
    <t xml:space="preserve">Szerdahely/Drávaszerdahely</t>
  </si>
  <si>
    <t xml:space="preserve">Tapolcza/Kistapolca</t>
  </si>
  <si>
    <t xml:space="preserve">Terehegy</t>
  </si>
  <si>
    <t xml:space="preserve">Tésenfa</t>
  </si>
  <si>
    <t xml:space="preserve">Torjáncz/KROATIEN</t>
  </si>
  <si>
    <t xml:space="preserve">Kistótfalu</t>
  </si>
  <si>
    <t xml:space="preserve">Nagytótfalu</t>
  </si>
  <si>
    <t xml:space="preserve">Turony</t>
  </si>
  <si>
    <t xml:space="preserve">Vajszló</t>
  </si>
  <si>
    <t xml:space="preserve">Vejti</t>
  </si>
  <si>
    <t xml:space="preserve">Viszló/Diósviszló</t>
  </si>
  <si>
    <t xml:space="preserve">Vokány</t>
  </si>
  <si>
    <t xml:space="preserve">Hegyháti járás</t>
  </si>
  <si>
    <t xml:space="preserve">Abaliget</t>
  </si>
  <si>
    <t xml:space="preserve">31 (czigany)</t>
  </si>
  <si>
    <t xml:space="preserve">Nagyág/Ág</t>
  </si>
  <si>
    <t xml:space="preserve">Bakóca</t>
  </si>
  <si>
    <t xml:space="preserve">40 (zumeist zigeuner)</t>
  </si>
  <si>
    <t xml:space="preserve">47 (czigany)</t>
  </si>
  <si>
    <t xml:space="preserve">Bános</t>
  </si>
  <si>
    <t xml:space="preserve">Barátur</t>
  </si>
  <si>
    <t xml:space="preserve">Battyán/Kisbattyán</t>
  </si>
  <si>
    <t xml:space="preserve">Bikal</t>
  </si>
  <si>
    <t xml:space="preserve">Bisztricze/Kisbeszterce</t>
  </si>
  <si>
    <t xml:space="preserve">Bodolla/Kisbodolya</t>
  </si>
  <si>
    <t xml:space="preserve">Budafa/Pécsbudafa in Mánfa</t>
  </si>
  <si>
    <t xml:space="preserve">Császta</t>
  </si>
  <si>
    <t xml:space="preserve">Csikóstőttős</t>
  </si>
  <si>
    <t xml:space="preserve">Egerszeg/Felsőegerszeg</t>
  </si>
  <si>
    <t xml:space="preserve">Magyaregregy</t>
  </si>
  <si>
    <t xml:space="preserve">Egyházbér</t>
  </si>
  <si>
    <t xml:space="preserve">Gerényes</t>
  </si>
  <si>
    <t xml:space="preserve">Godissa/Mindszentgodisa</t>
  </si>
  <si>
    <t xml:space="preserve">Gödre</t>
  </si>
  <si>
    <t xml:space="preserve">43 (42 czigany)</t>
  </si>
  <si>
    <t xml:space="preserve">Gyümölosény/Gyümölcsény in Mindszentgodisa</t>
  </si>
  <si>
    <t xml:space="preserve">Kishajmás</t>
  </si>
  <si>
    <t xml:space="preserve">Nagyhajmás</t>
  </si>
  <si>
    <t xml:space="preserve">Kishertelend</t>
  </si>
  <si>
    <t xml:space="preserve">Magyarhertelend</t>
  </si>
  <si>
    <t xml:space="preserve">Hetvehely</t>
  </si>
  <si>
    <t xml:space="preserve">Hörnyék/Hörnyék in Sásd</t>
  </si>
  <si>
    <t xml:space="preserve">39 (vorw. Cigany)</t>
  </si>
  <si>
    <t xml:space="preserve">124 (czigany)</t>
  </si>
  <si>
    <t xml:space="preserve">Husztót</t>
  </si>
  <si>
    <t xml:space="preserve">Jágonok/Jágónak</t>
  </si>
  <si>
    <t xml:space="preserve">Jánosi/Mecsekjánosi in Komló</t>
  </si>
  <si>
    <t xml:space="preserve">Jenő/Baranyajenő</t>
  </si>
  <si>
    <t xml:space="preserve">Kán</t>
  </si>
  <si>
    <t xml:space="preserve">36 (vorw. Cigany)</t>
  </si>
  <si>
    <t xml:space="preserve">Karácodfa</t>
  </si>
  <si>
    <t xml:space="preserve">Kárász</t>
  </si>
  <si>
    <t xml:space="preserve">Komló</t>
  </si>
  <si>
    <t xml:space="preserve">40 (vorw. Cigany)</t>
  </si>
  <si>
    <t xml:space="preserve">Kovaczéna/Kovácsszénája</t>
  </si>
  <si>
    <t xml:space="preserve">Köblény</t>
  </si>
  <si>
    <t xml:space="preserve">Liget</t>
  </si>
  <si>
    <t xml:space="preserve">123 (cigany)</t>
  </si>
  <si>
    <t xml:space="preserve">50 (czigany)</t>
  </si>
  <si>
    <t xml:space="preserve">Mágocs</t>
  </si>
  <si>
    <t xml:space="preserve">Mánfa</t>
  </si>
  <si>
    <t xml:space="preserve">Marócz/Hegyhátmaróc</t>
  </si>
  <si>
    <t xml:space="preserve">Mekényes</t>
  </si>
  <si>
    <t xml:space="preserve">Meződ</t>
  </si>
  <si>
    <t xml:space="preserve">38 (cigany)</t>
  </si>
  <si>
    <t xml:space="preserve">Felsőmindszent</t>
  </si>
  <si>
    <t xml:space="preserve">Mocsolád/Alsómocsolád</t>
  </si>
  <si>
    <t xml:space="preserve">Orfű</t>
  </si>
  <si>
    <t xml:space="preserve">Oroszló</t>
  </si>
  <si>
    <t xml:space="preserve">Okorvölgy</t>
  </si>
  <si>
    <t xml:space="preserve">Pálé</t>
  </si>
  <si>
    <t xml:space="preserve">Pölöske/Mecsekpölöske</t>
  </si>
  <si>
    <t xml:space="preserve">Ráczkozár/Egyházaskozár</t>
  </si>
  <si>
    <t xml:space="preserve">Rákos</t>
  </si>
  <si>
    <t xml:space="preserve">Sásd</t>
  </si>
  <si>
    <t xml:space="preserve">Szágy</t>
  </si>
  <si>
    <t xml:space="preserve">Szakál/Mecsekszakál</t>
  </si>
  <si>
    <t xml:space="preserve">Szalatnak</t>
  </si>
  <si>
    <t xml:space="preserve">Szárász</t>
  </si>
  <si>
    <t xml:space="preserve">Szászvár</t>
  </si>
  <si>
    <t xml:space="preserve">Szatina</t>
  </si>
  <si>
    <t xml:space="preserve">Kaposszekcső</t>
  </si>
  <si>
    <t xml:space="preserve">Magyarszék</t>
  </si>
  <si>
    <t xml:space="preserve">Németszék/Magyarszék</t>
  </si>
  <si>
    <t xml:space="preserve">Szentgyörgy</t>
  </si>
  <si>
    <t xml:space="preserve">Szentkatalin</t>
  </si>
  <si>
    <t xml:space="preserve">Szopok/Mecsekfalu/Komló</t>
  </si>
  <si>
    <t xml:space="preserve">Tarros</t>
  </si>
  <si>
    <t xml:space="preserve">Tekeres</t>
  </si>
  <si>
    <t xml:space="preserve">Tékes</t>
  </si>
  <si>
    <t xml:space="preserve">Tormás</t>
  </si>
  <si>
    <t xml:space="preserve">Tőfű</t>
  </si>
  <si>
    <t xml:space="preserve">Varga</t>
  </si>
  <si>
    <t xml:space="preserve">Vásárosdombó</t>
  </si>
  <si>
    <t xml:space="preserve">Vázsnok</t>
  </si>
  <si>
    <t xml:space="preserve">Vaszar/Kisvaszar</t>
  </si>
  <si>
    <t xml:space="preserve">116 (Zigeuner)</t>
  </si>
  <si>
    <t xml:space="preserve">Vékény</t>
  </si>
  <si>
    <t xml:space="preserve">Mohácsi járás</t>
  </si>
  <si>
    <t xml:space="preserve">Bár</t>
  </si>
  <si>
    <t xml:space="preserve">Babarc</t>
  </si>
  <si>
    <t xml:space="preserve">Németboly</t>
  </si>
  <si>
    <t xml:space="preserve">35 (cigany)</t>
  </si>
  <si>
    <t xml:space="preserve">Borjád</t>
  </si>
  <si>
    <t xml:space="preserve">Dályok/KROATIEN</t>
  </si>
  <si>
    <t xml:space="preserve">Doboka/Görcsönydoboka</t>
  </si>
  <si>
    <t xml:space="preserve">Ráczgörcsöny/Görcsönydoboka</t>
  </si>
  <si>
    <t xml:space="preserve">Izsép/KROATIEN</t>
  </si>
  <si>
    <t xml:space="preserve">Kölked</t>
  </si>
  <si>
    <t xml:space="preserve">Lancsuk/Lánycsók</t>
  </si>
  <si>
    <t xml:space="preserve">Maiss/Majs</t>
  </si>
  <si>
    <t xml:space="preserve">Mohács</t>
  </si>
  <si>
    <t xml:space="preserve">3372 (3278 sokac und 94 cigany)</t>
  </si>
  <si>
    <t xml:space="preserve">2927 (114 czigany, 2719 sokac, 74 bunyvac)</t>
  </si>
  <si>
    <t xml:space="preserve">Kisnyárád</t>
  </si>
  <si>
    <t xml:space="preserve">Nagynyárád</t>
  </si>
  <si>
    <t xml:space="preserve">Pócsa</t>
  </si>
  <si>
    <t xml:space="preserve">Szabar/Székelyszabar</t>
  </si>
  <si>
    <t xml:space="preserve">Szajk</t>
  </si>
  <si>
    <t xml:space="preserve">Dunaszekcső</t>
  </si>
  <si>
    <t xml:space="preserve">37 (vorw cigany)</t>
  </si>
  <si>
    <t xml:space="preserve">Rácztöttös/Töttös</t>
  </si>
  <si>
    <t xml:space="preserve">29 (vorw. Sokac)</t>
  </si>
  <si>
    <t xml:space="preserve">Udvár</t>
  </si>
  <si>
    <t xml:space="preserve">Versend</t>
  </si>
  <si>
    <t xml:space="preserve">502 (vorw sokac)</t>
  </si>
  <si>
    <t xml:space="preserve">699 (220 czigany, 479 sokac)</t>
  </si>
  <si>
    <t xml:space="preserve">252 (czigany)</t>
  </si>
  <si>
    <t xml:space="preserve">Pécsváradi járás</t>
  </si>
  <si>
    <t xml:space="preserve">Berkesd</t>
  </si>
  <si>
    <t xml:space="preserve">36 (36 czigany)</t>
  </si>
  <si>
    <t xml:space="preserve">Fazekasboda</t>
  </si>
  <si>
    <t xml:space="preserve">Bozsok/Palotabozsok</t>
  </si>
  <si>
    <t xml:space="preserve">Ellend</t>
  </si>
  <si>
    <t xml:space="preserve">Feked</t>
  </si>
  <si>
    <t xml:space="preserve">Geresd/Geresdlak</t>
  </si>
  <si>
    <t xml:space="preserve">Hidas</t>
  </si>
  <si>
    <t xml:space="preserve">Hidor</t>
  </si>
  <si>
    <t xml:space="preserve">Himesháza</t>
  </si>
  <si>
    <t xml:space="preserve">Kátoly</t>
  </si>
  <si>
    <t xml:space="preserve">355 (355 sokac)</t>
  </si>
  <si>
    <t xml:space="preserve">Kékesd</t>
  </si>
  <si>
    <t xml:space="preserve">Kéménd/Máriakéménd</t>
  </si>
  <si>
    <t xml:space="preserve">Püspöklak</t>
  </si>
  <si>
    <t xml:space="preserve">Lovászhetény</t>
  </si>
  <si>
    <t xml:space="preserve">Maráza</t>
  </si>
  <si>
    <t xml:space="preserve">Püspökmárok</t>
  </si>
  <si>
    <t xml:space="preserve">104 (102 sokac)</t>
  </si>
  <si>
    <t xml:space="preserve">Monyoród</t>
  </si>
  <si>
    <t xml:space="preserve">132 (132 sokac)</t>
  </si>
  <si>
    <t xml:space="preserve">Nádasd/Mecseknádasd</t>
  </si>
  <si>
    <t xml:space="preserve">54 (cigany)</t>
  </si>
  <si>
    <t xml:space="preserve">Nyomja</t>
  </si>
  <si>
    <t xml:space="preserve">Óbánya</t>
  </si>
  <si>
    <t xml:space="preserve">Ófalu</t>
  </si>
  <si>
    <t xml:space="preserve">Olasz</t>
  </si>
  <si>
    <t xml:space="preserve">213 (sokac)</t>
  </si>
  <si>
    <t xml:space="preserve">217 (216 sokac)</t>
  </si>
  <si>
    <t xml:space="preserve">Nagypall</t>
  </si>
  <si>
    <t xml:space="preserve">Pécsvárad</t>
  </si>
  <si>
    <t xml:space="preserve">Pereked</t>
  </si>
  <si>
    <t xml:space="preserve">Pusztakisfalu</t>
  </si>
  <si>
    <t xml:space="preserve">Rácz-Mecske/Erdősmecske</t>
  </si>
  <si>
    <t xml:space="preserve">Szebény</t>
  </si>
  <si>
    <t xml:space="preserve">Szederkény</t>
  </si>
  <si>
    <t xml:space="preserve">Szellő</t>
  </si>
  <si>
    <t xml:space="preserve">Szent-Erzsébet/Erzsébet</t>
  </si>
  <si>
    <t xml:space="preserve">Szilágy</t>
  </si>
  <si>
    <t xml:space="preserve">Szűr</t>
  </si>
  <si>
    <t xml:space="preserve">Varasd</t>
  </si>
  <si>
    <t xml:space="preserve">Várkony/Zengővárkony</t>
  </si>
  <si>
    <t xml:space="preserve">Véménd</t>
  </si>
  <si>
    <t xml:space="preserve">Zsibrik</t>
  </si>
  <si>
    <t xml:space="preserve">Szt.-Lőrinczi járás</t>
  </si>
  <si>
    <t xml:space="preserve">Babarcszőlős</t>
  </si>
  <si>
    <t xml:space="preserve">Bagota/Pécsbagota</t>
  </si>
  <si>
    <t xml:space="preserve">Bakonya</t>
  </si>
  <si>
    <t xml:space="preserve">Baksa</t>
  </si>
  <si>
    <t xml:space="preserve">48 (vorw czigany)</t>
  </si>
  <si>
    <t xml:space="preserve">Bánfa</t>
  </si>
  <si>
    <t xml:space="preserve">72 (cigany)</t>
  </si>
  <si>
    <t xml:space="preserve">Beczefa/Becefa in Szigetvár</t>
  </si>
  <si>
    <t xml:space="preserve">Bicsérd</t>
  </si>
  <si>
    <t xml:space="preserve">Boda</t>
  </si>
  <si>
    <t xml:space="preserve">Bodony/Siklósbodony</t>
  </si>
  <si>
    <t xml:space="preserve">Czinderibogád/Bogádmindszent</t>
  </si>
  <si>
    <t xml:space="preserve">Bogdása</t>
  </si>
  <si>
    <t xml:space="preserve">50 (cigany)</t>
  </si>
  <si>
    <t xml:space="preserve">Botyka/Botykapeterd</t>
  </si>
  <si>
    <t xml:space="preserve">Büdösfa/Rózsafa</t>
  </si>
  <si>
    <t xml:space="preserve">Bükkösd</t>
  </si>
  <si>
    <t xml:space="preserve">Kiscsány/Csányoszró</t>
  </si>
  <si>
    <t xml:space="preserve">Nagycsány</t>
  </si>
  <si>
    <t xml:space="preserve">Csebény</t>
  </si>
  <si>
    <t xml:space="preserve">Cserdi</t>
  </si>
  <si>
    <t xml:space="preserve">Dencsháza</t>
  </si>
  <si>
    <t xml:space="preserve">71 (cigany)</t>
  </si>
  <si>
    <t xml:space="preserve">Dinnyeberki</t>
  </si>
  <si>
    <t xml:space="preserve">35 (czigany)</t>
  </si>
  <si>
    <t xml:space="preserve">Egerszeg/Hegyszentmárton</t>
  </si>
  <si>
    <t xml:space="preserve">Gerde</t>
  </si>
  <si>
    <t xml:space="preserve">Gilvánfa</t>
  </si>
  <si>
    <t xml:space="preserve">52 (49 czigany)</t>
  </si>
  <si>
    <t xml:space="preserve">Goricza/Bükkösd</t>
  </si>
  <si>
    <t xml:space="preserve">Gyűrűfű</t>
  </si>
  <si>
    <t xml:space="preserve">Helesfa</t>
  </si>
  <si>
    <t xml:space="preserve">Hernádfa/Gyöngyfa</t>
  </si>
  <si>
    <t xml:space="preserve">Hertelend/Magyarhertelend</t>
  </si>
  <si>
    <t xml:space="preserve">Ibafa</t>
  </si>
  <si>
    <t xml:space="preserve">Iványi/Drávaiványi</t>
  </si>
  <si>
    <t xml:space="preserve">Kacsóta</t>
  </si>
  <si>
    <t xml:space="preserve">Kákics</t>
  </si>
  <si>
    <t xml:space="preserve">40 (40 czigany)</t>
  </si>
  <si>
    <t xml:space="preserve">Katádfa</t>
  </si>
  <si>
    <t xml:space="preserve">Kemse</t>
  </si>
  <si>
    <t xml:space="preserve">Kisdér</t>
  </si>
  <si>
    <t xml:space="preserve">Kisasszonyfa</t>
  </si>
  <si>
    <t xml:space="preserve">Korpád/Ibafa</t>
  </si>
  <si>
    <t xml:space="preserve">Marócsa</t>
  </si>
  <si>
    <t xml:space="preserve">Mecske/Magyarmecske</t>
  </si>
  <si>
    <t xml:space="preserve">Megyefa</t>
  </si>
  <si>
    <t xml:space="preserve">Csonkamindszent</t>
  </si>
  <si>
    <t xml:space="preserve">Ujmindszent/Bogádmindszent</t>
  </si>
  <si>
    <t xml:space="preserve">Monosokor</t>
  </si>
  <si>
    <t xml:space="preserve">Monyoród/Hegyszentmárton</t>
  </si>
  <si>
    <t xml:space="preserve">Okorág</t>
  </si>
  <si>
    <t xml:space="preserve">Oszró/Csányoszró</t>
  </si>
  <si>
    <t xml:space="preserve">Ózd/Ózdfalu</t>
  </si>
  <si>
    <t xml:space="preserve">Pázdány</t>
  </si>
  <si>
    <t xml:space="preserve">Kispeterd</t>
  </si>
  <si>
    <t xml:space="preserve">Nagypeterd</t>
  </si>
  <si>
    <t xml:space="preserve">Piskó</t>
  </si>
  <si>
    <t xml:space="preserve">Ronádfa/Gyöngyfa</t>
  </si>
  <si>
    <t xml:space="preserve">Rugásd/Gerde</t>
  </si>
  <si>
    <t xml:space="preserve">Sellye</t>
  </si>
  <si>
    <t xml:space="preserve">68 (vorw czigany)</t>
  </si>
  <si>
    <t xml:space="preserve">Sósvertike</t>
  </si>
  <si>
    <t xml:space="preserve">Sumony</t>
  </si>
  <si>
    <t xml:space="preserve">Szent-Dienes/Szentdénes</t>
  </si>
  <si>
    <t xml:space="preserve">38 (czigany)</t>
  </si>
  <si>
    <t xml:space="preserve">Szent-Erzsébet/Nyugotszenterzsébet</t>
  </si>
  <si>
    <t xml:space="preserve">Szent-Gál/Királyegyháza</t>
  </si>
  <si>
    <t xml:space="preserve">Szent-Iván/Királyegyháza</t>
  </si>
  <si>
    <t xml:space="preserve">Szent-Király/Szabadszentkirály</t>
  </si>
  <si>
    <t xml:space="preserve">Szentlőrinc</t>
  </si>
  <si>
    <t xml:space="preserve">38 (32 czigany)</t>
  </si>
  <si>
    <t xml:space="preserve">Hegyszentmárton</t>
  </si>
  <si>
    <t xml:space="preserve">Kistelek/Magyartelek</t>
  </si>
  <si>
    <t xml:space="preserve">Tengeri</t>
  </si>
  <si>
    <t xml:space="preserve">Téseny</t>
  </si>
  <si>
    <t xml:space="preserve">Varjas/Gerde</t>
  </si>
  <si>
    <t xml:space="preserve">Nagyvágy/Nagyváty</t>
  </si>
  <si>
    <t xml:space="preserve">Velin/Velény</t>
  </si>
  <si>
    <t xml:space="preserve">Zaláta</t>
  </si>
  <si>
    <t xml:space="preserve">34 (vorw czigany)</t>
  </si>
  <si>
    <t xml:space="preserve">45 (45 czigany)</t>
  </si>
  <si>
    <t xml:space="preserve">62 (cigany)</t>
  </si>
  <si>
    <t xml:space="preserve">Zók</t>
  </si>
  <si>
    <t xml:space="preserve">Nagybicsérd/jetzt Bicsérd</t>
  </si>
  <si>
    <t xml:space="preserve">Gödreszentmárton (Hegyhati járás)</t>
  </si>
  <si>
    <t xml:space="preserve">0 (1911 gegründet, davor in (Baranya-)szentgyörgy eingegliedert)</t>
  </si>
  <si>
    <t xml:space="preserve">Pécs</t>
  </si>
  <si>
    <t xml:space="preserve">1351 (105 vend, 296 cseh-morav, 828 ismeretien)</t>
  </si>
  <si>
    <t xml:space="preserve">307 (65 bulgaren, 124 cseh-morav, 38 orosz)</t>
  </si>
  <si>
    <t xml:space="preserve">Mecsekalja/jetzt in Pécs</t>
  </si>
  <si>
    <t xml:space="preserve">Sopron megye</t>
  </si>
  <si>
    <t xml:space="preserve">Soproni járás</t>
  </si>
  <si>
    <t xml:space="preserve">Ágfalva</t>
  </si>
  <si>
    <t xml:space="preserve">Balf</t>
  </si>
  <si>
    <t xml:space="preserve">Bánfalva (Sopron-)</t>
  </si>
  <si>
    <t xml:space="preserve">Boz, Fertőboz</t>
  </si>
  <si>
    <t xml:space="preserve">Czenk (Kis-), Cenk (Kis-)47.60981 16.70857</t>
  </si>
  <si>
    <t xml:space="preserve">Czenk (Nagy-), Cenk (Nagy-)</t>
  </si>
  <si>
    <t xml:space="preserve">Czundra</t>
  </si>
  <si>
    <t xml:space="preserve">Doborján</t>
  </si>
  <si>
    <t xml:space="preserve">Haracsony</t>
  </si>
  <si>
    <t xml:space="preserve">Harka</t>
  </si>
  <si>
    <t xml:space="preserve">Hasfalu, Hasfalva</t>
  </si>
  <si>
    <t xml:space="preserve">Hegykő</t>
  </si>
  <si>
    <t xml:space="preserve">Hidegség</t>
  </si>
  <si>
    <t xml:space="preserve">Homok (Fertő-)</t>
  </si>
  <si>
    <t xml:space="preserve">Kabold</t>
  </si>
  <si>
    <t xml:space="preserve">Kalkgruben, Mészverem</t>
  </si>
  <si>
    <t xml:space="preserve">Keresztúr (Német-), Deutschkreutz</t>
  </si>
  <si>
    <t xml:space="preserve">Kertes (Sopron-)</t>
  </si>
  <si>
    <t xml:space="preserve">Klimpa, Kelénpatak </t>
  </si>
  <si>
    <t xml:space="preserve">Kopháza</t>
  </si>
  <si>
    <t xml:space="preserve">Kővezd, Sopronkövesd </t>
  </si>
  <si>
    <t xml:space="preserve">Küllő</t>
  </si>
  <si>
    <t xml:space="preserve">Lakfalva</t>
  </si>
  <si>
    <t xml:space="preserve">Lakompak</t>
  </si>
  <si>
    <t xml:space="preserve">Lépesfalu, Lépesfalva</t>
  </si>
  <si>
    <t xml:space="preserve">Lózs, Nagylózs</t>
  </si>
  <si>
    <t xml:space="preserve">Medgyes, Fertőmeggyes</t>
  </si>
  <si>
    <t xml:space="preserve">Nyék, Sopronnyék</t>
  </si>
  <si>
    <t xml:space="preserve">Pereszteg (Német-), Pereszteg</t>
  </si>
  <si>
    <t xml:space="preserve">Péterfa (Alsó-)</t>
  </si>
  <si>
    <t xml:space="preserve">Péterfa (Felső-)</t>
  </si>
  <si>
    <t xml:space="preserve">Pinnye</t>
  </si>
  <si>
    <t xml:space="preserve">Rákos, Fertőrákos</t>
  </si>
  <si>
    <t xml:space="preserve">Ritzing, Récény</t>
  </si>
  <si>
    <t xml:space="preserve">Somfalva</t>
  </si>
  <si>
    <t xml:space="preserve">Szécsény, Sopronszécseny</t>
  </si>
  <si>
    <t xml:space="preserve">Vepperd, Veperd</t>
  </si>
  <si>
    <t xml:space="preserve">Lok</t>
  </si>
  <si>
    <t xml:space="preserve">Nagy-Martoni járás</t>
  </si>
  <si>
    <t xml:space="preserve">Borbolya</t>
  </si>
  <si>
    <t xml:space="preserve">Darufalu, Darufalva</t>
  </si>
  <si>
    <t xml:space="preserve">Félszerfalu, Félszerfalva</t>
  </si>
  <si>
    <t xml:space="preserve">Fraknó</t>
  </si>
  <si>
    <t xml:space="preserve">Márczfalva</t>
  </si>
  <si>
    <t xml:space="preserve">Nadasd, Fraknónádasd</t>
  </si>
  <si>
    <t xml:space="preserve">Nagy-Marton</t>
  </si>
  <si>
    <t xml:space="preserve">8,9</t>
  </si>
  <si>
    <t xml:space="preserve">Ottova, Selegszántó</t>
  </si>
  <si>
    <t xml:space="preserve">Pecsenyéd</t>
  </si>
  <si>
    <t xml:space="preserve">Petőfalu, Petőfalva</t>
  </si>
  <si>
    <t xml:space="preserve">Rétfalu</t>
  </si>
  <si>
    <t xml:space="preserve">Siklós, Siklósd</t>
  </si>
  <si>
    <t xml:space="preserve">Stodra, Selegd </t>
  </si>
  <si>
    <t xml:space="preserve">Szent-Miklós, Lajtaszentmiklós</t>
  </si>
  <si>
    <t xml:space="preserve">Szikra</t>
  </si>
  <si>
    <t xml:space="preserve">Tormafalu</t>
  </si>
  <si>
    <t xml:space="preserve">Ujtelek</t>
  </si>
  <si>
    <t xml:space="preserve">Zemenye</t>
  </si>
  <si>
    <t xml:space="preserve">Savanyúkút, 47.77439 16.32841</t>
  </si>
  <si>
    <t xml:space="preserve">Kis-Martoni járás</t>
  </si>
  <si>
    <t xml:space="preserve">Büdöskút</t>
  </si>
  <si>
    <t xml:space="preserve">Czinfalva, Cinfalva</t>
  </si>
  <si>
    <t xml:space="preserve">Darázsfalva, Darázsfalu</t>
  </si>
  <si>
    <t xml:space="preserve">Fehéregyháza, Fertőfehéregyháza</t>
  </si>
  <si>
    <t xml:space="preserve">Feketeváros</t>
  </si>
  <si>
    <t xml:space="preserve">Höflány (Kis-)</t>
  </si>
  <si>
    <t xml:space="preserve">Höflány (Nagy-)</t>
  </si>
  <si>
    <t xml:space="preserve">Kismartonhegy (Alsó-)</t>
  </si>
  <si>
    <t xml:space="preserve">Kismartonhegy (Felső-)</t>
  </si>
  <si>
    <t xml:space="preserve">Kismarton-Váralja</t>
  </si>
  <si>
    <t xml:space="preserve">Lorettom</t>
  </si>
  <si>
    <t xml:space="preserve">Oka</t>
  </si>
  <si>
    <t xml:space="preserve">Oszlop</t>
  </si>
  <si>
    <t xml:space="preserve">Pordány (Lajta-)</t>
  </si>
  <si>
    <t xml:space="preserve">Pordány (Vulka-)</t>
  </si>
  <si>
    <t xml:space="preserve">Sércz, Sérc</t>
  </si>
  <si>
    <t xml:space="preserve">Stoczing, Lajtaszék</t>
  </si>
  <si>
    <t xml:space="preserve">Szárazvám</t>
  </si>
  <si>
    <t xml:space="preserve">Szarvkő</t>
  </si>
  <si>
    <t xml:space="preserve">Széleskút (Fertő-)</t>
  </si>
  <si>
    <t xml:space="preserve">Szent-György (Lajta-)</t>
  </si>
  <si>
    <t xml:space="preserve">Szent-Margit, Szentmargitbánya</t>
  </si>
  <si>
    <t xml:space="preserve">Ujfalu (Lajta-)</t>
  </si>
  <si>
    <t xml:space="preserve">Vimpácz, Vimpac</t>
  </si>
  <si>
    <t xml:space="preserve">Völgyfalva, Völgyfalu </t>
  </si>
  <si>
    <t xml:space="preserve">Zárány</t>
  </si>
  <si>
    <t xml:space="preserve">Pulyai járás</t>
  </si>
  <si>
    <t xml:space="preserve">Banya, Répczebónya,  Répcebónya</t>
  </si>
  <si>
    <t xml:space="preserve">Barom (Kis), Borisfálva, Kleinwarasdorf</t>
  </si>
  <si>
    <t xml:space="preserve">Barom (Nagy-), Szabad-Báránd, Großwarasdorf</t>
  </si>
  <si>
    <t xml:space="preserve">Császárfalu</t>
  </si>
  <si>
    <t xml:space="preserve">Csáva</t>
  </si>
  <si>
    <t xml:space="preserve">Derecske (Vamos-)</t>
  </si>
  <si>
    <t xml:space="preserve">Dörfól, Dérföld</t>
  </si>
  <si>
    <t xml:space="preserve">Frankó, Répczesarud,  Répcesarud</t>
  </si>
  <si>
    <t xml:space="preserve">Füles</t>
  </si>
  <si>
    <t xml:space="preserve">Gyiróth, Gyirót</t>
  </si>
  <si>
    <t xml:space="preserve">Kárló, Répczekároly, Répcekároly</t>
  </si>
  <si>
    <t xml:space="preserve">Kéthely (Répcze-), Kéthely (Répce-)</t>
  </si>
  <si>
    <t xml:space="preserve">Klastrom, Borsmonostor</t>
  </si>
  <si>
    <t xml:space="preserve">Köhalom, Répczekőhalom, Répcekőhalom</t>
  </si>
  <si>
    <t xml:space="preserve">Kukerics, Nemestelek </t>
  </si>
  <si>
    <t xml:space="preserve">Landzsér, Lánzsér</t>
  </si>
  <si>
    <t xml:space="preserve">László (Alsó-)</t>
  </si>
  <si>
    <t xml:space="preserve">László (Felső-)</t>
  </si>
  <si>
    <t xml:space="preserve">Ligvánd és Langató</t>
  </si>
  <si>
    <r>
      <rPr>
        <sz val="11"/>
        <color rgb="FF000000"/>
        <rFont val="Calibri"/>
        <family val="2"/>
        <charset val="1"/>
      </rPr>
      <t xml:space="preserve">Lindgraben, </t>
    </r>
    <r>
      <rPr>
        <sz val="11"/>
        <color rgb="FFFF0000"/>
        <rFont val="Calibri"/>
        <family val="2"/>
        <charset val="1"/>
      </rPr>
      <t xml:space="preserve">Kishársfalva, Sopronhársfalva</t>
    </r>
  </si>
  <si>
    <t xml:space="preserve">Locsmánd</t>
  </si>
  <si>
    <t xml:space="preserve">Loók</t>
  </si>
  <si>
    <t xml:space="preserve">Malomház, Malomháza</t>
  </si>
  <si>
    <t xml:space="preserve">Micske, Répczemicske, Répcemicske</t>
  </si>
  <si>
    <t xml:space="preserve">Nyujthal, Nyujtal, Sopronújlak</t>
  </si>
  <si>
    <t xml:space="preserve">Ostoros (Kis-), Hochstraß</t>
  </si>
  <si>
    <t xml:space="preserve">Pervány</t>
  </si>
  <si>
    <t xml:space="preserve">Pulya (Alsó-)</t>
  </si>
  <si>
    <t xml:space="preserve">Pulya (Felső-)</t>
  </si>
  <si>
    <t xml:space="preserve">Pulya (Kösép-), Pulya (Közép-)</t>
  </si>
  <si>
    <t xml:space="preserve">Ramócz (Alsó-), Ramóc (Alsó-)</t>
  </si>
  <si>
    <t xml:space="preserve">Ramócz (Felső-), Ramóc (Felső-)</t>
  </si>
  <si>
    <t xml:space="preserve">Répszefő, Répcefő</t>
  </si>
  <si>
    <t xml:space="preserve">Szent-Márton (Sopron-)</t>
  </si>
  <si>
    <t xml:space="preserve">Udvard (Sopron-)</t>
  </si>
  <si>
    <t xml:space="preserve">Ujfalu (Kis-, Lánzsér-)</t>
  </si>
  <si>
    <t xml:space="preserve">Weingraben, Borosd</t>
  </si>
  <si>
    <t xml:space="preserve">Kismarton</t>
  </si>
  <si>
    <t xml:space="preserve">Ruszt</t>
  </si>
  <si>
    <t xml:space="preserve">Sopron</t>
  </si>
  <si>
    <t xml:space="preserve">Csornai járás</t>
  </si>
  <si>
    <t xml:space="preserve">Acsalag</t>
  </si>
  <si>
    <t xml:space="preserve">Árpás</t>
  </si>
  <si>
    <t xml:space="preserve">Bágyog</t>
  </si>
  <si>
    <t xml:space="preserve">Barbacs</t>
  </si>
  <si>
    <t xml:space="preserve">Bodonhely</t>
  </si>
  <si>
    <t xml:space="preserve">Bogyoszló</t>
  </si>
  <si>
    <t xml:space="preserve">Csanak (Rába-)</t>
  </si>
  <si>
    <t xml:space="preserve">Csorna</t>
  </si>
  <si>
    <t xml:space="preserve">Dör</t>
  </si>
  <si>
    <t xml:space="preserve">Egyed</t>
  </si>
  <si>
    <t xml:space="preserve">Farád</t>
  </si>
  <si>
    <t xml:space="preserve">Jobbaház, Jobaháza</t>
  </si>
  <si>
    <t xml:space="preserve">Maglócza</t>
  </si>
  <si>
    <t xml:space="preserve">Németi, Sopronnémeti</t>
  </si>
  <si>
    <t xml:space="preserve">Pásztori (Felső-), Pásztori (Alsó-), Pásztori</t>
  </si>
  <si>
    <t xml:space="preserve">Pordány (Rába-)</t>
  </si>
  <si>
    <t xml:space="preserve">Pottyond, Potyond</t>
  </si>
  <si>
    <t xml:space="preserve">Sárkány (Bő-)</t>
  </si>
  <si>
    <t xml:space="preserve">Sárkány (Szil-)</t>
  </si>
  <si>
    <t xml:space="preserve">Sebes, Rábasebes</t>
  </si>
  <si>
    <t xml:space="preserve">Sobor</t>
  </si>
  <si>
    <t xml:space="preserve">Szany</t>
  </si>
  <si>
    <t xml:space="preserve">Szent-András, Rábaszentandrás</t>
  </si>
  <si>
    <t xml:space="preserve">Szil, Szill</t>
  </si>
  <si>
    <t xml:space="preserve">Szováth, Rábaszobvát</t>
  </si>
  <si>
    <t xml:space="preserve">Tamási, Rábatamási</t>
  </si>
  <si>
    <t xml:space="preserve">Tata (Kis-)</t>
  </si>
  <si>
    <t xml:space="preserve">Vágh</t>
  </si>
  <si>
    <t xml:space="preserve">Magyarkeresztúr</t>
  </si>
  <si>
    <t xml:space="preserve">Vadosfa</t>
  </si>
  <si>
    <t xml:space="preserve">Zsebeháza</t>
  </si>
  <si>
    <t xml:space="preserve">Csepregi járás</t>
  </si>
  <si>
    <t xml:space="preserve">Alsószakony</t>
  </si>
  <si>
    <t xml:space="preserve">Alszopor</t>
  </si>
  <si>
    <t xml:space="preserve">Berektompaháza, Berekalja-Tompaháza</t>
  </si>
  <si>
    <t xml:space="preserve">Bő, Beő</t>
  </si>
  <si>
    <t xml:space="preserve">Bük</t>
  </si>
  <si>
    <t xml:space="preserve">5,6,7</t>
  </si>
  <si>
    <t xml:space="preserve">1,14,28</t>
  </si>
  <si>
    <t xml:space="preserve">1,13,27</t>
  </si>
  <si>
    <t xml:space="preserve">Csepreg</t>
  </si>
  <si>
    <t xml:space="preserve">Csernelháza</t>
  </si>
  <si>
    <t xml:space="preserve">Csér</t>
  </si>
  <si>
    <t xml:space="preserve">Damonya</t>
  </si>
  <si>
    <t xml:space="preserve">Dasztifalu</t>
  </si>
  <si>
    <t xml:space="preserve">Egyházasfalu</t>
  </si>
  <si>
    <t xml:space="preserve">Felsőság</t>
  </si>
  <si>
    <t xml:space="preserve">Felsőszakony</t>
  </si>
  <si>
    <t xml:space="preserve">Felszopor</t>
  </si>
  <si>
    <t xml:space="preserve">Gyalóka</t>
  </si>
  <si>
    <t xml:space="preserve">Gyüleviz</t>
  </si>
  <si>
    <t xml:space="preserve">Horvátzsidány</t>
  </si>
  <si>
    <t xml:space="preserve">Iklanberény, Berény-Iklan</t>
  </si>
  <si>
    <t xml:space="preserve">Iván</t>
  </si>
  <si>
    <t xml:space="preserve">Káptalanvis</t>
  </si>
  <si>
    <t xml:space="preserve">Keresztény</t>
  </si>
  <si>
    <t xml:space="preserve">Kisgeresd</t>
  </si>
  <si>
    <t xml:space="preserve">Kisgógánfa, Gógánfa</t>
  </si>
  <si>
    <t xml:space="preserve">Kislédecz</t>
  </si>
  <si>
    <t xml:space="preserve">Lócs</t>
  </si>
  <si>
    <t xml:space="preserve">Lövő, Németlövő</t>
  </si>
  <si>
    <t xml:space="preserve">Makkoshetye</t>
  </si>
  <si>
    <t xml:space="preserve">Mesterháza</t>
  </si>
  <si>
    <t xml:space="preserve">Nagygeresd</t>
  </si>
  <si>
    <t xml:space="preserve">Nemeskér</t>
  </si>
  <si>
    <t xml:space="preserve">Nemesládony</t>
  </si>
  <si>
    <t xml:space="preserve">Nemesvis</t>
  </si>
  <si>
    <t xml:space="preserve">Németzsidány</t>
  </si>
  <si>
    <t xml:space="preserve">Ólmod, Bleigraben</t>
  </si>
  <si>
    <t xml:space="preserve">Peresznye</t>
  </si>
  <si>
    <t xml:space="preserve">Pórládony</t>
  </si>
  <si>
    <t xml:space="preserve">Pusztacsalád</t>
  </si>
  <si>
    <t xml:space="preserve">Répczecsáford, Csáford</t>
  </si>
  <si>
    <t xml:space="preserve">Répczejanósfa, Janósfa</t>
  </si>
  <si>
    <t xml:space="preserve">Répczeszemere</t>
  </si>
  <si>
    <t xml:space="preserve">Sajtoskál</t>
  </si>
  <si>
    <t xml:space="preserve">Salamonfa</t>
  </si>
  <si>
    <t xml:space="preserve">Simaháza</t>
  </si>
  <si>
    <t xml:space="preserve">Sopronhorpács, Horpács</t>
  </si>
  <si>
    <t xml:space="preserve">Újkér</t>
  </si>
  <si>
    <t xml:space="preserve">Und</t>
  </si>
  <si>
    <t xml:space="preserve">Völcsej</t>
  </si>
  <si>
    <t xml:space="preserve">Zsira</t>
  </si>
  <si>
    <t xml:space="preserve">Kapuvári járás</t>
  </si>
  <si>
    <t xml:space="preserve">Agyagos</t>
  </si>
  <si>
    <t xml:space="preserve">Beled</t>
  </si>
  <si>
    <t xml:space="preserve">Csapod</t>
  </si>
  <si>
    <t xml:space="preserve">Czirák</t>
  </si>
  <si>
    <t xml:space="preserve">Dénesfa</t>
  </si>
  <si>
    <t xml:space="preserve">Ebergőcz</t>
  </si>
  <si>
    <t xml:space="preserve">Edve</t>
  </si>
  <si>
    <t xml:space="preserve">Endréd, Fertőendréd</t>
  </si>
  <si>
    <t xml:space="preserve">Eszterháza</t>
  </si>
  <si>
    <t xml:space="preserve">Garta</t>
  </si>
  <si>
    <t xml:space="preserve">Gyóró</t>
  </si>
  <si>
    <t xml:space="preserve">Himód</t>
  </si>
  <si>
    <t xml:space="preserve">Hövej</t>
  </si>
  <si>
    <t xml:space="preserve">Kapuvár</t>
  </si>
  <si>
    <t xml:space="preserve">Keczöl, Rábakeczöl</t>
  </si>
  <si>
    <t xml:space="preserve">Keresztúr (Tót-), Magyarkeresztúr</t>
  </si>
  <si>
    <t xml:space="preserve">Kisfalud</t>
  </si>
  <si>
    <t xml:space="preserve">Mihályi</t>
  </si>
  <si>
    <t xml:space="preserve">Muzsaj</t>
  </si>
  <si>
    <t xml:space="preserve">Ordód (Babót-)</t>
  </si>
  <si>
    <t xml:space="preserve">Osli</t>
  </si>
  <si>
    <t xml:space="preserve">Páli</t>
  </si>
  <si>
    <t xml:space="preserve">Petöház, Petöháza</t>
  </si>
  <si>
    <t xml:space="preserve">Röjtök</t>
  </si>
  <si>
    <t xml:space="preserve">Sarród</t>
  </si>
  <si>
    <t xml:space="preserve">Sütör, Süttör</t>
  </si>
  <si>
    <t xml:space="preserve">Szárföld</t>
  </si>
  <si>
    <t xml:space="preserve">Szent-Miklós (Fertő-), Szerdahely (Fertő-)</t>
  </si>
  <si>
    <t xml:space="preserve">Szergény</t>
  </si>
  <si>
    <t xml:space="preserve">Széplak</t>
  </si>
  <si>
    <t xml:space="preserve">Vadosfa, Vadasfa</t>
  </si>
  <si>
    <t xml:space="preserve">Vásárosfalu</t>
  </si>
  <si>
    <t xml:space="preserve">Veszkény</t>
  </si>
  <si>
    <t xml:space="preserve">Vicza</t>
  </si>
  <si>
    <t xml:space="preserve">Vittnyed</t>
  </si>
  <si>
    <t xml:space="preserve">Zsebeháza, Zsebeház</t>
  </si>
  <si>
    <t xml:space="preserve">Központi járás</t>
  </si>
  <si>
    <t xml:space="preserve">Agard/Sióagárd</t>
  </si>
  <si>
    <t xml:space="preserve">Báta</t>
  </si>
  <si>
    <t xml:space="preserve">59 Z</t>
  </si>
  <si>
    <t xml:space="preserve">Báttaszék/Bátaszék</t>
  </si>
  <si>
    <t xml:space="preserve">61(Zig.)</t>
  </si>
  <si>
    <t xml:space="preserve">73 Z</t>
  </si>
  <si>
    <t xml:space="preserve">Decs</t>
  </si>
  <si>
    <t xml:space="preserve">95 Z</t>
  </si>
  <si>
    <t xml:space="preserve">Harcz/Harc</t>
  </si>
  <si>
    <t xml:space="preserve">Mözs</t>
  </si>
  <si>
    <t xml:space="preserve">Nyék(Alsó-)/Alsónyék</t>
  </si>
  <si>
    <t xml:space="preserve">Őcsény</t>
  </si>
  <si>
    <t xml:space="preserve">176(Z)</t>
  </si>
  <si>
    <t xml:space="preserve">34 Z</t>
  </si>
  <si>
    <t xml:space="preserve">Pilis/Sárpilis</t>
  </si>
  <si>
    <t xml:space="preserve">Simonmajor/Fácánkert</t>
  </si>
  <si>
    <t xml:space="preserve">Szedres</t>
  </si>
  <si>
    <t xml:space="preserve">Szekszárd</t>
  </si>
  <si>
    <t xml:space="preserve">Várdomb</t>
  </si>
  <si>
    <t xml:space="preserve">Bogyiszló</t>
  </si>
  <si>
    <t xml:space="preserve">128 (Z und illyrer)</t>
  </si>
  <si>
    <t xml:space="preserve">110 Z</t>
  </si>
  <si>
    <t xml:space="preserve">Völgységi járás</t>
  </si>
  <si>
    <t xml:space="preserve">Apar/Aparhant</t>
  </si>
  <si>
    <t xml:space="preserve">Apathi/Bátaapáti</t>
  </si>
  <si>
    <t xml:space="preserve">Belacz/Belac in Kakasd</t>
  </si>
  <si>
    <t xml:space="preserve">Bonyhád</t>
  </si>
  <si>
    <t xml:space="preserve">Börzsöny</t>
  </si>
  <si>
    <t xml:space="preserve">0 jetzt in Bonyhád</t>
  </si>
  <si>
    <t xml:space="preserve">Czikó/Cikó</t>
  </si>
  <si>
    <t xml:space="preserve">Dorogh(Kis-)/Kisdorog</t>
  </si>
  <si>
    <t xml:space="preserve">Döripatlan/jetzt in Zomba</t>
  </si>
  <si>
    <t xml:space="preserve">Grábócz/Grábóc</t>
  </si>
  <si>
    <t xml:space="preserve">43 Z</t>
  </si>
  <si>
    <t xml:space="preserve">Györe</t>
  </si>
  <si>
    <t xml:space="preserve">Hant/Aparhant</t>
  </si>
  <si>
    <t xml:space="preserve">Izmény</t>
  </si>
  <si>
    <t xml:space="preserve">Kokasd/Kakasd</t>
  </si>
  <si>
    <t xml:space="preserve">Kovácsi/Tevel</t>
  </si>
  <si>
    <t xml:space="preserve">0 jetzt in Tevel</t>
  </si>
  <si>
    <t xml:space="preserve">Ladomány</t>
  </si>
  <si>
    <t xml:space="preserve">Lengyel</t>
  </si>
  <si>
    <t xml:space="preserve">Majos</t>
  </si>
  <si>
    <t xml:space="preserve">Manyok (Kis-)/Kismányok</t>
  </si>
  <si>
    <t xml:space="preserve">Manyok (Nagy-)/Nagymányok</t>
  </si>
  <si>
    <t xml:space="preserve">Máza</t>
  </si>
  <si>
    <t xml:space="preserve">Mórágy</t>
  </si>
  <si>
    <t xml:space="preserve">Mőcsény</t>
  </si>
  <si>
    <t xml:space="preserve">108 (It,Pol,Wend)</t>
  </si>
  <si>
    <t xml:space="preserve">Mucsfa</t>
  </si>
  <si>
    <t xml:space="preserve">Nána(Alsó-)/Alsónána</t>
  </si>
  <si>
    <t xml:space="preserve">Palatincza/Palatinca in Möcsény</t>
  </si>
  <si>
    <t xml:space="preserve">Szálka</t>
  </si>
  <si>
    <t xml:space="preserve">Tabód</t>
  </si>
  <si>
    <t xml:space="preserve">Tevel</t>
  </si>
  <si>
    <t xml:space="preserve">Váralja</t>
  </si>
  <si>
    <t xml:space="preserve">Varasd/Bonyhádvarasd</t>
  </si>
  <si>
    <t xml:space="preserve">Vejke(Kis-)/Kisvejke</t>
  </si>
  <si>
    <t xml:space="preserve">Vejke(Nagy)/Nagyvejke</t>
  </si>
  <si>
    <t xml:space="preserve">Závod</t>
  </si>
  <si>
    <t xml:space="preserve">Zomba</t>
  </si>
  <si>
    <t xml:space="preserve">Dunaföldvári járás</t>
  </si>
  <si>
    <t xml:space="preserve">Bikács</t>
  </si>
  <si>
    <t xml:space="preserve">51(Zigeuner)</t>
  </si>
  <si>
    <t xml:space="preserve">36 Z</t>
  </si>
  <si>
    <t xml:space="preserve">Bölcske</t>
  </si>
  <si>
    <t xml:space="preserve">Dorogh(Nagy-)/Nagydorog</t>
  </si>
  <si>
    <t xml:space="preserve">31 Z</t>
  </si>
  <si>
    <t xml:space="preserve">Fadd</t>
  </si>
  <si>
    <t xml:space="preserve">Földvár(Duna-)/Dunaföldvár</t>
  </si>
  <si>
    <t xml:space="preserve">Gerjen</t>
  </si>
  <si>
    <t xml:space="preserve">Gindly-Család/Tengelic</t>
  </si>
  <si>
    <t xml:space="preserve">Györköny</t>
  </si>
  <si>
    <t xml:space="preserve">Kajdacs</t>
  </si>
  <si>
    <t xml:space="preserve">Keér(Német-)/Németker</t>
  </si>
  <si>
    <t xml:space="preserve">Kömlőd(Duna-)/Dunakömlőd</t>
  </si>
  <si>
    <t xml:space="preserve">Madocsa</t>
  </si>
  <si>
    <t xml:space="preserve">Paks</t>
  </si>
  <si>
    <t xml:space="preserve">Pusztahencse</t>
  </si>
  <si>
    <t xml:space="preserve">0 bei Fadd</t>
  </si>
  <si>
    <t xml:space="preserve">0 in Györköny</t>
  </si>
  <si>
    <t xml:space="preserve">Szent-György (Duna-)/Dunaszentgyörgy</t>
  </si>
  <si>
    <t xml:space="preserve">Tápé(Kis-)/Kistápé</t>
  </si>
  <si>
    <t xml:space="preserve">0 bei Bikács</t>
  </si>
  <si>
    <t xml:space="preserve">Simontornyai járás</t>
  </si>
  <si>
    <t xml:space="preserve">Belecska</t>
  </si>
  <si>
    <t xml:space="preserve">0 bei Görbö</t>
  </si>
  <si>
    <t xml:space="preserve">Berény(Diós-)/Diósberény</t>
  </si>
  <si>
    <t xml:space="preserve">Csibrák</t>
  </si>
  <si>
    <t xml:space="preserve">Dúzs</t>
  </si>
  <si>
    <t xml:space="preserve">Görbő/Pincehely</t>
  </si>
  <si>
    <t xml:space="preserve">0 jetzt in Pincehely</t>
  </si>
  <si>
    <t xml:space="preserve">Gyönk</t>
  </si>
  <si>
    <t xml:space="preserve">Hidegkut/Keszőhidegkút</t>
  </si>
  <si>
    <t xml:space="preserve">Hőgyész</t>
  </si>
  <si>
    <t xml:space="preserve">Kalaznó</t>
  </si>
  <si>
    <t xml:space="preserve">Kéty</t>
  </si>
  <si>
    <t xml:space="preserve">Kölesd</t>
  </si>
  <si>
    <t xml:space="preserve">Medina</t>
  </si>
  <si>
    <t xml:space="preserve">Miszla</t>
  </si>
  <si>
    <t xml:space="preserve">Mucsi</t>
  </si>
  <si>
    <t xml:space="preserve">Murga</t>
  </si>
  <si>
    <t xml:space="preserve">Nána(Felső-)/Felsőnána</t>
  </si>
  <si>
    <t xml:space="preserve">Nemedi/Tolnanémedi</t>
  </si>
  <si>
    <t xml:space="preserve">Pálfa</t>
  </si>
  <si>
    <t xml:space="preserve"> 52 Z</t>
  </si>
  <si>
    <t xml:space="preserve">Simontornya</t>
  </si>
  <si>
    <t xml:space="preserve">Szakadát</t>
  </si>
  <si>
    <t xml:space="preserve">Szárazd</t>
  </si>
  <si>
    <t xml:space="preserve">Szekely(Kis-)/Kisszékely</t>
  </si>
  <si>
    <t xml:space="preserve">Szekely(Nagy-)/Nagyszèkely</t>
  </si>
  <si>
    <t xml:space="preserve">Szent-Lörincz/Sárszentlőrinc</t>
  </si>
  <si>
    <t xml:space="preserve">Tormas/Kistormás</t>
  </si>
  <si>
    <t xml:space="preserve">Udvari</t>
  </si>
  <si>
    <t xml:space="preserve">Uzdborjád</t>
  </si>
  <si>
    <t xml:space="preserve">Varsád</t>
  </si>
  <si>
    <r>
      <rPr>
        <b val="true"/>
        <sz val="11"/>
        <color rgb="FF000000"/>
        <rFont val="Calibri"/>
        <family val="2"/>
        <charset val="1"/>
      </rPr>
      <t xml:space="preserve">Dombovári járás,</t>
    </r>
    <r>
      <rPr>
        <b val="true"/>
        <sz val="11"/>
        <color rgb="FFFF0000"/>
        <rFont val="Calibri"/>
        <family val="2"/>
        <charset val="1"/>
      </rPr>
      <t xml:space="preserve">Tamási járás</t>
    </r>
  </si>
  <si>
    <r>
      <rPr>
        <sz val="11"/>
        <color rgb="FF000000"/>
        <rFont val="Calibri"/>
        <family val="2"/>
        <charset val="1"/>
      </rPr>
      <t xml:space="preserve">D</t>
    </r>
    <r>
      <rPr>
        <sz val="11"/>
        <color rgb="FFFF0000"/>
        <rFont val="Calibri"/>
        <family val="2"/>
        <charset val="1"/>
      </rPr>
      <t xml:space="preserve">o</t>
    </r>
    <r>
      <rPr>
        <sz val="11"/>
        <color rgb="FF000000"/>
        <rFont val="Calibri"/>
        <family val="2"/>
        <charset val="1"/>
      </rPr>
      <t xml:space="preserve">mbovari u. Tamasi</t>
    </r>
  </si>
  <si>
    <t xml:space="preserve">( u. Tamasi</t>
  </si>
  <si>
    <r>
      <rPr>
        <sz val="11"/>
        <color rgb="FF000000"/>
        <rFont val="Calibri"/>
        <family val="2"/>
        <charset val="1"/>
      </rPr>
      <t xml:space="preserve"> </t>
    </r>
    <r>
      <rPr>
        <sz val="11"/>
        <color rgb="FFFF0000"/>
        <rFont val="Calibri"/>
        <family val="2"/>
        <charset val="1"/>
      </rPr>
      <t xml:space="preserve">seit 1900</t>
    </r>
  </si>
  <si>
    <t xml:space="preserve">)</t>
  </si>
  <si>
    <t xml:space="preserve">Tamasi j.</t>
  </si>
  <si>
    <t xml:space="preserve">Bedeg/Bedegkér</t>
  </si>
  <si>
    <t xml:space="preserve">Dombóvár(O-)/Dombóvár</t>
  </si>
  <si>
    <t xml:space="preserve">41 Z</t>
  </si>
  <si>
    <t xml:space="preserve">Dombóvár(j-)/Újdombóvár</t>
  </si>
  <si>
    <t xml:space="preserve">32 Z</t>
  </si>
  <si>
    <t xml:space="preserve">Döbrököz</t>
  </si>
  <si>
    <t xml:space="preserve">Értény</t>
  </si>
  <si>
    <t xml:space="preserve">Fürged</t>
  </si>
  <si>
    <t xml:space="preserve">Gyula-Jovancza/Gyulaj</t>
  </si>
  <si>
    <t xml:space="preserve">Iregh(Felsö-)/Felsőireg/Iregszemcse</t>
  </si>
  <si>
    <t xml:space="preserve">Kánya</t>
  </si>
  <si>
    <t xml:space="preserve">Keer(Toth-)/Magyarkér/Bedegkér</t>
  </si>
  <si>
    <t xml:space="preserve">Keszi(Toth-)/Magyarkeszi</t>
  </si>
  <si>
    <t xml:space="preserve">Kocsola</t>
  </si>
  <si>
    <t xml:space="preserve">Konyi/Nagykónyi</t>
  </si>
  <si>
    <t xml:space="preserve">Kurd</t>
  </si>
  <si>
    <t xml:space="preserve">Lápafő</t>
  </si>
  <si>
    <t xml:space="preserve">Majsamiklósvár</t>
  </si>
  <si>
    <t xml:space="preserve">103 Z</t>
  </si>
  <si>
    <t xml:space="preserve">Nak</t>
  </si>
  <si>
    <t xml:space="preserve">Nyék(Felsö-)/Felsőnyék</t>
  </si>
  <si>
    <t xml:space="preserve">Ozora</t>
  </si>
  <si>
    <t xml:space="preserve">Pári</t>
  </si>
  <si>
    <t xml:space="preserve">Pincehely</t>
  </si>
  <si>
    <t xml:space="preserve">Regöly</t>
  </si>
  <si>
    <t xml:space="preserve">Szakály</t>
  </si>
  <si>
    <t xml:space="preserve">Szakcs</t>
  </si>
  <si>
    <t xml:space="preserve">Szantho/Koppányszántó</t>
  </si>
  <si>
    <t xml:space="preserve">Szemcséd(Csehi-)/Iregszemcse</t>
  </si>
  <si>
    <t xml:space="preserve">52 Z</t>
  </si>
  <si>
    <t xml:space="preserve">Szokoly(Nagy-)/Nagysokoly</t>
  </si>
  <si>
    <t xml:space="preserve">Tamási</t>
  </si>
  <si>
    <t xml:space="preserve">Tengőd</t>
  </si>
  <si>
    <t xml:space="preserve">Várong</t>
  </si>
  <si>
    <t xml:space="preserve">tag</t>
  </si>
  <si>
    <t xml:space="preserve">Vas megye</t>
  </si>
  <si>
    <t xml:space="preserve">Szombathelyi járás</t>
  </si>
  <si>
    <t xml:space="preserve">Abdalócz</t>
  </si>
  <si>
    <t xml:space="preserve">Acsád</t>
  </si>
  <si>
    <t xml:space="preserve">Apáthi, Gyöngyösapáti</t>
  </si>
  <si>
    <t xml:space="preserve">Asszonyfa (Kis-), Kisasszonyfalva</t>
  </si>
  <si>
    <t xml:space="preserve">Asszonyfa (Nagy-), Nagyasszonyfalva</t>
  </si>
  <si>
    <t xml:space="preserve">Balogfa</t>
  </si>
  <si>
    <t xml:space="preserve">Bárdos</t>
  </si>
  <si>
    <t xml:space="preserve">Beled (Alsó-)</t>
  </si>
  <si>
    <t xml:space="preserve">Beled (Felső-)</t>
  </si>
  <si>
    <t xml:space="preserve">Bozzai</t>
  </si>
  <si>
    <t xml:space="preserve">Bőd (Nemes-)</t>
  </si>
  <si>
    <t xml:space="preserve">Bucsu</t>
  </si>
  <si>
    <t xml:space="preserve">Csatár (Alsó-)</t>
  </si>
  <si>
    <t xml:space="preserve">Csatár (Felső-)</t>
  </si>
  <si>
    <t xml:space="preserve">Cséke, Csejke</t>
  </si>
  <si>
    <t xml:space="preserve">Csém</t>
  </si>
  <si>
    <t xml:space="preserve">Csempesz-Kopács</t>
  </si>
  <si>
    <t xml:space="preserve">Dozmat</t>
  </si>
  <si>
    <t xml:space="preserve">Dömötöri</t>
  </si>
  <si>
    <t xml:space="preserve">Gencz (Német-), Nagygencs, Németgencs </t>
  </si>
  <si>
    <t xml:space="preserve">Herény-Senzefa, Herény</t>
  </si>
  <si>
    <t xml:space="preserve">Hermán (Gyöngyös-)</t>
  </si>
  <si>
    <t xml:space="preserve">Jaák, Ják</t>
  </si>
  <si>
    <t xml:space="preserve">Kajd (Nagy-), Kajd</t>
  </si>
  <si>
    <t xml:space="preserve">Kámon</t>
  </si>
  <si>
    <t xml:space="preserve">Keresztes (Magyar-)</t>
  </si>
  <si>
    <t xml:space="preserve">Keresztes (Német-)</t>
  </si>
  <si>
    <t xml:space="preserve">Kolom</t>
  </si>
  <si>
    <t xml:space="preserve">Köveskut</t>
  </si>
  <si>
    <t xml:space="preserve">Lipárt</t>
  </si>
  <si>
    <t xml:space="preserve">Lő (Horvát-), Horvátlövő</t>
  </si>
  <si>
    <t xml:space="preserve">Lő (Német-), Németlövő</t>
  </si>
  <si>
    <t xml:space="preserve">Meszlen</t>
  </si>
  <si>
    <t xml:space="preserve">Monyorókerék</t>
  </si>
  <si>
    <t xml:space="preserve">Nárai</t>
  </si>
  <si>
    <t xml:space="preserve">Narda (Kis-)</t>
  </si>
  <si>
    <t xml:space="preserve">Narda (Nagy-)</t>
  </si>
  <si>
    <t xml:space="preserve">Olad</t>
  </si>
  <si>
    <t xml:space="preserve">Ondód</t>
  </si>
  <si>
    <t xml:space="preserve">Perint (Ó-)</t>
  </si>
  <si>
    <t xml:space="preserve">*</t>
  </si>
  <si>
    <t xml:space="preserve">Perint (Uj-)</t>
  </si>
  <si>
    <t xml:space="preserve">Pokolfalu</t>
  </si>
  <si>
    <t xml:space="preserve">Pornó, Pornóapáti </t>
  </si>
  <si>
    <t xml:space="preserve">Salfa</t>
  </si>
  <si>
    <t xml:space="preserve">Seé (Kis-)</t>
  </si>
  <si>
    <t xml:space="preserve">47*</t>
  </si>
  <si>
    <t xml:space="preserve">Seé (Nagy-)</t>
  </si>
  <si>
    <t xml:space="preserve">Söpte</t>
  </si>
  <si>
    <t xml:space="preserve">Surány (Vas-)</t>
  </si>
  <si>
    <t xml:space="preserve">Szécseny (Vas-)</t>
  </si>
  <si>
    <t xml:space="preserve">Szent-Katalin (Pósa-)</t>
  </si>
  <si>
    <t xml:space="preserve">Szent-Kereszt (Gyöngyös-)</t>
  </si>
  <si>
    <t xml:space="preserve">Szent-Király</t>
  </si>
  <si>
    <t xml:space="preserve">Szent-Lörincz-Táplánfa, Táplánfa </t>
  </si>
  <si>
    <t xml:space="preserve">Szent-Márton</t>
  </si>
  <si>
    <t xml:space="preserve">Szent-Péterfa</t>
  </si>
  <si>
    <t xml:space="preserve">Szilvágy (Alsó-)</t>
  </si>
  <si>
    <t xml:space="preserve">Szilvágy (Felső-)</t>
  </si>
  <si>
    <t xml:space="preserve">Szőllős (Gyöngyös-)</t>
  </si>
  <si>
    <t xml:space="preserve">Tana</t>
  </si>
  <si>
    <t xml:space="preserve">Torony</t>
  </si>
  <si>
    <t xml:space="preserve">Tótfalu (Pinka-)</t>
  </si>
  <si>
    <t xml:space="preserve">Ujfalu (Sorok-)</t>
  </si>
  <si>
    <t xml:space="preserve">Unyom (Kis-)</t>
  </si>
  <si>
    <t xml:space="preserve">Unyom (Nagy-)</t>
  </si>
  <si>
    <t xml:space="preserve">Váth</t>
  </si>
  <si>
    <t xml:space="preserve">Vép</t>
  </si>
  <si>
    <t xml:space="preserve">Zanat</t>
  </si>
  <si>
    <t xml:space="preserve">Zarkaház-Bádonfa</t>
  </si>
  <si>
    <t xml:space="preserve">Kőszegi járás</t>
  </si>
  <si>
    <t xml:space="preserve">Bándoly, Bándol</t>
  </si>
  <si>
    <t xml:space="preserve">Barátmajor</t>
  </si>
  <si>
    <t xml:space="preserve">Berostyankő, Borostyankő</t>
  </si>
  <si>
    <t xml:space="preserve">Bozsok</t>
  </si>
  <si>
    <t xml:space="preserve">Csajta</t>
  </si>
  <si>
    <t xml:space="preserve">Csó (Nemes-)</t>
  </si>
  <si>
    <t xml:space="preserve">Csó (Puszta-)</t>
  </si>
  <si>
    <t xml:space="preserve">Csömöte (Kis-)</t>
  </si>
  <si>
    <t xml:space="preserve">Csömöte (Nagy-)</t>
  </si>
  <si>
    <t xml:space="preserve">Czák</t>
  </si>
  <si>
    <t xml:space="preserve">Doroszló (Köszeg-)</t>
  </si>
  <si>
    <t xml:space="preserve">Füsthegy, Füsthegysirokány</t>
  </si>
  <si>
    <t xml:space="preserve">Günseck, Gyöngyösfő</t>
  </si>
  <si>
    <t xml:space="preserve">Gyirot (Német-)</t>
  </si>
  <si>
    <t xml:space="preserve">Hámor-Tó</t>
  </si>
  <si>
    <t xml:space="preserve">Háromsátor</t>
  </si>
  <si>
    <t xml:space="preserve">Hodász (Ó-)</t>
  </si>
  <si>
    <t xml:space="preserve">Hodász (Város-)</t>
  </si>
  <si>
    <t xml:space="preserve">Hosszuszeg, Langeck</t>
  </si>
  <si>
    <t xml:space="preserve">Inczéd</t>
  </si>
  <si>
    <t xml:space="preserve">Kogl, Kúpfalva</t>
  </si>
  <si>
    <t xml:space="preserve">Kulcsárfalu</t>
  </si>
  <si>
    <t xml:space="preserve">Lebenbrunn, Létér</t>
  </si>
  <si>
    <t xml:space="preserve">Léka</t>
  </si>
  <si>
    <t xml:space="preserve">Ludad</t>
  </si>
  <si>
    <t xml:space="preserve">Lukácsháza</t>
  </si>
  <si>
    <t xml:space="preserve">Páty (Kis-), Páty (Nagy-), Páty (Köszeg-)</t>
  </si>
  <si>
    <t xml:space="preserve">Perenye</t>
  </si>
  <si>
    <t xml:space="preserve">Podgoria</t>
  </si>
  <si>
    <t xml:space="preserve">Polanicz, Polányfalva </t>
  </si>
  <si>
    <t xml:space="preserve">Pörgölin, Pörgölény </t>
  </si>
  <si>
    <t xml:space="preserve">Pöse (Kis-)</t>
  </si>
  <si>
    <t xml:space="preserve">Pöse (Nagy-)</t>
  </si>
  <si>
    <t xml:space="preserve">Pubendorf, Bubendorf, Lantosfalva</t>
  </si>
  <si>
    <t xml:space="preserve">Redlschlag, Újvörösvágás, Vörösvágás</t>
  </si>
  <si>
    <t xml:space="preserve">Rendek</t>
  </si>
  <si>
    <t xml:space="preserve">Rettenbach, Mencsér</t>
  </si>
  <si>
    <t xml:space="preserve">Rohoncz</t>
  </si>
  <si>
    <t xml:space="preserve">Röth, Rőtfalva </t>
  </si>
  <si>
    <t xml:space="preserve">Rumpód, Rumpót </t>
  </si>
  <si>
    <t xml:space="preserve">Salmansdorf, Salamonfalva </t>
  </si>
  <si>
    <t xml:space="preserve">Seregélyháza</t>
  </si>
  <si>
    <t xml:space="preserve">Sirokány</t>
  </si>
  <si>
    <t xml:space="preserve">11*</t>
  </si>
  <si>
    <t xml:space="preserve">10*</t>
  </si>
  <si>
    <t xml:space="preserve">Steinbach, Kőpatak</t>
  </si>
  <si>
    <t xml:space="preserve">Stuben, Edeháza</t>
  </si>
  <si>
    <t xml:space="preserve">Szabar</t>
  </si>
  <si>
    <t xml:space="preserve">Szénégető (Alsó-)</t>
  </si>
  <si>
    <t xml:space="preserve">Szénégető (Felső-)</t>
  </si>
  <si>
    <t xml:space="preserve">Szerdabely (Köszeg-), Szerdahely</t>
  </si>
  <si>
    <t xml:space="preserve">Tömörd</t>
  </si>
  <si>
    <t xml:space="preserve">Üveghuta (Langecki), Hosszúszeghuta, Langecküveghuta</t>
  </si>
  <si>
    <t xml:space="preserve">Üveghuta (Szalónaki), Szalónakhuta, Szalonoküveghuta</t>
  </si>
  <si>
    <t xml:space="preserve">Vágod</t>
  </si>
  <si>
    <t xml:space="preserve">Velem</t>
  </si>
  <si>
    <t xml:space="preserve">Körmendi járás</t>
  </si>
  <si>
    <t xml:space="preserve">Berkifalu (Alsó-)</t>
  </si>
  <si>
    <t xml:space="preserve">Berkifalu (Felső-)</t>
  </si>
  <si>
    <t xml:space="preserve">Büks (Német-), Németbükkös </t>
  </si>
  <si>
    <t xml:space="preserve">Csákány, Csákány (Nagy-)</t>
  </si>
  <si>
    <t xml:space="preserve">Daraboshegy</t>
  </si>
  <si>
    <t xml:space="preserve">Doroszló (Rába-)</t>
  </si>
  <si>
    <t xml:space="preserve">Döbörhegy</t>
  </si>
  <si>
    <t xml:space="preserve">Döröske</t>
  </si>
  <si>
    <t xml:space="preserve">Hadász (Hegyhát-), Hegyháthodász </t>
  </si>
  <si>
    <t xml:space="preserve">Halastó</t>
  </si>
  <si>
    <t xml:space="preserve">Halogy</t>
  </si>
  <si>
    <t xml:space="preserve">Harasztifalu</t>
  </si>
  <si>
    <t xml:space="preserve">Hollós (Egyházas-)</t>
  </si>
  <si>
    <t xml:space="preserve">Hollós (Hidas-)</t>
  </si>
  <si>
    <t xml:space="preserve">Hollós (Nemes-)</t>
  </si>
  <si>
    <t xml:space="preserve">Hollós (Rempe-)</t>
  </si>
  <si>
    <t xml:space="preserve">Ispánk</t>
  </si>
  <si>
    <t xml:space="preserve">Iváncz</t>
  </si>
  <si>
    <t xml:space="preserve">Jánosfa, Felsőjánosfa </t>
  </si>
  <si>
    <t xml:space="preserve">Karácsfa</t>
  </si>
  <si>
    <t xml:space="preserve">Katafa</t>
  </si>
  <si>
    <t xml:space="preserve">Kemesmál</t>
  </si>
  <si>
    <t xml:space="preserve">Kertes, Kertes (Pinka-)</t>
  </si>
  <si>
    <t xml:space="preserve">Kölked (Kis-)</t>
  </si>
  <si>
    <t xml:space="preserve">Kölked (Nagy-)</t>
  </si>
  <si>
    <t xml:space="preserve">Körmend</t>
  </si>
  <si>
    <t xml:space="preserve">Lovaszad</t>
  </si>
  <si>
    <t xml:space="preserve">Magyarósd, Orimagyarósd</t>
  </si>
  <si>
    <t xml:space="preserve">Morácz (Hegyhát-), Felsőmarácz, Hegyhátmarácz</t>
  </si>
  <si>
    <t xml:space="preserve">Mindszent (Pinka-)</t>
  </si>
  <si>
    <t xml:space="preserve">Mizdó (Nagy-)</t>
  </si>
  <si>
    <t xml:space="preserve">Nádalla (Horvát-)</t>
  </si>
  <si>
    <t xml:space="preserve">Nádalla (Magyar-)</t>
  </si>
  <si>
    <t xml:space="preserve">Nádosd, Nádasd</t>
  </si>
  <si>
    <t xml:space="preserve">Pankasz</t>
  </si>
  <si>
    <t xml:space="preserve">Rádocz (Egyházas-)</t>
  </si>
  <si>
    <t xml:space="preserve">Rádocz (Puszta-)</t>
  </si>
  <si>
    <t xml:space="preserve">Rákos (Kis-)</t>
  </si>
  <si>
    <t xml:space="preserve">Rákos (Nagy-)</t>
  </si>
  <si>
    <t xml:space="preserve">Saál (Hegyhát-), Hegyhátsál </t>
  </si>
  <si>
    <t xml:space="preserve">Sároslak (Kis-)</t>
  </si>
  <si>
    <t xml:space="preserve">Sároslak (Német-), Sároslak (Nagy-)</t>
  </si>
  <si>
    <t xml:space="preserve">Szaknyér</t>
  </si>
  <si>
    <t xml:space="preserve">Szarvaskend</t>
  </si>
  <si>
    <t xml:space="preserve">Szatta</t>
  </si>
  <si>
    <t xml:space="preserve">Szecsőd (Egyházas-)</t>
  </si>
  <si>
    <t xml:space="preserve">Szecsőd (Molna-)</t>
  </si>
  <si>
    <t xml:space="preserve">Szecsőd (Német-)</t>
  </si>
  <si>
    <t xml:space="preserve">Szecsőd (Terestyén-)</t>
  </si>
  <si>
    <t xml:space="preserve">8*</t>
  </si>
  <si>
    <t xml:space="preserve">7*</t>
  </si>
  <si>
    <t xml:space="preserve">Szent-Jakab, Hegyhátszentjakab </t>
  </si>
  <si>
    <t xml:space="preserve">Szent-Márton (Hegyhát-)</t>
  </si>
  <si>
    <t xml:space="preserve">Szőcze</t>
  </si>
  <si>
    <t xml:space="preserve">Taródfa</t>
  </si>
  <si>
    <t xml:space="preserve">Újfalu (Kis-), Rádóczújfalu </t>
  </si>
  <si>
    <t xml:space="preserve">Vasalla</t>
  </si>
  <si>
    <t xml:space="preserve">Viszák</t>
  </si>
  <si>
    <t xml:space="preserve">Szent-Gotthardi járás.</t>
  </si>
  <si>
    <t xml:space="preserve">Badafalva, Bodafalva</t>
  </si>
  <si>
    <t xml:space="preserve">Bajánháza (Őri-)</t>
  </si>
  <si>
    <t xml:space="preserve">Békató</t>
  </si>
  <si>
    <t xml:space="preserve">Bónisdorf, Bónisfalva </t>
  </si>
  <si>
    <t xml:space="preserve">Börgölin, Újbalázsfalva</t>
  </si>
  <si>
    <t xml:space="preserve">Büdincz, Bűdfalva</t>
  </si>
  <si>
    <t xml:space="preserve">Bükalla</t>
  </si>
  <si>
    <t xml:space="preserve">43*</t>
  </si>
  <si>
    <t xml:space="preserve">Csöpincz, Kerkafő</t>
  </si>
  <si>
    <t xml:space="preserve">Csörötnök, Csörötnek </t>
  </si>
  <si>
    <t xml:space="preserve">Dávidháza, Dávidház</t>
  </si>
  <si>
    <t xml:space="preserve">Dobra, Vasdobra </t>
  </si>
  <si>
    <t xml:space="preserve">Dobrafalva</t>
  </si>
  <si>
    <t xml:space="preserve">Dolincz (Kis-), Kisdolány</t>
  </si>
  <si>
    <t xml:space="preserve">Dolincz (Nagy-), Nagydolány </t>
  </si>
  <si>
    <t xml:space="preserve">Domonkosfa</t>
  </si>
  <si>
    <t xml:space="preserve">Döbör</t>
  </si>
  <si>
    <t xml:space="preserve">Ercsenye</t>
  </si>
  <si>
    <t xml:space="preserve">Farkasdifalu, Farkasdifalva</t>
  </si>
  <si>
    <t xml:space="preserve">Farkasfa</t>
  </si>
  <si>
    <t xml:space="preserve">Füzes (Rába-)</t>
  </si>
  <si>
    <t xml:space="preserve">Gasztony</t>
  </si>
  <si>
    <t xml:space="preserve">Grics, Gercse, Gritsch</t>
  </si>
  <si>
    <t xml:space="preserve">Gyanafalva</t>
  </si>
  <si>
    <t xml:space="preserve">Gyarmat (Rába-)</t>
  </si>
  <si>
    <t xml:space="preserve">Háromház</t>
  </si>
  <si>
    <t xml:space="preserve">Hidegkut, Hidegkut (Német-)</t>
  </si>
  <si>
    <t xml:space="preserve">Hodos (Őri-)</t>
  </si>
  <si>
    <t xml:space="preserve">Horvátfalu</t>
  </si>
  <si>
    <t xml:space="preserve">Istvánfalu, Apátistvánfalva </t>
  </si>
  <si>
    <t xml:space="preserve">Jakabhaz, Jakabháza </t>
  </si>
  <si>
    <t xml:space="preserve">Kalch, Mészvölgy </t>
  </si>
  <si>
    <t xml:space="preserve">Kápolna (Kerkás-), Kápolna (Kerka-)</t>
  </si>
  <si>
    <t xml:space="preserve">Kapornak</t>
  </si>
  <si>
    <t xml:space="preserve">Kercza</t>
  </si>
  <si>
    <t xml:space="preserve">Keresztúr (Rába-)</t>
  </si>
  <si>
    <t xml:space="preserve">Kéthely (Rába-)</t>
  </si>
  <si>
    <t xml:space="preserve">Királyfalva</t>
  </si>
  <si>
    <t xml:space="preserve">Kisfalud (Rába-)</t>
  </si>
  <si>
    <t xml:space="preserve">Kondorfa</t>
  </si>
  <si>
    <t xml:space="preserve">Kotormány</t>
  </si>
  <si>
    <t xml:space="preserve">Körtvélyes, Körtvélyes (Ó-)</t>
  </si>
  <si>
    <t xml:space="preserve">Kristján, Köröstyén, Grieselstein</t>
  </si>
  <si>
    <t xml:space="preserve">Liba</t>
  </si>
  <si>
    <t xml:space="preserve">Magyarlak</t>
  </si>
  <si>
    <t xml:space="preserve">Malomgödör</t>
  </si>
  <si>
    <t xml:space="preserve">Markócz, Marokrét </t>
  </si>
  <si>
    <t xml:space="preserve">Martinya, Magasfok</t>
  </si>
  <si>
    <t xml:space="preserve">Mattyasócz, Szentmátyás</t>
  </si>
  <si>
    <t xml:space="preserve">Nádkút</t>
  </si>
  <si>
    <t xml:space="preserve">Nagyfalu, Nagyfálvá </t>
  </si>
  <si>
    <t xml:space="preserve">Német-Lak</t>
  </si>
  <si>
    <t xml:space="preserve">Olaszfalu, Lapincsolaszi, Wallendorf</t>
  </si>
  <si>
    <t xml:space="preserve">Orfalu</t>
  </si>
  <si>
    <t xml:space="preserve">Patafalva</t>
  </si>
  <si>
    <t xml:space="preserve">Permise</t>
  </si>
  <si>
    <t xml:space="preserve">Pócsfalu</t>
  </si>
  <si>
    <t xml:space="preserve">Radafalva</t>
  </si>
  <si>
    <t xml:space="preserve">Raks</t>
  </si>
  <si>
    <t xml:space="preserve">Rátót</t>
  </si>
  <si>
    <t xml:space="preserve">Ritkarócz, Ritkaháza</t>
  </si>
  <si>
    <t xml:space="preserve">Rönök (Alsó-)</t>
  </si>
  <si>
    <t xml:space="preserve">Rönök (Felső-)</t>
  </si>
  <si>
    <t xml:space="preserve">Sal</t>
  </si>
  <si>
    <t xml:space="preserve">Senyeháza, Senyeháza</t>
  </si>
  <si>
    <t xml:space="preserve">Strázsa (Alsó-)</t>
  </si>
  <si>
    <t xml:space="preserve">61*</t>
  </si>
  <si>
    <t xml:space="preserve">60*</t>
  </si>
  <si>
    <t xml:space="preserve">Strázsa (Felső-), Oberdrosen</t>
  </si>
  <si>
    <t xml:space="preserve">Szakonyfalu</t>
  </si>
  <si>
    <t xml:space="preserve">Szalafő</t>
  </si>
  <si>
    <t xml:space="preserve">Szent-Gotthard</t>
  </si>
  <si>
    <t xml:space="preserve">Szent-Mihály (Rába-), Vasszentmihály </t>
  </si>
  <si>
    <t xml:space="preserve">Szent-Péter (Őri-)</t>
  </si>
  <si>
    <t xml:space="preserve">Szomorócz</t>
  </si>
  <si>
    <t xml:space="preserve">Szőlnők (Alsó-)</t>
  </si>
  <si>
    <t xml:space="preserve">Szőlnők (Felső-)</t>
  </si>
  <si>
    <t xml:space="preserve">Talapatka</t>
  </si>
  <si>
    <t xml:space="preserve">Tauka</t>
  </si>
  <si>
    <t xml:space="preserve">Tótfalu (Rába-)</t>
  </si>
  <si>
    <t xml:space="preserve">Tótlak (Vend-), Minihof, Kistótlak </t>
  </si>
  <si>
    <t xml:space="preserve">Türke</t>
  </si>
  <si>
    <t xml:space="preserve">Velike</t>
  </si>
  <si>
    <t xml:space="preserve">Zahling, Újkörtvélyes, Kiskörtvélyes </t>
  </si>
  <si>
    <t xml:space="preserve">Zsidó, Zsida</t>
  </si>
  <si>
    <t xml:space="preserve">Rábaszentmárton</t>
  </si>
  <si>
    <t xml:space="preserve">Német-Ujvári járás</t>
  </si>
  <si>
    <t xml:space="preserve">Baksafalva</t>
  </si>
  <si>
    <t xml:space="preserve">Bánya, Bányácska </t>
  </si>
  <si>
    <t xml:space="preserve">Barátfalva, Ollersdorf</t>
  </si>
  <si>
    <t xml:space="preserve">Békafalu</t>
  </si>
  <si>
    <t xml:space="preserve">Borosgödör, Inzenhof</t>
  </si>
  <si>
    <t xml:space="preserve">Burgóhegy</t>
  </si>
  <si>
    <t xml:space="preserve">Csencs (Horvat-)</t>
  </si>
  <si>
    <t xml:space="preserve">Csencs (Német-)</t>
  </si>
  <si>
    <t xml:space="preserve">Csencs (Taród-)</t>
  </si>
  <si>
    <t xml:space="preserve">Füzes (Egyházas-)</t>
  </si>
  <si>
    <t xml:space="preserve">Gamisdorf, Gánócs</t>
  </si>
  <si>
    <t xml:space="preserve">Hackerhegy, Vághegy</t>
  </si>
  <si>
    <t xml:space="preserve">Hárspatak, Limbach</t>
  </si>
  <si>
    <t xml:space="preserve">Hásos (Horvát-)</t>
  </si>
  <si>
    <t xml:space="preserve">Hásos (Német-)</t>
  </si>
  <si>
    <t xml:space="preserve">Hovárdos</t>
  </si>
  <si>
    <t xml:space="preserve">Kelosvár, Kelosvár (Kis-)</t>
  </si>
  <si>
    <t xml:space="preserve">Kukmér</t>
  </si>
  <si>
    <t xml:space="preserve">Lipócz</t>
  </si>
  <si>
    <t xml:space="preserve">Medves (Kis-), Felsőmedves </t>
  </si>
  <si>
    <t xml:space="preserve">Medves (Nagy-), Alsómedves </t>
  </si>
  <si>
    <t xml:space="preserve">Medves (Nemes-)</t>
  </si>
  <si>
    <t xml:space="preserve">Neudauhegy, Magashegy</t>
  </si>
  <si>
    <t xml:space="preserve">Német-Ujvár</t>
  </si>
  <si>
    <t xml:space="preserve">Neustift, Gödörfő, Újtelep </t>
  </si>
  <si>
    <t xml:space="preserve">Nyulfalu (Vas-)</t>
  </si>
  <si>
    <t xml:space="preserve">Obér</t>
  </si>
  <si>
    <t xml:space="preserve">Orbánfalu</t>
  </si>
  <si>
    <t xml:space="preserve">Pinkócz</t>
  </si>
  <si>
    <t xml:space="preserve">Prástya, Őzgödör</t>
  </si>
  <si>
    <t xml:space="preserve">Punicz, Pónicz </t>
  </si>
  <si>
    <t xml:space="preserve">Rábort</t>
  </si>
  <si>
    <t xml:space="preserve">Rohr, Nád </t>
  </si>
  <si>
    <t xml:space="preserve">Salafa</t>
  </si>
  <si>
    <t xml:space="preserve">Sánderhegy, Sándorhegy </t>
  </si>
  <si>
    <t xml:space="preserve">Sirovnicza, Szénásgödör</t>
  </si>
  <si>
    <t xml:space="preserve">Sóskút, Sóskútfalu </t>
  </si>
  <si>
    <t xml:space="preserve">Stinácz, Pásztorháza </t>
  </si>
  <si>
    <t xml:space="preserve">Strem</t>
  </si>
  <si>
    <t xml:space="preserve">Szent-Elek</t>
  </si>
  <si>
    <t xml:space="preserve">Szent-Grót (Német-)</t>
  </si>
  <si>
    <t xml:space="preserve">Szentkút</t>
  </si>
  <si>
    <t xml:space="preserve">Szent-Mihaly (Puszta-)</t>
  </si>
  <si>
    <t xml:space="preserve">Szent-Miklós (Vár-)</t>
  </si>
  <si>
    <t xml:space="preserve">Szombatfa</t>
  </si>
  <si>
    <t xml:space="preserve">Tobaj</t>
  </si>
  <si>
    <t xml:space="preserve">Újhegy</t>
  </si>
  <si>
    <t xml:space="preserve">Újlak (Felső-)</t>
  </si>
  <si>
    <t xml:space="preserve">Vaskút, Vaskút (Kis-)</t>
  </si>
  <si>
    <t xml:space="preserve">Vörthegy</t>
  </si>
  <si>
    <t xml:space="preserve">Zsámánd (Horvát-)</t>
  </si>
  <si>
    <t xml:space="preserve">Zsámánd (Német-)</t>
  </si>
  <si>
    <t xml:space="preserve">51*</t>
  </si>
  <si>
    <r>
      <rPr>
        <b val="true"/>
        <sz val="11"/>
        <color rgb="FF000000"/>
        <rFont val="Calibri"/>
        <family val="2"/>
        <charset val="1"/>
      </rPr>
      <t xml:space="preserve">Fels</t>
    </r>
    <r>
      <rPr>
        <sz val="11"/>
        <color rgb="FF000000"/>
        <rFont val="Calibri"/>
        <family val="2"/>
        <charset val="1"/>
      </rPr>
      <t xml:space="preserve">ő</t>
    </r>
    <r>
      <rPr>
        <b val="true"/>
        <sz val="11"/>
        <color rgb="FF000000"/>
        <rFont val="Calibri"/>
        <family val="2"/>
        <charset val="1"/>
      </rPr>
      <t xml:space="preserve">-Eőri járás</t>
    </r>
  </si>
  <si>
    <t xml:space="preserve">Alhó</t>
  </si>
  <si>
    <t xml:space="preserve">Árokszállás</t>
  </si>
  <si>
    <t xml:space="preserve">Bánya, Őribánya  </t>
  </si>
  <si>
    <t xml:space="preserve">Borhegy, Weinberg</t>
  </si>
  <si>
    <t xml:space="preserve">Buglócz</t>
  </si>
  <si>
    <t xml:space="preserve">Bükkösd, Őribükkösd </t>
  </si>
  <si>
    <t xml:space="preserve">Cziklin (Kis-), Kiscziklény </t>
  </si>
  <si>
    <t xml:space="preserve">Cziklin (Német)</t>
  </si>
  <si>
    <t xml:space="preserve">Cziklin (Oláh-)</t>
  </si>
  <si>
    <t xml:space="preserve">Dobra, Őridobra  </t>
  </si>
  <si>
    <t xml:space="preserve">Dombhát, Hochard, Pinkadombhát </t>
  </si>
  <si>
    <t xml:space="preserve">Drumoly</t>
  </si>
  <si>
    <t xml:space="preserve">Eőr (Alsó-), Alsóőr </t>
  </si>
  <si>
    <t xml:space="preserve">Eőr (Felső-), Felsőőr</t>
  </si>
  <si>
    <t xml:space="preserve">Farkasfalva, Vasfarkasfalva </t>
  </si>
  <si>
    <t xml:space="preserve">Feherpatak, Tauchen</t>
  </si>
  <si>
    <t xml:space="preserve">Góborfalu, Góborfalva, Gáborfalva</t>
  </si>
  <si>
    <t xml:space="preserve">Grodnó</t>
  </si>
  <si>
    <t xml:space="preserve">Gyepű-Füzes</t>
  </si>
  <si>
    <t xml:space="preserve">Gyimótfalva</t>
  </si>
  <si>
    <t xml:space="preserve">Hamvasd</t>
  </si>
  <si>
    <t xml:space="preserve">Határfo, Schmidrait</t>
  </si>
  <si>
    <t xml:space="preserve">Jobbágyi, Vasjobbágyi </t>
  </si>
  <si>
    <t xml:space="preserve">Karasztos (Kis-)</t>
  </si>
  <si>
    <t xml:space="preserve">Karasztos (Nagy-)</t>
  </si>
  <si>
    <t xml:space="preserve">Kethely, Kethely (Felső-)</t>
  </si>
  <si>
    <t xml:space="preserve">Kiczléd</t>
  </si>
  <si>
    <t xml:space="preserve">Komját, Vaskomját</t>
  </si>
  <si>
    <t xml:space="preserve">Lipótfalva</t>
  </si>
  <si>
    <t xml:space="preserve">Lödös</t>
  </si>
  <si>
    <t xml:space="preserve">Löő (Alsó-), Alsólövő, Alsólő</t>
  </si>
  <si>
    <t xml:space="preserve">Löő (Felső-), Felsőlövő, Felsőlő</t>
  </si>
  <si>
    <t xml:space="preserve">Mariafalva</t>
  </si>
  <si>
    <t xml:space="preserve">Mérem</t>
  </si>
  <si>
    <t xml:space="preserve">Őrállás, Oberdorf</t>
  </si>
  <si>
    <t xml:space="preserve">Óvár, Burg, Pinkaóvár </t>
  </si>
  <si>
    <t xml:space="preserve">Pinkafő</t>
  </si>
  <si>
    <t xml:space="preserve">Pinka-Miske</t>
  </si>
  <si>
    <t xml:space="preserve">Pöszöny</t>
  </si>
  <si>
    <t xml:space="preserve">Rákosd, Hidasdrákosd </t>
  </si>
  <si>
    <t xml:space="preserve">Rétfalva, Vieszfleck, Újrétfalu</t>
  </si>
  <si>
    <t xml:space="preserve">Rödön, Rödöny</t>
  </si>
  <si>
    <t xml:space="preserve">Sámfalva</t>
  </si>
  <si>
    <t xml:space="preserve">Sárosszék</t>
  </si>
  <si>
    <t xml:space="preserve">Schreibersdorf</t>
  </si>
  <si>
    <t xml:space="preserve">Sóshegy, Szulzriegel</t>
  </si>
  <si>
    <t xml:space="preserve">Szalónak (Ó-)</t>
  </si>
  <si>
    <t xml:space="preserve">Szalónak (Város-)</t>
  </si>
  <si>
    <t xml:space="preserve">Szent-Márton, Őriszentmárton </t>
  </si>
  <si>
    <t xml:space="preserve">Szent-Mihály (Kis-), Kisnémetszentmihály</t>
  </si>
  <si>
    <t xml:space="preserve">Szent-Mihály (Német-), Nagyszentmihály </t>
  </si>
  <si>
    <t xml:space="preserve">Szépur, Schönherrn</t>
  </si>
  <si>
    <t xml:space="preserve">Sziget (Eőri-), Őrisziget </t>
  </si>
  <si>
    <t xml:space="preserve">Tarcsa</t>
  </si>
  <si>
    <t xml:space="preserve">Ujfalu, Várújfalu </t>
  </si>
  <si>
    <t xml:space="preserve">Ujtelek (Lapincs-)</t>
  </si>
  <si>
    <t xml:space="preserve">Ujtelek (Szalónak-)</t>
  </si>
  <si>
    <t xml:space="preserve">Velege</t>
  </si>
  <si>
    <t xml:space="preserve">Villámos, Willersdorf</t>
  </si>
  <si>
    <t xml:space="preserve">Vörösvár, Vasvörösvár </t>
  </si>
  <si>
    <t xml:space="preserve">Jobbágyújfalu</t>
  </si>
  <si>
    <t xml:space="preserve">Kőszeg</t>
  </si>
  <si>
    <t xml:space="preserve">Szombathely</t>
  </si>
  <si>
    <t xml:space="preserve">Moson megye</t>
  </si>
  <si>
    <t xml:space="preserve">Magyar-Óvári járás</t>
  </si>
  <si>
    <t xml:space="preserve">Arak</t>
  </si>
  <si>
    <t xml:space="preserve">Cikolasziget</t>
  </si>
  <si>
    <t xml:space="preserve">Dárnó/Mosondárnó</t>
  </si>
  <si>
    <t xml:space="preserve">Doborgaz-Tejfalusziget/Tejfalusziget</t>
  </si>
  <si>
    <t xml:space="preserve">Feketeerdő</t>
  </si>
  <si>
    <t xml:space="preserve">Halászi</t>
  </si>
  <si>
    <t xml:space="preserve">Kálnok/Máriakálnok</t>
  </si>
  <si>
    <t xml:space="preserve">Kimle(Horvát-)/Horvátkimle</t>
  </si>
  <si>
    <t xml:space="preserve">Kimle(Magyar-)/Magyarkimle</t>
  </si>
  <si>
    <t xml:space="preserve">Kisbodak</t>
  </si>
  <si>
    <t xml:space="preserve">Lébény</t>
  </si>
  <si>
    <t xml:space="preserve">Levél</t>
  </si>
  <si>
    <t xml:space="preserve">Lucsony/in Mosonmagyaróvár</t>
  </si>
  <si>
    <t xml:space="preserve">Mecsér</t>
  </si>
  <si>
    <t xml:space="preserve">Moson/Mosonmagyaróvár</t>
  </si>
  <si>
    <t xml:space="preserve">Óvár(Magyar-)/Mosonmagyaróvár</t>
  </si>
  <si>
    <t xml:space="preserve">Remete/Dunaremete</t>
  </si>
  <si>
    <t xml:space="preserve">Sérfenyösziget/Dunasziget</t>
  </si>
  <si>
    <t xml:space="preserve">Somorja(Puszta-)/Jánossomorja</t>
  </si>
  <si>
    <t xml:space="preserve">Szent-János/Mosonszentjános/Jánossomorja</t>
  </si>
  <si>
    <t xml:space="preserve">Szent-Miklós/Mosonszentmiklós</t>
  </si>
  <si>
    <t xml:space="preserve">Szent-Péter/Mosonszentpéter/Jánossomorja</t>
  </si>
  <si>
    <t xml:space="preserve">Szolnok/Mosonszolnok</t>
  </si>
  <si>
    <t xml:space="preserve">Tarcsa/Mosontarcsa/Andau</t>
  </si>
  <si>
    <t xml:space="preserve">Tétény/Mosontétény/Tadten</t>
  </si>
  <si>
    <t xml:space="preserve">Zselyi/Zseli/Darnózseli</t>
  </si>
  <si>
    <t xml:space="preserve">Nezsideri járás</t>
  </si>
  <si>
    <t xml:space="preserve">Bánfalu/Mosonbánfalva/Apetlon</t>
  </si>
  <si>
    <t xml:space="preserve">Barátfalu/Barátudvar/Mönchhof</t>
  </si>
  <si>
    <t xml:space="preserve">Boldogasszony/Frauenkirchen</t>
  </si>
  <si>
    <t xml:space="preserve">Bruck-Ujfalu/Királyhida/Bruck-Neudorf</t>
  </si>
  <si>
    <t xml:space="preserve">Féltorony/Halbturn</t>
  </si>
  <si>
    <t xml:space="preserve">Gálos/Gols</t>
  </si>
  <si>
    <t xml:space="preserve">Illmicz(Alsó-) u. Illmicz(Felsö-)/Illmitz</t>
  </si>
  <si>
    <t xml:space="preserve">1,7</t>
  </si>
  <si>
    <t xml:space="preserve">Királyudvar/in Kaisersteinbruch</t>
  </si>
  <si>
    <t xml:space="preserve">CsászárKöbánya/Kaisersteinbruch</t>
  </si>
  <si>
    <t xml:space="preserve">Lajtafalu/Potzneusiedl</t>
  </si>
  <si>
    <t xml:space="preserve">Nezsider/Neusiedl</t>
  </si>
  <si>
    <t xml:space="preserve">Nyulas/Jois</t>
  </si>
  <si>
    <t xml:space="preserve">Párndorf/Parndorf</t>
  </si>
  <si>
    <t xml:space="preserve">Pátfalu/Podersdorf</t>
  </si>
  <si>
    <t xml:space="preserve">Pomogy/Pamhagen</t>
  </si>
  <si>
    <t xml:space="preserve">Sásony/Windten</t>
  </si>
  <si>
    <t xml:space="preserve">Szent-András/Sankt Andrä</t>
  </si>
  <si>
    <t xml:space="preserve">Ujfalu/Neudorf</t>
  </si>
  <si>
    <t xml:space="preserve">Valla/Wallern</t>
  </si>
  <si>
    <t xml:space="preserve">Védeny/Weiden</t>
  </si>
  <si>
    <t xml:space="preserve">Rajkai járás</t>
  </si>
  <si>
    <t xml:space="preserve">Bezenye</t>
  </si>
  <si>
    <t xml:space="preserve">Csúny/Csun/Dunacsun/SLOWAKEI</t>
  </si>
  <si>
    <t xml:space="preserve">Gáta/Gattendorf</t>
  </si>
  <si>
    <t xml:space="preserve">Hegyeshalom</t>
  </si>
  <si>
    <t xml:space="preserve">Járfalu(Horvát-)/SLOWAKEI</t>
  </si>
  <si>
    <t xml:space="preserve">Járfalu(Német-)/Deutsch Jarndorf</t>
  </si>
  <si>
    <t xml:space="preserve">Kiliti/Dunakiliti</t>
  </si>
  <si>
    <t xml:space="preserve">Köpcsény/Kittsee</t>
  </si>
  <si>
    <t xml:space="preserve">Körtvélyes/Lajtakörtvélyes/Pama</t>
  </si>
  <si>
    <t xml:space="preserve">Miklósfalu/Nickelsdorf</t>
  </si>
  <si>
    <t xml:space="preserve">Nemesvölgy/Edelstal</t>
  </si>
  <si>
    <t xml:space="preserve">Oroszvár/SLOWAKEI</t>
  </si>
  <si>
    <t xml:space="preserve">Rajka/Ragendorf(Westungarn)</t>
  </si>
  <si>
    <t xml:space="preserve">Zurány/Zurndorf</t>
  </si>
  <si>
    <t xml:space="preserve">Győr megye</t>
  </si>
  <si>
    <t xml:space="preserve">Sokoróaljai járás</t>
  </si>
  <si>
    <t xml:space="preserve">Babót (Kis-)</t>
  </si>
  <si>
    <t xml:space="preserve">Csanakfalu</t>
  </si>
  <si>
    <t xml:space="preserve">Csanakhegy</t>
  </si>
  <si>
    <t xml:space="preserve">Csécsény, Rábacsécsény</t>
  </si>
  <si>
    <t xml:space="preserve">Csikvánd</t>
  </si>
  <si>
    <t xml:space="preserve">Felpécz</t>
  </si>
  <si>
    <t xml:space="preserve">Gyarmat</t>
  </si>
  <si>
    <t xml:space="preserve">Gyirmót</t>
  </si>
  <si>
    <t xml:space="preserve">Gyömörö, Gyömöre</t>
  </si>
  <si>
    <t xml:space="preserve">Kajár</t>
  </si>
  <si>
    <t xml:space="preserve">Koronczó</t>
  </si>
  <si>
    <t xml:space="preserve">Malomsok (Ó-)</t>
  </si>
  <si>
    <t xml:space="preserve">Malomsok (Uj-)</t>
  </si>
  <si>
    <t xml:space="preserve">Ménfő</t>
  </si>
  <si>
    <t xml:space="preserve">Mérges</t>
  </si>
  <si>
    <t xml:space="preserve">Móriczhida (Kis-)</t>
  </si>
  <si>
    <t xml:space="preserve">Móriczhida (Nagy-)</t>
  </si>
  <si>
    <t xml:space="preserve">Pátkahegy, Sokorópátka</t>
  </si>
  <si>
    <t xml:space="preserve">Pécz (Kis-)</t>
  </si>
  <si>
    <t xml:space="preserve">Szemere, Győrszemere</t>
  </si>
  <si>
    <t xml:space="preserve">Szentmihály (Rába-)</t>
  </si>
  <si>
    <t xml:space="preserve">Szentmiklós (Rába-)</t>
  </si>
  <si>
    <t xml:space="preserve">Szerecseny</t>
  </si>
  <si>
    <t xml:space="preserve">Tényőfalu</t>
  </si>
  <si>
    <t xml:space="preserve">Tényőhegy</t>
  </si>
  <si>
    <t xml:space="preserve">Teth-Szentkút, Tét, Tótszentkút</t>
  </si>
  <si>
    <t xml:space="preserve">Tószigetcsilizközi járás</t>
  </si>
  <si>
    <t xml:space="preserve">Abda</t>
  </si>
  <si>
    <t xml:space="preserve">Ásvány</t>
  </si>
  <si>
    <t xml:space="preserve">Bácsa</t>
  </si>
  <si>
    <t xml:space="preserve">Bajcs (Kis-)</t>
  </si>
  <si>
    <t xml:space="preserve">Bajcs (Nagy-)</t>
  </si>
  <si>
    <t xml:space="preserve">Ballony</t>
  </si>
  <si>
    <t xml:space="preserve">Bezi</t>
  </si>
  <si>
    <t xml:space="preserve">Bödöge-Markota, Markotabödöge</t>
  </si>
  <si>
    <t xml:space="preserve">Börcs</t>
  </si>
  <si>
    <t xml:space="preserve">Czakóház, Czakóháza</t>
  </si>
  <si>
    <t xml:space="preserve">Dunaszeg</t>
  </si>
  <si>
    <t xml:space="preserve">Enese</t>
  </si>
  <si>
    <t xml:space="preserve">Fehértó</t>
  </si>
  <si>
    <t xml:space="preserve">Hédervár</t>
  </si>
  <si>
    <t xml:space="preserve">Kapi, Rábczakapi</t>
  </si>
  <si>
    <t xml:space="preserve">Kóny</t>
  </si>
  <si>
    <t xml:space="preserve">Kulcsod</t>
  </si>
  <si>
    <t xml:space="preserve">Ladamér, Győrladamér</t>
  </si>
  <si>
    <t xml:space="preserve">Medve</t>
  </si>
  <si>
    <t xml:space="preserve">Nyárad, Csiliznyárad</t>
  </si>
  <si>
    <t xml:space="preserve">Ötteveny</t>
  </si>
  <si>
    <t xml:space="preserve">Öttevenysziget, Kunsziget</t>
  </si>
  <si>
    <t xml:space="preserve">Patas, Csilizpatas</t>
  </si>
  <si>
    <t xml:space="preserve">Patona (Rába-), Ikrény</t>
  </si>
  <si>
    <t xml:space="preserve">15,29</t>
  </si>
  <si>
    <t xml:space="preserve">Pinnyéd</t>
  </si>
  <si>
    <t xml:space="preserve">Radvány (Csiliz-)</t>
  </si>
  <si>
    <t xml:space="preserve">Ráró</t>
  </si>
  <si>
    <t xml:space="preserve">Réti, Tárnokréti</t>
  </si>
  <si>
    <t xml:space="preserve">Sövenyhaz, Győrsövényház</t>
  </si>
  <si>
    <t xml:space="preserve">Szabadi, Győrszabadi</t>
  </si>
  <si>
    <t xml:space="preserve">Szap</t>
  </si>
  <si>
    <t xml:space="preserve">Szentpál (Duna-)</t>
  </si>
  <si>
    <t xml:space="preserve">Szögye</t>
  </si>
  <si>
    <t xml:space="preserve">Ujfalu, Győrújfalu</t>
  </si>
  <si>
    <t xml:space="preserve">Vámos, Alsóvámos</t>
  </si>
  <si>
    <t xml:space="preserve">Vének</t>
  </si>
  <si>
    <t xml:space="preserve">Zámoly, Győrzámoly</t>
  </si>
  <si>
    <t xml:space="preserve">Gönyű</t>
  </si>
  <si>
    <t xml:space="preserve">Győrszentiván</t>
  </si>
  <si>
    <r>
      <rPr>
        <b val="true"/>
        <sz val="11"/>
        <color rgb="FF000000"/>
        <rFont val="Calibri"/>
        <family val="2"/>
        <charset val="1"/>
      </rPr>
      <t xml:space="preserve">Győr, </t>
    </r>
    <r>
      <rPr>
        <sz val="11"/>
        <color rgb="FF000000"/>
        <rFont val="Calibri"/>
        <family val="2"/>
        <charset val="1"/>
      </rPr>
      <t xml:space="preserve">Győrsziget, Pataház-Révfalu</t>
    </r>
  </si>
  <si>
    <t xml:space="preserve">13,32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</si>
</sst>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0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externalLink" Target="externalLinks/externalLink1.xml"/><Relationship Id="rId1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ngarn_Moson%20(1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enerell"/>
      <sheetName val="Baranya megye"/>
      <sheetName val="Tolna megye"/>
      <sheetName val="Moson megye"/>
    </sheetNames>
    <sheetDataSet>
      <sheetData sheetId="0"/>
      <sheetData sheetId="1">
        <row r="2">
          <cell r="C2">
            <v>46.859773</v>
          </cell>
        </row>
        <row r="5">
          <cell r="B5">
            <v>17.629047</v>
          </cell>
        </row>
        <row r="8">
          <cell r="G8">
            <v>0.0181334516129032</v>
          </cell>
        </row>
        <row r="9">
          <cell r="F9">
            <v>0.984126984126984</v>
          </cell>
        </row>
        <row r="10">
          <cell r="G10">
            <v>0.0259842641509434</v>
          </cell>
        </row>
        <row r="11">
          <cell r="F11">
            <v>0.981481481481482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241"/>
  <sheetViews>
    <sheetView showFormulas="false" showGridLines="true" showRowColHeaders="true" showZeros="true" rightToLeft="false" tabSelected="true" showOutlineSymbols="true" defaultGridColor="true" view="normal" topLeftCell="K154" colorId="64" zoomScale="100" zoomScaleNormal="100" zoomScalePageLayoutView="100" workbookViewId="0">
      <selection pane="topLeft" activeCell="A138" activeCellId="0" sqref="A138"/>
    </sheetView>
  </sheetViews>
  <sheetFormatPr defaultRowHeight="13.8" zeroHeight="false" outlineLevelRow="0" outlineLevelCol="0"/>
  <cols>
    <col collapsed="false" customWidth="true" hidden="false" outlineLevel="0" max="1" min="1" style="1" width="29.63"/>
    <col collapsed="false" customWidth="true" hidden="false" outlineLevel="0" max="2" min="2" style="1" width="11.18"/>
    <col collapsed="false" customWidth="true" hidden="false" outlineLevel="0" max="3" min="3" style="1" width="8.72"/>
    <col collapsed="false" customWidth="true" hidden="false" outlineLevel="0" max="4" min="4" style="1" width="15.81"/>
    <col collapsed="false" customWidth="true" hidden="false" outlineLevel="0" max="5" min="5" style="1" width="8.72"/>
    <col collapsed="false" customWidth="true" hidden="false" outlineLevel="0" max="6" min="6" style="1" width="10.73"/>
    <col collapsed="false" customWidth="true" hidden="false" outlineLevel="0" max="7" min="7" style="1" width="10.99"/>
    <col collapsed="false" customWidth="true" hidden="false" outlineLevel="0" max="8" min="8" style="2" width="2.54"/>
    <col collapsed="false" customWidth="true" hidden="false" outlineLevel="0" max="11" min="9" style="1" width="8.72"/>
    <col collapsed="false" customWidth="true" hidden="false" outlineLevel="0" max="13" min="12" style="1" width="8.82"/>
    <col collapsed="false" customWidth="true" hidden="false" outlineLevel="0" max="14" min="14" style="2" width="2.54"/>
    <col collapsed="false" customWidth="true" hidden="false" outlineLevel="0" max="17" min="15" style="1" width="8.72"/>
    <col collapsed="false" customWidth="true" hidden="false" outlineLevel="0" max="19" min="18" style="1" width="8.82"/>
    <col collapsed="false" customWidth="true" hidden="false" outlineLevel="0" max="20" min="20" style="3" width="2.92"/>
    <col collapsed="false" customWidth="true" hidden="false" outlineLevel="0" max="21" min="21" style="1" width="10.46"/>
    <col collapsed="false" customWidth="true" hidden="false" outlineLevel="0" max="23" min="22" style="1" width="8.72"/>
    <col collapsed="false" customWidth="true" hidden="false" outlineLevel="0" max="24" min="24" style="1" width="9.18"/>
    <col collapsed="false" customWidth="true" hidden="false" outlineLevel="0" max="25" min="25" style="1" width="16.72"/>
    <col collapsed="false" customWidth="true" hidden="false" outlineLevel="0" max="26" min="26" style="4" width="2.18"/>
    <col collapsed="false" customWidth="true" hidden="false" outlineLevel="0" max="29" min="27" style="1" width="8.72"/>
    <col collapsed="false" customWidth="true" hidden="false" outlineLevel="0" max="31" min="30" style="1" width="8.82"/>
    <col collapsed="false" customWidth="true" hidden="false" outlineLevel="0" max="32" min="32" style="3" width="2.18"/>
    <col collapsed="false" customWidth="true" hidden="false" outlineLevel="0" max="38" min="33" style="1" width="8.72"/>
    <col collapsed="false" customWidth="true" hidden="false" outlineLevel="0" max="1020" min="39" style="0" width="8.72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B1" s="5" t="n">
        <v>1881</v>
      </c>
      <c r="C1" s="5"/>
      <c r="D1" s="5"/>
      <c r="E1" s="5"/>
      <c r="F1" s="6"/>
      <c r="G1" s="6"/>
      <c r="H1" s="7"/>
      <c r="I1" s="5" t="n">
        <v>1891</v>
      </c>
      <c r="J1" s="5"/>
      <c r="K1" s="5"/>
      <c r="L1" s="5"/>
      <c r="M1" s="6"/>
      <c r="N1" s="7"/>
      <c r="O1" s="5" t="n">
        <v>1900</v>
      </c>
      <c r="P1" s="5"/>
      <c r="Q1" s="5"/>
      <c r="R1" s="5"/>
      <c r="S1" s="6"/>
      <c r="T1" s="8"/>
      <c r="U1" s="5" t="n">
        <v>1910</v>
      </c>
      <c r="V1" s="5"/>
      <c r="W1" s="5"/>
      <c r="X1" s="5"/>
      <c r="Y1" s="6"/>
      <c r="Z1" s="9"/>
      <c r="AA1" s="5" t="n">
        <v>1920</v>
      </c>
      <c r="AB1" s="5"/>
      <c r="AC1" s="5"/>
      <c r="AD1" s="5"/>
      <c r="AE1" s="6"/>
      <c r="AF1" s="8"/>
      <c r="AG1" s="5" t="n">
        <v>1930</v>
      </c>
      <c r="AH1" s="5"/>
      <c r="AI1" s="5"/>
      <c r="AJ1" s="5"/>
    </row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6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6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6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6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7</v>
      </c>
      <c r="AL2" s="1" t="s">
        <v>6</v>
      </c>
    </row>
    <row r="3" customFormat="false" ht="13.8" hidden="false" customHeight="false" outlineLevel="0" collapsed="false">
      <c r="D3" s="10"/>
      <c r="E3" s="10"/>
      <c r="F3" s="10"/>
      <c r="G3" s="10"/>
      <c r="H3" s="11"/>
      <c r="N3" s="11"/>
    </row>
    <row r="5" customFormat="false" ht="13.8" hidden="false" customHeight="false" outlineLevel="0" collapsed="false">
      <c r="A5" s="12" t="s">
        <v>8</v>
      </c>
    </row>
    <row r="6" customFormat="false" ht="13.8" hidden="false" customHeight="false" outlineLevel="0" collapsed="false">
      <c r="A6" s="12" t="s">
        <v>9</v>
      </c>
      <c r="B6" s="1" t="n">
        <f aca="false">SUM(B7:B75)</f>
        <v>31944</v>
      </c>
      <c r="C6" s="1" t="n">
        <f aca="false">SUM(C7:C75)</f>
        <v>739</v>
      </c>
      <c r="D6" s="1" t="n">
        <f aca="false">SUM(D7:D75)</f>
        <v>4</v>
      </c>
      <c r="E6" s="1" t="n">
        <f aca="false">SUM(E7:E75)</f>
        <v>300</v>
      </c>
      <c r="F6" s="1" t="n">
        <f aca="false">SUM(F7:F75)</f>
        <v>24</v>
      </c>
      <c r="G6" s="1" t="n">
        <f aca="false">SUM(G7:G75)</f>
        <v>31</v>
      </c>
      <c r="H6" s="1" t="n">
        <f aca="false">SUM(H7:H75)</f>
        <v>2016</v>
      </c>
      <c r="I6" s="1" t="n">
        <f aca="false">SUM(I7:I75)</f>
        <v>31144</v>
      </c>
      <c r="J6" s="1" t="n">
        <f aca="false">SUM(J7:J75)</f>
        <v>297</v>
      </c>
      <c r="K6" s="1" t="n">
        <f aca="false">SUM(K7:K75)</f>
        <v>4</v>
      </c>
      <c r="L6" s="1" t="n">
        <f aca="false">SUM(L7:L75)</f>
        <v>226</v>
      </c>
      <c r="M6" s="1" t="n">
        <f aca="false">SUM(M7:M75)</f>
        <v>367</v>
      </c>
      <c r="N6" s="1" t="n">
        <f aca="false">SUM(N7:N75)</f>
        <v>2016</v>
      </c>
      <c r="O6" s="1" t="n">
        <f aca="false">SUM(O7:O75)</f>
        <v>32665</v>
      </c>
      <c r="P6" s="1" t="n">
        <f aca="false">SUM(P7:P75)</f>
        <v>421</v>
      </c>
      <c r="Q6" s="1" t="n">
        <f aca="false">SUM(Q7:Q75)</f>
        <v>10</v>
      </c>
      <c r="R6" s="1" t="n">
        <f aca="false">SUM(R7:R75)</f>
        <v>146</v>
      </c>
      <c r="S6" s="1" t="n">
        <f aca="false">SUM(S7:S75)</f>
        <v>75</v>
      </c>
      <c r="T6" s="1" t="n">
        <f aca="false">SUM(T7:T75)</f>
        <v>2016</v>
      </c>
      <c r="U6" s="1" t="n">
        <f aca="false">SUM(U7:U75)</f>
        <v>33538</v>
      </c>
      <c r="V6" s="1" t="n">
        <f aca="false">SUM(V7:V75)</f>
        <v>112</v>
      </c>
      <c r="W6" s="1" t="n">
        <f aca="false">SUM(W7:W75)</f>
        <v>17</v>
      </c>
      <c r="X6" s="1" t="n">
        <f aca="false">SUM(X7:X75)</f>
        <v>88</v>
      </c>
      <c r="Y6" s="1" t="n">
        <f aca="false">SUM(Y7:Y75)</f>
        <v>130</v>
      </c>
      <c r="Z6" s="1" t="n">
        <f aca="false">SUM(Z7:Z75)</f>
        <v>0</v>
      </c>
      <c r="AA6" s="1" t="n">
        <f aca="false">SUM(AA7:AA75)</f>
        <v>0</v>
      </c>
      <c r="AB6" s="1" t="n">
        <f aca="false">SUM(AB7:AB75)</f>
        <v>0</v>
      </c>
      <c r="AC6" s="1" t="n">
        <f aca="false">SUM(AC7:AC75)</f>
        <v>0</v>
      </c>
      <c r="AD6" s="1" t="n">
        <f aca="false">SUM(AD7:AD75)</f>
        <v>0</v>
      </c>
      <c r="AE6" s="1" t="n">
        <f aca="false">SUM(AE7:AE75)</f>
        <v>0</v>
      </c>
    </row>
    <row r="7" customFormat="false" ht="13.8" hidden="false" customHeight="false" outlineLevel="0" collapsed="false">
      <c r="A7" s="1" t="s">
        <v>10</v>
      </c>
      <c r="B7" s="1" t="n">
        <v>965</v>
      </c>
      <c r="C7" s="1" t="n">
        <v>2</v>
      </c>
      <c r="E7" s="1" t="n">
        <v>1</v>
      </c>
      <c r="F7" s="1" t="n">
        <v>1</v>
      </c>
      <c r="H7" s="2" t="n">
        <v>41</v>
      </c>
      <c r="I7" s="1" t="n">
        <v>931</v>
      </c>
      <c r="J7" s="1" t="n">
        <v>2</v>
      </c>
      <c r="L7" s="1" t="n">
        <v>1</v>
      </c>
      <c r="M7" s="1" t="n">
        <v>53</v>
      </c>
      <c r="N7" s="2" t="n">
        <v>41</v>
      </c>
      <c r="O7" s="1" t="n">
        <v>1001</v>
      </c>
      <c r="P7" s="1" t="n">
        <v>2</v>
      </c>
      <c r="R7" s="1" t="n">
        <v>1</v>
      </c>
      <c r="T7" s="3" t="n">
        <v>48</v>
      </c>
      <c r="U7" s="1" t="n">
        <v>998</v>
      </c>
      <c r="V7" s="1" t="n">
        <v>1</v>
      </c>
    </row>
    <row r="8" customFormat="false" ht="13.8" hidden="false" customHeight="false" outlineLevel="0" collapsed="false">
      <c r="A8" s="1" t="s">
        <v>11</v>
      </c>
      <c r="B8" s="1" t="n">
        <v>585</v>
      </c>
      <c r="E8" s="1" t="n">
        <v>1</v>
      </c>
      <c r="F8" s="1" t="n">
        <v>1</v>
      </c>
      <c r="H8" s="2" t="n">
        <v>53</v>
      </c>
      <c r="I8" s="1" t="n">
        <v>717</v>
      </c>
      <c r="J8" s="1" t="n">
        <v>1</v>
      </c>
      <c r="L8" s="1" t="n">
        <v>2</v>
      </c>
      <c r="M8" s="1" t="n">
        <v>1</v>
      </c>
      <c r="N8" s="2" t="n">
        <v>53</v>
      </c>
      <c r="O8" s="1" t="n">
        <v>754</v>
      </c>
      <c r="P8" s="1" t="n">
        <v>4</v>
      </c>
      <c r="R8" s="1" t="n">
        <v>9</v>
      </c>
      <c r="T8" s="3" t="n">
        <v>56</v>
      </c>
      <c r="U8" s="1" t="n">
        <v>835</v>
      </c>
      <c r="V8" s="1" t="n">
        <v>2</v>
      </c>
      <c r="W8" s="1" t="n">
        <v>1</v>
      </c>
      <c r="X8" s="1" t="n">
        <v>2</v>
      </c>
      <c r="Y8" s="1" t="n">
        <v>1</v>
      </c>
    </row>
    <row r="9" customFormat="false" ht="13.8" hidden="false" customHeight="false" outlineLevel="0" collapsed="false">
      <c r="A9" s="1" t="s">
        <v>12</v>
      </c>
      <c r="B9" s="1" t="n">
        <v>1042</v>
      </c>
      <c r="C9" s="1" t="n">
        <v>3</v>
      </c>
      <c r="H9" s="2" t="n">
        <v>2</v>
      </c>
      <c r="I9" s="1" t="n">
        <v>1105</v>
      </c>
      <c r="J9" s="1" t="n">
        <v>3</v>
      </c>
      <c r="L9" s="1" t="n">
        <v>1</v>
      </c>
      <c r="N9" s="2" t="n">
        <v>2</v>
      </c>
      <c r="O9" s="1" t="n">
        <v>1093</v>
      </c>
      <c r="P9" s="1" t="n">
        <v>4</v>
      </c>
      <c r="S9" s="1" t="n">
        <v>1</v>
      </c>
      <c r="T9" s="3" t="n">
        <v>2</v>
      </c>
      <c r="U9" s="1" t="n">
        <v>1037</v>
      </c>
      <c r="V9" s="1" t="n">
        <v>1</v>
      </c>
      <c r="X9" s="1" t="n">
        <v>1</v>
      </c>
      <c r="Y9" s="1" t="n">
        <v>4</v>
      </c>
    </row>
    <row r="10" customFormat="false" ht="13.8" hidden="false" customHeight="false" outlineLevel="0" collapsed="false">
      <c r="A10" s="1" t="s">
        <v>13</v>
      </c>
      <c r="B10" s="1" t="n">
        <v>782</v>
      </c>
      <c r="H10" s="2" t="n">
        <v>4</v>
      </c>
      <c r="I10" s="1" t="n">
        <v>822</v>
      </c>
      <c r="J10" s="1" t="n">
        <v>7</v>
      </c>
      <c r="L10" s="1" t="n">
        <v>1</v>
      </c>
      <c r="N10" s="2" t="n">
        <v>4</v>
      </c>
      <c r="O10" s="1" t="n">
        <v>819</v>
      </c>
      <c r="P10" s="1" t="n">
        <v>3</v>
      </c>
      <c r="T10" s="3" t="n">
        <v>5</v>
      </c>
      <c r="U10" s="1" t="n">
        <v>850</v>
      </c>
      <c r="V10" s="1" t="n">
        <v>2</v>
      </c>
      <c r="Y10" s="1" t="n">
        <v>1</v>
      </c>
    </row>
    <row r="11" customFormat="false" ht="13.8" hidden="false" customHeight="false" outlineLevel="0" collapsed="false">
      <c r="A11" s="1" t="s">
        <v>14</v>
      </c>
      <c r="B11" s="1" t="n">
        <v>197</v>
      </c>
      <c r="E11" s="1" t="n">
        <v>2</v>
      </c>
      <c r="H11" s="2" t="n">
        <v>5</v>
      </c>
      <c r="I11" s="1" t="n">
        <v>148</v>
      </c>
      <c r="J11" s="1" t="n">
        <v>12</v>
      </c>
      <c r="L11" s="1" t="n">
        <v>41</v>
      </c>
      <c r="M11" s="1" t="n">
        <v>2</v>
      </c>
      <c r="N11" s="2" t="n">
        <v>5</v>
      </c>
      <c r="O11" s="1" t="n">
        <v>188</v>
      </c>
      <c r="P11" s="1" t="n">
        <v>18</v>
      </c>
      <c r="R11" s="1" t="n">
        <v>12</v>
      </c>
      <c r="T11" s="3" t="n">
        <v>6</v>
      </c>
      <c r="U11" s="1" t="n">
        <v>229</v>
      </c>
      <c r="V11" s="1" t="n">
        <v>14</v>
      </c>
      <c r="X11" s="1" t="n">
        <v>22</v>
      </c>
    </row>
    <row r="12" customFormat="false" ht="13.8" hidden="false" customHeight="false" outlineLevel="0" collapsed="false">
      <c r="A12" s="1" t="s">
        <v>15</v>
      </c>
      <c r="B12" s="1" t="n">
        <v>493</v>
      </c>
      <c r="C12" s="1" t="n">
        <v>1</v>
      </c>
      <c r="H12" s="2" t="n">
        <v>1</v>
      </c>
      <c r="I12" s="1" t="n">
        <v>533</v>
      </c>
      <c r="K12" s="1" t="n">
        <v>1</v>
      </c>
      <c r="N12" s="2" t="n">
        <v>1</v>
      </c>
      <c r="O12" s="1" t="n">
        <v>509</v>
      </c>
      <c r="P12" s="1" t="n">
        <v>2</v>
      </c>
      <c r="Q12" s="1" t="n">
        <v>1</v>
      </c>
      <c r="R12" s="1" t="n">
        <v>1</v>
      </c>
      <c r="S12" s="1" t="n">
        <v>1</v>
      </c>
      <c r="T12" s="3" t="n">
        <v>1</v>
      </c>
      <c r="U12" s="1" t="n">
        <v>474</v>
      </c>
      <c r="W12" s="1" t="n">
        <v>1</v>
      </c>
    </row>
    <row r="13" customFormat="false" ht="13.8" hidden="false" customHeight="false" outlineLevel="0" collapsed="false">
      <c r="A13" s="1" t="s">
        <v>16</v>
      </c>
      <c r="B13" s="1" t="n">
        <v>126</v>
      </c>
      <c r="H13" s="2" t="n">
        <v>6</v>
      </c>
      <c r="I13" s="1" t="n">
        <v>106</v>
      </c>
      <c r="J13" s="1" t="n">
        <v>1</v>
      </c>
      <c r="L13" s="1" t="n">
        <v>2</v>
      </c>
      <c r="N13" s="2" t="n">
        <v>6</v>
      </c>
      <c r="O13" s="1" t="n">
        <v>119</v>
      </c>
      <c r="R13" s="1" t="n">
        <v>4</v>
      </c>
      <c r="T13" s="3" t="n">
        <v>7</v>
      </c>
      <c r="U13" s="1" t="n">
        <v>126</v>
      </c>
    </row>
    <row r="14" customFormat="false" ht="13.8" hidden="false" customHeight="false" outlineLevel="0" collapsed="false">
      <c r="A14" s="1" t="s">
        <v>17</v>
      </c>
      <c r="B14" s="1" t="n">
        <v>484</v>
      </c>
      <c r="D14" s="1" t="n">
        <v>1</v>
      </c>
      <c r="T14" s="3" t="s">
        <v>18</v>
      </c>
    </row>
    <row r="15" customFormat="false" ht="13.8" hidden="false" customHeight="false" outlineLevel="0" collapsed="false">
      <c r="A15" s="1" t="s">
        <v>19</v>
      </c>
      <c r="B15" s="1" t="n">
        <v>642</v>
      </c>
      <c r="C15" s="1" t="n">
        <v>1</v>
      </c>
      <c r="E15" s="1" t="n">
        <v>2</v>
      </c>
      <c r="H15" s="2" t="n">
        <v>42</v>
      </c>
      <c r="I15" s="1" t="n">
        <v>728</v>
      </c>
      <c r="J15" s="1" t="n">
        <v>10</v>
      </c>
      <c r="M15" s="1" t="n">
        <v>1</v>
      </c>
      <c r="N15" s="2" t="n">
        <v>42</v>
      </c>
      <c r="O15" s="1" t="n">
        <v>691</v>
      </c>
      <c r="P15" s="1" t="n">
        <v>1</v>
      </c>
      <c r="T15" s="3" t="n">
        <v>43</v>
      </c>
      <c r="U15" s="1" t="n">
        <v>702</v>
      </c>
      <c r="V15" s="1" t="n">
        <v>2</v>
      </c>
    </row>
    <row r="16" customFormat="false" ht="13.8" hidden="false" customHeight="false" outlineLevel="0" collapsed="false">
      <c r="A16" s="1" t="s">
        <v>20</v>
      </c>
      <c r="B16" s="1" t="n">
        <v>320</v>
      </c>
      <c r="C16" s="1" t="n">
        <v>7</v>
      </c>
      <c r="H16" s="2" t="n">
        <v>8</v>
      </c>
      <c r="I16" s="1" t="n">
        <v>334</v>
      </c>
      <c r="N16" s="2" t="n">
        <v>8</v>
      </c>
      <c r="O16" s="1" t="n">
        <v>343</v>
      </c>
      <c r="P16" s="1" t="n">
        <v>2</v>
      </c>
      <c r="Q16" s="1" t="n">
        <v>1</v>
      </c>
      <c r="T16" s="3" t="n">
        <v>9</v>
      </c>
      <c r="U16" s="1" t="n">
        <v>336</v>
      </c>
    </row>
    <row r="17" customFormat="false" ht="13.8" hidden="false" customHeight="false" outlineLevel="0" collapsed="false">
      <c r="A17" s="1" t="s">
        <v>21</v>
      </c>
      <c r="B17" s="1" t="n">
        <v>2057</v>
      </c>
      <c r="C17" s="1" t="n">
        <v>37</v>
      </c>
      <c r="D17" s="1" t="n">
        <v>1</v>
      </c>
      <c r="E17" s="1" t="n">
        <v>52</v>
      </c>
      <c r="H17" s="2" t="n">
        <v>10</v>
      </c>
      <c r="I17" s="1" t="n">
        <v>2608</v>
      </c>
      <c r="J17" s="1" t="n">
        <v>16</v>
      </c>
      <c r="L17" s="1" t="n">
        <v>17</v>
      </c>
      <c r="M17" s="1" t="n">
        <v>2</v>
      </c>
      <c r="N17" s="2" t="n">
        <v>10</v>
      </c>
      <c r="O17" s="1" t="n">
        <v>2697</v>
      </c>
      <c r="P17" s="1" t="n">
        <v>5</v>
      </c>
      <c r="R17" s="1" t="n">
        <v>6</v>
      </c>
      <c r="S17" s="1" t="n">
        <v>7</v>
      </c>
      <c r="T17" s="3" t="n">
        <v>11</v>
      </c>
      <c r="U17" s="1" t="n">
        <v>2805</v>
      </c>
      <c r="V17" s="1" t="n">
        <v>5</v>
      </c>
      <c r="X17" s="1" t="n">
        <v>11</v>
      </c>
      <c r="Y17" s="1" t="n">
        <v>2</v>
      </c>
    </row>
    <row r="18" customFormat="false" ht="13.8" hidden="false" customHeight="false" outlineLevel="0" collapsed="false">
      <c r="A18" s="1" t="s">
        <v>22</v>
      </c>
      <c r="B18" s="1" t="n">
        <v>194</v>
      </c>
      <c r="H18" s="2" t="n">
        <v>30</v>
      </c>
      <c r="I18" s="1" t="n">
        <v>165</v>
      </c>
      <c r="J18" s="1" t="n">
        <v>1</v>
      </c>
      <c r="L18" s="1" t="n">
        <v>1</v>
      </c>
      <c r="M18" s="1" t="n">
        <v>1</v>
      </c>
      <c r="N18" s="2" t="n">
        <v>30</v>
      </c>
      <c r="O18" s="1" t="n">
        <v>179</v>
      </c>
      <c r="T18" s="3" t="n">
        <v>36</v>
      </c>
      <c r="U18" s="1" t="n">
        <v>156</v>
      </c>
      <c r="V18" s="1" t="n">
        <v>2</v>
      </c>
      <c r="X18" s="1" t="n">
        <v>2</v>
      </c>
    </row>
    <row r="19" customFormat="false" ht="13.8" hidden="false" customHeight="false" outlineLevel="0" collapsed="false">
      <c r="A19" s="1" t="s">
        <v>23</v>
      </c>
      <c r="B19" s="1" t="n">
        <v>142</v>
      </c>
      <c r="H19" s="2" t="n">
        <v>43</v>
      </c>
      <c r="I19" s="1" t="n">
        <v>152</v>
      </c>
      <c r="N19" s="2" t="n">
        <v>43</v>
      </c>
      <c r="O19" s="1" t="n">
        <v>169</v>
      </c>
      <c r="T19" s="3" t="n">
        <v>44</v>
      </c>
      <c r="U19" s="1" t="n">
        <v>150</v>
      </c>
      <c r="X19" s="1" t="n">
        <v>1</v>
      </c>
    </row>
    <row r="20" customFormat="false" ht="13.8" hidden="false" customHeight="false" outlineLevel="0" collapsed="false">
      <c r="A20" s="1" t="s">
        <v>24</v>
      </c>
      <c r="B20" s="1" t="n">
        <v>122</v>
      </c>
      <c r="C20" s="1" t="n">
        <v>1</v>
      </c>
      <c r="H20" s="2" t="n">
        <v>12</v>
      </c>
      <c r="I20" s="1" t="n">
        <v>124</v>
      </c>
      <c r="N20" s="2" t="n">
        <v>12</v>
      </c>
      <c r="O20" s="1" t="n">
        <v>122</v>
      </c>
      <c r="T20" s="3" t="n">
        <v>17</v>
      </c>
      <c r="U20" s="1" t="n">
        <v>150</v>
      </c>
    </row>
    <row r="21" customFormat="false" ht="13.8" hidden="false" customHeight="false" outlineLevel="0" collapsed="false">
      <c r="A21" s="1" t="s">
        <v>25</v>
      </c>
      <c r="B21" s="1" t="n">
        <v>98</v>
      </c>
      <c r="H21" s="2" t="n">
        <v>13</v>
      </c>
      <c r="I21" s="1" t="n">
        <v>95</v>
      </c>
      <c r="N21" s="2" t="n">
        <v>13</v>
      </c>
      <c r="O21" s="1" t="n">
        <v>83</v>
      </c>
      <c r="T21" s="3" t="n">
        <v>18</v>
      </c>
      <c r="U21" s="1" t="n">
        <v>99</v>
      </c>
    </row>
    <row r="22" customFormat="false" ht="13.8" hidden="false" customHeight="false" outlineLevel="0" collapsed="false">
      <c r="A22" s="1" t="s">
        <v>26</v>
      </c>
      <c r="B22" s="1" t="n">
        <v>60</v>
      </c>
      <c r="C22" s="1" t="n">
        <v>1</v>
      </c>
      <c r="H22" s="2" t="n">
        <v>14</v>
      </c>
      <c r="I22" s="1" t="n">
        <v>53</v>
      </c>
      <c r="N22" s="2" t="n">
        <v>14</v>
      </c>
      <c r="O22" s="1" t="n">
        <v>62</v>
      </c>
      <c r="T22" s="3" t="n">
        <v>19</v>
      </c>
      <c r="U22" s="1" t="n">
        <v>63</v>
      </c>
    </row>
    <row r="23" customFormat="false" ht="13.8" hidden="false" customHeight="false" outlineLevel="0" collapsed="false">
      <c r="A23" s="1" t="s">
        <v>27</v>
      </c>
      <c r="B23" s="1" t="n">
        <v>733</v>
      </c>
      <c r="C23" s="1" t="n">
        <v>7</v>
      </c>
      <c r="D23" s="0"/>
      <c r="E23" s="1" t="n">
        <v>2</v>
      </c>
      <c r="T23" s="3" t="s">
        <v>18</v>
      </c>
    </row>
    <row r="24" customFormat="false" ht="13.8" hidden="false" customHeight="false" outlineLevel="0" collapsed="false">
      <c r="A24" s="1" t="s">
        <v>28</v>
      </c>
      <c r="B24" s="1" t="n">
        <v>470</v>
      </c>
      <c r="C24" s="1" t="n">
        <v>5</v>
      </c>
      <c r="D24" s="0"/>
      <c r="H24" s="2" t="n">
        <v>15</v>
      </c>
      <c r="I24" s="1" t="n">
        <v>533</v>
      </c>
      <c r="J24" s="1" t="n">
        <v>1</v>
      </c>
      <c r="M24" s="1" t="n">
        <v>1</v>
      </c>
      <c r="N24" s="2" t="n">
        <v>15</v>
      </c>
      <c r="O24" s="1" t="n">
        <v>520</v>
      </c>
      <c r="P24" s="1" t="n">
        <v>1</v>
      </c>
      <c r="R24" s="1" t="n">
        <v>1</v>
      </c>
      <c r="T24" s="3" t="n">
        <v>20</v>
      </c>
      <c r="U24" s="1" t="n">
        <v>532</v>
      </c>
    </row>
    <row r="25" customFormat="false" ht="13.8" hidden="false" customHeight="false" outlineLevel="0" collapsed="false">
      <c r="A25" s="1" t="s">
        <v>29</v>
      </c>
      <c r="B25" s="1" t="n">
        <v>867</v>
      </c>
      <c r="C25" s="1" t="n">
        <v>42</v>
      </c>
      <c r="D25" s="0"/>
      <c r="E25" s="1" t="n">
        <v>14</v>
      </c>
      <c r="H25" s="2" t="n">
        <v>20</v>
      </c>
      <c r="I25" s="1" t="n">
        <v>1014</v>
      </c>
      <c r="J25" s="1" t="n">
        <v>2</v>
      </c>
      <c r="L25" s="1" t="n">
        <v>16</v>
      </c>
      <c r="N25" s="2" t="n">
        <v>20</v>
      </c>
      <c r="O25" s="1" t="n">
        <v>1038</v>
      </c>
      <c r="P25" s="1" t="n">
        <v>6</v>
      </c>
      <c r="R25" s="1" t="n">
        <v>9</v>
      </c>
      <c r="T25" s="3" t="n">
        <v>55</v>
      </c>
      <c r="U25" s="1" t="n">
        <v>1060</v>
      </c>
      <c r="X25" s="1" t="n">
        <v>4</v>
      </c>
    </row>
    <row r="26" customFormat="false" ht="13.8" hidden="false" customHeight="false" outlineLevel="0" collapsed="false">
      <c r="A26" s="1" t="s">
        <v>30</v>
      </c>
      <c r="B26" s="1" t="n">
        <v>203</v>
      </c>
      <c r="H26" s="2" t="n">
        <v>27</v>
      </c>
      <c r="I26" s="1" t="n">
        <v>201</v>
      </c>
      <c r="L26" s="1" t="n">
        <v>1</v>
      </c>
      <c r="M26" s="1" t="n">
        <v>1</v>
      </c>
      <c r="N26" s="2" t="n">
        <v>27</v>
      </c>
      <c r="O26" s="1" t="n">
        <v>211</v>
      </c>
      <c r="T26" s="3" t="n">
        <v>34</v>
      </c>
      <c r="U26" s="1" t="n">
        <v>192</v>
      </c>
    </row>
    <row r="27" customFormat="false" ht="13.8" hidden="false" customHeight="false" outlineLevel="0" collapsed="false">
      <c r="A27" s="1" t="s">
        <v>31</v>
      </c>
      <c r="B27" s="1" t="n">
        <v>198</v>
      </c>
      <c r="H27" s="2" t="n">
        <v>58</v>
      </c>
      <c r="I27" s="1" t="n">
        <v>149</v>
      </c>
      <c r="J27" s="1" t="n">
        <v>1</v>
      </c>
      <c r="L27" s="1" t="n">
        <v>4</v>
      </c>
      <c r="M27" s="1" t="n">
        <v>2</v>
      </c>
      <c r="N27" s="2" t="n">
        <v>58</v>
      </c>
      <c r="O27" s="1" t="n">
        <v>166</v>
      </c>
      <c r="T27" s="3" t="n">
        <v>60</v>
      </c>
      <c r="U27" s="1" t="n">
        <v>164</v>
      </c>
      <c r="V27" s="1" t="n">
        <v>1</v>
      </c>
    </row>
    <row r="28" customFormat="false" ht="13.8" hidden="false" customHeight="false" outlineLevel="0" collapsed="false">
      <c r="A28" s="1" t="s">
        <v>32</v>
      </c>
      <c r="B28" s="1" t="n">
        <v>474</v>
      </c>
      <c r="C28" s="1" t="n">
        <v>76</v>
      </c>
      <c r="E28" s="1" t="n">
        <v>36</v>
      </c>
      <c r="H28" s="2" t="n">
        <v>23</v>
      </c>
      <c r="I28" s="1" t="n">
        <v>648</v>
      </c>
      <c r="J28" s="1" t="n">
        <v>12</v>
      </c>
      <c r="L28" s="1" t="n">
        <v>17</v>
      </c>
      <c r="M28" s="1" t="n">
        <v>7</v>
      </c>
      <c r="N28" s="2" t="n">
        <v>23</v>
      </c>
      <c r="O28" s="1" t="n">
        <v>647</v>
      </c>
      <c r="P28" s="1" t="n">
        <v>10</v>
      </c>
      <c r="R28" s="1" t="n">
        <v>7</v>
      </c>
      <c r="S28" s="1" t="n">
        <v>5</v>
      </c>
      <c r="T28" s="3" t="n">
        <v>29</v>
      </c>
      <c r="U28" s="1" t="n">
        <v>650</v>
      </c>
      <c r="X28" s="1" t="n">
        <v>1</v>
      </c>
      <c r="Y28" s="1" t="n">
        <v>4</v>
      </c>
    </row>
    <row r="29" customFormat="false" ht="13.8" hidden="false" customHeight="false" outlineLevel="0" collapsed="false">
      <c r="A29" s="1" t="s">
        <v>33</v>
      </c>
      <c r="B29" s="1" t="n">
        <v>260</v>
      </c>
      <c r="E29" s="1" t="n">
        <v>1</v>
      </c>
      <c r="H29" s="2" t="n">
        <v>24</v>
      </c>
      <c r="I29" s="1" t="n">
        <v>258</v>
      </c>
      <c r="M29" s="1" t="n">
        <v>1</v>
      </c>
      <c r="N29" s="2" t="n">
        <v>24</v>
      </c>
      <c r="O29" s="1" t="n">
        <v>281</v>
      </c>
      <c r="T29" s="3" t="n">
        <v>30</v>
      </c>
      <c r="U29" s="1" t="n">
        <v>268</v>
      </c>
      <c r="X29" s="1" t="n">
        <v>1</v>
      </c>
      <c r="Y29" s="1" t="n">
        <v>2</v>
      </c>
      <c r="Z29" s="3"/>
    </row>
    <row r="30" customFormat="false" ht="13.8" hidden="false" customHeight="false" outlineLevel="0" collapsed="false">
      <c r="A30" s="1" t="s">
        <v>34</v>
      </c>
      <c r="B30" s="1" t="n">
        <v>246</v>
      </c>
      <c r="C30" s="1" t="n">
        <v>2</v>
      </c>
      <c r="H30" s="2" t="n">
        <v>18</v>
      </c>
      <c r="I30" s="1" t="n">
        <v>237</v>
      </c>
      <c r="J30" s="1" t="n">
        <v>2</v>
      </c>
      <c r="L30" s="1" t="n">
        <v>1</v>
      </c>
      <c r="N30" s="2" t="n">
        <v>18</v>
      </c>
      <c r="O30" s="1" t="n">
        <v>267</v>
      </c>
      <c r="P30" s="1" t="n">
        <v>7</v>
      </c>
      <c r="R30" s="1" t="n">
        <v>1</v>
      </c>
      <c r="T30" s="3" t="n">
        <v>25</v>
      </c>
      <c r="U30" s="1" t="n">
        <v>234</v>
      </c>
      <c r="Y30" s="1" t="n">
        <v>1</v>
      </c>
    </row>
    <row r="31" customFormat="false" ht="13.8" hidden="false" customHeight="false" outlineLevel="0" collapsed="false">
      <c r="A31" s="1" t="s">
        <v>35</v>
      </c>
      <c r="B31" s="1" t="n">
        <v>216</v>
      </c>
      <c r="E31" s="1" t="n">
        <v>2</v>
      </c>
      <c r="H31" s="2" t="n">
        <v>47</v>
      </c>
      <c r="I31" s="1" t="n">
        <v>223</v>
      </c>
      <c r="L31" s="1" t="n">
        <v>5</v>
      </c>
      <c r="N31" s="2" t="n">
        <v>47</v>
      </c>
      <c r="O31" s="1" t="n">
        <v>240</v>
      </c>
      <c r="T31" s="3" t="n">
        <v>50</v>
      </c>
      <c r="U31" s="1" t="n">
        <v>232</v>
      </c>
    </row>
    <row r="32" customFormat="false" ht="13.8" hidden="false" customHeight="false" outlineLevel="0" collapsed="false">
      <c r="A32" s="1" t="s">
        <v>36</v>
      </c>
      <c r="B32" s="1" t="n">
        <v>949</v>
      </c>
      <c r="E32" s="1" t="n">
        <v>1</v>
      </c>
      <c r="H32" s="2" t="n">
        <v>28</v>
      </c>
      <c r="I32" s="1" t="n">
        <v>995</v>
      </c>
      <c r="L32" s="1" t="n">
        <v>2</v>
      </c>
      <c r="N32" s="2" t="n">
        <v>28</v>
      </c>
      <c r="O32" s="1" t="n">
        <v>996</v>
      </c>
      <c r="P32" s="1" t="n">
        <v>6</v>
      </c>
      <c r="R32" s="1" t="n">
        <v>1</v>
      </c>
      <c r="T32" s="3" t="n">
        <v>49</v>
      </c>
      <c r="U32" s="1" t="n">
        <v>993</v>
      </c>
      <c r="V32" s="1" t="n">
        <v>3</v>
      </c>
      <c r="X32" s="1" t="n">
        <v>1</v>
      </c>
    </row>
    <row r="33" customFormat="false" ht="13.8" hidden="false" customHeight="false" outlineLevel="0" collapsed="false">
      <c r="A33" s="1" t="s">
        <v>37</v>
      </c>
      <c r="B33" s="1" t="n">
        <v>42</v>
      </c>
      <c r="C33" s="1" t="n">
        <v>2</v>
      </c>
      <c r="H33" s="2" t="n">
        <v>19</v>
      </c>
      <c r="I33" s="1" t="n">
        <v>69</v>
      </c>
      <c r="N33" s="2" t="n">
        <v>19</v>
      </c>
      <c r="O33" s="1" t="n">
        <v>65</v>
      </c>
      <c r="S33" s="1" t="n">
        <v>1</v>
      </c>
      <c r="T33" s="3" t="n">
        <v>26</v>
      </c>
      <c r="U33" s="1" t="n">
        <v>80</v>
      </c>
    </row>
    <row r="34" customFormat="false" ht="13.8" hidden="false" customHeight="false" outlineLevel="0" collapsed="false">
      <c r="A34" s="1" t="s">
        <v>38</v>
      </c>
      <c r="B34" s="1" t="n">
        <v>162</v>
      </c>
      <c r="H34" s="2" t="n">
        <v>21</v>
      </c>
      <c r="I34" s="1" t="n">
        <v>158</v>
      </c>
      <c r="J34" s="1" t="n">
        <v>6</v>
      </c>
      <c r="L34" s="1" t="n">
        <v>1</v>
      </c>
      <c r="N34" s="2" t="n">
        <v>21</v>
      </c>
      <c r="O34" s="1" t="n">
        <v>125</v>
      </c>
      <c r="P34" s="1" t="n">
        <v>4</v>
      </c>
      <c r="R34" s="1" t="n">
        <v>3</v>
      </c>
      <c r="T34" s="3" t="n">
        <v>27</v>
      </c>
      <c r="U34" s="1" t="n">
        <v>144</v>
      </c>
      <c r="V34" s="1" t="n">
        <v>3</v>
      </c>
      <c r="X34" s="1" t="n">
        <v>2</v>
      </c>
    </row>
    <row r="35" customFormat="false" ht="13.8" hidden="false" customHeight="false" outlineLevel="0" collapsed="false">
      <c r="A35" s="1" t="s">
        <v>39</v>
      </c>
      <c r="B35" s="1" t="n">
        <v>212</v>
      </c>
      <c r="E35" s="1" t="n">
        <v>2</v>
      </c>
      <c r="H35" s="2" t="n">
        <v>22</v>
      </c>
      <c r="I35" s="1" t="n">
        <v>220</v>
      </c>
      <c r="L35" s="1" t="n">
        <v>2</v>
      </c>
      <c r="N35" s="2" t="n">
        <v>22</v>
      </c>
      <c r="O35" s="1" t="n">
        <v>235</v>
      </c>
      <c r="P35" s="1" t="n">
        <v>1</v>
      </c>
      <c r="R35" s="1" t="n">
        <v>1</v>
      </c>
      <c r="T35" s="3" t="n">
        <v>28</v>
      </c>
      <c r="U35" s="1" t="n">
        <v>272</v>
      </c>
    </row>
    <row r="36" customFormat="false" ht="13.8" hidden="false" customHeight="false" outlineLevel="0" collapsed="false">
      <c r="A36" s="1" t="s">
        <v>40</v>
      </c>
      <c r="B36" s="1" t="n">
        <v>71</v>
      </c>
      <c r="H36" s="2" t="n">
        <v>26</v>
      </c>
      <c r="I36" s="1" t="n">
        <v>88</v>
      </c>
      <c r="N36" s="2" t="n">
        <v>26</v>
      </c>
      <c r="O36" s="1" t="n">
        <v>104</v>
      </c>
      <c r="T36" s="3" t="n">
        <v>33</v>
      </c>
      <c r="U36" s="1" t="n">
        <v>99</v>
      </c>
    </row>
    <row r="37" customFormat="false" ht="13.8" hidden="false" customHeight="false" outlineLevel="0" collapsed="false">
      <c r="A37" s="1" t="s">
        <v>41</v>
      </c>
      <c r="B37" s="1" t="n">
        <v>186</v>
      </c>
      <c r="H37" s="2" t="n">
        <v>29</v>
      </c>
      <c r="I37" s="1" t="n">
        <v>184</v>
      </c>
      <c r="N37" s="2" t="n">
        <v>29</v>
      </c>
      <c r="O37" s="1" t="n">
        <v>183</v>
      </c>
      <c r="P37" s="1" t="n">
        <v>1</v>
      </c>
      <c r="T37" s="3" t="n">
        <v>35</v>
      </c>
      <c r="U37" s="1" t="n">
        <v>200</v>
      </c>
    </row>
    <row r="38" customFormat="false" ht="13.8" hidden="false" customHeight="false" outlineLevel="0" collapsed="false">
      <c r="A38" s="1" t="s">
        <v>42</v>
      </c>
      <c r="B38" s="1" t="n">
        <v>132</v>
      </c>
      <c r="H38" s="2" t="n">
        <v>34</v>
      </c>
      <c r="I38" s="1" t="n">
        <v>127</v>
      </c>
      <c r="L38" s="1" t="n">
        <v>1</v>
      </c>
      <c r="N38" s="2" t="n">
        <v>34</v>
      </c>
      <c r="O38" s="1" t="n">
        <v>120</v>
      </c>
      <c r="T38" s="3" t="n">
        <v>39</v>
      </c>
      <c r="U38" s="1" t="n">
        <v>139</v>
      </c>
    </row>
    <row r="39" customFormat="false" ht="13.8" hidden="false" customHeight="false" outlineLevel="0" collapsed="false">
      <c r="A39" s="1" t="s">
        <v>43</v>
      </c>
      <c r="B39" s="1" t="n">
        <v>140</v>
      </c>
      <c r="H39" s="2" t="n">
        <v>39</v>
      </c>
      <c r="I39" s="1" t="n">
        <v>143</v>
      </c>
      <c r="N39" s="2" t="n">
        <v>39</v>
      </c>
      <c r="O39" s="1" t="n">
        <v>153</v>
      </c>
      <c r="T39" s="3" t="n">
        <v>42</v>
      </c>
      <c r="U39" s="1" t="n">
        <v>136</v>
      </c>
    </row>
    <row r="40" customFormat="false" ht="13.8" hidden="false" customHeight="false" outlineLevel="0" collapsed="false">
      <c r="A40" s="1" t="s">
        <v>44</v>
      </c>
      <c r="B40" s="1" t="n">
        <v>134</v>
      </c>
      <c r="C40" s="1" t="n">
        <v>1</v>
      </c>
      <c r="E40" s="1" t="n">
        <v>1</v>
      </c>
      <c r="H40" s="2" t="n">
        <v>50</v>
      </c>
      <c r="I40" s="1" t="n">
        <v>182</v>
      </c>
      <c r="J40" s="1" t="n">
        <v>1</v>
      </c>
      <c r="N40" s="2" t="n">
        <v>50</v>
      </c>
      <c r="O40" s="1" t="n">
        <v>169</v>
      </c>
      <c r="T40" s="3" t="n">
        <v>53</v>
      </c>
      <c r="U40" s="1" t="n">
        <v>183</v>
      </c>
    </row>
    <row r="41" customFormat="false" ht="13.8" hidden="false" customHeight="false" outlineLevel="0" collapsed="false">
      <c r="A41" s="1" t="s">
        <v>45</v>
      </c>
      <c r="B41" s="1" t="n">
        <v>209</v>
      </c>
      <c r="E41" s="1" t="n">
        <v>2</v>
      </c>
      <c r="H41" s="2" t="n">
        <v>54</v>
      </c>
      <c r="I41" s="1" t="n">
        <v>226</v>
      </c>
      <c r="J41" s="1" t="n">
        <v>1</v>
      </c>
      <c r="L41" s="1" t="n">
        <v>2</v>
      </c>
      <c r="N41" s="2" t="n">
        <v>54</v>
      </c>
      <c r="O41" s="1" t="n">
        <v>261</v>
      </c>
      <c r="P41" s="1" t="n">
        <v>2</v>
      </c>
      <c r="R41" s="1" t="n">
        <v>3</v>
      </c>
      <c r="T41" s="3" t="n">
        <v>4</v>
      </c>
      <c r="U41" s="1" t="n">
        <v>215</v>
      </c>
    </row>
    <row r="42" customFormat="false" ht="13.8" hidden="false" customHeight="false" outlineLevel="0" collapsed="false">
      <c r="A42" s="1" t="s">
        <v>46</v>
      </c>
      <c r="B42" s="1" t="n">
        <v>98</v>
      </c>
      <c r="C42" s="1" t="n">
        <v>1</v>
      </c>
      <c r="H42" s="2" t="n">
        <v>55</v>
      </c>
      <c r="I42" s="1" t="n">
        <v>102</v>
      </c>
      <c r="N42" s="2" t="n">
        <v>55</v>
      </c>
      <c r="O42" s="1" t="n">
        <v>92</v>
      </c>
      <c r="T42" s="3" t="n">
        <v>57</v>
      </c>
      <c r="U42" s="1" t="n">
        <v>109</v>
      </c>
    </row>
    <row r="43" customFormat="false" ht="13.8" hidden="false" customHeight="false" outlineLevel="0" collapsed="false">
      <c r="A43" s="1" t="s">
        <v>47</v>
      </c>
      <c r="B43" s="1" t="n">
        <v>304</v>
      </c>
      <c r="C43" s="1" t="n">
        <v>1</v>
      </c>
      <c r="H43" s="2" t="n">
        <v>33</v>
      </c>
      <c r="I43" s="1" t="n">
        <v>326</v>
      </c>
      <c r="N43" s="2" t="n">
        <v>31</v>
      </c>
      <c r="O43" s="1" t="n">
        <v>325</v>
      </c>
      <c r="T43" s="3" t="n">
        <v>22</v>
      </c>
      <c r="U43" s="1" t="n">
        <v>345</v>
      </c>
    </row>
    <row r="44" customFormat="false" ht="13.8" hidden="false" customHeight="false" outlineLevel="0" collapsed="false">
      <c r="A44" s="1" t="s">
        <v>48</v>
      </c>
      <c r="B44" s="1" t="n">
        <v>591</v>
      </c>
      <c r="C44" s="1" t="n">
        <v>3</v>
      </c>
      <c r="E44" s="1" t="n">
        <v>7</v>
      </c>
      <c r="H44" s="2" t="n">
        <v>35</v>
      </c>
      <c r="I44" s="1" t="n">
        <v>729</v>
      </c>
      <c r="J44" s="1" t="n">
        <v>2</v>
      </c>
      <c r="L44" s="1" t="n">
        <v>9</v>
      </c>
      <c r="N44" s="2" t="n">
        <v>35</v>
      </c>
      <c r="O44" s="1" t="n">
        <v>771</v>
      </c>
      <c r="R44" s="1" t="n">
        <v>1</v>
      </c>
      <c r="T44" s="3" t="n">
        <v>12</v>
      </c>
      <c r="U44" s="1" t="n">
        <v>903</v>
      </c>
    </row>
    <row r="45" customFormat="false" ht="13.8" hidden="false" customHeight="false" outlineLevel="0" collapsed="false">
      <c r="A45" s="1" t="s">
        <v>49</v>
      </c>
      <c r="B45" s="1" t="n">
        <v>786</v>
      </c>
      <c r="C45" s="1" t="n">
        <v>3</v>
      </c>
      <c r="T45" s="3" t="s">
        <v>18</v>
      </c>
    </row>
    <row r="46" customFormat="false" ht="13.8" hidden="false" customHeight="false" outlineLevel="0" collapsed="false">
      <c r="A46" s="1" t="s">
        <v>50</v>
      </c>
      <c r="B46" s="1" t="n">
        <v>179</v>
      </c>
      <c r="C46" s="1" t="n">
        <v>3</v>
      </c>
      <c r="H46" s="2" t="n">
        <v>31</v>
      </c>
      <c r="I46" s="1" t="n">
        <v>196</v>
      </c>
      <c r="J46" s="1" t="n">
        <v>1</v>
      </c>
      <c r="L46" s="1" t="n">
        <v>2</v>
      </c>
      <c r="N46" s="2" t="n">
        <v>32</v>
      </c>
      <c r="O46" s="1" t="n">
        <v>211</v>
      </c>
      <c r="P46" s="1" t="n">
        <v>1</v>
      </c>
      <c r="S46" s="1" t="n">
        <v>1</v>
      </c>
      <c r="T46" s="3" t="n">
        <v>37</v>
      </c>
      <c r="U46" s="1" t="n">
        <v>233</v>
      </c>
      <c r="V46" s="1" t="n">
        <v>1</v>
      </c>
    </row>
    <row r="47" customFormat="false" ht="13.8" hidden="false" customHeight="false" outlineLevel="0" collapsed="false">
      <c r="A47" s="1" t="s">
        <v>51</v>
      </c>
      <c r="B47" s="1" t="n">
        <v>260</v>
      </c>
      <c r="E47" s="1" t="n">
        <v>3</v>
      </c>
      <c r="F47" s="1" t="n">
        <v>9</v>
      </c>
      <c r="H47" s="2" t="n">
        <v>44</v>
      </c>
      <c r="I47" s="1" t="n">
        <v>297</v>
      </c>
      <c r="J47" s="1" t="n">
        <v>3</v>
      </c>
      <c r="L47" s="1" t="n">
        <v>6</v>
      </c>
      <c r="N47" s="2" t="n">
        <v>44</v>
      </c>
      <c r="O47" s="1" t="n">
        <v>309</v>
      </c>
      <c r="P47" s="1" t="n">
        <v>5</v>
      </c>
      <c r="R47" s="1" t="n">
        <v>9</v>
      </c>
      <c r="T47" s="3" t="n">
        <v>45</v>
      </c>
      <c r="U47" s="1" t="n">
        <v>393</v>
      </c>
      <c r="V47" s="1" t="n">
        <v>2</v>
      </c>
    </row>
    <row r="48" customFormat="false" ht="13.8" hidden="false" customHeight="false" outlineLevel="0" collapsed="false">
      <c r="A48" s="1" t="s">
        <v>52</v>
      </c>
      <c r="B48" s="1" t="n">
        <v>438</v>
      </c>
      <c r="H48" s="2" t="n">
        <v>38</v>
      </c>
      <c r="I48" s="1" t="n">
        <v>439</v>
      </c>
      <c r="J48" s="1" t="n">
        <v>3</v>
      </c>
      <c r="N48" s="2" t="n">
        <v>38</v>
      </c>
      <c r="O48" s="1" t="n">
        <v>470</v>
      </c>
      <c r="T48" s="3" t="n">
        <v>46</v>
      </c>
      <c r="U48" s="1" t="n">
        <v>438</v>
      </c>
    </row>
    <row r="49" customFormat="false" ht="13.8" hidden="false" customHeight="false" outlineLevel="0" collapsed="false">
      <c r="A49" s="1" t="s">
        <v>53</v>
      </c>
      <c r="B49" s="1" t="n">
        <v>538</v>
      </c>
      <c r="C49" s="1" t="n">
        <v>3</v>
      </c>
      <c r="E49" s="1" t="n">
        <v>1</v>
      </c>
      <c r="H49" s="2" t="n">
        <v>40</v>
      </c>
      <c r="I49" s="1" t="n">
        <v>483</v>
      </c>
      <c r="N49" s="2" t="n">
        <v>40</v>
      </c>
      <c r="O49" s="1" t="n">
        <v>505</v>
      </c>
      <c r="T49" s="3" t="n">
        <v>13</v>
      </c>
      <c r="U49" s="1" t="n">
        <v>506</v>
      </c>
      <c r="V49" s="1" t="n">
        <v>1</v>
      </c>
    </row>
    <row r="50" customFormat="false" ht="13.8" hidden="false" customHeight="false" outlineLevel="0" collapsed="false">
      <c r="A50" s="1" t="s">
        <v>54</v>
      </c>
      <c r="B50" s="1" t="n">
        <v>1091</v>
      </c>
      <c r="C50" s="1" t="n">
        <v>13</v>
      </c>
      <c r="E50" s="1" t="n">
        <v>21</v>
      </c>
      <c r="H50" s="2" t="n">
        <v>3</v>
      </c>
      <c r="I50" s="1" t="n">
        <v>1406</v>
      </c>
      <c r="J50" s="1" t="n">
        <v>6</v>
      </c>
      <c r="L50" s="1" t="n">
        <v>9</v>
      </c>
      <c r="M50" s="1" t="n">
        <v>16</v>
      </c>
      <c r="N50" s="2" t="n">
        <v>3</v>
      </c>
      <c r="O50" s="1" t="n">
        <v>1484</v>
      </c>
      <c r="P50" s="1" t="n">
        <v>3</v>
      </c>
      <c r="R50" s="1" t="n">
        <v>6</v>
      </c>
      <c r="S50" s="1" t="n">
        <v>5</v>
      </c>
      <c r="T50" s="3" t="n">
        <v>3</v>
      </c>
      <c r="U50" s="1" t="n">
        <v>1483</v>
      </c>
      <c r="V50" s="1" t="n">
        <v>1</v>
      </c>
      <c r="X50" s="1" t="n">
        <v>3</v>
      </c>
    </row>
    <row r="51" customFormat="false" ht="13.8" hidden="false" customHeight="false" outlineLevel="0" collapsed="false">
      <c r="A51" s="1" t="s">
        <v>55</v>
      </c>
      <c r="B51" s="1" t="n">
        <v>521</v>
      </c>
      <c r="C51" s="1" t="n">
        <v>3</v>
      </c>
      <c r="E51" s="1" t="n">
        <v>1</v>
      </c>
      <c r="H51" s="2" t="n">
        <v>25</v>
      </c>
      <c r="I51" s="1" t="n">
        <v>614</v>
      </c>
      <c r="J51" s="1" t="n">
        <v>5</v>
      </c>
      <c r="L51" s="1" t="n">
        <v>1</v>
      </c>
      <c r="N51" s="2" t="n">
        <v>25</v>
      </c>
      <c r="O51" s="1" t="n">
        <v>605</v>
      </c>
      <c r="P51" s="1" t="n">
        <v>3</v>
      </c>
      <c r="R51" s="1" t="n">
        <v>2</v>
      </c>
      <c r="T51" s="3" t="n">
        <v>31</v>
      </c>
      <c r="U51" s="1" t="n">
        <v>624</v>
      </c>
    </row>
    <row r="52" customFormat="false" ht="13.8" hidden="false" customHeight="false" outlineLevel="0" collapsed="false">
      <c r="A52" s="1" t="s">
        <v>56</v>
      </c>
      <c r="B52" s="1" t="n">
        <v>484</v>
      </c>
      <c r="C52" s="1" t="n">
        <v>4</v>
      </c>
      <c r="E52" s="1" t="n">
        <v>1</v>
      </c>
      <c r="H52" s="2" t="n">
        <v>46</v>
      </c>
      <c r="I52" s="1" t="n">
        <v>495</v>
      </c>
      <c r="J52" s="1" t="n">
        <v>4</v>
      </c>
      <c r="L52" s="1" t="n">
        <v>2</v>
      </c>
      <c r="N52" s="2" t="n">
        <v>46</v>
      </c>
      <c r="O52" s="1" t="n">
        <v>501</v>
      </c>
      <c r="P52" s="1" t="n">
        <v>3</v>
      </c>
      <c r="R52" s="1" t="n">
        <v>3</v>
      </c>
      <c r="S52" s="1" t="n">
        <v>1</v>
      </c>
      <c r="T52" s="3" t="n">
        <v>14</v>
      </c>
      <c r="U52" s="1" t="n">
        <v>639</v>
      </c>
      <c r="V52" s="1" t="n">
        <v>4</v>
      </c>
    </row>
    <row r="53" customFormat="false" ht="13.8" hidden="false" customHeight="false" outlineLevel="0" collapsed="false">
      <c r="A53" s="1" t="s">
        <v>57</v>
      </c>
      <c r="B53" s="1" t="n">
        <v>592</v>
      </c>
      <c r="H53" s="2" t="n">
        <v>49</v>
      </c>
      <c r="I53" s="1" t="n">
        <v>553</v>
      </c>
      <c r="L53" s="1" t="n">
        <v>2</v>
      </c>
      <c r="N53" s="2" t="n">
        <v>49</v>
      </c>
      <c r="O53" s="1" t="n">
        <v>568</v>
      </c>
      <c r="P53" s="1" t="n">
        <v>1</v>
      </c>
      <c r="R53" s="1" t="n">
        <v>1</v>
      </c>
      <c r="S53" s="1" t="n">
        <v>18</v>
      </c>
      <c r="T53" s="3" t="n">
        <v>52</v>
      </c>
      <c r="U53" s="1" t="n">
        <v>626</v>
      </c>
      <c r="V53" s="1" t="n">
        <v>3</v>
      </c>
      <c r="X53" s="1" t="n">
        <v>8</v>
      </c>
    </row>
    <row r="54" customFormat="false" ht="13.8" hidden="false" customHeight="false" outlineLevel="0" collapsed="false">
      <c r="A54" s="1" t="s">
        <v>58</v>
      </c>
      <c r="B54" s="1" t="n">
        <v>277</v>
      </c>
      <c r="C54" s="1" t="n">
        <v>8</v>
      </c>
      <c r="E54" s="1" t="n">
        <v>2</v>
      </c>
      <c r="H54" s="2" t="n">
        <v>7</v>
      </c>
      <c r="I54" s="1" t="n">
        <v>240</v>
      </c>
      <c r="L54" s="1" t="n">
        <v>1</v>
      </c>
      <c r="N54" s="2" t="n">
        <v>7</v>
      </c>
      <c r="O54" s="1" t="n">
        <v>284</v>
      </c>
      <c r="R54" s="1" t="n">
        <v>1</v>
      </c>
      <c r="T54" s="3" t="n">
        <v>8</v>
      </c>
      <c r="U54" s="1" t="n">
        <v>319</v>
      </c>
      <c r="X54" s="1" t="n">
        <v>1</v>
      </c>
    </row>
    <row r="55" customFormat="false" ht="13.8" hidden="false" customHeight="false" outlineLevel="0" collapsed="false">
      <c r="A55" s="1" t="s">
        <v>59</v>
      </c>
      <c r="B55" s="1" t="n">
        <v>284</v>
      </c>
      <c r="E55" s="1" t="n">
        <v>4</v>
      </c>
      <c r="H55" s="2" t="n">
        <v>9</v>
      </c>
      <c r="I55" s="1" t="n">
        <v>294</v>
      </c>
      <c r="N55" s="2" t="n">
        <v>9</v>
      </c>
      <c r="O55" s="1" t="n">
        <v>279</v>
      </c>
      <c r="R55" s="1" t="n">
        <v>3</v>
      </c>
      <c r="T55" s="3" t="n">
        <v>10</v>
      </c>
      <c r="U55" s="1" t="n">
        <v>275</v>
      </c>
      <c r="Y55" s="1" t="n">
        <v>1</v>
      </c>
    </row>
    <row r="56" customFormat="false" ht="13.8" hidden="false" customHeight="false" outlineLevel="0" collapsed="false">
      <c r="A56" s="1" t="s">
        <v>60</v>
      </c>
      <c r="B56" s="1" t="n">
        <v>296</v>
      </c>
      <c r="E56" s="1" t="n">
        <v>1</v>
      </c>
      <c r="H56" s="2" t="n">
        <v>11</v>
      </c>
      <c r="I56" s="1" t="n">
        <v>345</v>
      </c>
      <c r="J56" s="1" t="n">
        <v>8</v>
      </c>
      <c r="L56" s="1" t="n">
        <v>3</v>
      </c>
      <c r="N56" s="2" t="n">
        <v>11</v>
      </c>
      <c r="O56" s="1" t="n">
        <v>341</v>
      </c>
      <c r="T56" s="3" t="n">
        <v>16</v>
      </c>
      <c r="U56" s="1" t="n">
        <v>332</v>
      </c>
    </row>
    <row r="57" customFormat="false" ht="13.8" hidden="false" customHeight="false" outlineLevel="0" collapsed="false">
      <c r="A57" s="1" t="s">
        <v>61</v>
      </c>
      <c r="B57" s="1" t="n">
        <v>629</v>
      </c>
      <c r="C57" s="1" t="n">
        <v>23</v>
      </c>
      <c r="E57" s="1" t="n">
        <v>13</v>
      </c>
      <c r="H57" s="2" t="n">
        <v>16</v>
      </c>
      <c r="I57" s="1" t="n">
        <v>731</v>
      </c>
      <c r="J57" s="1" t="n">
        <v>1</v>
      </c>
      <c r="L57" s="1" t="n">
        <v>7</v>
      </c>
      <c r="N57" s="2" t="n">
        <v>16</v>
      </c>
      <c r="O57" s="1" t="n">
        <v>717</v>
      </c>
      <c r="P57" s="1" t="n">
        <v>4</v>
      </c>
      <c r="R57" s="1" t="n">
        <v>2</v>
      </c>
      <c r="T57" s="3" t="n">
        <v>21</v>
      </c>
      <c r="U57" s="1" t="n">
        <v>769</v>
      </c>
    </row>
    <row r="58" customFormat="false" ht="13.8" hidden="false" customHeight="false" outlineLevel="0" collapsed="false">
      <c r="A58" s="1" t="s">
        <v>62</v>
      </c>
      <c r="B58" s="1" t="n">
        <v>381</v>
      </c>
      <c r="C58" s="1" t="n">
        <v>1</v>
      </c>
      <c r="E58" s="1" t="n">
        <v>6</v>
      </c>
      <c r="H58" s="2" t="n">
        <v>37</v>
      </c>
      <c r="I58" s="1" t="n">
        <v>395</v>
      </c>
      <c r="J58" s="1" t="n">
        <v>4</v>
      </c>
      <c r="N58" s="2" t="n">
        <v>37</v>
      </c>
      <c r="O58" s="1" t="n">
        <v>400</v>
      </c>
      <c r="R58" s="1" t="n">
        <v>3</v>
      </c>
      <c r="T58" s="3" t="n">
        <v>41</v>
      </c>
      <c r="U58" s="1" t="n">
        <v>450</v>
      </c>
    </row>
    <row r="59" customFormat="false" ht="13.8" hidden="false" customHeight="false" outlineLevel="0" collapsed="false">
      <c r="A59" s="1" t="s">
        <v>63</v>
      </c>
      <c r="B59" s="1" t="n">
        <v>144</v>
      </c>
      <c r="H59" s="2" t="n">
        <v>51</v>
      </c>
      <c r="I59" s="1" t="n">
        <v>164</v>
      </c>
      <c r="L59" s="1" t="n">
        <v>2</v>
      </c>
      <c r="N59" s="2" t="n">
        <v>51</v>
      </c>
      <c r="O59" s="1" t="n">
        <v>163</v>
      </c>
      <c r="R59" s="1" t="n">
        <v>4</v>
      </c>
      <c r="T59" s="3" t="n">
        <v>54</v>
      </c>
      <c r="U59" s="1" t="n">
        <v>205</v>
      </c>
    </row>
    <row r="60" customFormat="false" ht="13.8" hidden="false" customHeight="false" outlineLevel="0" collapsed="false">
      <c r="A60" s="1" t="s">
        <v>64</v>
      </c>
      <c r="B60" s="1" t="n">
        <v>174</v>
      </c>
      <c r="C60" s="1" t="n">
        <v>2</v>
      </c>
      <c r="E60" s="1" t="n">
        <v>1</v>
      </c>
      <c r="H60" s="2" t="n">
        <v>52</v>
      </c>
      <c r="I60" s="1" t="n">
        <v>199</v>
      </c>
      <c r="J60" s="1" t="n">
        <v>1</v>
      </c>
      <c r="N60" s="2" t="n">
        <v>52</v>
      </c>
      <c r="O60" s="1" t="n">
        <v>220</v>
      </c>
      <c r="T60" s="3" t="n">
        <v>15</v>
      </c>
      <c r="U60" s="1" t="n">
        <v>197</v>
      </c>
      <c r="Y60" s="1" t="n">
        <v>3</v>
      </c>
    </row>
    <row r="61" customFormat="false" ht="13.8" hidden="false" customHeight="false" outlineLevel="0" collapsed="false">
      <c r="A61" s="1" t="s">
        <v>65</v>
      </c>
      <c r="B61" s="1" t="n">
        <v>523</v>
      </c>
      <c r="C61" s="1" t="n">
        <v>12</v>
      </c>
      <c r="T61" s="3" t="s">
        <v>18</v>
      </c>
    </row>
    <row r="62" customFormat="false" ht="13.8" hidden="false" customHeight="false" outlineLevel="0" collapsed="false">
      <c r="A62" s="1" t="s">
        <v>66</v>
      </c>
      <c r="B62" s="1" t="n">
        <v>336</v>
      </c>
      <c r="E62" s="1" t="n">
        <v>1</v>
      </c>
      <c r="T62" s="3" t="s">
        <v>18</v>
      </c>
    </row>
    <row r="63" customFormat="false" ht="13.8" hidden="false" customHeight="false" outlineLevel="0" collapsed="false">
      <c r="A63" s="1" t="s">
        <v>67</v>
      </c>
      <c r="B63" s="1" t="n">
        <v>229</v>
      </c>
      <c r="C63" s="1" t="n">
        <v>4</v>
      </c>
      <c r="E63" s="1" t="n">
        <v>3</v>
      </c>
      <c r="H63" s="2" t="n">
        <v>56</v>
      </c>
      <c r="I63" s="1" t="n">
        <v>282</v>
      </c>
      <c r="J63" s="1" t="n">
        <v>1</v>
      </c>
      <c r="L63" s="1" t="n">
        <v>2</v>
      </c>
      <c r="N63" s="2" t="n">
        <v>56</v>
      </c>
      <c r="O63" s="1" t="n">
        <v>247</v>
      </c>
      <c r="R63" s="1" t="n">
        <v>2</v>
      </c>
      <c r="S63" s="1" t="n">
        <v>1</v>
      </c>
      <c r="T63" s="3" t="n">
        <v>58</v>
      </c>
      <c r="U63" s="1" t="n">
        <v>275</v>
      </c>
      <c r="Y63" s="1" t="n">
        <v>1</v>
      </c>
    </row>
    <row r="64" customFormat="false" ht="13.8" hidden="false" customHeight="false" outlineLevel="0" collapsed="false">
      <c r="A64" s="1" t="s">
        <v>68</v>
      </c>
      <c r="B64" s="1" t="n">
        <v>342</v>
      </c>
      <c r="C64" s="1" t="n">
        <v>15</v>
      </c>
      <c r="E64" s="1" t="n">
        <v>2</v>
      </c>
      <c r="H64" s="2" t="n">
        <v>57</v>
      </c>
      <c r="I64" s="1" t="n">
        <v>329</v>
      </c>
      <c r="J64" s="1" t="n">
        <v>21</v>
      </c>
      <c r="L64" s="1" t="n">
        <v>1</v>
      </c>
      <c r="N64" s="2" t="n">
        <v>57</v>
      </c>
      <c r="O64" s="1" t="n">
        <v>423</v>
      </c>
      <c r="P64" s="1" t="n">
        <v>7</v>
      </c>
      <c r="R64" s="1" t="n">
        <v>3</v>
      </c>
      <c r="T64" s="3" t="n">
        <v>59</v>
      </c>
      <c r="U64" s="1" t="n">
        <v>463</v>
      </c>
      <c r="V64" s="1" t="n">
        <v>6</v>
      </c>
      <c r="Y64" s="1" t="n">
        <v>11</v>
      </c>
    </row>
    <row r="65" customFormat="false" ht="13.8" hidden="false" customHeight="false" outlineLevel="0" collapsed="false">
      <c r="A65" s="1" t="s">
        <v>69</v>
      </c>
      <c r="B65" s="1" t="n">
        <v>3531</v>
      </c>
      <c r="C65" s="1" t="n">
        <v>416</v>
      </c>
      <c r="D65" s="1" t="n">
        <v>2</v>
      </c>
      <c r="E65" s="1" t="n">
        <v>55</v>
      </c>
      <c r="F65" s="1" t="n">
        <v>13</v>
      </c>
      <c r="G65" s="1" t="n">
        <v>31</v>
      </c>
      <c r="H65" s="2" t="n">
        <v>17</v>
      </c>
      <c r="I65" s="1" t="n">
        <v>4021</v>
      </c>
      <c r="J65" s="1" t="n">
        <v>140</v>
      </c>
      <c r="M65" s="1" t="n">
        <v>231</v>
      </c>
      <c r="N65" s="2" t="n">
        <v>17</v>
      </c>
      <c r="O65" s="1" t="n">
        <v>4481</v>
      </c>
      <c r="P65" s="1" t="n">
        <v>286</v>
      </c>
      <c r="R65" s="1" t="n">
        <v>33</v>
      </c>
      <c r="S65" s="1" t="n">
        <v>21</v>
      </c>
      <c r="T65" s="3" t="n">
        <v>23</v>
      </c>
      <c r="U65" s="1" t="n">
        <v>4679</v>
      </c>
      <c r="V65" s="1" t="n">
        <v>48</v>
      </c>
      <c r="X65" s="1" t="n">
        <v>13</v>
      </c>
      <c r="Y65" s="1" t="n">
        <v>22</v>
      </c>
    </row>
    <row r="66" customFormat="false" ht="13.8" hidden="false" customHeight="false" outlineLevel="0" collapsed="false">
      <c r="A66" s="1" t="s">
        <v>70</v>
      </c>
      <c r="B66" s="1" t="n">
        <v>274</v>
      </c>
      <c r="E66" s="1" t="n">
        <v>2</v>
      </c>
      <c r="H66" s="2" t="n">
        <v>36</v>
      </c>
      <c r="I66" s="1" t="n">
        <v>242</v>
      </c>
      <c r="N66" s="2" t="n">
        <v>36</v>
      </c>
      <c r="O66" s="1" t="n">
        <v>301</v>
      </c>
      <c r="P66" s="1" t="n">
        <v>1</v>
      </c>
      <c r="R66" s="1" t="n">
        <v>1</v>
      </c>
      <c r="T66" s="3" t="n">
        <v>40</v>
      </c>
      <c r="U66" s="1" t="n">
        <v>284</v>
      </c>
      <c r="X66" s="1" t="n">
        <v>1</v>
      </c>
    </row>
    <row r="67" customFormat="false" ht="13.8" hidden="false" customHeight="false" outlineLevel="0" collapsed="false">
      <c r="A67" s="1" t="s">
        <v>71</v>
      </c>
      <c r="B67" s="1" t="n">
        <v>106</v>
      </c>
      <c r="H67" s="2" t="n">
        <v>48</v>
      </c>
      <c r="I67" s="1" t="n">
        <v>118</v>
      </c>
      <c r="L67" s="1" t="n">
        <v>1</v>
      </c>
      <c r="M67" s="1" t="n">
        <v>1</v>
      </c>
      <c r="N67" s="2" t="n">
        <v>48</v>
      </c>
      <c r="O67" s="1" t="n">
        <v>119</v>
      </c>
      <c r="R67" s="1" t="n">
        <v>1</v>
      </c>
      <c r="S67" s="1" t="n">
        <v>1</v>
      </c>
      <c r="T67" s="3" t="n">
        <v>51</v>
      </c>
      <c r="U67" s="1" t="n">
        <v>110</v>
      </c>
    </row>
    <row r="68" customFormat="false" ht="13.8" hidden="false" customHeight="false" outlineLevel="0" collapsed="false">
      <c r="A68" s="1" t="s">
        <v>72</v>
      </c>
      <c r="B68" s="1" t="n">
        <v>134</v>
      </c>
      <c r="C68" s="1" t="n">
        <v>1</v>
      </c>
      <c r="H68" s="2" t="n">
        <v>59</v>
      </c>
      <c r="I68" s="1" t="n">
        <v>166</v>
      </c>
      <c r="J68" s="1" t="n">
        <v>1</v>
      </c>
      <c r="L68" s="1" t="n">
        <v>3</v>
      </c>
      <c r="M68" s="1" t="n">
        <v>1</v>
      </c>
      <c r="N68" s="2" t="n">
        <v>59</v>
      </c>
      <c r="O68" s="1" t="n">
        <v>235</v>
      </c>
      <c r="P68" s="1" t="n">
        <v>2</v>
      </c>
      <c r="T68" s="3" t="n">
        <v>24</v>
      </c>
      <c r="U68" s="1" t="n">
        <v>198</v>
      </c>
    </row>
    <row r="69" customFormat="false" ht="13.8" hidden="false" customHeight="false" outlineLevel="0" collapsed="false">
      <c r="A69" s="1" t="s">
        <v>73</v>
      </c>
      <c r="B69" s="1" t="n">
        <v>326</v>
      </c>
      <c r="C69" s="1" t="n">
        <v>5</v>
      </c>
      <c r="E69" s="1" t="n">
        <v>1</v>
      </c>
      <c r="H69" s="2" t="n">
        <v>60</v>
      </c>
      <c r="I69" s="1" t="n">
        <v>342</v>
      </c>
      <c r="J69" s="1" t="n">
        <v>4</v>
      </c>
      <c r="L69" s="1" t="n">
        <v>1</v>
      </c>
      <c r="N69" s="2" t="n">
        <v>60</v>
      </c>
      <c r="O69" s="1" t="n">
        <v>369</v>
      </c>
      <c r="P69" s="1" t="n">
        <v>2</v>
      </c>
      <c r="R69" s="1" t="n">
        <v>1</v>
      </c>
      <c r="T69" s="3" t="n">
        <v>61</v>
      </c>
      <c r="U69" s="1" t="n">
        <v>387</v>
      </c>
      <c r="V69" s="1" t="n">
        <v>2</v>
      </c>
      <c r="X69" s="1" t="n">
        <v>1</v>
      </c>
      <c r="Y69" s="1" t="n">
        <v>2</v>
      </c>
    </row>
    <row r="70" customFormat="false" ht="13.8" hidden="false" customHeight="false" outlineLevel="0" collapsed="false">
      <c r="A70" s="1" t="s">
        <v>74</v>
      </c>
      <c r="B70" s="1" t="n">
        <v>460</v>
      </c>
      <c r="E70" s="1" t="n">
        <v>7</v>
      </c>
      <c r="H70" s="2" t="n">
        <v>32</v>
      </c>
      <c r="I70" s="1" t="n">
        <v>467</v>
      </c>
      <c r="J70" s="1" t="n">
        <v>1</v>
      </c>
      <c r="L70" s="1" t="n">
        <v>5</v>
      </c>
      <c r="M70" s="1" t="n">
        <v>1</v>
      </c>
      <c r="N70" s="2" t="n">
        <v>33</v>
      </c>
      <c r="O70" s="1" t="n">
        <v>425</v>
      </c>
      <c r="P70" s="1" t="n">
        <v>3</v>
      </c>
      <c r="R70" s="1" t="n">
        <v>5</v>
      </c>
      <c r="S70" s="1" t="n">
        <v>2</v>
      </c>
      <c r="T70" s="3" t="n">
        <v>38</v>
      </c>
      <c r="U70" s="1" t="n">
        <v>440</v>
      </c>
      <c r="V70" s="1" t="n">
        <v>5</v>
      </c>
    </row>
    <row r="71" customFormat="false" ht="13.8" hidden="false" customHeight="false" outlineLevel="0" collapsed="false">
      <c r="A71" s="1" t="s">
        <v>75</v>
      </c>
      <c r="B71" s="1" t="n">
        <v>374</v>
      </c>
      <c r="E71" s="1" t="n">
        <v>6</v>
      </c>
      <c r="H71" s="2" t="n">
        <v>45</v>
      </c>
      <c r="I71" s="1" t="n">
        <v>286</v>
      </c>
      <c r="J71" s="1" t="n">
        <v>1</v>
      </c>
      <c r="L71" s="1" t="n">
        <v>4</v>
      </c>
      <c r="M71" s="1" t="n">
        <v>39</v>
      </c>
      <c r="N71" s="2" t="n">
        <v>45</v>
      </c>
      <c r="O71" s="1" t="n">
        <v>368</v>
      </c>
      <c r="P71" s="1" t="n">
        <v>4</v>
      </c>
      <c r="T71" s="3" t="n">
        <v>47</v>
      </c>
      <c r="U71" s="1" t="n">
        <v>389</v>
      </c>
    </row>
    <row r="72" customFormat="false" ht="13.8" hidden="false" customHeight="false" outlineLevel="0" collapsed="false">
      <c r="A72" s="1" t="s">
        <v>76</v>
      </c>
      <c r="B72" s="1" t="n">
        <v>661</v>
      </c>
      <c r="C72" s="1" t="n">
        <v>10</v>
      </c>
      <c r="E72" s="1" t="n">
        <v>16</v>
      </c>
      <c r="H72" s="2" t="n">
        <v>61</v>
      </c>
      <c r="I72" s="1" t="n">
        <v>662</v>
      </c>
      <c r="J72" s="1" t="n">
        <v>6</v>
      </c>
      <c r="L72" s="1" t="n">
        <v>10</v>
      </c>
      <c r="M72" s="1" t="n">
        <v>2</v>
      </c>
      <c r="N72" s="2" t="n">
        <v>61</v>
      </c>
      <c r="O72" s="1" t="n">
        <v>692</v>
      </c>
      <c r="P72" s="1" t="n">
        <v>1</v>
      </c>
      <c r="T72" s="3" t="n">
        <v>32</v>
      </c>
      <c r="U72" s="1" t="n">
        <v>563</v>
      </c>
      <c r="V72" s="1" t="n">
        <v>1</v>
      </c>
      <c r="X72" s="1" t="n">
        <v>3</v>
      </c>
    </row>
    <row r="73" customFormat="false" ht="13.8" hidden="false" customHeight="false" outlineLevel="0" collapsed="false">
      <c r="A73" s="1" t="s">
        <v>77</v>
      </c>
      <c r="B73" s="1" t="n">
        <v>542</v>
      </c>
      <c r="C73" s="1" t="n">
        <v>7</v>
      </c>
      <c r="E73" s="1" t="n">
        <v>15</v>
      </c>
      <c r="H73" s="2" t="n">
        <v>62</v>
      </c>
      <c r="I73" s="1" t="n">
        <v>613</v>
      </c>
      <c r="J73" s="1" t="n">
        <v>1</v>
      </c>
      <c r="K73" s="1" t="n">
        <v>3</v>
      </c>
      <c r="L73" s="1" t="n">
        <v>15</v>
      </c>
      <c r="M73" s="1" t="n">
        <v>4</v>
      </c>
      <c r="N73" s="2" t="n">
        <v>62</v>
      </c>
      <c r="O73" s="1" t="n">
        <v>788</v>
      </c>
      <c r="P73" s="1" t="n">
        <v>2</v>
      </c>
      <c r="Q73" s="1" t="n">
        <v>8</v>
      </c>
      <c r="R73" s="1" t="n">
        <v>2</v>
      </c>
      <c r="S73" s="1" t="n">
        <v>3</v>
      </c>
      <c r="T73" s="3" t="n">
        <v>62</v>
      </c>
      <c r="U73" s="1" t="n">
        <v>840</v>
      </c>
      <c r="V73" s="1" t="n">
        <v>1</v>
      </c>
      <c r="W73" s="1" t="n">
        <v>15</v>
      </c>
      <c r="X73" s="1" t="n">
        <v>10</v>
      </c>
    </row>
    <row r="74" customFormat="false" ht="13.8" hidden="false" customHeight="false" outlineLevel="0" collapsed="false">
      <c r="A74" s="1" t="s">
        <v>78</v>
      </c>
      <c r="B74" s="1" t="n">
        <v>1297</v>
      </c>
      <c r="C74" s="1" t="n">
        <v>2</v>
      </c>
      <c r="E74" s="1" t="n">
        <v>12</v>
      </c>
      <c r="H74" s="2" t="n">
        <v>63</v>
      </c>
      <c r="I74" s="1" t="n">
        <v>1332</v>
      </c>
      <c r="J74" s="1" t="n">
        <v>4</v>
      </c>
      <c r="L74" s="1" t="n">
        <v>22</v>
      </c>
      <c r="N74" s="2" t="n">
        <v>63</v>
      </c>
      <c r="O74" s="1" t="n">
        <v>1362</v>
      </c>
      <c r="P74" s="1" t="n">
        <v>14</v>
      </c>
      <c r="R74" s="1" t="n">
        <v>4</v>
      </c>
      <c r="S74" s="1" t="n">
        <v>7</v>
      </c>
      <c r="T74" s="3" t="n">
        <v>63</v>
      </c>
      <c r="U74" s="1" t="n">
        <v>1261</v>
      </c>
      <c r="V74" s="1" t="n">
        <v>1</v>
      </c>
      <c r="Y74" s="1" t="n">
        <v>75</v>
      </c>
    </row>
    <row r="75" customFormat="false" ht="13.8" hidden="false" customHeight="false" outlineLevel="0" collapsed="false">
      <c r="A75" s="1" t="s">
        <v>79</v>
      </c>
      <c r="B75" s="1" t="n">
        <v>529</v>
      </c>
      <c r="C75" s="1" t="n">
        <v>11</v>
      </c>
      <c r="T75" s="3" t="s">
        <v>18</v>
      </c>
    </row>
    <row r="77" customFormat="false" ht="13.8" hidden="false" customHeight="false" outlineLevel="0" collapsed="false">
      <c r="A77" s="12" t="s">
        <v>80</v>
      </c>
      <c r="B77" s="1" t="n">
        <f aca="false">SUM(B78:B130)</f>
        <v>21459</v>
      </c>
      <c r="C77" s="1" t="n">
        <f aca="false">SUM(C78:C130)</f>
        <v>2438</v>
      </c>
      <c r="D77" s="1" t="n">
        <f aca="false">SUM(D78:D130)</f>
        <v>3</v>
      </c>
      <c r="E77" s="1" t="n">
        <f aca="false">SUM(E78:E130)</f>
        <v>538</v>
      </c>
      <c r="F77" s="1" t="n">
        <f aca="false">SUM(F78:F130)</f>
        <v>131</v>
      </c>
      <c r="G77" s="1" t="n">
        <f aca="false">SUM(G78:G130)</f>
        <v>0</v>
      </c>
      <c r="H77" s="1" t="n">
        <f aca="false">SUM(H78:H130)</f>
        <v>1412</v>
      </c>
      <c r="I77" s="1" t="n">
        <f aca="false">SUM(I78:I130)</f>
        <v>21150</v>
      </c>
      <c r="J77" s="1" t="n">
        <f aca="false">SUM(J78:J130)</f>
        <v>2850</v>
      </c>
      <c r="K77" s="1" t="n">
        <f aca="false">SUM(K78:K130)</f>
        <v>5</v>
      </c>
      <c r="L77" s="1" t="n">
        <f aca="false">SUM(L78:L130)</f>
        <v>353</v>
      </c>
      <c r="M77" s="1" t="n">
        <f aca="false">SUM(M78:M130)</f>
        <v>294</v>
      </c>
      <c r="N77" s="1" t="n">
        <f aca="false">SUM(N78:N131)</f>
        <v>1466</v>
      </c>
      <c r="O77" s="1" t="n">
        <f aca="false">SUM(O78:O131)</f>
        <v>25348</v>
      </c>
      <c r="P77" s="1" t="n">
        <f aca="false">SUM(P78:P131)</f>
        <v>2954</v>
      </c>
      <c r="Q77" s="1" t="n">
        <f aca="false">SUM(Q78:Q131)</f>
        <v>23</v>
      </c>
      <c r="R77" s="1" t="n">
        <f aca="false">SUM(R78:R131)</f>
        <v>581</v>
      </c>
      <c r="S77" s="1" t="n">
        <f aca="false">SUM(S78:S131)</f>
        <v>415</v>
      </c>
      <c r="T77" s="1" t="n">
        <f aca="false">SUM(T78:T131)</f>
        <v>1431</v>
      </c>
      <c r="U77" s="1" t="n">
        <f aca="false">SUM(U78:U131)</f>
        <v>27219</v>
      </c>
      <c r="V77" s="1" t="n">
        <f aca="false">SUM(V78:V131)</f>
        <v>2729</v>
      </c>
      <c r="W77" s="1" t="n">
        <f aca="false">SUM(W78:W131)</f>
        <v>2</v>
      </c>
      <c r="X77" s="1" t="n">
        <f aca="false">SUM(X78:X131)</f>
        <v>324</v>
      </c>
      <c r="Y77" s="1" t="n">
        <f aca="false">SUM(Y78:Y131)</f>
        <v>53</v>
      </c>
    </row>
    <row r="78" customFormat="false" ht="13.8" hidden="false" customHeight="false" outlineLevel="0" collapsed="false">
      <c r="A78" s="1" t="s">
        <v>81</v>
      </c>
      <c r="B78" s="1" t="n">
        <v>264</v>
      </c>
      <c r="C78" s="1" t="n">
        <v>2</v>
      </c>
      <c r="E78" s="1" t="n">
        <v>1</v>
      </c>
      <c r="H78" s="2" t="n">
        <v>3</v>
      </c>
      <c r="I78" s="1" t="n">
        <v>276</v>
      </c>
      <c r="J78" s="1" t="n">
        <v>7</v>
      </c>
      <c r="L78" s="1" t="n">
        <v>1</v>
      </c>
      <c r="N78" s="2" t="n">
        <v>3</v>
      </c>
      <c r="O78" s="1" t="n">
        <v>287</v>
      </c>
      <c r="P78" s="1" t="n">
        <v>2</v>
      </c>
      <c r="R78" s="1" t="n">
        <v>5</v>
      </c>
      <c r="S78" s="1" t="n">
        <v>6</v>
      </c>
      <c r="T78" s="3" t="n">
        <v>2</v>
      </c>
      <c r="U78" s="1" t="n">
        <v>319</v>
      </c>
      <c r="X78" s="1" t="n">
        <v>2</v>
      </c>
    </row>
    <row r="79" customFormat="false" ht="13.8" hidden="false" customHeight="false" outlineLevel="0" collapsed="false">
      <c r="A79" s="1" t="s">
        <v>82</v>
      </c>
      <c r="B79" s="1" t="n">
        <v>271</v>
      </c>
      <c r="E79" s="1" t="n">
        <v>1</v>
      </c>
      <c r="H79" s="2" t="n">
        <v>4</v>
      </c>
      <c r="I79" s="1" t="n">
        <v>285</v>
      </c>
      <c r="J79" s="1" t="n">
        <v>10</v>
      </c>
      <c r="L79" s="1" t="n">
        <v>4</v>
      </c>
      <c r="N79" s="2" t="n">
        <v>4</v>
      </c>
      <c r="O79" s="1" t="n">
        <v>334</v>
      </c>
      <c r="P79" s="1" t="n">
        <v>10</v>
      </c>
      <c r="R79" s="1" t="n">
        <v>16</v>
      </c>
      <c r="S79" s="1" t="n">
        <v>2</v>
      </c>
      <c r="T79" s="3" t="n">
        <v>3</v>
      </c>
      <c r="U79" s="1" t="n">
        <v>372</v>
      </c>
      <c r="V79" s="1" t="n">
        <v>3</v>
      </c>
      <c r="X79" s="1" t="n">
        <v>9</v>
      </c>
      <c r="Y79" s="1" t="n">
        <v>4</v>
      </c>
    </row>
    <row r="80" customFormat="false" ht="13.8" hidden="false" customHeight="false" outlineLevel="0" collapsed="false">
      <c r="A80" s="1" t="s">
        <v>83</v>
      </c>
      <c r="B80" s="1" t="n">
        <v>119</v>
      </c>
      <c r="C80" s="1" t="n">
        <v>1</v>
      </c>
      <c r="E80" s="1" t="n">
        <v>1</v>
      </c>
      <c r="H80" s="2" t="n">
        <v>6</v>
      </c>
      <c r="I80" s="1" t="n">
        <v>142</v>
      </c>
      <c r="N80" s="2" t="n">
        <v>6</v>
      </c>
      <c r="O80" s="1" t="n">
        <v>134</v>
      </c>
      <c r="P80" s="1" t="n">
        <v>1</v>
      </c>
      <c r="R80" s="1" t="n">
        <v>3</v>
      </c>
      <c r="T80" s="3" t="n">
        <v>5</v>
      </c>
      <c r="U80" s="1" t="n">
        <v>164</v>
      </c>
    </row>
    <row r="81" customFormat="false" ht="13.8" hidden="false" customHeight="false" outlineLevel="0" collapsed="false">
      <c r="A81" s="1" t="s">
        <v>84</v>
      </c>
      <c r="B81" s="1" t="n">
        <v>36</v>
      </c>
      <c r="H81" s="2" t="n">
        <v>7</v>
      </c>
      <c r="I81" s="1" t="n">
        <v>44</v>
      </c>
      <c r="N81" s="2" t="n">
        <v>7</v>
      </c>
      <c r="O81" s="1" t="n">
        <v>62</v>
      </c>
      <c r="T81" s="3" t="n">
        <v>6</v>
      </c>
      <c r="U81" s="1" t="n">
        <v>52</v>
      </c>
    </row>
    <row r="82" customFormat="false" ht="13.8" hidden="false" customHeight="false" outlineLevel="0" collapsed="false">
      <c r="A82" s="1" t="s">
        <v>85</v>
      </c>
      <c r="B82" s="1" t="n">
        <v>299</v>
      </c>
      <c r="E82" s="1" t="n">
        <v>42</v>
      </c>
      <c r="H82" s="2" t="n">
        <v>8</v>
      </c>
      <c r="I82" s="1" t="n">
        <v>282</v>
      </c>
      <c r="J82" s="1" t="n">
        <v>15</v>
      </c>
      <c r="L82" s="1" t="n">
        <v>3</v>
      </c>
      <c r="M82" s="1" t="n">
        <v>2</v>
      </c>
      <c r="N82" s="2" t="n">
        <v>8</v>
      </c>
      <c r="O82" s="1" t="n">
        <v>347</v>
      </c>
      <c r="T82" s="3" t="n">
        <v>38</v>
      </c>
      <c r="U82" s="1" t="n">
        <v>392</v>
      </c>
      <c r="V82" s="1" t="n">
        <v>1</v>
      </c>
    </row>
    <row r="83" customFormat="false" ht="13.8" hidden="false" customHeight="false" outlineLevel="0" collapsed="false">
      <c r="A83" s="1" t="s">
        <v>86</v>
      </c>
      <c r="B83" s="1" t="n">
        <v>281</v>
      </c>
      <c r="E83" s="1" t="n">
        <v>3</v>
      </c>
      <c r="H83" s="2" t="n">
        <v>9</v>
      </c>
      <c r="I83" s="1" t="n">
        <v>330</v>
      </c>
      <c r="N83" s="2" t="n">
        <v>9</v>
      </c>
      <c r="O83" s="1" t="n">
        <v>313</v>
      </c>
      <c r="R83" s="1" t="n">
        <v>1</v>
      </c>
      <c r="T83" s="3" t="n">
        <v>8</v>
      </c>
      <c r="U83" s="1" t="n">
        <v>332</v>
      </c>
    </row>
    <row r="84" customFormat="false" ht="13.8" hidden="false" customHeight="false" outlineLevel="0" collapsed="false">
      <c r="A84" s="1" t="s">
        <v>87</v>
      </c>
      <c r="B84" s="1" t="n">
        <f aca="false">250+257</f>
        <v>507</v>
      </c>
      <c r="C84" s="1" t="n">
        <f aca="false">10+28</f>
        <v>38</v>
      </c>
      <c r="E84" s="1" t="n">
        <f aca="false">2+1</f>
        <v>3</v>
      </c>
      <c r="H84" s="2" t="s">
        <v>88</v>
      </c>
      <c r="I84" s="1" t="n">
        <f aca="false">43+286</f>
        <v>329</v>
      </c>
      <c r="J84" s="1" t="n">
        <f aca="false">225+6</f>
        <v>231</v>
      </c>
      <c r="L84" s="1" t="n">
        <v>1</v>
      </c>
      <c r="N84" s="2" t="s">
        <v>88</v>
      </c>
      <c r="O84" s="1" t="n">
        <f aca="false">71+38</f>
        <v>109</v>
      </c>
      <c r="P84" s="1" t="n">
        <f aca="false">172+233</f>
        <v>405</v>
      </c>
      <c r="Q84" s="0"/>
      <c r="R84" s="1" t="n">
        <f aca="false">3+3</f>
        <v>6</v>
      </c>
      <c r="S84" s="1" t="n">
        <v>1</v>
      </c>
      <c r="T84" s="3" t="n">
        <v>9</v>
      </c>
      <c r="U84" s="1" t="n">
        <v>115</v>
      </c>
      <c r="V84" s="1" t="n">
        <v>399</v>
      </c>
      <c r="X84" s="1" t="n">
        <v>10</v>
      </c>
    </row>
    <row r="85" customFormat="false" ht="13.8" hidden="false" customHeight="false" outlineLevel="0" collapsed="false">
      <c r="A85" s="1" t="s">
        <v>89</v>
      </c>
      <c r="B85" s="1" t="n">
        <v>236</v>
      </c>
      <c r="H85" s="2" t="n">
        <v>10</v>
      </c>
      <c r="I85" s="1" t="n">
        <v>246</v>
      </c>
      <c r="J85" s="1" t="n">
        <v>2</v>
      </c>
      <c r="N85" s="2" t="n">
        <v>10</v>
      </c>
      <c r="O85" s="1" t="n">
        <v>223</v>
      </c>
      <c r="P85" s="1" t="n">
        <v>2</v>
      </c>
      <c r="S85" s="1" t="n">
        <v>1</v>
      </c>
      <c r="T85" s="3" t="n">
        <v>10</v>
      </c>
      <c r="U85" s="1" t="n">
        <v>232</v>
      </c>
      <c r="V85" s="1" t="n">
        <v>1</v>
      </c>
      <c r="X85" s="1" t="n">
        <v>2</v>
      </c>
    </row>
    <row r="86" customFormat="false" ht="13.8" hidden="false" customHeight="false" outlineLevel="0" collapsed="false">
      <c r="A86" s="1" t="s">
        <v>90</v>
      </c>
      <c r="B86" s="1" t="n">
        <v>823</v>
      </c>
      <c r="C86" s="1" t="n">
        <v>36</v>
      </c>
      <c r="E86" s="1" t="n">
        <v>18</v>
      </c>
      <c r="F86" s="1" t="n">
        <v>1</v>
      </c>
      <c r="H86" s="2" t="n">
        <v>11</v>
      </c>
      <c r="I86" s="1" t="n">
        <v>804</v>
      </c>
      <c r="J86" s="1" t="n">
        <v>23</v>
      </c>
      <c r="L86" s="1" t="n">
        <v>19</v>
      </c>
      <c r="M86" s="1" t="n">
        <v>1</v>
      </c>
      <c r="N86" s="2" t="n">
        <v>11</v>
      </c>
      <c r="O86" s="1" t="n">
        <v>991</v>
      </c>
      <c r="P86" s="1" t="n">
        <v>20</v>
      </c>
      <c r="R86" s="1" t="n">
        <v>19</v>
      </c>
      <c r="S86" s="1" t="n">
        <v>88</v>
      </c>
      <c r="T86" s="3" t="n">
        <v>12</v>
      </c>
      <c r="U86" s="1" t="n">
        <v>1228</v>
      </c>
      <c r="V86" s="1" t="n">
        <v>18</v>
      </c>
      <c r="X86" s="1" t="n">
        <v>11</v>
      </c>
      <c r="Y86" s="1" t="n">
        <v>2</v>
      </c>
    </row>
    <row r="87" customFormat="false" ht="13.8" hidden="false" customHeight="false" outlineLevel="0" collapsed="false">
      <c r="A87" s="1" t="s">
        <v>91</v>
      </c>
      <c r="B87" s="1" t="n">
        <v>78</v>
      </c>
      <c r="C87" s="1" t="n">
        <v>399</v>
      </c>
      <c r="E87" s="1" t="n">
        <v>8</v>
      </c>
      <c r="H87" s="2" t="n">
        <v>13</v>
      </c>
      <c r="I87" s="1" t="n">
        <v>123</v>
      </c>
      <c r="J87" s="1" t="n">
        <v>366</v>
      </c>
      <c r="L87" s="1" t="n">
        <v>3</v>
      </c>
      <c r="N87" s="2" t="n">
        <v>13</v>
      </c>
      <c r="O87" s="1" t="n">
        <v>150</v>
      </c>
      <c r="P87" s="1" t="n">
        <v>354</v>
      </c>
      <c r="R87" s="1" t="n">
        <v>8</v>
      </c>
      <c r="T87" s="3" t="n">
        <v>13</v>
      </c>
      <c r="U87" s="1" t="n">
        <v>228</v>
      </c>
      <c r="V87" s="1" t="n">
        <v>272</v>
      </c>
      <c r="X87" s="1" t="n">
        <v>3</v>
      </c>
      <c r="Y87" s="1" t="n">
        <v>1</v>
      </c>
    </row>
    <row r="88" customFormat="false" ht="13.8" hidden="false" customHeight="false" outlineLevel="0" collapsed="false">
      <c r="A88" s="1" t="s">
        <v>92</v>
      </c>
      <c r="B88" s="1" t="n">
        <v>682</v>
      </c>
      <c r="C88" s="1" t="n">
        <v>6</v>
      </c>
      <c r="E88" s="1" t="n">
        <v>3</v>
      </c>
      <c r="H88" s="2" t="n">
        <v>14</v>
      </c>
      <c r="I88" s="1" t="n">
        <v>737</v>
      </c>
      <c r="J88" s="1" t="n">
        <v>13</v>
      </c>
      <c r="L88" s="1" t="n">
        <v>2</v>
      </c>
      <c r="M88" s="1" t="n">
        <v>1</v>
      </c>
      <c r="N88" s="2" t="n">
        <v>14</v>
      </c>
      <c r="O88" s="1" t="n">
        <v>733</v>
      </c>
      <c r="P88" s="1" t="n">
        <v>3</v>
      </c>
      <c r="S88" s="1" t="n">
        <v>2</v>
      </c>
      <c r="T88" s="3" t="n">
        <v>14</v>
      </c>
      <c r="U88" s="1" t="n">
        <v>825</v>
      </c>
      <c r="V88" s="1" t="n">
        <v>4</v>
      </c>
    </row>
    <row r="89" customFormat="false" ht="13.8" hidden="false" customHeight="false" outlineLevel="0" collapsed="false">
      <c r="A89" s="1" t="s">
        <v>93</v>
      </c>
      <c r="B89" s="1" t="n">
        <v>494</v>
      </c>
      <c r="C89" s="1" t="n">
        <v>51</v>
      </c>
      <c r="E89" s="1" t="n">
        <v>65</v>
      </c>
      <c r="H89" s="2" t="n">
        <v>15</v>
      </c>
      <c r="I89" s="1" t="n">
        <v>616</v>
      </c>
      <c r="J89" s="1" t="n">
        <v>22</v>
      </c>
      <c r="L89" s="1" t="n">
        <v>36</v>
      </c>
      <c r="M89" s="1" t="n">
        <v>2</v>
      </c>
      <c r="N89" s="2" t="n">
        <v>15</v>
      </c>
      <c r="O89" s="1" t="n">
        <v>674</v>
      </c>
      <c r="P89" s="1" t="n">
        <v>23</v>
      </c>
      <c r="R89" s="1" t="n">
        <v>26</v>
      </c>
      <c r="S89" s="1" t="n">
        <v>3</v>
      </c>
      <c r="T89" s="3" t="n">
        <v>16</v>
      </c>
      <c r="U89" s="1" t="n">
        <v>782</v>
      </c>
      <c r="V89" s="1" t="n">
        <v>26</v>
      </c>
      <c r="X89" s="1" t="n">
        <v>17</v>
      </c>
      <c r="Y89" s="1" t="n">
        <v>3</v>
      </c>
    </row>
    <row r="90" customFormat="false" ht="13.8" hidden="false" customHeight="false" outlineLevel="0" collapsed="false">
      <c r="A90" s="1" t="s">
        <v>94</v>
      </c>
      <c r="B90" s="1" t="n">
        <v>938</v>
      </c>
      <c r="C90" s="1" t="n">
        <v>18</v>
      </c>
      <c r="D90" s="1" t="n">
        <v>1</v>
      </c>
      <c r="E90" s="1" t="n">
        <v>31</v>
      </c>
      <c r="F90" s="1" t="n">
        <v>1</v>
      </c>
      <c r="H90" s="2" t="n">
        <v>17</v>
      </c>
      <c r="I90" s="1" t="n">
        <v>1017</v>
      </c>
      <c r="J90" s="1" t="n">
        <v>26</v>
      </c>
      <c r="K90" s="1" t="n">
        <v>1</v>
      </c>
      <c r="L90" s="1" t="n">
        <v>48</v>
      </c>
      <c r="M90" s="1" t="n">
        <v>1</v>
      </c>
      <c r="N90" s="2" t="n">
        <v>17</v>
      </c>
      <c r="O90" s="1" t="n">
        <v>1058</v>
      </c>
      <c r="P90" s="1" t="n">
        <v>11</v>
      </c>
      <c r="R90" s="1" t="n">
        <v>16</v>
      </c>
      <c r="S90" s="1" t="n">
        <v>11</v>
      </c>
      <c r="T90" s="3" t="n">
        <v>18</v>
      </c>
      <c r="U90" s="1" t="n">
        <v>1124</v>
      </c>
      <c r="V90" s="1" t="n">
        <v>5</v>
      </c>
      <c r="X90" s="1" t="n">
        <v>7</v>
      </c>
      <c r="Y90" s="1" t="n">
        <v>1</v>
      </c>
    </row>
    <row r="91" customFormat="false" ht="13.8" hidden="false" customHeight="false" outlineLevel="0" collapsed="false">
      <c r="A91" s="1" t="s">
        <v>95</v>
      </c>
      <c r="B91" s="1" t="n">
        <v>126</v>
      </c>
      <c r="C91" s="1" t="n">
        <v>7</v>
      </c>
      <c r="E91" s="1" t="n">
        <v>8</v>
      </c>
      <c r="H91" s="2" t="n">
        <v>20</v>
      </c>
      <c r="I91" s="1" t="n">
        <v>150</v>
      </c>
      <c r="J91" s="1" t="n">
        <v>2</v>
      </c>
      <c r="M91" s="1" t="n">
        <v>1</v>
      </c>
      <c r="N91" s="2" t="n">
        <v>20</v>
      </c>
      <c r="O91" s="1" t="n">
        <v>180</v>
      </c>
      <c r="P91" s="1" t="n">
        <v>7</v>
      </c>
      <c r="S91" s="1" t="n">
        <v>3</v>
      </c>
      <c r="T91" s="3" t="n">
        <v>36</v>
      </c>
      <c r="U91" s="1" t="n">
        <v>215</v>
      </c>
      <c r="V91" s="1" t="n">
        <v>17</v>
      </c>
      <c r="X91" s="1" t="n">
        <v>1</v>
      </c>
      <c r="Y91" s="1" t="n">
        <v>4</v>
      </c>
    </row>
    <row r="92" customFormat="false" ht="13.8" hidden="false" customHeight="false" outlineLevel="0" collapsed="false">
      <c r="A92" s="1" t="s">
        <v>96</v>
      </c>
      <c r="B92" s="1" t="n">
        <v>598</v>
      </c>
      <c r="C92" s="1" t="n">
        <v>32</v>
      </c>
      <c r="E92" s="1" t="n">
        <v>3</v>
      </c>
      <c r="F92" s="1" t="n">
        <v>8</v>
      </c>
      <c r="H92" s="2" t="n">
        <v>21</v>
      </c>
      <c r="I92" s="1" t="n">
        <v>736</v>
      </c>
      <c r="J92" s="1" t="n">
        <v>8</v>
      </c>
      <c r="M92" s="1" t="n">
        <v>1</v>
      </c>
      <c r="N92" s="2" t="n">
        <v>21</v>
      </c>
      <c r="O92" s="1" t="n">
        <v>630</v>
      </c>
      <c r="P92" s="1" t="n">
        <v>13</v>
      </c>
      <c r="R92" s="1" t="n">
        <v>1</v>
      </c>
      <c r="S92" s="1" t="n">
        <v>5</v>
      </c>
      <c r="T92" s="3" t="n">
        <v>20</v>
      </c>
      <c r="U92" s="1" t="n">
        <v>592</v>
      </c>
      <c r="V92" s="1" t="n">
        <v>10</v>
      </c>
      <c r="X92" s="1" t="n">
        <v>1</v>
      </c>
    </row>
    <row r="93" customFormat="false" ht="13.8" hidden="false" customHeight="false" outlineLevel="0" collapsed="false">
      <c r="A93" s="1" t="s">
        <v>97</v>
      </c>
      <c r="B93" s="1" t="n">
        <v>95</v>
      </c>
      <c r="C93" s="1" t="n">
        <v>14</v>
      </c>
      <c r="E93" s="1" t="n">
        <v>28</v>
      </c>
      <c r="H93" s="2" t="n">
        <v>23</v>
      </c>
      <c r="I93" s="1" t="n">
        <v>91</v>
      </c>
      <c r="J93" s="1" t="n">
        <v>16</v>
      </c>
      <c r="L93" s="1" t="n">
        <v>7</v>
      </c>
      <c r="M93" s="1" t="n">
        <v>4</v>
      </c>
      <c r="N93" s="2" t="n">
        <v>23</v>
      </c>
      <c r="O93" s="1" t="n">
        <v>109</v>
      </c>
      <c r="P93" s="1" t="n">
        <v>19</v>
      </c>
      <c r="R93" s="1" t="n">
        <v>25</v>
      </c>
      <c r="T93" s="3" t="n">
        <v>21</v>
      </c>
      <c r="U93" s="1" t="n">
        <v>106</v>
      </c>
      <c r="V93" s="1" t="n">
        <v>16</v>
      </c>
      <c r="Y93" s="1" t="n">
        <v>1</v>
      </c>
    </row>
    <row r="94" customFormat="false" ht="13.8" hidden="false" customHeight="false" outlineLevel="0" collapsed="false">
      <c r="A94" s="1" t="s">
        <v>98</v>
      </c>
      <c r="B94" s="1" t="n">
        <v>503</v>
      </c>
      <c r="C94" s="1" t="n">
        <v>3</v>
      </c>
      <c r="E94" s="1" t="n">
        <v>6</v>
      </c>
      <c r="H94" s="2" t="n">
        <v>24</v>
      </c>
      <c r="I94" s="1" t="n">
        <v>498</v>
      </c>
      <c r="J94" s="1" t="n">
        <v>2</v>
      </c>
      <c r="L94" s="1" t="n">
        <v>5</v>
      </c>
      <c r="N94" s="2" t="n">
        <v>24</v>
      </c>
      <c r="O94" s="1" t="n">
        <v>568</v>
      </c>
      <c r="P94" s="1" t="n">
        <v>2</v>
      </c>
      <c r="R94" s="1" t="n">
        <v>22</v>
      </c>
      <c r="S94" s="1" t="n">
        <v>1</v>
      </c>
      <c r="T94" s="3" t="n">
        <v>22</v>
      </c>
      <c r="U94" s="1" t="n">
        <v>565</v>
      </c>
      <c r="V94" s="1" t="n">
        <v>2</v>
      </c>
      <c r="X94" s="1" t="n">
        <v>3</v>
      </c>
      <c r="Y94" s="1" t="n">
        <v>1</v>
      </c>
    </row>
    <row r="95" customFormat="false" ht="13.8" hidden="false" customHeight="false" outlineLevel="0" collapsed="false">
      <c r="A95" s="1" t="s">
        <v>99</v>
      </c>
      <c r="B95" s="1" t="n">
        <v>230</v>
      </c>
      <c r="C95" s="1" t="n">
        <v>6</v>
      </c>
      <c r="E95" s="1" t="n">
        <v>4</v>
      </c>
      <c r="H95" s="2" t="n">
        <v>2</v>
      </c>
      <c r="I95" s="1" t="n">
        <v>199</v>
      </c>
      <c r="J95" s="1" t="n">
        <v>2</v>
      </c>
      <c r="K95" s="1" t="n">
        <v>1</v>
      </c>
      <c r="L95" s="1" t="n">
        <v>4</v>
      </c>
      <c r="N95" s="2" t="n">
        <v>2</v>
      </c>
      <c r="O95" s="1" t="n">
        <v>241</v>
      </c>
      <c r="R95" s="1" t="n">
        <v>5</v>
      </c>
      <c r="T95" s="3" t="n">
        <v>1</v>
      </c>
      <c r="U95" s="1" t="n">
        <v>256</v>
      </c>
      <c r="V95" s="1" t="n">
        <v>1</v>
      </c>
      <c r="X95" s="1" t="n">
        <v>2</v>
      </c>
    </row>
    <row r="96" customFormat="false" ht="13.8" hidden="false" customHeight="false" outlineLevel="0" collapsed="false">
      <c r="A96" s="1" t="s">
        <v>100</v>
      </c>
      <c r="B96" s="1" t="n">
        <v>171</v>
      </c>
      <c r="C96" s="1" t="n">
        <v>6</v>
      </c>
      <c r="E96" s="1" t="n">
        <v>9</v>
      </c>
      <c r="H96" s="2" t="n">
        <v>19</v>
      </c>
      <c r="I96" s="1" t="n">
        <v>204</v>
      </c>
      <c r="J96" s="1" t="n">
        <v>1</v>
      </c>
      <c r="L96" s="1" t="n">
        <v>1</v>
      </c>
      <c r="M96" s="1" t="n">
        <v>1</v>
      </c>
      <c r="N96" s="2" t="n">
        <v>19</v>
      </c>
      <c r="O96" s="1" t="n">
        <v>234</v>
      </c>
      <c r="P96" s="1" t="n">
        <v>1</v>
      </c>
      <c r="T96" s="3" t="n">
        <v>19</v>
      </c>
      <c r="U96" s="1" t="n">
        <v>223</v>
      </c>
      <c r="X96" s="1" t="n">
        <v>1</v>
      </c>
    </row>
    <row r="97" customFormat="false" ht="13.8" hidden="false" customHeight="false" outlineLevel="0" collapsed="false">
      <c r="A97" s="1" t="s">
        <v>101</v>
      </c>
      <c r="B97" s="1" t="n">
        <v>2004</v>
      </c>
      <c r="C97" s="1" t="n">
        <v>93</v>
      </c>
      <c r="E97" s="1" t="n">
        <v>46</v>
      </c>
      <c r="F97" s="1" t="n">
        <v>76</v>
      </c>
      <c r="H97" s="2" t="n">
        <v>25</v>
      </c>
      <c r="I97" s="1" t="n">
        <v>2232</v>
      </c>
      <c r="J97" s="1" t="n">
        <v>140</v>
      </c>
      <c r="L97" s="1" t="n">
        <v>57</v>
      </c>
      <c r="M97" s="1" t="n">
        <v>4</v>
      </c>
      <c r="N97" s="2" t="n">
        <v>25</v>
      </c>
      <c r="O97" s="1" t="n">
        <v>2422</v>
      </c>
      <c r="P97" s="1" t="n">
        <v>62</v>
      </c>
      <c r="Q97" s="1" t="n">
        <v>1</v>
      </c>
      <c r="R97" s="1" t="n">
        <v>7</v>
      </c>
      <c r="S97" s="1" t="n">
        <v>2</v>
      </c>
      <c r="T97" s="3" t="n">
        <v>23</v>
      </c>
      <c r="U97" s="1" t="n">
        <v>2420</v>
      </c>
      <c r="V97" s="1" t="n">
        <v>56</v>
      </c>
      <c r="X97" s="1" t="n">
        <v>17</v>
      </c>
      <c r="Y97" s="1" t="n">
        <v>1</v>
      </c>
    </row>
    <row r="98" customFormat="false" ht="13.8" hidden="false" customHeight="false" outlineLevel="0" collapsed="false">
      <c r="A98" s="1" t="s">
        <v>102</v>
      </c>
      <c r="B98" s="1" t="n">
        <v>363</v>
      </c>
      <c r="C98" s="1" t="n">
        <v>10</v>
      </c>
      <c r="E98" s="1" t="n">
        <v>5</v>
      </c>
      <c r="H98" s="2" t="n">
        <v>48</v>
      </c>
      <c r="I98" s="1" t="n">
        <v>378</v>
      </c>
      <c r="J98" s="1" t="n">
        <v>13</v>
      </c>
      <c r="L98" s="1" t="n">
        <v>5</v>
      </c>
      <c r="N98" s="2" t="n">
        <v>49</v>
      </c>
      <c r="O98" s="1" t="n">
        <v>377</v>
      </c>
      <c r="P98" s="1" t="n">
        <v>6</v>
      </c>
      <c r="R98" s="1" t="n">
        <v>8</v>
      </c>
      <c r="T98" s="3" t="n">
        <v>48</v>
      </c>
      <c r="U98" s="1" t="n">
        <v>399</v>
      </c>
      <c r="X98" s="1" t="n">
        <v>7</v>
      </c>
    </row>
    <row r="99" customFormat="false" ht="13.8" hidden="false" customHeight="false" outlineLevel="0" collapsed="false">
      <c r="A99" s="1" t="s">
        <v>103</v>
      </c>
      <c r="B99" s="1" t="n">
        <v>519</v>
      </c>
      <c r="C99" s="1" t="n">
        <v>7</v>
      </c>
      <c r="H99" s="2" t="n">
        <v>26</v>
      </c>
      <c r="I99" s="1" t="n">
        <v>561</v>
      </c>
      <c r="J99" s="1" t="n">
        <v>21</v>
      </c>
      <c r="L99" s="1" t="n">
        <v>8</v>
      </c>
      <c r="M99" s="1" t="n">
        <v>1</v>
      </c>
      <c r="N99" s="2" t="n">
        <v>26</v>
      </c>
      <c r="O99" s="1" t="n">
        <v>643</v>
      </c>
      <c r="P99" s="1" t="n">
        <v>11</v>
      </c>
      <c r="R99" s="1" t="n">
        <v>5</v>
      </c>
      <c r="S99" s="1" t="n">
        <v>2</v>
      </c>
      <c r="T99" s="3" t="n">
        <v>24</v>
      </c>
      <c r="U99" s="1" t="n">
        <v>605</v>
      </c>
      <c r="V99" s="1" t="n">
        <v>5</v>
      </c>
      <c r="X99" s="1" t="n">
        <v>1</v>
      </c>
      <c r="Y99" s="1" t="n">
        <v>1</v>
      </c>
    </row>
    <row r="100" customFormat="false" ht="13.8" hidden="false" customHeight="false" outlineLevel="0" collapsed="false">
      <c r="A100" s="1" t="s">
        <v>104</v>
      </c>
      <c r="B100" s="1" t="n">
        <v>954</v>
      </c>
      <c r="C100" s="1" t="n">
        <v>11</v>
      </c>
      <c r="D100" s="1" t="n">
        <v>1</v>
      </c>
      <c r="E100" s="1" t="n">
        <v>6</v>
      </c>
      <c r="T100" s="3" t="s">
        <v>18</v>
      </c>
    </row>
    <row r="101" customFormat="false" ht="13.8" hidden="false" customHeight="false" outlineLevel="0" collapsed="false">
      <c r="A101" s="1" t="s">
        <v>105</v>
      </c>
      <c r="B101" s="1" t="n">
        <v>50</v>
      </c>
      <c r="H101" s="2" t="n">
        <v>27</v>
      </c>
      <c r="I101" s="1" t="n">
        <v>53</v>
      </c>
      <c r="J101" s="1" t="n">
        <v>2</v>
      </c>
      <c r="N101" s="2" t="n">
        <v>27</v>
      </c>
      <c r="O101" s="1" t="n">
        <v>51</v>
      </c>
      <c r="R101" s="1" t="n">
        <v>3</v>
      </c>
      <c r="S101" s="1" t="n">
        <v>1</v>
      </c>
      <c r="T101" s="3" t="n">
        <v>25</v>
      </c>
      <c r="U101" s="1" t="n">
        <v>47</v>
      </c>
    </row>
    <row r="102" customFormat="false" ht="13.8" hidden="false" customHeight="false" outlineLevel="0" collapsed="false">
      <c r="A102" s="1" t="s">
        <v>106</v>
      </c>
      <c r="B102" s="1" t="n">
        <v>326</v>
      </c>
      <c r="C102" s="1" t="n">
        <v>2</v>
      </c>
      <c r="H102" s="2" t="n">
        <v>30</v>
      </c>
      <c r="I102" s="1" t="n">
        <v>385</v>
      </c>
      <c r="J102" s="1" t="n">
        <v>2</v>
      </c>
      <c r="L102" s="1" t="n">
        <v>3</v>
      </c>
      <c r="N102" s="2" t="n">
        <v>28</v>
      </c>
      <c r="O102" s="1" t="n">
        <v>276</v>
      </c>
      <c r="P102" s="1" t="n">
        <v>15</v>
      </c>
      <c r="R102" s="1" t="n">
        <v>3</v>
      </c>
      <c r="S102" s="1" t="n">
        <v>128</v>
      </c>
      <c r="T102" s="3" t="n">
        <v>26</v>
      </c>
      <c r="U102" s="1" t="n">
        <v>442</v>
      </c>
    </row>
    <row r="103" customFormat="false" ht="13.8" hidden="false" customHeight="false" outlineLevel="0" collapsed="false">
      <c r="A103" s="1" t="s">
        <v>107</v>
      </c>
      <c r="B103" s="1" t="n">
        <v>455</v>
      </c>
      <c r="C103" s="1" t="n">
        <v>13</v>
      </c>
      <c r="D103" s="1" t="n">
        <v>1</v>
      </c>
      <c r="E103" s="1" t="n">
        <v>16</v>
      </c>
      <c r="H103" s="2" t="n">
        <v>37</v>
      </c>
      <c r="I103" s="1" t="n">
        <v>419</v>
      </c>
      <c r="J103" s="1" t="n">
        <v>5</v>
      </c>
      <c r="L103" s="1" t="n">
        <v>3</v>
      </c>
      <c r="M103" s="1" t="n">
        <v>2</v>
      </c>
      <c r="N103" s="2" t="n">
        <v>34</v>
      </c>
      <c r="O103" s="1" t="n">
        <v>490</v>
      </c>
      <c r="P103" s="1" t="n">
        <v>6</v>
      </c>
      <c r="Q103" s="1" t="n">
        <v>2</v>
      </c>
      <c r="R103" s="1" t="n">
        <v>23</v>
      </c>
      <c r="S103" s="1" t="n">
        <v>2</v>
      </c>
      <c r="T103" s="3" t="n">
        <v>32</v>
      </c>
      <c r="U103" s="1" t="n">
        <v>538</v>
      </c>
      <c r="V103" s="1" t="n">
        <v>9</v>
      </c>
      <c r="W103" s="1" t="n">
        <v>1</v>
      </c>
      <c r="X103" s="1" t="n">
        <v>6</v>
      </c>
    </row>
    <row r="104" customFormat="false" ht="13.8" hidden="false" customHeight="false" outlineLevel="0" collapsed="false">
      <c r="A104" s="1" t="s">
        <v>108</v>
      </c>
      <c r="B104" s="1" t="n">
        <v>97</v>
      </c>
      <c r="C104" s="1" t="n">
        <v>1</v>
      </c>
      <c r="E104" s="1" t="n">
        <v>2</v>
      </c>
      <c r="H104" s="2" t="n">
        <v>31</v>
      </c>
      <c r="I104" s="1" t="n">
        <v>113</v>
      </c>
      <c r="J104" s="1" t="n">
        <v>1</v>
      </c>
      <c r="N104" s="2" t="n">
        <v>31</v>
      </c>
      <c r="O104" s="1" t="n">
        <v>142</v>
      </c>
      <c r="P104" s="1" t="n">
        <v>3</v>
      </c>
      <c r="R104" s="1" t="n">
        <v>13</v>
      </c>
      <c r="T104" s="3" t="n">
        <v>30</v>
      </c>
      <c r="U104" s="1" t="n">
        <v>142</v>
      </c>
    </row>
    <row r="105" customFormat="false" ht="13.8" hidden="false" customHeight="false" outlineLevel="0" collapsed="false">
      <c r="A105" s="1" t="s">
        <v>109</v>
      </c>
      <c r="B105" s="1" t="n">
        <v>67</v>
      </c>
      <c r="H105" s="2" t="n">
        <v>32</v>
      </c>
      <c r="I105" s="1" t="n">
        <v>71</v>
      </c>
      <c r="N105" s="2" t="n">
        <v>32</v>
      </c>
      <c r="O105" s="1" t="n">
        <v>64</v>
      </c>
      <c r="T105" s="3" t="n">
        <v>27</v>
      </c>
      <c r="U105" s="1" t="n">
        <v>65</v>
      </c>
    </row>
    <row r="106" customFormat="false" ht="13.8" hidden="false" customHeight="false" outlineLevel="0" collapsed="false">
      <c r="A106" s="1" t="s">
        <v>110</v>
      </c>
      <c r="B106" s="1" t="n">
        <v>421</v>
      </c>
      <c r="C106" s="1" t="n">
        <v>3</v>
      </c>
      <c r="E106" s="1" t="n">
        <v>1</v>
      </c>
      <c r="H106" s="2" t="n">
        <v>28</v>
      </c>
      <c r="I106" s="1" t="n">
        <v>398</v>
      </c>
      <c r="J106" s="1" t="n">
        <v>13</v>
      </c>
      <c r="L106" s="1" t="n">
        <v>8</v>
      </c>
      <c r="M106" s="1" t="n">
        <v>1</v>
      </c>
      <c r="N106" s="2" t="n">
        <v>29</v>
      </c>
      <c r="O106" s="1" t="n">
        <v>492</v>
      </c>
      <c r="P106" s="1" t="n">
        <v>8</v>
      </c>
      <c r="R106" s="1" t="n">
        <v>9</v>
      </c>
      <c r="S106" s="1" t="n">
        <v>3</v>
      </c>
      <c r="T106" s="3" t="n">
        <v>28</v>
      </c>
      <c r="U106" s="1" t="n">
        <v>459</v>
      </c>
      <c r="V106" s="1" t="n">
        <v>6</v>
      </c>
      <c r="X106" s="1" t="n">
        <v>2</v>
      </c>
      <c r="Y106" s="1" t="n">
        <v>3</v>
      </c>
    </row>
    <row r="107" customFormat="false" ht="13.8" hidden="false" customHeight="false" outlineLevel="0" collapsed="false">
      <c r="A107" s="1" t="s">
        <v>111</v>
      </c>
      <c r="B107" s="1" t="n">
        <v>1135</v>
      </c>
      <c r="C107" s="1" t="n">
        <v>40</v>
      </c>
      <c r="E107" s="1" t="n">
        <v>13</v>
      </c>
      <c r="H107" s="2" t="n">
        <v>34</v>
      </c>
      <c r="I107" s="1" t="n">
        <v>1005</v>
      </c>
      <c r="J107" s="1" t="n">
        <v>5</v>
      </c>
      <c r="L107" s="1" t="n">
        <v>12</v>
      </c>
      <c r="M107" s="1" t="n">
        <v>190</v>
      </c>
      <c r="N107" s="2" t="n">
        <v>35</v>
      </c>
      <c r="O107" s="1" t="n">
        <v>1268</v>
      </c>
      <c r="P107" s="1" t="n">
        <v>49</v>
      </c>
      <c r="Q107" s="1" t="n">
        <v>1</v>
      </c>
      <c r="R107" s="1" t="n">
        <v>34</v>
      </c>
      <c r="S107" s="1" t="n">
        <v>1</v>
      </c>
      <c r="T107" s="3" t="n">
        <v>33</v>
      </c>
      <c r="U107" s="1" t="n">
        <v>1292</v>
      </c>
      <c r="V107" s="1" t="n">
        <v>24</v>
      </c>
      <c r="X107" s="1" t="n">
        <v>5</v>
      </c>
      <c r="Y107" s="1" t="n">
        <v>4</v>
      </c>
    </row>
    <row r="108" customFormat="false" ht="13.8" hidden="false" customHeight="false" outlineLevel="0" collapsed="false">
      <c r="A108" s="1" t="s">
        <v>112</v>
      </c>
      <c r="B108" s="1" t="n">
        <v>77</v>
      </c>
      <c r="C108" s="1" t="n">
        <v>525</v>
      </c>
      <c r="E108" s="1" t="n">
        <v>4</v>
      </c>
      <c r="F108" s="1" t="n">
        <v>42</v>
      </c>
      <c r="H108" s="2" t="n">
        <v>33</v>
      </c>
      <c r="I108" s="1" t="n">
        <v>90</v>
      </c>
      <c r="J108" s="1" t="n">
        <v>478</v>
      </c>
      <c r="L108" s="1" t="n">
        <v>9</v>
      </c>
      <c r="N108" s="2" t="n">
        <v>33</v>
      </c>
      <c r="O108" s="1" t="n">
        <v>166</v>
      </c>
      <c r="P108" s="1" t="n">
        <v>394</v>
      </c>
      <c r="R108" s="1" t="n">
        <v>6</v>
      </c>
      <c r="S108" s="1" t="n">
        <v>1</v>
      </c>
      <c r="T108" s="3" t="n">
        <v>31</v>
      </c>
      <c r="U108" s="1" t="n">
        <v>173</v>
      </c>
      <c r="V108" s="1" t="n">
        <v>383</v>
      </c>
      <c r="X108" s="1" t="n">
        <v>4</v>
      </c>
    </row>
    <row r="109" customFormat="false" ht="13.8" hidden="false" customHeight="false" outlineLevel="0" collapsed="false">
      <c r="A109" s="1" t="s">
        <v>113</v>
      </c>
      <c r="B109" s="1" t="n">
        <v>211</v>
      </c>
      <c r="C109" s="1" t="n">
        <v>4</v>
      </c>
      <c r="E109" s="1" t="n">
        <v>8</v>
      </c>
      <c r="H109" s="2" t="n">
        <v>38</v>
      </c>
      <c r="I109" s="1" t="n">
        <v>242</v>
      </c>
      <c r="J109" s="1" t="n">
        <v>5</v>
      </c>
      <c r="L109" s="1" t="n">
        <v>3</v>
      </c>
      <c r="N109" s="2" t="n">
        <v>38</v>
      </c>
      <c r="O109" s="1" t="n">
        <v>277</v>
      </c>
      <c r="P109" s="1" t="n">
        <v>6</v>
      </c>
      <c r="R109" s="1" t="n">
        <v>1</v>
      </c>
      <c r="T109" s="3" t="n">
        <v>37</v>
      </c>
      <c r="U109" s="1" t="n">
        <v>209</v>
      </c>
    </row>
    <row r="110" customFormat="false" ht="13.8" hidden="false" customHeight="false" outlineLevel="0" collapsed="false">
      <c r="A110" s="1" t="s">
        <v>114</v>
      </c>
      <c r="B110" s="1" t="n">
        <v>179</v>
      </c>
      <c r="C110" s="1" t="n">
        <v>26</v>
      </c>
      <c r="E110" s="1" t="n">
        <v>6</v>
      </c>
      <c r="F110" s="1" t="n">
        <v>1</v>
      </c>
      <c r="H110" s="2" t="n">
        <v>12</v>
      </c>
      <c r="I110" s="1" t="n">
        <v>194</v>
      </c>
      <c r="N110" s="2" t="n">
        <v>12</v>
      </c>
      <c r="O110" s="1" t="n">
        <v>182</v>
      </c>
      <c r="P110" s="1" t="n">
        <v>1</v>
      </c>
      <c r="R110" s="1" t="n">
        <v>5</v>
      </c>
      <c r="T110" s="3" t="n">
        <v>11</v>
      </c>
      <c r="U110" s="1" t="n">
        <v>179</v>
      </c>
    </row>
    <row r="111" customFormat="false" ht="13.8" hidden="false" customHeight="false" outlineLevel="0" collapsed="false">
      <c r="A111" s="1" t="s">
        <v>115</v>
      </c>
      <c r="B111" s="1" t="n">
        <v>157</v>
      </c>
      <c r="C111" s="1" t="n">
        <v>1</v>
      </c>
      <c r="H111" s="2" t="n">
        <v>29</v>
      </c>
      <c r="I111" s="1" t="n">
        <v>153</v>
      </c>
      <c r="J111" s="1" t="n">
        <v>1</v>
      </c>
      <c r="L111" s="1" t="n">
        <v>1</v>
      </c>
      <c r="N111" s="2" t="n">
        <v>30</v>
      </c>
      <c r="O111" s="1" t="n">
        <v>156</v>
      </c>
      <c r="P111" s="1" t="n">
        <v>1</v>
      </c>
      <c r="R111" s="1" t="n">
        <v>1</v>
      </c>
      <c r="T111" s="3" t="n">
        <v>29</v>
      </c>
      <c r="U111" s="1" t="n">
        <v>158</v>
      </c>
      <c r="V111" s="1" t="n">
        <v>1</v>
      </c>
      <c r="X111" s="1" t="n">
        <v>2</v>
      </c>
    </row>
    <row r="112" customFormat="false" ht="13.8" hidden="false" customHeight="false" outlineLevel="0" collapsed="false">
      <c r="A112" s="1" t="s">
        <v>116</v>
      </c>
      <c r="B112" s="1" t="n">
        <v>298</v>
      </c>
      <c r="C112" s="1" t="n">
        <v>5</v>
      </c>
      <c r="E112" s="1" t="n">
        <v>8</v>
      </c>
      <c r="H112" s="2" t="n">
        <v>35</v>
      </c>
      <c r="I112" s="1" t="n">
        <v>314</v>
      </c>
      <c r="J112" s="1" t="n">
        <v>2</v>
      </c>
      <c r="N112" s="2" t="n">
        <v>36</v>
      </c>
      <c r="O112" s="1" t="n">
        <v>318</v>
      </c>
      <c r="P112" s="1" t="n">
        <v>10</v>
      </c>
      <c r="R112" s="1" t="n">
        <v>2</v>
      </c>
      <c r="T112" s="3" t="n">
        <v>34</v>
      </c>
      <c r="U112" s="1" t="n">
        <v>315</v>
      </c>
      <c r="V112" s="1" t="n">
        <v>2</v>
      </c>
      <c r="X112" s="1" t="n">
        <v>5</v>
      </c>
    </row>
    <row r="113" customFormat="false" ht="13.8" hidden="false" customHeight="false" outlineLevel="0" collapsed="false">
      <c r="A113" s="1" t="s">
        <v>117</v>
      </c>
      <c r="B113" s="1" t="n">
        <v>286</v>
      </c>
      <c r="H113" s="2" t="n">
        <v>16</v>
      </c>
      <c r="I113" s="1" t="n">
        <v>274</v>
      </c>
      <c r="J113" s="1" t="n">
        <v>2</v>
      </c>
      <c r="L113" s="1" t="n">
        <v>1</v>
      </c>
      <c r="N113" s="2" t="n">
        <v>16</v>
      </c>
      <c r="O113" s="1" t="n">
        <v>275</v>
      </c>
      <c r="R113" s="1" t="n">
        <v>4</v>
      </c>
      <c r="S113" s="1" t="n">
        <v>6</v>
      </c>
      <c r="T113" s="3" t="n">
        <v>17</v>
      </c>
      <c r="U113" s="1" t="n">
        <v>246</v>
      </c>
    </row>
    <row r="114" customFormat="false" ht="13.8" hidden="false" customHeight="false" outlineLevel="0" collapsed="false">
      <c r="A114" s="1" t="s">
        <v>118</v>
      </c>
      <c r="B114" s="1" t="n">
        <v>314</v>
      </c>
      <c r="C114" s="1" t="n">
        <v>549</v>
      </c>
      <c r="E114" s="1" t="n">
        <v>10</v>
      </c>
      <c r="H114" s="2" t="n">
        <v>22</v>
      </c>
      <c r="I114" s="1" t="n">
        <v>93</v>
      </c>
      <c r="J114" s="1" t="n">
        <v>941</v>
      </c>
      <c r="L114" s="1" t="n">
        <v>13</v>
      </c>
      <c r="N114" s="2" t="n">
        <v>22</v>
      </c>
      <c r="O114" s="1" t="n">
        <v>97</v>
      </c>
      <c r="P114" s="1" t="n">
        <v>917</v>
      </c>
      <c r="R114" s="1" t="n">
        <v>10</v>
      </c>
      <c r="S114" s="1" t="n">
        <v>1</v>
      </c>
      <c r="T114" s="3" t="n">
        <v>15</v>
      </c>
      <c r="U114" s="1" t="n">
        <v>121</v>
      </c>
      <c r="V114" s="1" t="n">
        <v>1008</v>
      </c>
      <c r="X114" s="1" t="n">
        <v>22</v>
      </c>
      <c r="Y114" s="1" t="n">
        <v>10</v>
      </c>
    </row>
    <row r="115" customFormat="false" ht="13.8" hidden="false" customHeight="false" outlineLevel="0" collapsed="false">
      <c r="A115" s="1" t="s">
        <v>119</v>
      </c>
      <c r="B115" s="1" t="n">
        <v>1470</v>
      </c>
      <c r="C115" s="1" t="n">
        <v>110</v>
      </c>
      <c r="E115" s="1" t="n">
        <v>59</v>
      </c>
      <c r="H115" s="2" t="n">
        <v>39</v>
      </c>
      <c r="I115" s="1" t="n">
        <v>1572</v>
      </c>
      <c r="J115" s="1" t="n">
        <v>112</v>
      </c>
      <c r="L115" s="1" t="n">
        <v>36</v>
      </c>
      <c r="M115" s="1" t="n">
        <v>69</v>
      </c>
      <c r="N115" s="2" t="n">
        <v>39</v>
      </c>
      <c r="O115" s="1" t="n">
        <v>1676</v>
      </c>
      <c r="P115" s="1" t="n">
        <v>92</v>
      </c>
      <c r="R115" s="1" t="n">
        <v>46</v>
      </c>
      <c r="S115" s="1" t="n">
        <v>105</v>
      </c>
      <c r="T115" s="3" t="n">
        <v>39</v>
      </c>
      <c r="U115" s="1" t="n">
        <v>2053</v>
      </c>
      <c r="V115" s="1" t="n">
        <v>61</v>
      </c>
      <c r="W115" s="1" t="n">
        <v>1</v>
      </c>
      <c r="X115" s="1" t="n">
        <v>25</v>
      </c>
      <c r="Y115" s="1" t="n">
        <v>8</v>
      </c>
    </row>
    <row r="116" customFormat="false" ht="13.8" hidden="false" customHeight="false" outlineLevel="0" collapsed="false">
      <c r="A116" s="1" t="s">
        <v>120</v>
      </c>
      <c r="B116" s="1" t="n">
        <v>333</v>
      </c>
      <c r="H116" s="2" t="n">
        <v>40</v>
      </c>
      <c r="I116" s="1" t="n">
        <v>307</v>
      </c>
      <c r="J116" s="1" t="n">
        <v>8</v>
      </c>
      <c r="L116" s="1" t="n">
        <v>1</v>
      </c>
      <c r="N116" s="2" t="n">
        <v>40</v>
      </c>
      <c r="O116" s="1" t="n">
        <v>330</v>
      </c>
      <c r="R116" s="1" t="n">
        <v>1</v>
      </c>
      <c r="T116" s="3" t="n">
        <v>40</v>
      </c>
      <c r="U116" s="1" t="n">
        <v>368</v>
      </c>
      <c r="Y116" s="1" t="n">
        <v>1</v>
      </c>
    </row>
    <row r="117" customFormat="false" ht="13.8" hidden="false" customHeight="false" outlineLevel="0" collapsed="false">
      <c r="A117" s="1" t="s">
        <v>121</v>
      </c>
      <c r="B117" s="1" t="n">
        <v>398</v>
      </c>
      <c r="C117" s="1" t="n">
        <v>7</v>
      </c>
      <c r="E117" s="1" t="n">
        <v>6</v>
      </c>
      <c r="H117" s="2" t="n">
        <v>36</v>
      </c>
      <c r="I117" s="1" t="n">
        <v>379</v>
      </c>
      <c r="J117" s="1" t="n">
        <v>6</v>
      </c>
      <c r="L117" s="1" t="n">
        <v>2</v>
      </c>
      <c r="N117" s="2" t="n">
        <v>37</v>
      </c>
      <c r="O117" s="1" t="n">
        <v>441</v>
      </c>
      <c r="P117" s="1" t="n">
        <v>1</v>
      </c>
      <c r="R117" s="1" t="n">
        <v>6</v>
      </c>
      <c r="S117" s="1" t="n">
        <v>1</v>
      </c>
      <c r="T117" s="3" t="n">
        <v>35</v>
      </c>
      <c r="U117" s="1" t="n">
        <v>446</v>
      </c>
      <c r="V117" s="1" t="n">
        <v>2</v>
      </c>
    </row>
    <row r="118" customFormat="false" ht="13.8" hidden="false" customHeight="false" outlineLevel="0" collapsed="false">
      <c r="A118" s="1" t="s">
        <v>122</v>
      </c>
      <c r="B118" s="1" t="n">
        <v>241</v>
      </c>
      <c r="C118" s="1" t="n">
        <v>5</v>
      </c>
      <c r="E118" s="1" t="n">
        <v>11</v>
      </c>
      <c r="H118" s="2" t="n">
        <v>41</v>
      </c>
      <c r="I118" s="1" t="n">
        <v>271</v>
      </c>
      <c r="N118" s="2" t="n">
        <v>42</v>
      </c>
      <c r="O118" s="1" t="n">
        <v>269</v>
      </c>
      <c r="P118" s="1" t="n">
        <v>1</v>
      </c>
      <c r="R118" s="1" t="n">
        <v>11</v>
      </c>
      <c r="T118" s="3" t="n">
        <v>42</v>
      </c>
      <c r="U118" s="1" t="n">
        <v>323</v>
      </c>
      <c r="X118" s="1" t="n">
        <v>7</v>
      </c>
    </row>
    <row r="119" customFormat="false" ht="13.8" hidden="false" customHeight="false" outlineLevel="0" collapsed="false">
      <c r="A119" s="1" t="s">
        <v>123</v>
      </c>
      <c r="B119" s="1" t="n">
        <v>419</v>
      </c>
      <c r="C119" s="1" t="n">
        <v>18</v>
      </c>
      <c r="H119" s="2" t="n">
        <v>42</v>
      </c>
      <c r="I119" s="1" t="n">
        <v>456</v>
      </c>
      <c r="J119" s="1" t="n">
        <v>8</v>
      </c>
      <c r="K119" s="1" t="n">
        <v>2</v>
      </c>
      <c r="L119" s="1" t="n">
        <v>5</v>
      </c>
      <c r="N119" s="2" t="n">
        <v>43</v>
      </c>
      <c r="O119" s="1" t="n">
        <v>410</v>
      </c>
      <c r="P119" s="1" t="n">
        <v>5</v>
      </c>
      <c r="R119" s="1" t="n">
        <v>4</v>
      </c>
      <c r="T119" s="3" t="n">
        <v>43</v>
      </c>
      <c r="U119" s="1" t="n">
        <v>469</v>
      </c>
      <c r="V119" s="1" t="n">
        <v>2</v>
      </c>
      <c r="X119" s="1" t="n">
        <v>9</v>
      </c>
    </row>
    <row r="120" customFormat="false" ht="13.8" hidden="false" customHeight="false" outlineLevel="0" collapsed="false">
      <c r="A120" s="1" t="s">
        <v>124</v>
      </c>
      <c r="B120" s="1" t="n">
        <v>421</v>
      </c>
      <c r="C120" s="1" t="n">
        <v>20</v>
      </c>
      <c r="E120" s="1" t="n">
        <v>11</v>
      </c>
      <c r="H120" s="2" t="n">
        <v>43</v>
      </c>
      <c r="I120" s="1" t="n">
        <v>467</v>
      </c>
      <c r="N120" s="2" t="n">
        <v>44</v>
      </c>
      <c r="O120" s="1" t="n">
        <v>486</v>
      </c>
      <c r="P120" s="1" t="n">
        <v>14</v>
      </c>
      <c r="R120" s="1" t="n">
        <v>3</v>
      </c>
      <c r="S120" s="1" t="n">
        <v>1</v>
      </c>
      <c r="T120" s="3" t="n">
        <v>44</v>
      </c>
      <c r="U120" s="1" t="n">
        <v>514</v>
      </c>
      <c r="V120" s="1" t="n">
        <v>11</v>
      </c>
      <c r="X120" s="1" t="n">
        <v>7</v>
      </c>
    </row>
    <row r="121" customFormat="false" ht="13.8" hidden="false" customHeight="false" outlineLevel="0" collapsed="false">
      <c r="A121" s="1" t="s">
        <v>125</v>
      </c>
      <c r="B121" s="1" t="n">
        <v>369</v>
      </c>
      <c r="C121" s="1" t="n">
        <v>10</v>
      </c>
      <c r="E121" s="1" t="n">
        <v>1</v>
      </c>
      <c r="H121" s="2" t="n">
        <v>44</v>
      </c>
      <c r="I121" s="1" t="n">
        <v>355</v>
      </c>
      <c r="J121" s="1" t="n">
        <v>3</v>
      </c>
      <c r="L121" s="1" t="n">
        <v>1</v>
      </c>
      <c r="N121" s="2" t="n">
        <v>45</v>
      </c>
      <c r="O121" s="1" t="n">
        <v>402</v>
      </c>
      <c r="P121" s="1" t="n">
        <v>2</v>
      </c>
      <c r="T121" s="3" t="n">
        <v>7</v>
      </c>
      <c r="U121" s="1" t="n">
        <v>416</v>
      </c>
      <c r="V121" s="1" t="n">
        <v>5</v>
      </c>
      <c r="X121" s="1" t="n">
        <v>2</v>
      </c>
    </row>
    <row r="122" customFormat="false" ht="13.8" hidden="false" customHeight="false" outlineLevel="0" collapsed="false">
      <c r="A122" s="1" t="s">
        <v>126</v>
      </c>
      <c r="B122" s="1" t="n">
        <v>727</v>
      </c>
      <c r="C122" s="1" t="n">
        <v>2</v>
      </c>
      <c r="F122" s="1" t="n">
        <v>1</v>
      </c>
      <c r="H122" s="2" t="n">
        <v>45</v>
      </c>
      <c r="I122" s="1" t="n">
        <v>667</v>
      </c>
      <c r="J122" s="1" t="n">
        <v>14</v>
      </c>
      <c r="L122" s="1" t="n">
        <v>3</v>
      </c>
      <c r="M122" s="1" t="n">
        <v>3</v>
      </c>
      <c r="N122" s="2" t="n">
        <v>46</v>
      </c>
      <c r="O122" s="1" t="n">
        <v>746</v>
      </c>
      <c r="P122" s="1" t="n">
        <v>1</v>
      </c>
      <c r="S122" s="1" t="n">
        <v>1</v>
      </c>
      <c r="T122" s="3" t="n">
        <v>45</v>
      </c>
      <c r="U122" s="1" t="n">
        <v>792</v>
      </c>
      <c r="V122" s="1" t="n">
        <v>4</v>
      </c>
    </row>
    <row r="123" customFormat="false" ht="13.8" hidden="false" customHeight="false" outlineLevel="0" collapsed="false">
      <c r="A123" s="1" t="s">
        <v>127</v>
      </c>
      <c r="B123" s="1" t="n">
        <v>175</v>
      </c>
      <c r="C123" s="1" t="n">
        <v>20</v>
      </c>
      <c r="E123" s="1" t="n">
        <v>26</v>
      </c>
      <c r="H123" s="2" t="n">
        <v>46</v>
      </c>
      <c r="I123" s="1" t="n">
        <v>208</v>
      </c>
      <c r="J123" s="1" t="n">
        <v>3</v>
      </c>
      <c r="L123" s="1" t="n">
        <v>8</v>
      </c>
      <c r="N123" s="2" t="n">
        <v>47</v>
      </c>
      <c r="O123" s="1" t="n">
        <v>233</v>
      </c>
      <c r="R123" s="1" t="n">
        <v>3</v>
      </c>
      <c r="S123" s="1" t="n">
        <v>2</v>
      </c>
      <c r="T123" s="3" t="n">
        <v>46</v>
      </c>
      <c r="U123" s="1" t="n">
        <v>214</v>
      </c>
    </row>
    <row r="124" customFormat="false" ht="13.8" hidden="false" customHeight="false" outlineLevel="0" collapsed="false">
      <c r="A124" s="1" t="s">
        <v>128</v>
      </c>
      <c r="B124" s="1" t="n">
        <v>54</v>
      </c>
      <c r="C124" s="1" t="n">
        <v>246</v>
      </c>
      <c r="E124" s="1" t="n">
        <v>5</v>
      </c>
      <c r="H124" s="2" t="n">
        <v>47</v>
      </c>
      <c r="I124" s="1" t="n">
        <v>18</v>
      </c>
      <c r="J124" s="1" t="n">
        <v>224</v>
      </c>
      <c r="N124" s="2" t="n">
        <v>48</v>
      </c>
      <c r="O124" s="1" t="n">
        <v>51</v>
      </c>
      <c r="P124" s="1" t="n">
        <v>205</v>
      </c>
      <c r="R124" s="1" t="n">
        <v>1</v>
      </c>
      <c r="T124" s="3" t="n">
        <v>47</v>
      </c>
      <c r="U124" s="1" t="n">
        <v>68</v>
      </c>
      <c r="V124" s="1" t="n">
        <v>212</v>
      </c>
      <c r="X124" s="1" t="n">
        <v>2</v>
      </c>
      <c r="Y124" s="1" t="n">
        <v>1</v>
      </c>
    </row>
    <row r="125" customFormat="false" ht="13.8" hidden="false" customHeight="false" outlineLevel="0" collapsed="false">
      <c r="A125" s="1" t="s">
        <v>129</v>
      </c>
      <c r="B125" s="1" t="n">
        <v>198</v>
      </c>
      <c r="E125" s="1" t="n">
        <v>3</v>
      </c>
      <c r="H125" s="2" t="n">
        <v>49</v>
      </c>
      <c r="I125" s="1" t="n">
        <v>215</v>
      </c>
      <c r="J125" s="1" t="n">
        <v>12</v>
      </c>
      <c r="L125" s="1" t="n">
        <v>5</v>
      </c>
      <c r="N125" s="2" t="n">
        <v>50</v>
      </c>
      <c r="O125" s="1" t="n">
        <v>276</v>
      </c>
      <c r="P125" s="1" t="n">
        <v>2</v>
      </c>
      <c r="R125" s="1" t="n">
        <v>1</v>
      </c>
      <c r="T125" s="3" t="n">
        <v>49</v>
      </c>
      <c r="U125" s="1" t="n">
        <v>262</v>
      </c>
    </row>
    <row r="126" customFormat="false" ht="13.8" hidden="false" customHeight="false" outlineLevel="0" collapsed="false">
      <c r="A126" s="1" t="s">
        <v>130</v>
      </c>
      <c r="B126" s="1" t="n">
        <v>1021</v>
      </c>
      <c r="C126" s="1" t="n">
        <v>28</v>
      </c>
      <c r="E126" s="1" t="n">
        <v>10</v>
      </c>
      <c r="H126" s="2" t="n">
        <v>51</v>
      </c>
      <c r="I126" s="1" t="n">
        <v>1089</v>
      </c>
      <c r="J126" s="1" t="n">
        <v>17</v>
      </c>
      <c r="K126" s="1" t="n">
        <v>1</v>
      </c>
      <c r="L126" s="1" t="n">
        <v>6</v>
      </c>
      <c r="M126" s="1" t="n">
        <v>9</v>
      </c>
      <c r="N126" s="2" t="n">
        <v>52</v>
      </c>
      <c r="O126" s="1" t="n">
        <v>1162</v>
      </c>
      <c r="P126" s="1" t="n">
        <v>16</v>
      </c>
      <c r="R126" s="1" t="n">
        <v>3</v>
      </c>
      <c r="S126" s="1" t="n">
        <v>3</v>
      </c>
      <c r="T126" s="3" t="n">
        <v>51</v>
      </c>
      <c r="U126" s="1" t="n">
        <v>1255</v>
      </c>
      <c r="V126" s="1" t="n">
        <v>5</v>
      </c>
      <c r="Y126" s="1" t="n">
        <v>2</v>
      </c>
    </row>
    <row r="127" customFormat="false" ht="13.8" hidden="false" customHeight="false" outlineLevel="0" collapsed="false">
      <c r="A127" s="1" t="s">
        <v>131</v>
      </c>
      <c r="B127" s="1" t="n">
        <v>286</v>
      </c>
      <c r="H127" s="2" t="n">
        <v>5</v>
      </c>
      <c r="I127" s="1" t="n">
        <v>280</v>
      </c>
      <c r="J127" s="1" t="n">
        <v>5</v>
      </c>
      <c r="L127" s="1" t="n">
        <v>5</v>
      </c>
      <c r="M127" s="1" t="n">
        <v>1</v>
      </c>
      <c r="N127" s="2" t="n">
        <v>5</v>
      </c>
      <c r="O127" s="1" t="n">
        <v>303</v>
      </c>
      <c r="R127" s="1" t="n">
        <v>4</v>
      </c>
      <c r="S127" s="1" t="n">
        <v>1</v>
      </c>
      <c r="T127" s="3" t="n">
        <v>4</v>
      </c>
      <c r="U127" s="1" t="n">
        <v>359</v>
      </c>
    </row>
    <row r="128" customFormat="false" ht="13.8" hidden="false" customHeight="false" outlineLevel="0" collapsed="false">
      <c r="A128" s="1" t="s">
        <v>132</v>
      </c>
      <c r="B128" s="1" t="n">
        <v>152</v>
      </c>
      <c r="E128" s="1" t="n">
        <v>1</v>
      </c>
      <c r="H128" s="2" t="n">
        <v>50</v>
      </c>
      <c r="I128" s="1" t="n">
        <v>144</v>
      </c>
      <c r="J128" s="1" t="n">
        <v>9</v>
      </c>
      <c r="L128" s="1" t="n">
        <v>2</v>
      </c>
      <c r="N128" s="2" t="n">
        <v>51</v>
      </c>
      <c r="O128" s="1" t="n">
        <v>150</v>
      </c>
      <c r="P128" s="1" t="n">
        <v>13</v>
      </c>
      <c r="R128" s="1" t="n">
        <v>1</v>
      </c>
      <c r="S128" s="1" t="n">
        <v>1</v>
      </c>
      <c r="T128" s="3" t="n">
        <v>50</v>
      </c>
      <c r="U128" s="1" t="n">
        <v>153</v>
      </c>
    </row>
    <row r="129" customFormat="false" ht="13.8" hidden="false" customHeight="false" outlineLevel="0" collapsed="false">
      <c r="A129" s="1" t="s">
        <v>133</v>
      </c>
      <c r="B129" s="1" t="n">
        <v>351</v>
      </c>
      <c r="C129" s="1" t="n">
        <v>57</v>
      </c>
      <c r="E129" s="1" t="n">
        <v>42</v>
      </c>
      <c r="F129" s="1" t="n">
        <v>1</v>
      </c>
      <c r="H129" s="2" t="n">
        <v>52</v>
      </c>
      <c r="I129" s="1" t="n">
        <v>444</v>
      </c>
      <c r="J129" s="1" t="n">
        <v>50</v>
      </c>
      <c r="L129" s="1" t="n">
        <v>20</v>
      </c>
      <c r="N129" s="2" t="n">
        <v>53</v>
      </c>
      <c r="O129" s="1" t="n">
        <v>538</v>
      </c>
      <c r="P129" s="1" t="n">
        <v>40</v>
      </c>
      <c r="R129" s="1" t="n">
        <v>18</v>
      </c>
      <c r="S129" s="1" t="n">
        <v>3</v>
      </c>
      <c r="T129" s="3" t="n">
        <v>52</v>
      </c>
      <c r="U129" s="1" t="n">
        <v>678</v>
      </c>
      <c r="V129" s="1" t="n">
        <v>46</v>
      </c>
      <c r="X129" s="1" t="n">
        <v>18</v>
      </c>
    </row>
    <row r="130" customFormat="false" ht="13.8" hidden="false" customHeight="false" outlineLevel="0" collapsed="false">
      <c r="A130" s="1" t="s">
        <v>134</v>
      </c>
      <c r="B130" s="1" t="n">
        <v>180</v>
      </c>
      <c r="C130" s="1" t="n">
        <v>6</v>
      </c>
      <c r="E130" s="1" t="n">
        <v>4</v>
      </c>
      <c r="H130" s="2" t="n">
        <v>53</v>
      </c>
      <c r="I130" s="1" t="n">
        <v>194</v>
      </c>
      <c r="J130" s="1" t="n">
        <v>2</v>
      </c>
      <c r="L130" s="1" t="n">
        <v>2</v>
      </c>
      <c r="N130" s="2" t="n">
        <v>54</v>
      </c>
      <c r="O130" s="1" t="n">
        <v>212</v>
      </c>
      <c r="R130" s="1" t="n">
        <v>1</v>
      </c>
      <c r="T130" s="3" t="n">
        <v>53</v>
      </c>
      <c r="U130" s="1" t="n">
        <v>218</v>
      </c>
    </row>
    <row r="131" customFormat="false" ht="13.8" hidden="false" customHeight="false" outlineLevel="0" collapsed="false">
      <c r="A131" s="1" t="s">
        <v>135</v>
      </c>
      <c r="B131" s="1" t="n">
        <v>2271</v>
      </c>
      <c r="C131" s="1" t="n">
        <v>249</v>
      </c>
      <c r="E131" s="1" t="n">
        <v>87</v>
      </c>
      <c r="I131" s="1" t="n">
        <v>2413</v>
      </c>
      <c r="J131" s="1" t="n">
        <v>137</v>
      </c>
      <c r="K131" s="1" t="n">
        <v>2</v>
      </c>
      <c r="L131" s="1" t="n">
        <v>74</v>
      </c>
      <c r="M131" s="1" t="n">
        <v>17</v>
      </c>
      <c r="N131" s="2" t="n">
        <v>41</v>
      </c>
      <c r="O131" s="1" t="n">
        <v>2590</v>
      </c>
      <c r="P131" s="1" t="n">
        <v>200</v>
      </c>
      <c r="Q131" s="1" t="n">
        <v>19</v>
      </c>
      <c r="R131" s="1" t="n">
        <v>191</v>
      </c>
      <c r="S131" s="1" t="n">
        <v>27</v>
      </c>
      <c r="T131" s="3" t="n">
        <v>41</v>
      </c>
      <c r="U131" s="1" t="n">
        <v>2699</v>
      </c>
      <c r="V131" s="1" t="n">
        <v>112</v>
      </c>
      <c r="X131" s="1" t="n">
        <v>114</v>
      </c>
      <c r="Y131" s="1" t="n">
        <v>5</v>
      </c>
    </row>
    <row r="133" customFormat="false" ht="13.8" hidden="false" customHeight="false" outlineLevel="0" collapsed="false">
      <c r="A133" s="12" t="s">
        <v>136</v>
      </c>
      <c r="B133" s="1" t="n">
        <f aca="false">SUM(B134:B165)</f>
        <v>4742</v>
      </c>
      <c r="C133" s="1" t="n">
        <f aca="false">SUM(C134:C165)</f>
        <v>4798</v>
      </c>
      <c r="D133" s="1" t="n">
        <f aca="false">SUM(D134:D165)</f>
        <v>1914</v>
      </c>
      <c r="E133" s="1" t="n">
        <f aca="false">SUM(E134:E165)</f>
        <v>17336</v>
      </c>
      <c r="F133" s="1" t="n">
        <f aca="false">SUM(F134:F165)</f>
        <v>36</v>
      </c>
      <c r="G133" s="1" t="n">
        <f aca="false">SUM(G134:G165)</f>
        <v>32</v>
      </c>
      <c r="H133" s="1" t="n">
        <f aca="false">SUM(H134:H165)</f>
        <v>528</v>
      </c>
      <c r="I133" s="1" t="n">
        <f aca="false">SUM(I134:I165)</f>
        <v>4889</v>
      </c>
      <c r="J133" s="1" t="n">
        <f aca="false">SUM(J134:J165)</f>
        <v>5033</v>
      </c>
      <c r="K133" s="1" t="n">
        <f aca="false">SUM(K134:K165)</f>
        <v>1293</v>
      </c>
      <c r="L133" s="1" t="n">
        <f aca="false">SUM(L134:L165)</f>
        <v>21330</v>
      </c>
      <c r="M133" s="1" t="n">
        <f aca="false">SUM(M134:M165)</f>
        <v>520</v>
      </c>
      <c r="N133" s="1" t="n">
        <f aca="false">SUM(N134:N165)</f>
        <v>528</v>
      </c>
      <c r="O133" s="1" t="n">
        <f aca="false">SUM(O134:O165)</f>
        <v>6783</v>
      </c>
      <c r="P133" s="1" t="n">
        <f aca="false">SUM(P134:P165)</f>
        <v>5421</v>
      </c>
      <c r="Q133" s="1" t="n">
        <f aca="false">SUM(Q134:Q165)</f>
        <v>2115</v>
      </c>
      <c r="R133" s="1" t="n">
        <f aca="false">SUM(R134:R165)</f>
        <v>22902</v>
      </c>
      <c r="S133" s="1" t="n">
        <f aca="false">SUM(S134:S165)</f>
        <v>488</v>
      </c>
      <c r="T133" s="1" t="n">
        <f aca="false">SUM(T134:T165)</f>
        <v>190</v>
      </c>
      <c r="U133" s="1" t="n">
        <f aca="false">SUM(U134:U165)</f>
        <v>4919</v>
      </c>
      <c r="V133" s="1" t="n">
        <f aca="false">SUM(V134:V165)</f>
        <v>6294</v>
      </c>
      <c r="W133" s="1" t="n">
        <f aca="false">SUM(W134:W165)</f>
        <v>1518</v>
      </c>
      <c r="X133" s="1" t="n">
        <f aca="false">SUM(X134:X165)</f>
        <v>22905</v>
      </c>
      <c r="Y133" s="1" t="n">
        <f aca="false">SUM(Y134:Y165)</f>
        <v>554</v>
      </c>
    </row>
    <row r="134" customFormat="false" ht="13.8" hidden="false" customHeight="false" outlineLevel="0" collapsed="false">
      <c r="A134" s="1" t="s">
        <v>137</v>
      </c>
      <c r="B134" s="1" t="n">
        <v>892</v>
      </c>
      <c r="C134" s="1" t="n">
        <v>58</v>
      </c>
      <c r="E134" s="1" t="n">
        <v>94</v>
      </c>
      <c r="H134" s="2" t="n">
        <v>19</v>
      </c>
      <c r="I134" s="1" t="n">
        <v>984</v>
      </c>
      <c r="J134" s="1" t="n">
        <v>22</v>
      </c>
      <c r="L134" s="1" t="n">
        <v>52</v>
      </c>
      <c r="N134" s="2" t="n">
        <v>18</v>
      </c>
      <c r="O134" s="1" t="n">
        <v>1077</v>
      </c>
      <c r="P134" s="1" t="n">
        <v>24</v>
      </c>
      <c r="R134" s="1" t="n">
        <v>26</v>
      </c>
      <c r="T134" s="3" t="s">
        <v>138</v>
      </c>
    </row>
    <row r="135" customFormat="false" ht="13.8" hidden="false" customHeight="false" outlineLevel="0" collapsed="false">
      <c r="A135" s="0" t="s">
        <v>139</v>
      </c>
      <c r="B135" s="1" t="n">
        <v>146</v>
      </c>
      <c r="C135" s="1" t="n">
        <v>7</v>
      </c>
      <c r="E135" s="1" t="n">
        <v>13</v>
      </c>
      <c r="H135" s="2" t="n">
        <v>22</v>
      </c>
      <c r="I135" s="1" t="n">
        <v>174</v>
      </c>
      <c r="J135" s="1" t="n">
        <v>2</v>
      </c>
      <c r="L135" s="13" t="n">
        <v>4</v>
      </c>
      <c r="M135" s="1" t="n">
        <v>8</v>
      </c>
      <c r="N135" s="2" t="n">
        <v>21</v>
      </c>
      <c r="O135" s="1" t="n">
        <v>181</v>
      </c>
      <c r="P135" s="1" t="n">
        <v>3</v>
      </c>
      <c r="R135" s="13" t="n">
        <v>13</v>
      </c>
      <c r="T135" s="3" t="s">
        <v>138</v>
      </c>
    </row>
    <row r="136" customFormat="false" ht="13.8" hidden="false" customHeight="false" outlineLevel="0" collapsed="false">
      <c r="A136" s="1" t="s">
        <v>140</v>
      </c>
      <c r="B136" s="1" t="n">
        <v>8</v>
      </c>
      <c r="C136" s="1" t="n">
        <v>37</v>
      </c>
      <c r="E136" s="1" t="n">
        <v>1836</v>
      </c>
      <c r="F136" s="1" t="n">
        <v>6</v>
      </c>
      <c r="H136" s="2" t="n">
        <v>1</v>
      </c>
      <c r="I136" s="1" t="n">
        <v>21</v>
      </c>
      <c r="J136" s="1" t="n">
        <v>54</v>
      </c>
      <c r="L136" s="1" t="n">
        <v>2015</v>
      </c>
      <c r="M136" s="1" t="n">
        <v>20</v>
      </c>
      <c r="N136" s="2" t="n">
        <v>1</v>
      </c>
      <c r="O136" s="1" t="n">
        <v>24</v>
      </c>
      <c r="P136" s="1" t="n">
        <v>48</v>
      </c>
      <c r="R136" s="1" t="n">
        <v>2116</v>
      </c>
      <c r="S136" s="1" t="n">
        <v>7</v>
      </c>
      <c r="T136" s="3" t="n">
        <v>11</v>
      </c>
      <c r="U136" s="1" t="n">
        <v>17</v>
      </c>
      <c r="V136" s="1" t="n">
        <v>29</v>
      </c>
      <c r="W136" s="0"/>
      <c r="X136" s="1" t="n">
        <v>2222</v>
      </c>
      <c r="Y136" s="1" t="n">
        <v>3</v>
      </c>
    </row>
    <row r="137" customFormat="false" ht="13.8" hidden="false" customHeight="false" outlineLevel="0" collapsed="false">
      <c r="A137" s="1" t="s">
        <v>141</v>
      </c>
      <c r="B137" s="1" t="n">
        <v>20</v>
      </c>
      <c r="C137" s="1" t="n">
        <v>34</v>
      </c>
      <c r="E137" s="1" t="n">
        <v>641</v>
      </c>
      <c r="F137" s="1" t="n">
        <v>8</v>
      </c>
      <c r="H137" s="2" t="n">
        <v>2</v>
      </c>
      <c r="I137" s="1" t="n">
        <v>7</v>
      </c>
      <c r="J137" s="1" t="n">
        <v>25</v>
      </c>
      <c r="L137" s="1" t="n">
        <v>734</v>
      </c>
      <c r="M137" s="1" t="n">
        <v>18</v>
      </c>
      <c r="N137" s="2" t="n">
        <v>25</v>
      </c>
      <c r="O137" s="1" t="n">
        <v>14</v>
      </c>
      <c r="P137" s="1" t="n">
        <v>66</v>
      </c>
      <c r="R137" s="1" t="n">
        <v>797</v>
      </c>
      <c r="S137" s="1" t="n">
        <v>25</v>
      </c>
      <c r="T137" s="3" t="n">
        <v>12</v>
      </c>
      <c r="U137" s="1" t="n">
        <v>30</v>
      </c>
      <c r="V137" s="1" t="n">
        <v>35</v>
      </c>
      <c r="W137" s="0"/>
      <c r="X137" s="1" t="n">
        <v>848</v>
      </c>
      <c r="Y137" s="1" t="n">
        <v>25</v>
      </c>
    </row>
    <row r="138" customFormat="false" ht="13.8" hidden="false" customHeight="false" outlineLevel="0" collapsed="false">
      <c r="A138" s="1" t="s">
        <v>142</v>
      </c>
      <c r="B138" s="1" t="n">
        <v>279</v>
      </c>
      <c r="C138" s="1" t="n">
        <v>18</v>
      </c>
      <c r="E138" s="1" t="n">
        <v>48</v>
      </c>
      <c r="H138" s="2" t="n">
        <v>3</v>
      </c>
      <c r="I138" s="1" t="n">
        <v>245</v>
      </c>
      <c r="J138" s="1" t="n">
        <v>14</v>
      </c>
      <c r="L138" s="1" t="n">
        <v>129</v>
      </c>
      <c r="N138" s="2" t="n">
        <v>2</v>
      </c>
      <c r="O138" s="1" t="n">
        <v>277</v>
      </c>
      <c r="P138" s="1" t="n">
        <v>2</v>
      </c>
      <c r="R138" s="1" t="n">
        <v>116</v>
      </c>
      <c r="S138" s="1" t="n">
        <v>5</v>
      </c>
      <c r="T138" s="3" t="s">
        <v>138</v>
      </c>
    </row>
    <row r="139" customFormat="false" ht="13.8" hidden="false" customHeight="false" outlineLevel="0" collapsed="false">
      <c r="A139" s="1" t="s">
        <v>143</v>
      </c>
      <c r="B139" s="1" t="n">
        <v>1245</v>
      </c>
      <c r="C139" s="1" t="n">
        <v>89</v>
      </c>
      <c r="E139" s="1" t="n">
        <v>110</v>
      </c>
      <c r="H139" s="2" t="n">
        <v>4</v>
      </c>
      <c r="I139" s="1" t="n">
        <v>687</v>
      </c>
      <c r="J139" s="1" t="n">
        <v>114</v>
      </c>
      <c r="K139" s="1" t="n">
        <v>1</v>
      </c>
      <c r="L139" s="1" t="n">
        <v>728</v>
      </c>
      <c r="M139" s="1" t="n">
        <v>9</v>
      </c>
      <c r="N139" s="2" t="n">
        <v>3</v>
      </c>
      <c r="O139" s="1" t="n">
        <v>1271</v>
      </c>
      <c r="P139" s="1" t="n">
        <v>51</v>
      </c>
      <c r="R139" s="1" t="n">
        <v>468</v>
      </c>
      <c r="S139" s="1" t="n">
        <v>14</v>
      </c>
      <c r="T139" s="3" t="n">
        <v>1</v>
      </c>
      <c r="U139" s="1" t="n">
        <v>1663</v>
      </c>
      <c r="V139" s="1" t="n">
        <v>59</v>
      </c>
      <c r="W139" s="1" t="n">
        <v>4</v>
      </c>
      <c r="X139" s="1" t="n">
        <v>370</v>
      </c>
      <c r="Y139" s="1" t="n">
        <v>7</v>
      </c>
    </row>
    <row r="140" customFormat="false" ht="13.8" hidden="false" customHeight="false" outlineLevel="0" collapsed="false">
      <c r="A140" s="1" t="s">
        <v>144</v>
      </c>
      <c r="B140" s="1" t="n">
        <v>65</v>
      </c>
      <c r="C140" s="1" t="n">
        <v>1179</v>
      </c>
      <c r="D140" s="1" t="n">
        <v>3</v>
      </c>
      <c r="E140" s="1" t="n">
        <v>327</v>
      </c>
      <c r="H140" s="2" t="n">
        <v>5</v>
      </c>
      <c r="I140" s="1" t="n">
        <v>63</v>
      </c>
      <c r="J140" s="1" t="n">
        <v>1235</v>
      </c>
      <c r="K140" s="1" t="n">
        <v>7</v>
      </c>
      <c r="L140" s="1" t="n">
        <v>422</v>
      </c>
      <c r="M140" s="1" t="n">
        <v>140</v>
      </c>
      <c r="N140" s="2" t="n">
        <v>4</v>
      </c>
      <c r="O140" s="1" t="n">
        <v>103</v>
      </c>
      <c r="P140" s="1" t="n">
        <v>1255</v>
      </c>
      <c r="Q140" s="1" t="n">
        <v>6</v>
      </c>
      <c r="R140" s="1" t="n">
        <v>538</v>
      </c>
      <c r="S140" s="1" t="n">
        <v>79</v>
      </c>
      <c r="T140" s="3" t="n">
        <v>2</v>
      </c>
      <c r="U140" s="1" t="n">
        <v>203</v>
      </c>
      <c r="V140" s="1" t="n">
        <v>1306</v>
      </c>
      <c r="W140" s="1" t="n">
        <v>3</v>
      </c>
      <c r="X140" s="1" t="n">
        <v>509</v>
      </c>
      <c r="Y140" s="1" t="n">
        <v>42</v>
      </c>
    </row>
    <row r="141" customFormat="false" ht="13.8" hidden="false" customHeight="false" outlineLevel="0" collapsed="false">
      <c r="A141" s="1" t="s">
        <v>145</v>
      </c>
      <c r="B141" s="1" t="n">
        <v>199</v>
      </c>
      <c r="C141" s="1" t="n">
        <v>5</v>
      </c>
      <c r="E141" s="1" t="n">
        <v>106</v>
      </c>
      <c r="H141" s="2" t="n">
        <v>8</v>
      </c>
      <c r="I141" s="1" t="n">
        <v>233</v>
      </c>
      <c r="J141" s="1" t="n">
        <v>23</v>
      </c>
      <c r="L141" s="1" t="n">
        <v>80</v>
      </c>
      <c r="M141" s="1" t="n">
        <v>1</v>
      </c>
      <c r="N141" s="2" t="n">
        <v>7</v>
      </c>
      <c r="O141" s="1" t="n">
        <v>277</v>
      </c>
      <c r="P141" s="1" t="n">
        <v>16</v>
      </c>
      <c r="R141" s="1" t="n">
        <v>46</v>
      </c>
      <c r="S141" s="1" t="n">
        <v>10</v>
      </c>
      <c r="T141" s="3" t="s">
        <v>138</v>
      </c>
    </row>
    <row r="142" customFormat="false" ht="13.8" hidden="false" customHeight="false" outlineLevel="0" collapsed="false">
      <c r="A142" s="1" t="s">
        <v>146</v>
      </c>
      <c r="B142" s="1" t="n">
        <v>25</v>
      </c>
      <c r="C142" s="1" t="n">
        <v>664</v>
      </c>
      <c r="E142" s="1" t="n">
        <v>33</v>
      </c>
      <c r="H142" s="2" t="n">
        <v>9</v>
      </c>
      <c r="I142" s="1" t="n">
        <v>60</v>
      </c>
      <c r="J142" s="1" t="n">
        <v>774</v>
      </c>
      <c r="K142" s="1" t="n">
        <v>1</v>
      </c>
      <c r="L142" s="1" t="n">
        <v>25</v>
      </c>
      <c r="M142" s="1" t="n">
        <v>8</v>
      </c>
      <c r="N142" s="2" t="n">
        <v>8</v>
      </c>
      <c r="O142" s="1" t="n">
        <v>122</v>
      </c>
      <c r="P142" s="1" t="n">
        <v>844</v>
      </c>
      <c r="R142" s="1" t="n">
        <v>27</v>
      </c>
      <c r="S142" s="1" t="n">
        <v>1</v>
      </c>
      <c r="T142" s="3" t="n">
        <v>4</v>
      </c>
      <c r="U142" s="1" t="n">
        <v>239</v>
      </c>
      <c r="V142" s="1" t="n">
        <v>1008</v>
      </c>
      <c r="X142" s="1" t="n">
        <v>39</v>
      </c>
      <c r="Y142" s="1" t="n">
        <v>15</v>
      </c>
    </row>
    <row r="143" customFormat="false" ht="13.8" hidden="false" customHeight="false" outlineLevel="0" collapsed="false">
      <c r="A143" s="1" t="s">
        <v>147</v>
      </c>
      <c r="B143" s="1" t="n">
        <v>25</v>
      </c>
      <c r="C143" s="1" t="n">
        <v>11</v>
      </c>
      <c r="D143" s="1" t="n">
        <v>545</v>
      </c>
      <c r="E143" s="1" t="n">
        <v>223</v>
      </c>
      <c r="F143" s="1" t="n">
        <v>2</v>
      </c>
      <c r="H143" s="2" t="n">
        <v>12</v>
      </c>
      <c r="I143" s="1" t="n">
        <v>13</v>
      </c>
      <c r="J143" s="1" t="n">
        <v>11</v>
      </c>
      <c r="K143" s="1" t="n">
        <v>1</v>
      </c>
      <c r="L143" s="1" t="n">
        <v>946</v>
      </c>
      <c r="M143" s="1" t="n">
        <v>2</v>
      </c>
      <c r="N143" s="2" t="n">
        <v>11</v>
      </c>
      <c r="O143" s="0" t="n">
        <v>37</v>
      </c>
      <c r="P143" s="0" t="n">
        <v>9</v>
      </c>
      <c r="Q143" s="0" t="n">
        <v>529</v>
      </c>
      <c r="R143" s="0" t="n">
        <v>516</v>
      </c>
      <c r="S143" s="1" t="n">
        <v>9</v>
      </c>
      <c r="T143" s="3" t="n">
        <v>5</v>
      </c>
      <c r="U143" s="1" t="n">
        <v>85</v>
      </c>
      <c r="V143" s="1" t="n">
        <v>9</v>
      </c>
      <c r="W143" s="1" t="n">
        <v>330</v>
      </c>
      <c r="X143" s="1" t="n">
        <v>687</v>
      </c>
      <c r="Y143" s="1" t="n">
        <v>26</v>
      </c>
    </row>
    <row r="144" customFormat="false" ht="13.8" hidden="false" customHeight="false" outlineLevel="0" collapsed="false">
      <c r="A144" s="1" t="s">
        <v>148</v>
      </c>
      <c r="B144" s="1" t="n">
        <v>7</v>
      </c>
      <c r="C144" s="1" t="n">
        <v>9</v>
      </c>
      <c r="D144" s="1" t="n">
        <v>173</v>
      </c>
      <c r="E144" s="1" t="n">
        <v>420</v>
      </c>
      <c r="H144" s="2" t="n">
        <v>11</v>
      </c>
      <c r="I144" s="1" t="n">
        <v>1</v>
      </c>
      <c r="J144" s="1" t="n">
        <v>4</v>
      </c>
      <c r="L144" s="1" t="n">
        <v>747</v>
      </c>
      <c r="N144" s="2" t="n">
        <v>10</v>
      </c>
      <c r="O144" s="1" t="n">
        <v>7</v>
      </c>
      <c r="P144" s="1" t="n">
        <v>5</v>
      </c>
      <c r="R144" s="1" t="n">
        <v>829</v>
      </c>
      <c r="T144" s="3" t="n">
        <v>13</v>
      </c>
      <c r="U144" s="1" t="n">
        <v>12</v>
      </c>
      <c r="V144" s="1" t="n">
        <v>12</v>
      </c>
      <c r="W144" s="1" t="n">
        <v>3</v>
      </c>
      <c r="X144" s="1" t="n">
        <v>845</v>
      </c>
      <c r="Y144" s="1" t="n">
        <v>4</v>
      </c>
    </row>
    <row r="145" customFormat="false" ht="13.8" hidden="false" customHeight="false" outlineLevel="0" collapsed="false">
      <c r="A145" s="1" t="s">
        <v>149</v>
      </c>
      <c r="B145" s="1" t="n">
        <v>53</v>
      </c>
      <c r="C145" s="1" t="n">
        <v>57</v>
      </c>
      <c r="D145" s="1" t="n">
        <v>8</v>
      </c>
      <c r="E145" s="1" t="n">
        <v>1812</v>
      </c>
      <c r="F145" s="1" t="n">
        <v>13</v>
      </c>
      <c r="H145" s="2" t="n">
        <v>18</v>
      </c>
      <c r="I145" s="1" t="n">
        <v>60</v>
      </c>
      <c r="J145" s="1" t="n">
        <v>58</v>
      </c>
      <c r="K145" s="1" t="n">
        <v>3</v>
      </c>
      <c r="L145" s="1" t="n">
        <v>2246</v>
      </c>
      <c r="N145" s="2" t="n">
        <v>17</v>
      </c>
      <c r="O145" s="1" t="n">
        <v>60</v>
      </c>
      <c r="P145" s="1" t="n">
        <v>53</v>
      </c>
      <c r="R145" s="1" t="n">
        <v>2490</v>
      </c>
      <c r="T145" s="3" t="n">
        <v>9</v>
      </c>
      <c r="U145" s="1" t="n">
        <v>71</v>
      </c>
      <c r="V145" s="1" t="n">
        <v>46</v>
      </c>
      <c r="X145" s="1" t="n">
        <v>2307</v>
      </c>
      <c r="Y145" s="1" t="n">
        <v>48</v>
      </c>
    </row>
    <row r="146" customFormat="false" ht="13.8" hidden="false" customHeight="false" outlineLevel="0" collapsed="false">
      <c r="A146" s="1" t="s">
        <v>150</v>
      </c>
      <c r="B146" s="1" t="n">
        <v>79</v>
      </c>
      <c r="C146" s="1" t="n">
        <v>53</v>
      </c>
      <c r="E146" s="1" t="n">
        <v>461</v>
      </c>
      <c r="H146" s="2" t="n">
        <v>13</v>
      </c>
      <c r="I146" s="1" t="n">
        <v>134</v>
      </c>
      <c r="J146" s="1" t="n">
        <v>38</v>
      </c>
      <c r="L146" s="1" t="n">
        <v>537</v>
      </c>
      <c r="M146" s="1" t="n">
        <v>3</v>
      </c>
      <c r="N146" s="2" t="n">
        <v>12</v>
      </c>
      <c r="O146" s="1" t="n">
        <v>111</v>
      </c>
      <c r="P146" s="1" t="n">
        <v>35</v>
      </c>
      <c r="R146" s="1" t="n">
        <v>643</v>
      </c>
      <c r="S146" s="1" t="n">
        <v>10</v>
      </c>
      <c r="T146" s="3" t="n">
        <v>14</v>
      </c>
      <c r="U146" s="1" t="n">
        <v>254</v>
      </c>
      <c r="V146" s="1" t="n">
        <v>34</v>
      </c>
      <c r="W146" s="1" t="n">
        <v>2</v>
      </c>
      <c r="X146" s="1" t="n">
        <v>575</v>
      </c>
      <c r="Y146" s="1" t="n">
        <v>13</v>
      </c>
    </row>
    <row r="147" customFormat="false" ht="13.8" hidden="false" customHeight="false" outlineLevel="0" collapsed="false">
      <c r="A147" s="1" t="s">
        <v>151</v>
      </c>
      <c r="B147" s="1" t="n">
        <v>134</v>
      </c>
      <c r="E147" s="1" t="n">
        <v>13</v>
      </c>
      <c r="H147" s="2" t="n">
        <v>14</v>
      </c>
      <c r="I147" s="1" t="n">
        <v>137</v>
      </c>
      <c r="J147" s="1" t="n">
        <v>1</v>
      </c>
      <c r="L147" s="1" t="n">
        <v>17</v>
      </c>
      <c r="N147" s="2" t="n">
        <v>13</v>
      </c>
      <c r="O147" s="1" t="n">
        <v>170</v>
      </c>
      <c r="P147" s="1" t="n">
        <v>1</v>
      </c>
      <c r="R147" s="1" t="n">
        <v>18</v>
      </c>
      <c r="T147" s="3" t="s">
        <v>138</v>
      </c>
    </row>
    <row r="148" customFormat="false" ht="13.8" hidden="false" customHeight="false" outlineLevel="0" collapsed="false">
      <c r="A148" s="1" t="s">
        <v>152</v>
      </c>
      <c r="B148" s="1" t="n">
        <v>103</v>
      </c>
      <c r="C148" s="1" t="n">
        <v>59</v>
      </c>
      <c r="E148" s="1" t="n">
        <v>827</v>
      </c>
      <c r="H148" s="2" t="n">
        <v>15</v>
      </c>
      <c r="I148" s="1" t="n">
        <v>100</v>
      </c>
      <c r="J148" s="1" t="n">
        <v>39</v>
      </c>
      <c r="L148" s="1" t="n">
        <v>833</v>
      </c>
      <c r="M148" s="1" t="n">
        <v>4</v>
      </c>
      <c r="N148" s="2" t="n">
        <v>14</v>
      </c>
      <c r="O148" s="1" t="n">
        <v>166</v>
      </c>
      <c r="P148" s="1" t="n">
        <v>28</v>
      </c>
      <c r="R148" s="1" t="n">
        <v>744</v>
      </c>
      <c r="S148" s="1" t="n">
        <v>10</v>
      </c>
      <c r="T148" s="3" t="s">
        <v>138</v>
      </c>
    </row>
    <row r="149" customFormat="false" ht="13.8" hidden="false" customHeight="false" outlineLevel="0" collapsed="false">
      <c r="A149" s="1" t="s">
        <v>153</v>
      </c>
      <c r="B149" s="1" t="n">
        <v>8</v>
      </c>
      <c r="C149" s="1" t="n">
        <v>14</v>
      </c>
      <c r="E149" s="1" t="n">
        <v>289</v>
      </c>
      <c r="H149" s="2" t="n">
        <v>23</v>
      </c>
      <c r="I149" s="1" t="n">
        <v>27</v>
      </c>
      <c r="J149" s="1" t="n">
        <v>14</v>
      </c>
      <c r="L149" s="1" t="n">
        <v>287</v>
      </c>
      <c r="M149" s="1" t="n">
        <v>2</v>
      </c>
      <c r="N149" s="2" t="n">
        <v>22</v>
      </c>
      <c r="O149" s="1" t="n">
        <v>8</v>
      </c>
      <c r="Q149" s="1" t="n">
        <v>1</v>
      </c>
      <c r="R149" s="1" t="n">
        <v>329</v>
      </c>
      <c r="T149" s="3" t="s">
        <v>138</v>
      </c>
    </row>
    <row r="150" customFormat="false" ht="13.8" hidden="false" customHeight="false" outlineLevel="0" collapsed="false">
      <c r="A150" s="1" t="s">
        <v>154</v>
      </c>
      <c r="C150" s="1" t="n">
        <v>11</v>
      </c>
      <c r="E150" s="1" t="n">
        <v>801</v>
      </c>
      <c r="F150" s="1" t="n">
        <v>2</v>
      </c>
      <c r="H150" s="2" t="n">
        <v>16</v>
      </c>
      <c r="I150" s="1" t="n">
        <v>10</v>
      </c>
      <c r="J150" s="1" t="n">
        <v>5</v>
      </c>
      <c r="L150" s="1" t="n">
        <v>933</v>
      </c>
      <c r="N150" s="2" t="n">
        <v>15</v>
      </c>
      <c r="O150" s="1" t="n">
        <v>32</v>
      </c>
      <c r="P150" s="1" t="n">
        <v>31</v>
      </c>
      <c r="Q150" s="1" t="n">
        <v>2</v>
      </c>
      <c r="R150" s="1" t="n">
        <v>1072</v>
      </c>
      <c r="S150" s="1" t="n">
        <v>12</v>
      </c>
      <c r="T150" s="3" t="n">
        <v>6</v>
      </c>
      <c r="U150" s="1" t="n">
        <v>90</v>
      </c>
      <c r="V150" s="1" t="n">
        <v>12</v>
      </c>
      <c r="X150" s="1" t="n">
        <v>1263</v>
      </c>
      <c r="Y150" s="1" t="n">
        <v>16</v>
      </c>
    </row>
    <row r="151" customFormat="false" ht="13.8" hidden="false" customHeight="false" outlineLevel="0" collapsed="false">
      <c r="A151" s="1" t="s">
        <v>155</v>
      </c>
      <c r="B151" s="1" t="n">
        <v>24</v>
      </c>
      <c r="C151" s="1" t="n">
        <v>693</v>
      </c>
      <c r="D151" s="1" t="n">
        <v>10</v>
      </c>
      <c r="E151" s="1" t="n">
        <v>55</v>
      </c>
      <c r="H151" s="2" t="n">
        <v>17</v>
      </c>
      <c r="I151" s="1" t="n">
        <v>36</v>
      </c>
      <c r="J151" s="1" t="n">
        <v>794</v>
      </c>
      <c r="K151" s="1" t="n">
        <v>6</v>
      </c>
      <c r="L151" s="1" t="n">
        <v>55</v>
      </c>
      <c r="M151" s="1" t="n">
        <v>13</v>
      </c>
      <c r="N151" s="2" t="n">
        <v>16</v>
      </c>
      <c r="O151" s="1" t="n">
        <v>214</v>
      </c>
      <c r="P151" s="1" t="n">
        <v>1480</v>
      </c>
      <c r="Q151" s="1" t="n">
        <v>9</v>
      </c>
      <c r="R151" s="1" t="n">
        <v>81</v>
      </c>
      <c r="S151" s="1" t="n">
        <v>21</v>
      </c>
      <c r="T151" s="3" t="n">
        <v>15</v>
      </c>
      <c r="U151" s="1" t="n">
        <v>495</v>
      </c>
      <c r="V151" s="1" t="n">
        <v>1997</v>
      </c>
      <c r="W151" s="1" t="n">
        <v>11</v>
      </c>
      <c r="X151" s="1" t="n">
        <v>318</v>
      </c>
      <c r="Y151" s="1" t="n">
        <v>126</v>
      </c>
    </row>
    <row r="152" customFormat="false" ht="13.8" hidden="false" customHeight="false" outlineLevel="0" collapsed="false">
      <c r="A152" s="1" t="s">
        <v>156</v>
      </c>
      <c r="C152" s="1" t="n">
        <v>24</v>
      </c>
      <c r="E152" s="1" t="n">
        <v>824</v>
      </c>
      <c r="H152" s="2" t="n">
        <v>21</v>
      </c>
      <c r="I152" s="1" t="n">
        <v>4</v>
      </c>
      <c r="J152" s="1" t="n">
        <v>18</v>
      </c>
      <c r="L152" s="1" t="n">
        <v>844</v>
      </c>
      <c r="M152" s="1" t="n">
        <v>8</v>
      </c>
      <c r="N152" s="2" t="n">
        <v>20</v>
      </c>
      <c r="O152" s="1" t="n">
        <v>8</v>
      </c>
      <c r="P152" s="1" t="n">
        <v>10</v>
      </c>
      <c r="R152" s="1" t="n">
        <v>890</v>
      </c>
      <c r="T152" s="3" t="n">
        <v>8</v>
      </c>
      <c r="U152" s="1" t="n">
        <v>12</v>
      </c>
      <c r="V152" s="1" t="n">
        <v>17</v>
      </c>
      <c r="X152" s="1" t="n">
        <v>823</v>
      </c>
    </row>
    <row r="153" customFormat="false" ht="13.8" hidden="false" customHeight="false" outlineLevel="0" collapsed="false">
      <c r="A153" s="1" t="s">
        <v>157</v>
      </c>
      <c r="B153" s="1" t="n">
        <v>2</v>
      </c>
      <c r="C153" s="1" t="n">
        <v>22</v>
      </c>
      <c r="E153" s="1" t="n">
        <v>604</v>
      </c>
      <c r="H153" s="2" t="n">
        <v>20</v>
      </c>
      <c r="I153" s="1" t="n">
        <v>14</v>
      </c>
      <c r="J153" s="1" t="n">
        <v>37</v>
      </c>
      <c r="L153" s="1" t="n">
        <v>698</v>
      </c>
      <c r="M153" s="1" t="n">
        <v>7</v>
      </c>
      <c r="N153" s="2" t="n">
        <v>19</v>
      </c>
      <c r="O153" s="1" t="n">
        <v>19</v>
      </c>
      <c r="P153" s="1" t="n">
        <v>62</v>
      </c>
      <c r="R153" s="1" t="n">
        <v>707</v>
      </c>
      <c r="S153" s="1" t="n">
        <v>21</v>
      </c>
      <c r="T153" s="3" t="n">
        <v>7</v>
      </c>
      <c r="U153" s="1" t="n">
        <v>8</v>
      </c>
      <c r="V153" s="1" t="n">
        <v>34</v>
      </c>
      <c r="X153" s="1" t="n">
        <v>794</v>
      </c>
      <c r="Y153" s="1" t="n">
        <v>3</v>
      </c>
    </row>
    <row r="154" customFormat="false" ht="13.8" hidden="false" customHeight="false" outlineLevel="0" collapsed="false">
      <c r="A154" s="1" t="s">
        <v>158</v>
      </c>
      <c r="B154" s="1" t="n">
        <v>16</v>
      </c>
      <c r="C154" s="1" t="n">
        <v>17</v>
      </c>
      <c r="E154" s="1" t="n">
        <v>390</v>
      </c>
      <c r="F154" s="1" t="n">
        <v>1</v>
      </c>
      <c r="H154" s="2" t="n">
        <v>24</v>
      </c>
      <c r="I154" s="1" t="n">
        <v>27</v>
      </c>
      <c r="J154" s="1" t="n">
        <v>13</v>
      </c>
      <c r="L154" s="1" t="n">
        <v>414</v>
      </c>
      <c r="M154" s="1" t="n">
        <v>19</v>
      </c>
      <c r="N154" s="2" t="n">
        <v>23</v>
      </c>
      <c r="O154" s="1" t="n">
        <v>38</v>
      </c>
      <c r="P154" s="1" t="n">
        <v>25</v>
      </c>
      <c r="R154" s="1" t="n">
        <v>473</v>
      </c>
      <c r="S154" s="1" t="n">
        <v>4</v>
      </c>
      <c r="T154" s="3" t="n">
        <v>10</v>
      </c>
      <c r="U154" s="1" t="n">
        <v>158</v>
      </c>
      <c r="V154" s="1" t="n">
        <v>18</v>
      </c>
      <c r="X154" s="1" t="n">
        <v>453</v>
      </c>
    </row>
    <row r="155" customFormat="false" ht="13.8" hidden="false" customHeight="false" outlineLevel="0" collapsed="false">
      <c r="A155" s="1" t="s">
        <v>159</v>
      </c>
      <c r="B155" s="1" t="n">
        <v>29</v>
      </c>
      <c r="C155" s="1" t="n">
        <v>647</v>
      </c>
      <c r="E155" s="1" t="n">
        <v>1748</v>
      </c>
      <c r="H155" s="2" t="n">
        <v>26</v>
      </c>
      <c r="I155" s="1" t="n">
        <v>45</v>
      </c>
      <c r="J155" s="1" t="n">
        <v>690</v>
      </c>
      <c r="L155" s="1" t="n">
        <v>2111</v>
      </c>
      <c r="M155" s="1" t="n">
        <v>2</v>
      </c>
      <c r="N155" s="2" t="n">
        <v>26</v>
      </c>
      <c r="O155" s="1" t="n">
        <v>447</v>
      </c>
      <c r="P155" s="1" t="n">
        <v>519</v>
      </c>
      <c r="R155" s="1" t="n">
        <v>2870</v>
      </c>
      <c r="S155" s="1" t="n">
        <v>7</v>
      </c>
      <c r="T155" s="3" t="n">
        <v>17</v>
      </c>
      <c r="U155" s="1" t="n">
        <v>650</v>
      </c>
      <c r="V155" s="1" t="n">
        <v>875</v>
      </c>
      <c r="W155" s="13"/>
      <c r="X155" s="1" t="n">
        <v>3041</v>
      </c>
      <c r="Y155" s="1" t="n">
        <v>29</v>
      </c>
      <c r="AB155" s="13"/>
      <c r="AC155" s="13"/>
      <c r="AD155" s="13"/>
    </row>
    <row r="156" customFormat="false" ht="13.8" hidden="false" customHeight="false" outlineLevel="0" collapsed="false">
      <c r="A156" s="1" t="s">
        <v>160</v>
      </c>
      <c r="B156" s="1" t="n">
        <v>99</v>
      </c>
      <c r="C156" s="1" t="n">
        <v>34</v>
      </c>
      <c r="E156" s="1" t="n">
        <v>201</v>
      </c>
      <c r="H156" s="2" t="n">
        <v>27</v>
      </c>
      <c r="I156" s="1" t="n">
        <v>233</v>
      </c>
      <c r="J156" s="1" t="n">
        <v>18</v>
      </c>
      <c r="L156" s="1" t="n">
        <v>73</v>
      </c>
      <c r="M156" s="1" t="n">
        <v>2</v>
      </c>
      <c r="N156" s="2" t="n">
        <v>27</v>
      </c>
      <c r="O156" s="1" t="n">
        <v>213</v>
      </c>
      <c r="R156" s="1" t="n">
        <v>79</v>
      </c>
      <c r="S156" s="1" t="n">
        <v>30</v>
      </c>
      <c r="T156" s="3" t="s">
        <v>138</v>
      </c>
    </row>
    <row r="157" customFormat="false" ht="13.8" hidden="false" customHeight="false" outlineLevel="0" collapsed="false">
      <c r="A157" s="1" t="s">
        <v>161</v>
      </c>
      <c r="B157" s="1" t="n">
        <v>136</v>
      </c>
      <c r="C157" s="1" t="n">
        <v>797</v>
      </c>
      <c r="D157" s="1" t="n">
        <v>4</v>
      </c>
      <c r="E157" s="1" t="n">
        <v>1993</v>
      </c>
      <c r="H157" s="2" t="n">
        <v>28</v>
      </c>
      <c r="I157" s="1" t="n">
        <v>230</v>
      </c>
      <c r="J157" s="1" t="n">
        <v>725</v>
      </c>
      <c r="L157" s="1" t="n">
        <v>2249</v>
      </c>
      <c r="M157" s="1" t="n">
        <v>67</v>
      </c>
      <c r="N157" s="2" t="n">
        <v>28</v>
      </c>
      <c r="O157" s="1" t="n">
        <v>258</v>
      </c>
      <c r="P157" s="1" t="n">
        <v>551</v>
      </c>
      <c r="Q157" s="1" t="n">
        <v>1</v>
      </c>
      <c r="R157" s="1" t="n">
        <v>2478</v>
      </c>
      <c r="S157" s="1" t="n">
        <v>39</v>
      </c>
      <c r="T157" s="3" t="n">
        <v>18</v>
      </c>
      <c r="U157" s="1" t="n">
        <v>390</v>
      </c>
      <c r="V157" s="1" t="n">
        <v>557</v>
      </c>
      <c r="X157" s="1" t="n">
        <v>2431</v>
      </c>
      <c r="Y157" s="1" t="n">
        <v>21</v>
      </c>
    </row>
    <row r="158" customFormat="false" ht="13.8" hidden="false" customHeight="false" outlineLevel="0" collapsed="false">
      <c r="A158" s="1" t="s">
        <v>162</v>
      </c>
      <c r="B158" s="1" t="n">
        <v>312</v>
      </c>
      <c r="C158" s="1" t="n">
        <v>14</v>
      </c>
      <c r="E158" s="1" t="n">
        <v>13</v>
      </c>
      <c r="H158" s="2" t="n">
        <v>10</v>
      </c>
      <c r="I158" s="1" t="n">
        <v>330</v>
      </c>
      <c r="J158" s="1" t="n">
        <v>10</v>
      </c>
      <c r="L158" s="1" t="n">
        <v>7</v>
      </c>
      <c r="N158" s="2" t="n">
        <v>9</v>
      </c>
      <c r="O158" s="1" t="n">
        <v>390</v>
      </c>
      <c r="P158" s="1" t="n">
        <v>10</v>
      </c>
      <c r="R158" s="1" t="n">
        <v>14</v>
      </c>
      <c r="T158" s="3" t="s">
        <v>138</v>
      </c>
    </row>
    <row r="159" customFormat="false" ht="13.8" hidden="false" customHeight="false" outlineLevel="0" collapsed="false">
      <c r="A159" s="1" t="s">
        <v>163</v>
      </c>
      <c r="B159" s="1" t="n">
        <v>168</v>
      </c>
      <c r="E159" s="1" t="n">
        <v>6</v>
      </c>
      <c r="H159" s="2" t="n">
        <v>25</v>
      </c>
      <c r="I159" s="1" t="n">
        <v>153</v>
      </c>
      <c r="J159" s="1" t="n">
        <v>1</v>
      </c>
      <c r="L159" s="1" t="n">
        <v>5</v>
      </c>
      <c r="N159" s="2" t="n">
        <v>24</v>
      </c>
      <c r="O159" s="1" t="n">
        <v>170</v>
      </c>
      <c r="R159" s="1" t="n">
        <v>1</v>
      </c>
      <c r="T159" s="3" t="s">
        <v>138</v>
      </c>
    </row>
    <row r="160" customFormat="false" ht="13.8" hidden="false" customHeight="false" outlineLevel="0" collapsed="false">
      <c r="A160" s="1" t="s">
        <v>164</v>
      </c>
      <c r="B160" s="1" t="n">
        <v>142</v>
      </c>
      <c r="C160" s="1" t="n">
        <v>14</v>
      </c>
      <c r="E160" s="1" t="n">
        <v>17</v>
      </c>
      <c r="H160" s="2" t="n">
        <v>30</v>
      </c>
      <c r="I160" s="1" t="n">
        <v>157</v>
      </c>
      <c r="L160" s="1" t="n">
        <v>3</v>
      </c>
      <c r="M160" s="1" t="n">
        <v>1</v>
      </c>
      <c r="N160" s="2" t="n">
        <v>30</v>
      </c>
      <c r="O160" s="1" t="n">
        <v>152</v>
      </c>
      <c r="R160" s="1" t="n">
        <v>2</v>
      </c>
      <c r="T160" s="3" t="s">
        <v>138</v>
      </c>
    </row>
    <row r="161" customFormat="false" ht="13.8" hidden="false" customHeight="false" outlineLevel="0" collapsed="false">
      <c r="A161" s="1" t="s">
        <v>165</v>
      </c>
      <c r="B161" s="1" t="n">
        <v>18</v>
      </c>
      <c r="C161" s="1" t="n">
        <v>166</v>
      </c>
      <c r="D161" s="1" t="n">
        <v>1171</v>
      </c>
      <c r="E161" s="1" t="n">
        <v>271</v>
      </c>
      <c r="F161" s="1" t="n">
        <v>2</v>
      </c>
      <c r="G161" s="1" t="n">
        <v>32</v>
      </c>
      <c r="H161" s="2" t="n">
        <v>6</v>
      </c>
      <c r="I161" s="1" t="n">
        <v>124</v>
      </c>
      <c r="J161" s="1" t="n">
        <v>229</v>
      </c>
      <c r="K161" s="1" t="n">
        <v>1272</v>
      </c>
      <c r="L161" s="1" t="n">
        <v>355</v>
      </c>
      <c r="M161" s="1" t="n">
        <v>138</v>
      </c>
      <c r="N161" s="2" t="n">
        <v>5</v>
      </c>
      <c r="O161" s="1" t="n">
        <v>215</v>
      </c>
      <c r="P161" s="1" t="n">
        <v>242</v>
      </c>
      <c r="Q161" s="1" t="n">
        <v>1567</v>
      </c>
      <c r="R161" s="1" t="n">
        <v>365</v>
      </c>
      <c r="S161" s="1" t="n">
        <v>174</v>
      </c>
      <c r="T161" s="3" t="n">
        <v>3</v>
      </c>
      <c r="U161" s="1" t="n">
        <v>365</v>
      </c>
      <c r="V161" s="1" t="n">
        <v>201</v>
      </c>
      <c r="W161" s="1" t="n">
        <v>1164</v>
      </c>
      <c r="X161" s="1" t="n">
        <v>917</v>
      </c>
      <c r="Y161" s="1" t="n">
        <v>170</v>
      </c>
    </row>
    <row r="162" customFormat="false" ht="13.8" hidden="false" customHeight="false" outlineLevel="0" collapsed="false">
      <c r="A162" s="1" t="s">
        <v>166</v>
      </c>
      <c r="B162" s="1" t="n">
        <v>295</v>
      </c>
      <c r="C162" s="1" t="n">
        <v>3</v>
      </c>
      <c r="E162" s="1" t="n">
        <v>18</v>
      </c>
      <c r="H162" s="2" t="n">
        <v>7</v>
      </c>
      <c r="I162" s="1" t="n">
        <v>297</v>
      </c>
      <c r="J162" s="1" t="n">
        <v>2</v>
      </c>
      <c r="L162" s="1" t="n">
        <v>20</v>
      </c>
      <c r="N162" s="2" t="n">
        <v>6</v>
      </c>
      <c r="O162" s="1" t="n">
        <v>318</v>
      </c>
      <c r="P162" s="1" t="n">
        <v>3</v>
      </c>
      <c r="R162" s="1" t="n">
        <v>24</v>
      </c>
      <c r="T162" s="3" t="s">
        <v>138</v>
      </c>
    </row>
    <row r="163" customFormat="false" ht="13.8" hidden="false" customHeight="false" outlineLevel="0" collapsed="false">
      <c r="A163" s="1" t="s">
        <v>167</v>
      </c>
      <c r="B163" s="1" t="n">
        <v>38</v>
      </c>
      <c r="C163" s="1" t="n">
        <v>22</v>
      </c>
      <c r="E163" s="1" t="n">
        <v>1180</v>
      </c>
      <c r="H163" s="2" t="n">
        <v>29</v>
      </c>
      <c r="I163" s="1" t="n">
        <v>64</v>
      </c>
      <c r="J163" s="1" t="n">
        <v>18</v>
      </c>
      <c r="K163" s="1" t="n">
        <v>2</v>
      </c>
      <c r="L163" s="1" t="n">
        <v>1456</v>
      </c>
      <c r="M163" s="1" t="n">
        <v>4</v>
      </c>
      <c r="N163" s="2" t="n">
        <v>29</v>
      </c>
      <c r="O163" s="1" t="n">
        <v>122</v>
      </c>
      <c r="P163" s="1" t="n">
        <v>9</v>
      </c>
      <c r="R163" s="1" t="n">
        <v>1637</v>
      </c>
      <c r="S163" s="1" t="n">
        <v>1</v>
      </c>
      <c r="T163" s="3" t="n">
        <v>16</v>
      </c>
      <c r="U163" s="1" t="n">
        <v>92</v>
      </c>
      <c r="V163" s="1" t="n">
        <v>10</v>
      </c>
      <c r="X163" s="1" t="n">
        <v>1759</v>
      </c>
      <c r="Y163" s="1" t="n">
        <v>2</v>
      </c>
    </row>
    <row r="164" customFormat="false" ht="13.8" hidden="false" customHeight="false" outlineLevel="0" collapsed="false">
      <c r="A164" s="1" t="s">
        <v>168</v>
      </c>
      <c r="B164" s="1" t="n">
        <v>9</v>
      </c>
      <c r="C164" s="1" t="n">
        <v>37</v>
      </c>
      <c r="E164" s="1" t="n">
        <v>1949</v>
      </c>
      <c r="F164" s="1" t="n">
        <v>2</v>
      </c>
      <c r="H164" s="2" t="n">
        <v>31</v>
      </c>
      <c r="I164" s="1" t="n">
        <v>10</v>
      </c>
      <c r="J164" s="1" t="n">
        <v>44</v>
      </c>
      <c r="L164" s="1" t="n">
        <v>2294</v>
      </c>
      <c r="M164" s="1" t="n">
        <v>44</v>
      </c>
      <c r="N164" s="2" t="n">
        <v>31</v>
      </c>
      <c r="O164" s="1" t="n">
        <v>56</v>
      </c>
      <c r="P164" s="1" t="n">
        <v>39</v>
      </c>
      <c r="R164" s="1" t="n">
        <v>2486</v>
      </c>
      <c r="S164" s="1" t="n">
        <v>9</v>
      </c>
      <c r="T164" s="3" t="n">
        <v>19</v>
      </c>
      <c r="U164" s="1" t="n">
        <v>85</v>
      </c>
      <c r="V164" s="1" t="n">
        <v>35</v>
      </c>
      <c r="W164" s="1" t="n">
        <v>1</v>
      </c>
      <c r="X164" s="1" t="n">
        <v>2704</v>
      </c>
      <c r="Y164" s="1" t="n">
        <v>4</v>
      </c>
    </row>
    <row r="165" customFormat="false" ht="13.8" hidden="false" customHeight="false" outlineLevel="0" collapsed="false">
      <c r="A165" s="1" t="s">
        <v>169</v>
      </c>
      <c r="B165" s="1" t="n">
        <v>166</v>
      </c>
      <c r="C165" s="1" t="n">
        <v>3</v>
      </c>
      <c r="E165" s="1" t="n">
        <v>13</v>
      </c>
      <c r="H165" s="2" t="n">
        <v>32</v>
      </c>
      <c r="I165" s="1" t="n">
        <v>209</v>
      </c>
      <c r="J165" s="1" t="n">
        <v>1</v>
      </c>
      <c r="L165" s="1" t="n">
        <v>11</v>
      </c>
      <c r="N165" s="2" t="n">
        <v>32</v>
      </c>
      <c r="O165" s="1" t="n">
        <v>226</v>
      </c>
      <c r="R165" s="1" t="n">
        <v>7</v>
      </c>
      <c r="T165" s="3" t="s">
        <v>138</v>
      </c>
    </row>
    <row r="167" customFormat="false" ht="13.8" hidden="false" customHeight="false" outlineLevel="0" collapsed="false">
      <c r="A167" s="12" t="s">
        <v>170</v>
      </c>
      <c r="B167" s="1" t="n">
        <v>7270</v>
      </c>
      <c r="C167" s="1" t="n">
        <v>30440</v>
      </c>
      <c r="D167" s="1" t="n">
        <v>155</v>
      </c>
      <c r="E167" s="1" t="n">
        <v>7273</v>
      </c>
      <c r="F167" s="1" t="n">
        <v>1035</v>
      </c>
      <c r="G167" s="1" t="n">
        <v>252</v>
      </c>
      <c r="I167" s="1" t="n">
        <v>10433</v>
      </c>
      <c r="J167" s="1" t="n">
        <v>31404</v>
      </c>
      <c r="K167" s="1" t="n">
        <v>232</v>
      </c>
      <c r="L167" s="1" t="n">
        <v>8709</v>
      </c>
      <c r="M167" s="1" t="n">
        <f aca="false">1592+18+16+7</f>
        <v>1633</v>
      </c>
      <c r="O167" s="1" t="n">
        <v>20102</v>
      </c>
      <c r="P167" s="1" t="n">
        <v>33002</v>
      </c>
      <c r="Q167" s="0" t="n">
        <f aca="false">267+28</f>
        <v>295</v>
      </c>
      <c r="R167" s="1" t="n">
        <v>10175</v>
      </c>
      <c r="S167" s="1" t="n">
        <f aca="false">1505+32+16</f>
        <v>1553</v>
      </c>
      <c r="U167" s="1" t="n">
        <v>31705</v>
      </c>
      <c r="V167" s="1" t="n">
        <v>32790</v>
      </c>
      <c r="W167" s="1" t="n">
        <v>275</v>
      </c>
      <c r="X167" s="1" t="n">
        <v>11673</v>
      </c>
      <c r="Y167" s="1" t="n">
        <f aca="false">1638+33+9</f>
        <v>1680</v>
      </c>
    </row>
    <row r="169" customFormat="false" ht="13.8" hidden="false" customHeight="false" outlineLevel="0" collapsed="false">
      <c r="A169" s="1" t="s">
        <v>171</v>
      </c>
      <c r="B169" s="1" t="n">
        <f aca="false">B6+B133+B77+B167</f>
        <v>65415</v>
      </c>
      <c r="C169" s="1" t="n">
        <f aca="false">C6+C133+C77+C167</f>
        <v>38415</v>
      </c>
      <c r="D169" s="1" t="n">
        <f aca="false">D6+D133+D77+D167</f>
        <v>2076</v>
      </c>
      <c r="E169" s="1" t="n">
        <f aca="false">E6+E133+E77+E167</f>
        <v>25447</v>
      </c>
      <c r="F169" s="1" t="n">
        <f aca="false">F6+F133+F77+F167</f>
        <v>1226</v>
      </c>
      <c r="G169" s="1" t="n">
        <f aca="false">G6+G133+G77+G167</f>
        <v>315</v>
      </c>
      <c r="H169" s="1" t="n">
        <f aca="false">H6+H133+H77+H167</f>
        <v>3956</v>
      </c>
      <c r="I169" s="1" t="n">
        <f aca="false">I6+I133+I77+I167</f>
        <v>67616</v>
      </c>
      <c r="J169" s="1" t="n">
        <f aca="false">J6+J133+J77+J167</f>
        <v>39584</v>
      </c>
      <c r="K169" s="1" t="n">
        <f aca="false">K6+K133+K77+K167</f>
        <v>1534</v>
      </c>
      <c r="L169" s="1" t="n">
        <f aca="false">L6+L133+L77+L167</f>
        <v>30618</v>
      </c>
      <c r="M169" s="1" t="n">
        <f aca="false">M6+M133+M77+M167</f>
        <v>2814</v>
      </c>
      <c r="N169" s="1" t="n">
        <f aca="false">N6+N133+N77+N167</f>
        <v>4010</v>
      </c>
      <c r="O169" s="1" t="n">
        <f aca="false">O6+O133+O77+O167</f>
        <v>84898</v>
      </c>
      <c r="P169" s="1" t="n">
        <f aca="false">P6+P133+P77+P167</f>
        <v>41798</v>
      </c>
      <c r="Q169" s="1" t="n">
        <f aca="false">Q6+Q133+Q77+Q167</f>
        <v>2443</v>
      </c>
      <c r="R169" s="1" t="n">
        <f aca="false">R6+R133+R77+R167</f>
        <v>33804</v>
      </c>
      <c r="S169" s="1" t="n">
        <f aca="false">S6+S133+S77+S167</f>
        <v>2531</v>
      </c>
      <c r="T169" s="1" t="n">
        <f aca="false">T6+T133+T77+T167</f>
        <v>3637</v>
      </c>
      <c r="U169" s="1" t="n">
        <f aca="false">U6+U133+U77+U167</f>
        <v>97381</v>
      </c>
      <c r="V169" s="1" t="n">
        <f aca="false">V6+V133+V77+V167</f>
        <v>41925</v>
      </c>
      <c r="W169" s="1" t="n">
        <f aca="false">W6+W133+W77+W167</f>
        <v>1812</v>
      </c>
      <c r="X169" s="1" t="n">
        <f aca="false">X6+X133+X77+X167</f>
        <v>34990</v>
      </c>
      <c r="Y169" s="1" t="n">
        <f aca="false">Y6+Y133+Y77+Y167</f>
        <v>2417</v>
      </c>
      <c r="Z169" s="1" t="n">
        <f aca="false">Z6+Z135+Z155</f>
        <v>0</v>
      </c>
      <c r="AA169" s="1" t="n">
        <f aca="false">AA6+AA135+AA155</f>
        <v>0</v>
      </c>
      <c r="AB169" s="1" t="n">
        <f aca="false">AB6+AB135+AB155</f>
        <v>0</v>
      </c>
      <c r="AC169" s="1" t="n">
        <f aca="false">AC6+AC135+AC155</f>
        <v>0</v>
      </c>
      <c r="AD169" s="1" t="n">
        <f aca="false">AD6+AD135+AD155</f>
        <v>0</v>
      </c>
    </row>
    <row r="170" customFormat="false" ht="13.8" hidden="false" customHeight="false" outlineLevel="0" collapsed="false">
      <c r="A170" s="1" t="s">
        <v>172</v>
      </c>
      <c r="B170" s="1" t="n">
        <f aca="false">B169*100/SUM($B169:$G169)</f>
        <v>49.2234412388821</v>
      </c>
      <c r="C170" s="1" t="n">
        <f aca="false">C169*100/SUM($B$169:$G$169)</f>
        <v>28.9064969073096</v>
      </c>
      <c r="D170" s="1" t="n">
        <f aca="false">D169*100/SUM($B$169:$G$169)</f>
        <v>1.56214727527202</v>
      </c>
      <c r="E170" s="1" t="n">
        <f aca="false">E169*100/SUM($B$169:$G$169)</f>
        <v>19.1483437927973</v>
      </c>
      <c r="F170" s="1" t="n">
        <f aca="false">F169*100/SUM($B$169:$G$169)</f>
        <v>0.922539768537331</v>
      </c>
      <c r="G170" s="1" t="n">
        <f aca="false">G169*100/SUM($B$169:$G$169)</f>
        <v>0.23703101720168</v>
      </c>
      <c r="I170" s="1" t="n">
        <f aca="false">I169*100/SUM($O169:$S169)</f>
        <v>40.8620085330626</v>
      </c>
      <c r="J170" s="1" t="n">
        <f aca="false">J169*100/SUM($O$169:$S$169)</f>
        <v>23.9215828468521</v>
      </c>
      <c r="K170" s="1" t="n">
        <f aca="false">K169*100/SUM($O$169:$S$169)</f>
        <v>0.927033854261092</v>
      </c>
      <c r="L170" s="1" t="n">
        <f aca="false">L169*100/SUM($O$169:$S$169)</f>
        <v>18.5032089633417</v>
      </c>
      <c r="M170" s="1" t="n">
        <f aca="false">M169*100/SUM($O$169:$S$169)</f>
        <v>1.70056927372276</v>
      </c>
      <c r="O170" s="1" t="n">
        <f aca="false">O169*100/SUM($O169:$S169)</f>
        <v>51.305945344888</v>
      </c>
      <c r="P170" s="1" t="n">
        <f aca="false">P169*100/SUM($O$169:$S$169)</f>
        <v>25.2595573927022</v>
      </c>
      <c r="Q170" s="1" t="n">
        <f aca="false">Q169*100/SUM($O$169:$S$169)</f>
        <v>1.47636486698817</v>
      </c>
      <c r="R170" s="1" t="n">
        <f aca="false">R169*100/SUM($O$169:$S$169)</f>
        <v>20.4285869683455</v>
      </c>
      <c r="S170" s="1" t="n">
        <f aca="false">S169*100/SUM($O$169:$S$169)</f>
        <v>1.52954542707616</v>
      </c>
      <c r="U170" s="1" t="n">
        <f aca="false">U169*100/SUM($U$169:$Y$169)</f>
        <v>54.5475423610139</v>
      </c>
      <c r="V170" s="1" t="n">
        <f aca="false">V169*100/SUM($U$169:$Y$169)</f>
        <v>23.4841058675256</v>
      </c>
      <c r="W170" s="1" t="n">
        <f aca="false">W169*100/SUM($U$169:$Y$169)</f>
        <v>1.01498389581291</v>
      </c>
      <c r="X170" s="1" t="n">
        <f aca="false">X169*100/SUM($U$169:$Y$169)</f>
        <v>19.5994958689259</v>
      </c>
      <c r="Y170" s="1" t="n">
        <f aca="false">Y169*100/SUM($U$169:$Y$169)</f>
        <v>1.35387200672175</v>
      </c>
      <c r="AA170" s="1" t="e">
        <f aca="false">AA169*100/SUM($AA169:$AE169)</f>
        <v>#DIV/0!</v>
      </c>
      <c r="AB170" s="1" t="e">
        <f aca="false">AB169*100/SUM($AA169:$AE169)</f>
        <v>#DIV/0!</v>
      </c>
      <c r="AC170" s="1" t="e">
        <f aca="false">AC169*100/SUM($AA169:$AE169)</f>
        <v>#DIV/0!</v>
      </c>
      <c r="AD170" s="1" t="e">
        <f aca="false">AD169*100/SUM($AA169:$AE169)</f>
        <v>#DIV/0!</v>
      </c>
    </row>
    <row r="171" customFormat="false" ht="13.8" hidden="false" customHeight="false" outlineLevel="0" collapsed="false">
      <c r="A171" s="1" t="s">
        <v>173</v>
      </c>
      <c r="B171" s="1" t="n">
        <f aca="false">B6+B133+B77</f>
        <v>58145</v>
      </c>
      <c r="C171" s="1" t="n">
        <f aca="false">C6+C133+C77</f>
        <v>7975</v>
      </c>
      <c r="D171" s="1" t="n">
        <f aca="false">D6+D133+D77</f>
        <v>1921</v>
      </c>
      <c r="E171" s="1" t="n">
        <f aca="false">E6+E133+E77</f>
        <v>18174</v>
      </c>
      <c r="F171" s="1" t="n">
        <f aca="false">F6+F133+F77</f>
        <v>191</v>
      </c>
      <c r="G171" s="1" t="n">
        <f aca="false">G6+G133+G77</f>
        <v>63</v>
      </c>
      <c r="H171" s="1" t="n">
        <f aca="false">H6+H133+H77</f>
        <v>3956</v>
      </c>
      <c r="I171" s="1" t="n">
        <f aca="false">I6+I133+I77</f>
        <v>57183</v>
      </c>
      <c r="J171" s="1" t="n">
        <f aca="false">J6+J133+J77</f>
        <v>8180</v>
      </c>
      <c r="K171" s="1" t="n">
        <f aca="false">K6+K133+K77</f>
        <v>1302</v>
      </c>
      <c r="L171" s="1" t="n">
        <f aca="false">L6+L133+L77</f>
        <v>21909</v>
      </c>
      <c r="M171" s="1" t="n">
        <f aca="false">M6+M133+M77</f>
        <v>1181</v>
      </c>
      <c r="N171" s="1" t="n">
        <f aca="false">N6+N133+N77</f>
        <v>4010</v>
      </c>
      <c r="O171" s="1" t="n">
        <f aca="false">O6+O133+O77</f>
        <v>64796</v>
      </c>
      <c r="P171" s="1" t="n">
        <f aca="false">P6+P133+P77</f>
        <v>8796</v>
      </c>
      <c r="Q171" s="1" t="n">
        <f aca="false">Q6+Q133+Q77</f>
        <v>2148</v>
      </c>
      <c r="R171" s="1" t="n">
        <f aca="false">R6+R133+R77</f>
        <v>23629</v>
      </c>
      <c r="S171" s="1" t="n">
        <f aca="false">S6+S133+S77</f>
        <v>978</v>
      </c>
      <c r="T171" s="1" t="n">
        <f aca="false">T6+T133+T77</f>
        <v>3637</v>
      </c>
      <c r="U171" s="1" t="n">
        <f aca="false">U6+U133+U77</f>
        <v>65676</v>
      </c>
      <c r="V171" s="1" t="n">
        <f aca="false">V6+V133+V77</f>
        <v>9135</v>
      </c>
      <c r="W171" s="1" t="n">
        <f aca="false">W6+W133+W77</f>
        <v>1537</v>
      </c>
      <c r="X171" s="1" t="n">
        <f aca="false">X6+X133+X77</f>
        <v>23317</v>
      </c>
      <c r="Y171" s="1" t="n">
        <f aca="false">Y6+Y133+Y77</f>
        <v>737</v>
      </c>
      <c r="Z171" s="1" t="n">
        <f aca="false">Z169-Z20-Z22-Z23</f>
        <v>0</v>
      </c>
      <c r="AA171" s="1" t="n">
        <f aca="false">AA169-AA20-AA22-AA23</f>
        <v>0</v>
      </c>
      <c r="AB171" s="1" t="n">
        <f aca="false">AB169-AB20-AB22-AB23</f>
        <v>0</v>
      </c>
      <c r="AC171" s="1" t="n">
        <f aca="false">AC169-AC20-AC22-AC23</f>
        <v>0</v>
      </c>
      <c r="AD171" s="1" t="n">
        <f aca="false">AD169-AD20-AD22-AD23</f>
        <v>0</v>
      </c>
    </row>
    <row r="172" customFormat="false" ht="13.8" hidden="false" customHeight="false" outlineLevel="0" collapsed="false">
      <c r="A172" s="1" t="s">
        <v>172</v>
      </c>
      <c r="B172" s="1" t="n">
        <f aca="false">B171*100/SUM($B171:$G171)</f>
        <v>67.2437520961269</v>
      </c>
      <c r="C172" s="1" t="n">
        <f aca="false">C171*100/SUM($B171:$G171)</f>
        <v>9.22295851692514</v>
      </c>
      <c r="D172" s="1" t="n">
        <f aca="false">D171*100/SUM($B171:$G171)</f>
        <v>2.22160543084805</v>
      </c>
      <c r="E172" s="1" t="n">
        <f aca="false">E171*100/SUM($B171:$G171)</f>
        <v>21.0179370641502</v>
      </c>
      <c r="F172" s="1" t="n">
        <f aca="false">F171*100/SUM($B171:$G171)</f>
        <v>0.220888410875574</v>
      </c>
      <c r="G172" s="1" t="n">
        <f aca="false">G171*100/SUM($B171:$G171)</f>
        <v>0.0728584810741422</v>
      </c>
      <c r="I172" s="1" t="n">
        <f aca="false">I171*100/SUM($O171:$S171)</f>
        <v>56.9852611438309</v>
      </c>
      <c r="J172" s="1" t="n">
        <f aca="false">J171*100/SUM($O171:$S171)</f>
        <v>8.15171355396773</v>
      </c>
      <c r="K172" s="1" t="n">
        <f aca="false">K171*100/SUM($O171:$S171)</f>
        <v>1.29749768303985</v>
      </c>
      <c r="L172" s="1" t="n">
        <f aca="false">L171*100/SUM($O171:$S171)</f>
        <v>21.8332386618434</v>
      </c>
      <c r="M172" s="1" t="n">
        <f aca="false">M171*100/SUM($O171:$S171)</f>
        <v>1.17691610112908</v>
      </c>
      <c r="O172" s="1" t="n">
        <f aca="false">O171*100/SUM($O171:$S171)</f>
        <v>64.5719353842168</v>
      </c>
      <c r="P172" s="1" t="n">
        <f aca="false">P171*100/SUM($O171:$S171)</f>
        <v>8.76558342551347</v>
      </c>
      <c r="Q172" s="1" t="n">
        <f aca="false">Q171*100/SUM($O171:$S171)</f>
        <v>2.14057221441598</v>
      </c>
      <c r="R172" s="1" t="n">
        <f aca="false">R171*100/SUM($O171:$S171)</f>
        <v>23.547290900575</v>
      </c>
      <c r="S172" s="1" t="n">
        <f aca="false">S171*100/SUM($O171:$S171)</f>
        <v>0.974618075278783</v>
      </c>
      <c r="U172" s="1" t="n">
        <f aca="false">U171*100/SUM($U171:$Y171)</f>
        <v>65.4130395808848</v>
      </c>
      <c r="V172" s="1" t="n">
        <f aca="false">V171*100/SUM($U171:$Y171)</f>
        <v>9.09842433417661</v>
      </c>
      <c r="W172" s="1" t="n">
        <f aca="false">W171*100/SUM($U171:$Y171)</f>
        <v>1.53084599908368</v>
      </c>
      <c r="X172" s="1" t="n">
        <f aca="false">X171*100/SUM($U171:$Y171)</f>
        <v>23.2236409633274</v>
      </c>
      <c r="Y172" s="1" t="n">
        <f aca="false">Y171*100/SUM($U171:$Y171)</f>
        <v>0.73404912252744</v>
      </c>
      <c r="AA172" s="1" t="e">
        <f aca="false">AA171*100/SUM($AA171:$AE171)</f>
        <v>#DIV/0!</v>
      </c>
      <c r="AB172" s="1" t="e">
        <f aca="false">AB171*100/SUM($AA171:$AE171)</f>
        <v>#DIV/0!</v>
      </c>
      <c r="AC172" s="1" t="e">
        <f aca="false">AC171*100/SUM($AA171:$AE171)</f>
        <v>#DIV/0!</v>
      </c>
      <c r="AD172" s="1" t="e">
        <f aca="false">AD171*100/SUM($AA171:$AE171)</f>
        <v>#DIV/0!</v>
      </c>
    </row>
    <row r="182" customFormat="false" ht="13.8" hidden="false" customHeight="false" outlineLevel="0" collapsed="false">
      <c r="A182" s="12"/>
    </row>
    <row r="184" customFormat="false" ht="14.25" hidden="false" customHeight="true" outlineLevel="0" collapsed="false"/>
    <row r="185" customFormat="false" ht="13.8" hidden="false" customHeight="false" outlineLevel="0" collapsed="false">
      <c r="I185" s="14"/>
      <c r="J185" s="14"/>
      <c r="K185" s="14"/>
      <c r="O185" s="14"/>
      <c r="P185" s="14"/>
      <c r="Q185" s="14"/>
    </row>
    <row r="212" customFormat="false" ht="13.8" hidden="false" customHeight="false" outlineLevel="0" collapsed="false">
      <c r="A212" s="12"/>
      <c r="J212" s="15"/>
      <c r="P212" s="15"/>
    </row>
    <row r="213" customFormat="false" ht="13.8" hidden="false" customHeight="false" outlineLevel="0" collapsed="false">
      <c r="A213" s="15"/>
      <c r="I213" s="15"/>
      <c r="J213" s="15"/>
      <c r="O213" s="15"/>
      <c r="P213" s="15"/>
      <c r="U213" s="15"/>
      <c r="V213" s="15"/>
      <c r="W213" s="15"/>
      <c r="X213" s="15"/>
      <c r="Y213" s="15"/>
      <c r="AA213" s="15"/>
      <c r="AB213" s="15"/>
      <c r="AC213" s="15"/>
      <c r="AD213" s="15"/>
      <c r="AE213" s="15"/>
      <c r="AG213" s="15"/>
    </row>
    <row r="217" customFormat="false" ht="13.8" hidden="false" customHeight="false" outlineLevel="0" collapsed="false">
      <c r="A217" s="15"/>
      <c r="I217" s="15"/>
      <c r="J217" s="15"/>
      <c r="O217" s="15"/>
      <c r="P217" s="15"/>
      <c r="U217" s="15"/>
      <c r="V217" s="15"/>
      <c r="W217" s="15"/>
      <c r="X217" s="15"/>
      <c r="Y217" s="15"/>
      <c r="AA217" s="15"/>
      <c r="AB217" s="15"/>
      <c r="AC217" s="15"/>
      <c r="AD217" s="15"/>
      <c r="AE217" s="15"/>
      <c r="AF217" s="16"/>
    </row>
    <row r="218" customFormat="false" ht="13.8" hidden="false" customHeight="false" outlineLevel="0" collapsed="false">
      <c r="A218" s="15"/>
      <c r="I218" s="15"/>
      <c r="J218" s="15"/>
      <c r="O218" s="15"/>
      <c r="P218" s="15"/>
      <c r="U218" s="15"/>
      <c r="V218" s="15"/>
      <c r="W218" s="15"/>
      <c r="X218" s="15"/>
      <c r="Y218" s="15"/>
      <c r="AA218" s="15"/>
      <c r="AB218" s="15"/>
      <c r="AC218" s="15"/>
      <c r="AD218" s="15"/>
      <c r="AE218" s="15"/>
      <c r="AF218" s="16"/>
    </row>
    <row r="220" customFormat="false" ht="13.8" hidden="false" customHeight="false" outlineLevel="0" collapsed="false">
      <c r="A220" s="15"/>
      <c r="I220" s="15"/>
      <c r="J220" s="15"/>
      <c r="O220" s="15"/>
      <c r="P220" s="15"/>
      <c r="U220" s="15"/>
      <c r="V220" s="15"/>
      <c r="W220" s="15"/>
      <c r="X220" s="15"/>
      <c r="Y220" s="15"/>
      <c r="AA220" s="15"/>
      <c r="AB220" s="15"/>
      <c r="AC220" s="15"/>
      <c r="AD220" s="15"/>
      <c r="AE220" s="15"/>
      <c r="AF220" s="16"/>
    </row>
    <row r="221" customFormat="false" ht="13.8" hidden="false" customHeight="false" outlineLevel="0" collapsed="false">
      <c r="A221" s="15"/>
      <c r="I221" s="15"/>
      <c r="J221" s="15"/>
      <c r="K221" s="15"/>
      <c r="O221" s="15"/>
      <c r="P221" s="15"/>
      <c r="Q221" s="15"/>
      <c r="U221" s="15"/>
      <c r="V221" s="15"/>
      <c r="W221" s="15"/>
      <c r="X221" s="15"/>
      <c r="Y221" s="15"/>
      <c r="AA221" s="15"/>
      <c r="AB221" s="15"/>
      <c r="AC221" s="15"/>
      <c r="AD221" s="15"/>
      <c r="AE221" s="15"/>
      <c r="AF221" s="16"/>
    </row>
    <row r="222" customFormat="false" ht="13.8" hidden="false" customHeight="false" outlineLevel="0" collapsed="false">
      <c r="A222" s="15"/>
      <c r="I222" s="15"/>
      <c r="J222" s="15"/>
      <c r="K222" s="15"/>
      <c r="O222" s="15"/>
      <c r="P222" s="15"/>
      <c r="Q222" s="15"/>
      <c r="U222" s="15"/>
      <c r="V222" s="15"/>
      <c r="W222" s="15"/>
      <c r="X222" s="15"/>
      <c r="Y222" s="15"/>
      <c r="AA222" s="15"/>
      <c r="AB222" s="15"/>
      <c r="AC222" s="15"/>
      <c r="AD222" s="15"/>
      <c r="AE222" s="15"/>
      <c r="AF222" s="16"/>
    </row>
    <row r="223" customFormat="false" ht="13.8" hidden="false" customHeight="false" outlineLevel="0" collapsed="false">
      <c r="A223" s="15"/>
      <c r="I223" s="15"/>
      <c r="J223" s="15"/>
      <c r="K223" s="15"/>
      <c r="O223" s="15"/>
      <c r="P223" s="15"/>
      <c r="Q223" s="15"/>
      <c r="U223" s="15"/>
      <c r="V223" s="15"/>
      <c r="W223" s="15"/>
      <c r="X223" s="15"/>
      <c r="Y223" s="15"/>
      <c r="AA223" s="15"/>
      <c r="AB223" s="15"/>
      <c r="AC223" s="15"/>
      <c r="AD223" s="15"/>
      <c r="AE223" s="15"/>
      <c r="AF223" s="16"/>
    </row>
    <row r="225" customFormat="false" ht="13.8" hidden="false" customHeight="false" outlineLevel="0" collapsed="false">
      <c r="A225" s="15"/>
      <c r="I225" s="15"/>
      <c r="J225" s="15"/>
      <c r="O225" s="15"/>
      <c r="P225" s="15"/>
      <c r="U225" s="15"/>
      <c r="V225" s="15"/>
      <c r="W225" s="15"/>
      <c r="X225" s="15"/>
      <c r="Y225" s="15"/>
      <c r="AA225" s="15"/>
      <c r="AB225" s="15"/>
      <c r="AC225" s="15"/>
      <c r="AD225" s="15"/>
      <c r="AE225" s="15"/>
    </row>
    <row r="228" customFormat="false" ht="13.8" hidden="false" customHeight="false" outlineLevel="0" collapsed="false">
      <c r="A228" s="15"/>
      <c r="I228" s="15"/>
      <c r="O228" s="15"/>
      <c r="U228" s="15"/>
      <c r="V228" s="15"/>
      <c r="W228" s="15"/>
      <c r="X228" s="15"/>
      <c r="Y228" s="15"/>
      <c r="Z228" s="17"/>
      <c r="AA228" s="15"/>
      <c r="AB228" s="15"/>
      <c r="AC228" s="15"/>
      <c r="AD228" s="15"/>
      <c r="AE228" s="15"/>
      <c r="AJ228" s="15"/>
    </row>
    <row r="230" customFormat="false" ht="13.8" hidden="false" customHeight="false" outlineLevel="0" collapsed="false">
      <c r="A230" s="15"/>
      <c r="I230" s="15"/>
      <c r="J230" s="15"/>
      <c r="O230" s="15"/>
      <c r="P230" s="15"/>
      <c r="U230" s="15"/>
      <c r="V230" s="15"/>
      <c r="W230" s="15"/>
      <c r="X230" s="15"/>
      <c r="Y230" s="15"/>
      <c r="AA230" s="15"/>
      <c r="AB230" s="15"/>
      <c r="AC230" s="15"/>
      <c r="AD230" s="15"/>
      <c r="AE230" s="15"/>
      <c r="AF230" s="16"/>
      <c r="AG230" s="15"/>
      <c r="AH230" s="15"/>
    </row>
    <row r="231" customFormat="false" ht="13.8" hidden="false" customHeight="false" outlineLevel="0" collapsed="false">
      <c r="A231" s="15"/>
      <c r="I231" s="15"/>
      <c r="J231" s="15"/>
      <c r="O231" s="15"/>
      <c r="P231" s="15"/>
      <c r="U231" s="15"/>
      <c r="V231" s="15"/>
      <c r="W231" s="15"/>
      <c r="X231" s="15"/>
      <c r="Y231" s="15"/>
      <c r="AA231" s="15"/>
      <c r="AB231" s="15"/>
      <c r="AC231" s="15"/>
      <c r="AD231" s="15"/>
      <c r="AE231" s="15"/>
      <c r="AF231" s="16"/>
    </row>
    <row r="232" customFormat="false" ht="13.8" hidden="false" customHeight="false" outlineLevel="0" collapsed="false">
      <c r="A232" s="15"/>
      <c r="I232" s="15"/>
      <c r="J232" s="15"/>
      <c r="O232" s="15"/>
      <c r="P232" s="15"/>
      <c r="U232" s="15"/>
      <c r="V232" s="15"/>
      <c r="W232" s="15"/>
      <c r="X232" s="15"/>
      <c r="Y232" s="15"/>
      <c r="AA232" s="15"/>
      <c r="AB232" s="15"/>
      <c r="AC232" s="15"/>
      <c r="AD232" s="15"/>
      <c r="AE232" s="15"/>
      <c r="AF232" s="16"/>
    </row>
    <row r="233" customFormat="false" ht="13.8" hidden="false" customHeight="false" outlineLevel="0" collapsed="false">
      <c r="A233" s="15"/>
      <c r="I233" s="15"/>
      <c r="J233" s="15"/>
      <c r="O233" s="15"/>
      <c r="P233" s="15"/>
      <c r="U233" s="15"/>
      <c r="V233" s="15"/>
      <c r="W233" s="15"/>
      <c r="X233" s="15"/>
      <c r="Y233" s="15"/>
      <c r="AA233" s="15"/>
      <c r="AB233" s="15"/>
      <c r="AC233" s="15"/>
      <c r="AD233" s="15"/>
      <c r="AE233" s="15"/>
      <c r="AF233" s="16"/>
    </row>
    <row r="234" customFormat="false" ht="13.8" hidden="false" customHeight="false" outlineLevel="0" collapsed="false">
      <c r="A234" s="15"/>
      <c r="I234" s="15"/>
      <c r="J234" s="15"/>
      <c r="O234" s="15"/>
      <c r="P234" s="15"/>
      <c r="U234" s="15"/>
      <c r="V234" s="15"/>
      <c r="W234" s="15"/>
      <c r="X234" s="15"/>
      <c r="Y234" s="15"/>
      <c r="AA234" s="15"/>
      <c r="AB234" s="15"/>
      <c r="AC234" s="15"/>
      <c r="AD234" s="15"/>
      <c r="AE234" s="15"/>
      <c r="AF234" s="16"/>
    </row>
    <row r="235" customFormat="false" ht="13.8" hidden="false" customHeight="false" outlineLevel="0" collapsed="false">
      <c r="A235" s="15"/>
      <c r="I235" s="15"/>
      <c r="J235" s="15"/>
      <c r="O235" s="15"/>
      <c r="P235" s="15"/>
      <c r="U235" s="15"/>
      <c r="V235" s="15"/>
      <c r="W235" s="15"/>
      <c r="X235" s="15"/>
      <c r="Y235" s="15"/>
      <c r="AA235" s="15"/>
      <c r="AB235" s="15"/>
      <c r="AC235" s="15"/>
      <c r="AD235" s="15"/>
      <c r="AE235" s="15"/>
      <c r="AF235" s="16"/>
    </row>
    <row r="237" customFormat="false" ht="13.8" hidden="false" customHeight="false" outlineLevel="0" collapsed="false">
      <c r="A237" s="15"/>
      <c r="I237" s="15"/>
      <c r="J237" s="15"/>
      <c r="O237" s="15"/>
      <c r="P237" s="15"/>
      <c r="U237" s="15"/>
      <c r="V237" s="15"/>
      <c r="W237" s="15"/>
      <c r="X237" s="15"/>
      <c r="Y237" s="15"/>
      <c r="AA237" s="15"/>
      <c r="AB237" s="15"/>
      <c r="AC237" s="15"/>
      <c r="AD237" s="15"/>
      <c r="AE237" s="15"/>
      <c r="AF237" s="16"/>
      <c r="AG237" s="15"/>
      <c r="AH237" s="15"/>
    </row>
    <row r="238" customFormat="false" ht="13.8" hidden="false" customHeight="false" outlineLevel="0" collapsed="false">
      <c r="A238" s="15"/>
      <c r="I238" s="15"/>
      <c r="J238" s="15"/>
      <c r="O238" s="15"/>
      <c r="P238" s="15"/>
      <c r="U238" s="15"/>
      <c r="V238" s="15"/>
      <c r="W238" s="15"/>
      <c r="X238" s="15"/>
      <c r="Y238" s="15"/>
      <c r="AA238" s="15"/>
      <c r="AB238" s="15"/>
      <c r="AC238" s="15"/>
      <c r="AD238" s="15"/>
      <c r="AE238" s="15"/>
      <c r="AF238" s="16"/>
    </row>
    <row r="239" customFormat="false" ht="13.8" hidden="false" customHeight="false" outlineLevel="0" collapsed="false">
      <c r="A239" s="15"/>
      <c r="I239" s="15"/>
      <c r="J239" s="15"/>
      <c r="O239" s="15"/>
      <c r="P239" s="15"/>
      <c r="U239" s="15"/>
      <c r="V239" s="15"/>
      <c r="W239" s="15"/>
      <c r="X239" s="15"/>
      <c r="Y239" s="15"/>
      <c r="AA239" s="15"/>
      <c r="AB239" s="15"/>
      <c r="AC239" s="15"/>
      <c r="AD239" s="15"/>
      <c r="AE239" s="15"/>
      <c r="AF239" s="16"/>
    </row>
    <row r="240" customFormat="false" ht="13.8" hidden="false" customHeight="false" outlineLevel="0" collapsed="false">
      <c r="A240" s="15"/>
      <c r="I240" s="15"/>
      <c r="J240" s="15"/>
      <c r="O240" s="15"/>
      <c r="P240" s="15"/>
      <c r="U240" s="15"/>
      <c r="V240" s="15"/>
      <c r="W240" s="15"/>
      <c r="X240" s="15"/>
      <c r="Y240" s="15"/>
      <c r="AA240" s="15"/>
      <c r="AB240" s="15"/>
      <c r="AC240" s="15"/>
      <c r="AD240" s="15"/>
      <c r="AE240" s="15"/>
      <c r="AF240" s="16"/>
    </row>
    <row r="241" customFormat="false" ht="13.8" hidden="false" customHeight="false" outlineLevel="0" collapsed="false">
      <c r="A241" s="15"/>
      <c r="I241" s="15"/>
      <c r="J241" s="15"/>
      <c r="O241" s="15"/>
      <c r="P241" s="15"/>
      <c r="U241" s="15"/>
      <c r="V241" s="15"/>
      <c r="W241" s="15"/>
      <c r="X241" s="15"/>
      <c r="Y241" s="15"/>
      <c r="AA241" s="15"/>
      <c r="AB241" s="15"/>
      <c r="AC241" s="15"/>
      <c r="AD241" s="15"/>
      <c r="AE241" s="15"/>
      <c r="AF241" s="16"/>
    </row>
  </sheetData>
  <mergeCells count="6">
    <mergeCell ref="B1:E1"/>
    <mergeCell ref="I1:L1"/>
    <mergeCell ref="O1:R1"/>
    <mergeCell ref="U1:X1"/>
    <mergeCell ref="AA1:AD1"/>
    <mergeCell ref="AG1:A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tr">
        <f aca="false">'Vas megye'!A7</f>
        <v>Abdalócz</v>
      </c>
      <c r="B1" s="0" t="n">
        <f aca="false">'Vas megye'!B7</f>
        <v>0</v>
      </c>
      <c r="C1" s="0" t="n">
        <f aca="false">'Vas megye'!C7</f>
        <v>0</v>
      </c>
      <c r="D1" s="0" t="n">
        <f aca="false">'Vas megye'!D7</f>
        <v>109</v>
      </c>
      <c r="E1" s="0" t="n">
        <f aca="false">'Vas megye'!E7</f>
        <v>54</v>
      </c>
      <c r="F1" s="0" t="n">
        <f aca="false">'Vas megye'!F7</f>
        <v>0</v>
      </c>
      <c r="G1" s="0" t="n">
        <f aca="false">'Vas megye'!G7</f>
        <v>3</v>
      </c>
      <c r="H1" s="0" t="n">
        <f aca="false">'Vas megye'!H7</f>
        <v>0</v>
      </c>
      <c r="I1" s="0" t="n">
        <f aca="false">'Vas megye'!P7</f>
        <v>4</v>
      </c>
      <c r="J1" s="0" t="n">
        <f aca="false">'Vas megye'!Q7</f>
        <v>172</v>
      </c>
      <c r="K1" s="0" t="n">
        <f aca="false">'Vas megye'!R7</f>
        <v>11</v>
      </c>
      <c r="L1" s="0" t="n">
        <f aca="false">'Vas megye'!S7</f>
        <v>0</v>
      </c>
      <c r="M1" s="0" t="n">
        <f aca="false">'Vas megye'!T7</f>
        <v>0</v>
      </c>
      <c r="N1" s="0" t="n">
        <f aca="false">'Vas megye'!V7</f>
        <v>10</v>
      </c>
      <c r="O1" s="0" t="n">
        <f aca="false">'Vas megye'!W7</f>
        <v>142</v>
      </c>
      <c r="P1" s="0" t="n">
        <f aca="false">'Vas megye'!X7</f>
        <v>15</v>
      </c>
      <c r="Q1" s="0" t="n">
        <f aca="false">'Vas megye'!Y7</f>
        <v>0</v>
      </c>
      <c r="R1" s="0" t="n">
        <f aca="false">'Vas megye'!Z7</f>
        <v>0</v>
      </c>
    </row>
    <row r="2" customFormat="false" ht="13.8" hidden="false" customHeight="false" outlineLevel="0" collapsed="false">
      <c r="A2" s="0" t="str">
        <f aca="false">'Vas megye'!A8</f>
        <v>Acsád</v>
      </c>
      <c r="B2" s="0" t="n">
        <f aca="false">'Vas megye'!B8</f>
        <v>0</v>
      </c>
      <c r="C2" s="0" t="n">
        <f aca="false">'Vas megye'!C8</f>
        <v>660</v>
      </c>
      <c r="D2" s="0" t="n">
        <f aca="false">'Vas megye'!D8</f>
        <v>30</v>
      </c>
      <c r="E2" s="0" t="n">
        <f aca="false">'Vas megye'!E8</f>
        <v>1</v>
      </c>
      <c r="F2" s="0" t="n">
        <f aca="false">'Vas megye'!F8</f>
        <v>1</v>
      </c>
      <c r="G2" s="0" t="n">
        <f aca="false">'Vas megye'!G8</f>
        <v>0</v>
      </c>
      <c r="H2" s="0" t="n">
        <f aca="false">'Vas megye'!H8</f>
        <v>0</v>
      </c>
      <c r="I2" s="0" t="n">
        <f aca="false">'Vas megye'!P8</f>
        <v>791</v>
      </c>
      <c r="J2" s="0" t="n">
        <f aca="false">'Vas megye'!Q8</f>
        <v>11</v>
      </c>
      <c r="K2" s="0" t="n">
        <f aca="false">'Vas megye'!R8</f>
        <v>0</v>
      </c>
      <c r="L2" s="0" t="n">
        <f aca="false">'Vas megye'!S8</f>
        <v>0</v>
      </c>
      <c r="M2" s="0" t="n">
        <f aca="false">'Vas megye'!T8</f>
        <v>0</v>
      </c>
      <c r="N2" s="0" t="n">
        <f aca="false">'Vas megye'!V8</f>
        <v>854</v>
      </c>
      <c r="O2" s="0" t="n">
        <f aca="false">'Vas megye'!W8</f>
        <v>5</v>
      </c>
      <c r="P2" s="0" t="n">
        <f aca="false">'Vas megye'!X8</f>
        <v>0</v>
      </c>
      <c r="Q2" s="0" t="n">
        <f aca="false">'Vas megye'!Y8</f>
        <v>0</v>
      </c>
      <c r="R2" s="0" t="n">
        <f aca="false">'Vas megye'!Z8</f>
        <v>1</v>
      </c>
    </row>
    <row r="3" customFormat="false" ht="13.8" hidden="false" customHeight="false" outlineLevel="0" collapsed="false">
      <c r="A3" s="0" t="str">
        <f aca="false">'Vas megye'!A9</f>
        <v>Apáthi, Gyöngyösapáti</v>
      </c>
      <c r="B3" s="0" t="n">
        <f aca="false">'Vas megye'!B9</f>
        <v>0</v>
      </c>
      <c r="C3" s="0" t="n">
        <f aca="false">'Vas megye'!C9</f>
        <v>195</v>
      </c>
      <c r="D3" s="0" t="n">
        <f aca="false">'Vas megye'!D9</f>
        <v>5</v>
      </c>
      <c r="E3" s="0" t="n">
        <f aca="false">'Vas megye'!E9</f>
        <v>0</v>
      </c>
      <c r="F3" s="0" t="n">
        <f aca="false">'Vas megye'!F9</f>
        <v>0</v>
      </c>
      <c r="G3" s="0" t="n">
        <f aca="false">'Vas megye'!G9</f>
        <v>0</v>
      </c>
      <c r="H3" s="0" t="n">
        <f aca="false">'Vas megye'!H9</f>
        <v>0</v>
      </c>
      <c r="I3" s="0" t="n">
        <f aca="false">'Vas megye'!P9</f>
        <v>217</v>
      </c>
      <c r="J3" s="0" t="n">
        <f aca="false">'Vas megye'!Q9</f>
        <v>10</v>
      </c>
      <c r="K3" s="0" t="n">
        <f aca="false">'Vas megye'!R9</f>
        <v>0</v>
      </c>
      <c r="L3" s="0" t="n">
        <f aca="false">'Vas megye'!S9</f>
        <v>0</v>
      </c>
      <c r="M3" s="0" t="n">
        <f aca="false">'Vas megye'!T9</f>
        <v>0</v>
      </c>
      <c r="N3" s="0" t="n">
        <f aca="false">'Vas megye'!V9</f>
        <v>225</v>
      </c>
      <c r="O3" s="0" t="n">
        <f aca="false">'Vas megye'!W9</f>
        <v>5</v>
      </c>
      <c r="P3" s="0" t="n">
        <f aca="false">'Vas megye'!X9</f>
        <v>0</v>
      </c>
      <c r="Q3" s="0" t="n">
        <f aca="false">'Vas megye'!Y9</f>
        <v>0</v>
      </c>
      <c r="R3" s="0" t="n">
        <f aca="false">'Vas megye'!Z9</f>
        <v>0</v>
      </c>
    </row>
    <row r="4" customFormat="false" ht="13.8" hidden="false" customHeight="false" outlineLevel="0" collapsed="false">
      <c r="A4" s="0" t="str">
        <f aca="false">'Vas megye'!A10</f>
        <v>Asszonyfa (Kis-), Kisasszonyfalva</v>
      </c>
      <c r="B4" s="0" t="n">
        <f aca="false">'Vas megye'!B10</f>
        <v>0</v>
      </c>
      <c r="C4" s="0" t="n">
        <f aca="false">'Vas megye'!C10</f>
        <v>254</v>
      </c>
      <c r="D4" s="0" t="n">
        <f aca="false">'Vas megye'!D10</f>
        <v>1</v>
      </c>
      <c r="E4" s="0" t="n">
        <f aca="false">'Vas megye'!E10</f>
        <v>0</v>
      </c>
      <c r="F4" s="0" t="n">
        <f aca="false">'Vas megye'!F10</f>
        <v>0</v>
      </c>
      <c r="G4" s="0" t="n">
        <f aca="false">'Vas megye'!G10</f>
        <v>0</v>
      </c>
      <c r="H4" s="0" t="n">
        <f aca="false">'Vas megye'!H10</f>
        <v>0</v>
      </c>
      <c r="I4" s="0" t="n">
        <f aca="false">'Vas megye'!P10</f>
        <v>294</v>
      </c>
      <c r="J4" s="0" t="n">
        <f aca="false">'Vas megye'!Q10</f>
        <v>1</v>
      </c>
      <c r="K4" s="0" t="n">
        <f aca="false">'Vas megye'!R10</f>
        <v>0</v>
      </c>
      <c r="L4" s="0" t="n">
        <f aca="false">'Vas megye'!S10</f>
        <v>0</v>
      </c>
      <c r="M4" s="0" t="n">
        <f aca="false">'Vas megye'!T10</f>
        <v>0</v>
      </c>
      <c r="N4" s="0" t="n">
        <f aca="false">'Vas megye'!V10</f>
        <v>330</v>
      </c>
      <c r="O4" s="0" t="n">
        <f aca="false">'Vas megye'!W10</f>
        <v>0</v>
      </c>
      <c r="P4" s="0" t="n">
        <f aca="false">'Vas megye'!X10</f>
        <v>0</v>
      </c>
      <c r="Q4" s="0" t="n">
        <f aca="false">'Vas megye'!Y10</f>
        <v>0</v>
      </c>
      <c r="R4" s="0" t="n">
        <f aca="false">'Vas megye'!Z10</f>
        <v>0</v>
      </c>
    </row>
    <row r="5" customFormat="false" ht="13.8" hidden="false" customHeight="false" outlineLevel="0" collapsed="false">
      <c r="A5" s="0" t="str">
        <f aca="false">'Vas megye'!A11</f>
        <v>Asszonyfa (Nagy-), Nagyasszonyfalva</v>
      </c>
      <c r="B5" s="0" t="n">
        <f aca="false">'Vas megye'!B11</f>
        <v>0</v>
      </c>
      <c r="C5" s="0" t="n">
        <f aca="false">'Vas megye'!C11</f>
        <v>300</v>
      </c>
      <c r="D5" s="0" t="n">
        <f aca="false">'Vas megye'!D11</f>
        <v>1</v>
      </c>
      <c r="E5" s="0" t="n">
        <f aca="false">'Vas megye'!E11</f>
        <v>2</v>
      </c>
      <c r="F5" s="0" t="n">
        <f aca="false">'Vas megye'!F11</f>
        <v>0</v>
      </c>
      <c r="G5" s="0" t="n">
        <f aca="false">'Vas megye'!G11</f>
        <v>0</v>
      </c>
      <c r="H5" s="0" t="n">
        <f aca="false">'Vas megye'!H11</f>
        <v>0</v>
      </c>
      <c r="I5" s="0" t="n">
        <f aca="false">'Vas megye'!P11</f>
        <v>382</v>
      </c>
      <c r="J5" s="0" t="n">
        <f aca="false">'Vas megye'!Q11</f>
        <v>1</v>
      </c>
      <c r="K5" s="0" t="n">
        <f aca="false">'Vas megye'!R11</f>
        <v>0</v>
      </c>
      <c r="L5" s="0" t="n">
        <f aca="false">'Vas megye'!S11</f>
        <v>0</v>
      </c>
      <c r="M5" s="0" t="n">
        <f aca="false">'Vas megye'!T11</f>
        <v>0</v>
      </c>
      <c r="N5" s="0" t="n">
        <f aca="false">'Vas megye'!V11</f>
        <v>391</v>
      </c>
      <c r="O5" s="0" t="n">
        <f aca="false">'Vas megye'!W11</f>
        <v>1</v>
      </c>
      <c r="P5" s="0" t="n">
        <f aca="false">'Vas megye'!X11</f>
        <v>0</v>
      </c>
      <c r="Q5" s="0" t="n">
        <f aca="false">'Vas megye'!Y11</f>
        <v>0</v>
      </c>
      <c r="R5" s="0" t="n">
        <f aca="false">'Vas megye'!Z11</f>
        <v>0</v>
      </c>
    </row>
    <row r="6" customFormat="false" ht="13.8" hidden="false" customHeight="false" outlineLevel="0" collapsed="false">
      <c r="A6" s="0" t="str">
        <f aca="false">'Vas megye'!A12</f>
        <v>Balogfa</v>
      </c>
      <c r="B6" s="0" t="n">
        <f aca="false">'Vas megye'!B12</f>
        <v>0</v>
      </c>
      <c r="C6" s="0" t="n">
        <f aca="false">'Vas megye'!C12</f>
        <v>219</v>
      </c>
      <c r="D6" s="0" t="n">
        <f aca="false">'Vas megye'!D12</f>
        <v>14</v>
      </c>
      <c r="E6" s="0" t="n">
        <f aca="false">'Vas megye'!E12</f>
        <v>3</v>
      </c>
      <c r="F6" s="0" t="n">
        <f aca="false">'Vas megye'!F12</f>
        <v>1</v>
      </c>
      <c r="G6" s="0" t="n">
        <f aca="false">'Vas megye'!G12</f>
        <v>0</v>
      </c>
      <c r="H6" s="0" t="n">
        <f aca="false">'Vas megye'!H12</f>
        <v>0</v>
      </c>
      <c r="I6" s="0" t="n">
        <f aca="false">'Vas megye'!P12</f>
        <v>294</v>
      </c>
      <c r="J6" s="0" t="n">
        <f aca="false">'Vas megye'!Q12</f>
        <v>1</v>
      </c>
      <c r="K6" s="0" t="n">
        <f aca="false">'Vas megye'!R12</f>
        <v>0</v>
      </c>
      <c r="L6" s="0" t="n">
        <f aca="false">'Vas megye'!S12</f>
        <v>0</v>
      </c>
      <c r="M6" s="0" t="n">
        <f aca="false">'Vas megye'!T12</f>
        <v>0</v>
      </c>
      <c r="N6" s="0" t="n">
        <f aca="false">'Vas megye'!V12</f>
        <v>404</v>
      </c>
      <c r="O6" s="0" t="n">
        <f aca="false">'Vas megye'!W12</f>
        <v>0</v>
      </c>
      <c r="P6" s="0" t="n">
        <f aca="false">'Vas megye'!X12</f>
        <v>0</v>
      </c>
      <c r="Q6" s="0" t="n">
        <f aca="false">'Vas megye'!Y12</f>
        <v>0</v>
      </c>
      <c r="R6" s="0" t="n">
        <f aca="false">'Vas megye'!Z12</f>
        <v>0</v>
      </c>
    </row>
    <row r="7" customFormat="false" ht="13.8" hidden="false" customHeight="false" outlineLevel="0" collapsed="false">
      <c r="A7" s="0" t="str">
        <f aca="false">'Vas megye'!A13</f>
        <v>Bárdos</v>
      </c>
      <c r="B7" s="0" t="n">
        <f aca="false">'Vas megye'!B13</f>
        <v>0</v>
      </c>
      <c r="C7" s="0" t="n">
        <f aca="false">'Vas megye'!C13</f>
        <v>154</v>
      </c>
      <c r="D7" s="0" t="n">
        <f aca="false">'Vas megye'!D13</f>
        <v>7</v>
      </c>
      <c r="E7" s="0" t="n">
        <f aca="false">'Vas megye'!E13</f>
        <v>0</v>
      </c>
      <c r="F7" s="0" t="n">
        <f aca="false">'Vas megye'!F13</f>
        <v>0</v>
      </c>
      <c r="G7" s="0" t="n">
        <f aca="false">'Vas megye'!G13</f>
        <v>0</v>
      </c>
      <c r="H7" s="0" t="n">
        <f aca="false">'Vas megye'!H13</f>
        <v>0</v>
      </c>
      <c r="I7" s="0" t="n">
        <f aca="false">'Vas megye'!P13</f>
        <v>167</v>
      </c>
      <c r="J7" s="0" t="n">
        <f aca="false">'Vas megye'!Q13</f>
        <v>2</v>
      </c>
      <c r="K7" s="0" t="n">
        <f aca="false">'Vas megye'!R13</f>
        <v>0</v>
      </c>
      <c r="L7" s="0" t="n">
        <f aca="false">'Vas megye'!S13</f>
        <v>0</v>
      </c>
      <c r="M7" s="0" t="n">
        <f aca="false">'Vas megye'!T13</f>
        <v>0</v>
      </c>
      <c r="N7" s="0" t="n">
        <f aca="false">'Vas megye'!V13</f>
        <v>139</v>
      </c>
      <c r="O7" s="0" t="n">
        <f aca="false">'Vas megye'!W13</f>
        <v>0</v>
      </c>
      <c r="P7" s="0" t="n">
        <f aca="false">'Vas megye'!X13</f>
        <v>0</v>
      </c>
      <c r="Q7" s="0" t="n">
        <f aca="false">'Vas megye'!Y13</f>
        <v>0</v>
      </c>
      <c r="R7" s="0" t="n">
        <f aca="false">'Vas megye'!Z13</f>
        <v>0</v>
      </c>
    </row>
    <row r="8" customFormat="false" ht="13.8" hidden="false" customHeight="false" outlineLevel="0" collapsed="false">
      <c r="A8" s="0" t="str">
        <f aca="false">'Vas megye'!A14</f>
        <v>Beled (Alsó-)</v>
      </c>
      <c r="B8" s="0" t="n">
        <f aca="false">'Vas megye'!B14</f>
        <v>0</v>
      </c>
      <c r="C8" s="0" t="n">
        <f aca="false">'Vas megye'!C14</f>
        <v>1</v>
      </c>
      <c r="D8" s="0" t="n">
        <f aca="false">'Vas megye'!D14</f>
        <v>375</v>
      </c>
      <c r="E8" s="0" t="n">
        <f aca="false">'Vas megye'!E14</f>
        <v>9</v>
      </c>
      <c r="F8" s="0" t="n">
        <f aca="false">'Vas megye'!F14</f>
        <v>0</v>
      </c>
      <c r="G8" s="0" t="n">
        <f aca="false">'Vas megye'!G14</f>
        <v>0</v>
      </c>
      <c r="H8" s="0" t="n">
        <f aca="false">'Vas megye'!H14</f>
        <v>0</v>
      </c>
      <c r="I8" s="0" t="n">
        <f aca="false">'Vas megye'!P14</f>
        <v>3</v>
      </c>
      <c r="J8" s="0" t="n">
        <f aca="false">'Vas megye'!Q14</f>
        <v>398</v>
      </c>
      <c r="K8" s="0" t="n">
        <f aca="false">'Vas megye'!R14</f>
        <v>1</v>
      </c>
      <c r="L8" s="0" t="n">
        <f aca="false">'Vas megye'!S14</f>
        <v>0</v>
      </c>
      <c r="M8" s="0" t="n">
        <f aca="false">'Vas megye'!T14</f>
        <v>0</v>
      </c>
      <c r="N8" s="0" t="n">
        <f aca="false">'Vas megye'!V14</f>
        <v>7</v>
      </c>
      <c r="O8" s="0" t="n">
        <f aca="false">'Vas megye'!W14</f>
        <v>395</v>
      </c>
      <c r="P8" s="0" t="n">
        <f aca="false">'Vas megye'!X14</f>
        <v>5</v>
      </c>
      <c r="Q8" s="0" t="n">
        <f aca="false">'Vas megye'!Y14</f>
        <v>0</v>
      </c>
      <c r="R8" s="0" t="n">
        <f aca="false">'Vas megye'!Z14</f>
        <v>0</v>
      </c>
    </row>
    <row r="9" customFormat="false" ht="13.8" hidden="false" customHeight="false" outlineLevel="0" collapsed="false">
      <c r="A9" s="0" t="str">
        <f aca="false">'Vas megye'!A15</f>
        <v>Beled (Felső-)</v>
      </c>
      <c r="B9" s="0" t="n">
        <f aca="false">'Vas megye'!B15</f>
        <v>0</v>
      </c>
      <c r="C9" s="0" t="n">
        <f aca="false">'Vas megye'!C15</f>
        <v>1</v>
      </c>
      <c r="D9" s="0" t="n">
        <f aca="false">'Vas megye'!D15</f>
        <v>347</v>
      </c>
      <c r="E9" s="0" t="n">
        <f aca="false">'Vas megye'!E15</f>
        <v>10</v>
      </c>
      <c r="F9" s="0" t="n">
        <f aca="false">'Vas megye'!F15</f>
        <v>0</v>
      </c>
      <c r="G9" s="0" t="n">
        <f aca="false">'Vas megye'!G15</f>
        <v>0</v>
      </c>
      <c r="H9" s="0" t="n">
        <f aca="false">'Vas megye'!H15</f>
        <v>0</v>
      </c>
      <c r="I9" s="0" t="n">
        <f aca="false">'Vas megye'!P15</f>
        <v>17</v>
      </c>
      <c r="J9" s="0" t="n">
        <f aca="false">'Vas megye'!Q15</f>
        <v>389</v>
      </c>
      <c r="K9" s="0" t="n">
        <f aca="false">'Vas megye'!R15</f>
        <v>4</v>
      </c>
      <c r="L9" s="0" t="n">
        <f aca="false">'Vas megye'!S15</f>
        <v>0</v>
      </c>
      <c r="M9" s="0" t="n">
        <f aca="false">'Vas megye'!T15</f>
        <v>0</v>
      </c>
      <c r="N9" s="0" t="n">
        <f aca="false">'Vas megye'!V15</f>
        <v>57</v>
      </c>
      <c r="O9" s="0" t="n">
        <f aca="false">'Vas megye'!W15</f>
        <v>344</v>
      </c>
      <c r="P9" s="0" t="n">
        <f aca="false">'Vas megye'!X15</f>
        <v>10</v>
      </c>
      <c r="Q9" s="0" t="n">
        <f aca="false">'Vas megye'!Y15</f>
        <v>0</v>
      </c>
      <c r="R9" s="0" t="n">
        <f aca="false">'Vas megye'!Z15</f>
        <v>0</v>
      </c>
    </row>
    <row r="10" customFormat="false" ht="13.8" hidden="false" customHeight="false" outlineLevel="0" collapsed="false">
      <c r="A10" s="0" t="str">
        <f aca="false">'Vas megye'!A16</f>
        <v>Bozzai</v>
      </c>
      <c r="B10" s="0" t="n">
        <f aca="false">'Vas megye'!B16</f>
        <v>0</v>
      </c>
      <c r="C10" s="0" t="n">
        <f aca="false">'Vas megye'!C16</f>
        <v>220</v>
      </c>
      <c r="D10" s="0" t="n">
        <f aca="false">'Vas megye'!D16</f>
        <v>0</v>
      </c>
      <c r="E10" s="0" t="n">
        <f aca="false">'Vas megye'!E16</f>
        <v>0</v>
      </c>
      <c r="F10" s="0" t="n">
        <f aca="false">'Vas megye'!F16</f>
        <v>0</v>
      </c>
      <c r="G10" s="0" t="n">
        <f aca="false">'Vas megye'!G16</f>
        <v>0</v>
      </c>
      <c r="H10" s="0" t="n">
        <f aca="false">'Vas megye'!H16</f>
        <v>0</v>
      </c>
      <c r="I10" s="0" t="n">
        <f aca="false">'Vas megye'!P16</f>
        <v>310</v>
      </c>
      <c r="J10" s="0" t="n">
        <f aca="false">'Vas megye'!Q16</f>
        <v>0</v>
      </c>
      <c r="K10" s="0" t="n">
        <f aca="false">'Vas megye'!R16</f>
        <v>0</v>
      </c>
      <c r="L10" s="0" t="n">
        <f aca="false">'Vas megye'!S16</f>
        <v>0</v>
      </c>
      <c r="M10" s="0" t="n">
        <f aca="false">'Vas megye'!T16</f>
        <v>0</v>
      </c>
      <c r="N10" s="0" t="n">
        <f aca="false">'Vas megye'!V16</f>
        <v>314</v>
      </c>
      <c r="O10" s="0" t="n">
        <f aca="false">'Vas megye'!W16</f>
        <v>0</v>
      </c>
      <c r="P10" s="0" t="n">
        <f aca="false">'Vas megye'!X16</f>
        <v>0</v>
      </c>
      <c r="Q10" s="0" t="n">
        <f aca="false">'Vas megye'!Y16</f>
        <v>0</v>
      </c>
      <c r="R10" s="0" t="n">
        <f aca="false">'Vas megye'!Z16</f>
        <v>0</v>
      </c>
    </row>
    <row r="11" customFormat="false" ht="13.8" hidden="false" customHeight="false" outlineLevel="0" collapsed="false">
      <c r="A11" s="0" t="str">
        <f aca="false">'Vas megye'!A17</f>
        <v>Bőd (Nemes-)</v>
      </c>
      <c r="B11" s="0" t="n">
        <f aca="false">'Vas megye'!B17</f>
        <v>0</v>
      </c>
      <c r="C11" s="0" t="n">
        <f aca="false">'Vas megye'!C17</f>
        <v>705</v>
      </c>
      <c r="D11" s="0" t="n">
        <f aca="false">'Vas megye'!D17</f>
        <v>4</v>
      </c>
      <c r="E11" s="0" t="n">
        <f aca="false">'Vas megye'!E17</f>
        <v>0</v>
      </c>
      <c r="F11" s="0" t="n">
        <f aca="false">'Vas megye'!F17</f>
        <v>0</v>
      </c>
      <c r="G11" s="0" t="n">
        <f aca="false">'Vas megye'!G17</f>
        <v>0</v>
      </c>
      <c r="H11" s="0" t="n">
        <f aca="false">'Vas megye'!H17</f>
        <v>0</v>
      </c>
      <c r="I11" s="0" t="n">
        <f aca="false">'Vas megye'!P17</f>
        <v>711</v>
      </c>
      <c r="J11" s="0" t="n">
        <f aca="false">'Vas megye'!Q17</f>
        <v>4</v>
      </c>
      <c r="K11" s="0" t="n">
        <f aca="false">'Vas megye'!R17</f>
        <v>0</v>
      </c>
      <c r="L11" s="0" t="n">
        <f aca="false">'Vas megye'!S17</f>
        <v>0</v>
      </c>
      <c r="M11" s="0" t="n">
        <f aca="false">'Vas megye'!T17</f>
        <v>0</v>
      </c>
      <c r="N11" s="0" t="n">
        <f aca="false">'Vas megye'!V17</f>
        <v>738</v>
      </c>
      <c r="O11" s="0" t="n">
        <f aca="false">'Vas megye'!W17</f>
        <v>5</v>
      </c>
      <c r="P11" s="0" t="n">
        <f aca="false">'Vas megye'!X17</f>
        <v>1</v>
      </c>
      <c r="Q11" s="0" t="n">
        <f aca="false">'Vas megye'!Y17</f>
        <v>0</v>
      </c>
      <c r="R11" s="0" t="n">
        <f aca="false">'Vas megye'!Z17</f>
        <v>5</v>
      </c>
    </row>
    <row r="12" customFormat="false" ht="13.8" hidden="false" customHeight="false" outlineLevel="0" collapsed="false">
      <c r="A12" s="0" t="str">
        <f aca="false">'Vas megye'!A18</f>
        <v>Bucsu</v>
      </c>
      <c r="B12" s="0" t="n">
        <f aca="false">'Vas megye'!B18</f>
        <v>0</v>
      </c>
      <c r="C12" s="0" t="n">
        <f aca="false">'Vas megye'!C18</f>
        <v>560</v>
      </c>
      <c r="D12" s="0" t="n">
        <f aca="false">'Vas megye'!D18</f>
        <v>15</v>
      </c>
      <c r="E12" s="0" t="n">
        <f aca="false">'Vas megye'!E18</f>
        <v>15</v>
      </c>
      <c r="F12" s="0" t="n">
        <f aca="false">'Vas megye'!F18</f>
        <v>0</v>
      </c>
      <c r="G12" s="0" t="n">
        <f aca="false">'Vas megye'!G18</f>
        <v>0</v>
      </c>
      <c r="H12" s="0" t="n">
        <f aca="false">'Vas megye'!H18</f>
        <v>0</v>
      </c>
      <c r="I12" s="0" t="n">
        <f aca="false">'Vas megye'!P18</f>
        <v>607</v>
      </c>
      <c r="J12" s="0" t="n">
        <f aca="false">'Vas megye'!Q18</f>
        <v>10</v>
      </c>
      <c r="K12" s="0" t="n">
        <f aca="false">'Vas megye'!R18</f>
        <v>2</v>
      </c>
      <c r="L12" s="0" t="n">
        <f aca="false">'Vas megye'!S18</f>
        <v>0</v>
      </c>
      <c r="M12" s="0" t="n">
        <f aca="false">'Vas megye'!T18</f>
        <v>2</v>
      </c>
      <c r="N12" s="0" t="n">
        <f aca="false">'Vas megye'!V18</f>
        <v>634</v>
      </c>
      <c r="O12" s="0" t="n">
        <f aca="false">'Vas megye'!W18</f>
        <v>2</v>
      </c>
      <c r="P12" s="0" t="n">
        <f aca="false">'Vas megye'!X18</f>
        <v>4</v>
      </c>
      <c r="Q12" s="0" t="n">
        <f aca="false">'Vas megye'!Y18</f>
        <v>0</v>
      </c>
      <c r="R12" s="0" t="n">
        <f aca="false">'Vas megye'!Z18</f>
        <v>0</v>
      </c>
    </row>
    <row r="13" customFormat="false" ht="13.8" hidden="false" customHeight="false" outlineLevel="0" collapsed="false">
      <c r="A13" s="0" t="str">
        <f aca="false">'Vas megye'!A19</f>
        <v>Csatár (Alsó-)</v>
      </c>
      <c r="B13" s="0" t="n">
        <f aca="false">'Vas megye'!B19</f>
        <v>0</v>
      </c>
      <c r="C13" s="0" t="n">
        <f aca="false">'Vas megye'!C19</f>
        <v>4</v>
      </c>
      <c r="D13" s="0" t="n">
        <f aca="false">'Vas megye'!D19</f>
        <v>18</v>
      </c>
      <c r="E13" s="0" t="n">
        <f aca="false">'Vas megye'!E19</f>
        <v>174</v>
      </c>
      <c r="F13" s="0" t="n">
        <f aca="false">'Vas megye'!F19</f>
        <v>0</v>
      </c>
      <c r="G13" s="0" t="n">
        <f aca="false">'Vas megye'!G19</f>
        <v>0</v>
      </c>
      <c r="H13" s="0" t="n">
        <f aca="false">'Vas megye'!H19</f>
        <v>0</v>
      </c>
      <c r="I13" s="0" t="n">
        <f aca="false">'Vas megye'!P19</f>
        <v>4</v>
      </c>
      <c r="J13" s="0" t="n">
        <f aca="false">'Vas megye'!Q19</f>
        <v>21</v>
      </c>
      <c r="K13" s="0" t="n">
        <f aca="false">'Vas megye'!R19</f>
        <v>187</v>
      </c>
      <c r="L13" s="0" t="n">
        <f aca="false">'Vas megye'!S19</f>
        <v>0</v>
      </c>
      <c r="M13" s="0" t="n">
        <f aca="false">'Vas megye'!T19</f>
        <v>0</v>
      </c>
      <c r="N13" s="0" t="n">
        <f aca="false">'Vas megye'!V19</f>
        <v>15</v>
      </c>
      <c r="O13" s="0" t="n">
        <f aca="false">'Vas megye'!W19</f>
        <v>7</v>
      </c>
      <c r="P13" s="0" t="n">
        <f aca="false">'Vas megye'!X19</f>
        <v>221</v>
      </c>
      <c r="Q13" s="0" t="n">
        <f aca="false">'Vas megye'!Y19</f>
        <v>0</v>
      </c>
      <c r="R13" s="0" t="n">
        <f aca="false">'Vas megye'!Z19</f>
        <v>1</v>
      </c>
    </row>
    <row r="14" customFormat="false" ht="13.8" hidden="false" customHeight="false" outlineLevel="0" collapsed="false">
      <c r="A14" s="0" t="str">
        <f aca="false">'Vas megye'!A20</f>
        <v>Csatár (Felső-)</v>
      </c>
      <c r="B14" s="0" t="n">
        <f aca="false">'Vas megye'!B20</f>
        <v>0</v>
      </c>
      <c r="C14" s="0" t="n">
        <f aca="false">'Vas megye'!C20</f>
        <v>23</v>
      </c>
      <c r="D14" s="0" t="n">
        <f aca="false">'Vas megye'!D20</f>
        <v>60</v>
      </c>
      <c r="E14" s="0" t="n">
        <f aca="false">'Vas megye'!E20</f>
        <v>469</v>
      </c>
      <c r="F14" s="0" t="n">
        <f aca="false">'Vas megye'!F20</f>
        <v>0</v>
      </c>
      <c r="G14" s="0" t="n">
        <f aca="false">'Vas megye'!G20</f>
        <v>0</v>
      </c>
      <c r="H14" s="0" t="n">
        <f aca="false">'Vas megye'!H20</f>
        <v>0</v>
      </c>
      <c r="I14" s="0" t="n">
        <f aca="false">'Vas megye'!P20</f>
        <v>119</v>
      </c>
      <c r="J14" s="0" t="n">
        <f aca="false">'Vas megye'!Q20</f>
        <v>41</v>
      </c>
      <c r="K14" s="0" t="n">
        <f aca="false">'Vas megye'!R20</f>
        <v>408</v>
      </c>
      <c r="L14" s="0" t="n">
        <f aca="false">'Vas megye'!S20</f>
        <v>0</v>
      </c>
      <c r="M14" s="0" t="n">
        <f aca="false">'Vas megye'!T20</f>
        <v>0</v>
      </c>
      <c r="N14" s="0" t="n">
        <f aca="false">'Vas megye'!V20</f>
        <v>131</v>
      </c>
      <c r="O14" s="0" t="n">
        <f aca="false">'Vas megye'!W20</f>
        <v>29</v>
      </c>
      <c r="P14" s="0" t="n">
        <f aca="false">'Vas megye'!X20</f>
        <v>426</v>
      </c>
      <c r="Q14" s="0" t="n">
        <f aca="false">'Vas megye'!Y20</f>
        <v>0</v>
      </c>
      <c r="R14" s="0" t="n">
        <f aca="false">'Vas megye'!Z20</f>
        <v>1</v>
      </c>
    </row>
    <row r="15" customFormat="false" ht="13.8" hidden="false" customHeight="false" outlineLevel="0" collapsed="false">
      <c r="A15" s="0" t="str">
        <f aca="false">'Vas megye'!A21</f>
        <v>Cséke, Csejke</v>
      </c>
      <c r="B15" s="0" t="n">
        <f aca="false">'Vas megye'!B21</f>
        <v>0</v>
      </c>
      <c r="C15" s="0" t="n">
        <f aca="false">'Vas megye'!C21</f>
        <v>2</v>
      </c>
      <c r="D15" s="0" t="n">
        <f aca="false">'Vas megye'!D21</f>
        <v>479</v>
      </c>
      <c r="E15" s="0" t="n">
        <f aca="false">'Vas megye'!E21</f>
        <v>0</v>
      </c>
      <c r="F15" s="0" t="n">
        <f aca="false">'Vas megye'!F21</f>
        <v>0</v>
      </c>
      <c r="G15" s="0" t="n">
        <f aca="false">'Vas megye'!G21</f>
        <v>0</v>
      </c>
      <c r="H15" s="0" t="n">
        <f aca="false">'Vas megye'!H21</f>
        <v>0</v>
      </c>
      <c r="I15" s="0" t="n">
        <f aca="false">'Vas megye'!P21</f>
        <v>1</v>
      </c>
      <c r="J15" s="0" t="n">
        <f aca="false">'Vas megye'!Q21</f>
        <v>534</v>
      </c>
      <c r="K15" s="0" t="n">
        <f aca="false">'Vas megye'!R21</f>
        <v>0</v>
      </c>
      <c r="L15" s="0" t="n">
        <f aca="false">'Vas megye'!S21</f>
        <v>0</v>
      </c>
      <c r="M15" s="0" t="n">
        <f aca="false">'Vas megye'!T21</f>
        <v>0</v>
      </c>
      <c r="N15" s="0" t="n">
        <f aca="false">'Vas megye'!V21</f>
        <v>0</v>
      </c>
      <c r="O15" s="0" t="n">
        <f aca="false">'Vas megye'!W21</f>
        <v>499</v>
      </c>
      <c r="P15" s="0" t="n">
        <f aca="false">'Vas megye'!X21</f>
        <v>8</v>
      </c>
      <c r="Q15" s="0" t="n">
        <f aca="false">'Vas megye'!Y21</f>
        <v>0</v>
      </c>
      <c r="R15" s="0" t="n">
        <f aca="false">'Vas megye'!Z21</f>
        <v>7</v>
      </c>
    </row>
    <row r="16" customFormat="false" ht="13.8" hidden="false" customHeight="false" outlineLevel="0" collapsed="false">
      <c r="A16" s="0" t="str">
        <f aca="false">'Vas megye'!A22</f>
        <v>Csém</v>
      </c>
      <c r="B16" s="0" t="n">
        <f aca="false">'Vas megye'!B22</f>
        <v>0</v>
      </c>
      <c r="C16" s="0" t="n">
        <f aca="false">'Vas megye'!C22</f>
        <v>5</v>
      </c>
      <c r="D16" s="0" t="n">
        <f aca="false">'Vas megye'!D22</f>
        <v>32</v>
      </c>
      <c r="E16" s="0" t="n">
        <f aca="false">'Vas megye'!E22</f>
        <v>624</v>
      </c>
      <c r="F16" s="0" t="n">
        <f aca="false">'Vas megye'!F22</f>
        <v>0</v>
      </c>
      <c r="G16" s="0" t="n">
        <f aca="false">'Vas megye'!G22</f>
        <v>7</v>
      </c>
      <c r="H16" s="0" t="n">
        <f aca="false">'Vas megye'!H22</f>
        <v>0</v>
      </c>
      <c r="I16" s="0" t="n">
        <f aca="false">'Vas megye'!P22</f>
        <v>30</v>
      </c>
      <c r="J16" s="0" t="n">
        <f aca="false">'Vas megye'!Q22</f>
        <v>7</v>
      </c>
      <c r="K16" s="0" t="n">
        <f aca="false">'Vas megye'!R22</f>
        <v>687</v>
      </c>
      <c r="L16" s="0" t="n">
        <f aca="false">'Vas megye'!S22</f>
        <v>0</v>
      </c>
      <c r="M16" s="0" t="n">
        <f aca="false">'Vas megye'!T22</f>
        <v>0</v>
      </c>
      <c r="N16" s="0" t="n">
        <f aca="false">'Vas megye'!V22</f>
        <v>41</v>
      </c>
      <c r="O16" s="0" t="n">
        <f aca="false">'Vas megye'!W22</f>
        <v>3</v>
      </c>
      <c r="P16" s="0" t="n">
        <f aca="false">'Vas megye'!X22</f>
        <v>675</v>
      </c>
      <c r="Q16" s="0" t="n">
        <f aca="false">'Vas megye'!Y22</f>
        <v>0</v>
      </c>
      <c r="R16" s="0" t="n">
        <f aca="false">'Vas megye'!Z22</f>
        <v>0</v>
      </c>
    </row>
    <row r="17" customFormat="false" ht="13.8" hidden="false" customHeight="false" outlineLevel="0" collapsed="false">
      <c r="A17" s="0" t="str">
        <f aca="false">'Vas megye'!A23</f>
        <v>Csempesz-Kopács</v>
      </c>
      <c r="B17" s="0" t="n">
        <f aca="false">'Vas megye'!B23</f>
        <v>0</v>
      </c>
      <c r="C17" s="0" t="n">
        <f aca="false">'Vas megye'!C23</f>
        <v>250</v>
      </c>
      <c r="D17" s="0" t="n">
        <f aca="false">'Vas megye'!D23</f>
        <v>0</v>
      </c>
      <c r="E17" s="0" t="n">
        <f aca="false">'Vas megye'!E23</f>
        <v>1</v>
      </c>
      <c r="F17" s="0" t="n">
        <f aca="false">'Vas megye'!F23</f>
        <v>0</v>
      </c>
      <c r="G17" s="0" t="n">
        <f aca="false">'Vas megye'!G23</f>
        <v>0</v>
      </c>
      <c r="H17" s="0" t="n">
        <f aca="false">'Vas megye'!H23</f>
        <v>0</v>
      </c>
      <c r="I17" s="0" t="n">
        <f aca="false">'Vas megye'!P23</f>
        <v>333</v>
      </c>
      <c r="J17" s="0" t="n">
        <f aca="false">'Vas megye'!Q23</f>
        <v>0</v>
      </c>
      <c r="K17" s="0" t="n">
        <f aca="false">'Vas megye'!R23</f>
        <v>0</v>
      </c>
      <c r="L17" s="0" t="n">
        <f aca="false">'Vas megye'!S23</f>
        <v>0</v>
      </c>
      <c r="M17" s="0" t="n">
        <f aca="false">'Vas megye'!T23</f>
        <v>0</v>
      </c>
      <c r="N17" s="0" t="n">
        <f aca="false">'Vas megye'!V23</f>
        <v>313</v>
      </c>
      <c r="O17" s="0" t="n">
        <f aca="false">'Vas megye'!W23</f>
        <v>0</v>
      </c>
      <c r="P17" s="0" t="n">
        <f aca="false">'Vas megye'!X23</f>
        <v>0</v>
      </c>
      <c r="Q17" s="0" t="n">
        <f aca="false">'Vas megye'!Y23</f>
        <v>0</v>
      </c>
      <c r="R17" s="0" t="n">
        <f aca="false">'Vas megye'!Z23</f>
        <v>0</v>
      </c>
    </row>
    <row r="18" customFormat="false" ht="13.8" hidden="false" customHeight="false" outlineLevel="0" collapsed="false">
      <c r="A18" s="0" t="str">
        <f aca="false">'Vas megye'!A24</f>
        <v>Dozmat</v>
      </c>
      <c r="B18" s="0" t="n">
        <f aca="false">'Vas megye'!B24</f>
        <v>0</v>
      </c>
      <c r="C18" s="0" t="n">
        <f aca="false">'Vas megye'!C24</f>
        <v>300</v>
      </c>
      <c r="D18" s="0" t="n">
        <f aca="false">'Vas megye'!D24</f>
        <v>2</v>
      </c>
      <c r="E18" s="0" t="n">
        <f aca="false">'Vas megye'!E24</f>
        <v>6</v>
      </c>
      <c r="F18" s="0" t="n">
        <f aca="false">'Vas megye'!F24</f>
        <v>0</v>
      </c>
      <c r="G18" s="0" t="n">
        <f aca="false">'Vas megye'!G24</f>
        <v>0</v>
      </c>
      <c r="H18" s="0" t="n">
        <f aca="false">'Vas megye'!H24</f>
        <v>0</v>
      </c>
      <c r="I18" s="0" t="n">
        <f aca="false">'Vas megye'!P24</f>
        <v>322</v>
      </c>
      <c r="J18" s="0" t="n">
        <f aca="false">'Vas megye'!Q24</f>
        <v>1</v>
      </c>
      <c r="K18" s="0" t="n">
        <f aca="false">'Vas megye'!R24</f>
        <v>5</v>
      </c>
      <c r="L18" s="0" t="n">
        <f aca="false">'Vas megye'!S24</f>
        <v>0</v>
      </c>
      <c r="M18" s="0" t="n">
        <f aca="false">'Vas megye'!T24</f>
        <v>1</v>
      </c>
      <c r="N18" s="0" t="n">
        <f aca="false">'Vas megye'!V24</f>
        <v>338</v>
      </c>
      <c r="O18" s="0" t="n">
        <f aca="false">'Vas megye'!W24</f>
        <v>0</v>
      </c>
      <c r="P18" s="0" t="n">
        <f aca="false">'Vas megye'!X24</f>
        <v>1</v>
      </c>
      <c r="Q18" s="0" t="n">
        <f aca="false">'Vas megye'!Y24</f>
        <v>0</v>
      </c>
      <c r="R18" s="0" t="n">
        <f aca="false">'Vas megye'!Z24</f>
        <v>0</v>
      </c>
    </row>
    <row r="19" customFormat="false" ht="13.8" hidden="false" customHeight="false" outlineLevel="0" collapsed="false">
      <c r="A19" s="0" t="str">
        <f aca="false">'Vas megye'!A25</f>
        <v>Dömötöri</v>
      </c>
      <c r="B19" s="0" t="n">
        <f aca="false">'Vas megye'!B25</f>
        <v>0</v>
      </c>
      <c r="C19" s="0" t="n">
        <f aca="false">'Vas megye'!C25</f>
        <v>280</v>
      </c>
      <c r="D19" s="0" t="n">
        <f aca="false">'Vas megye'!D25</f>
        <v>0</v>
      </c>
      <c r="E19" s="0" t="n">
        <f aca="false">'Vas megye'!E25</f>
        <v>2</v>
      </c>
      <c r="F19" s="0" t="n">
        <f aca="false">'Vas megye'!F25</f>
        <v>0</v>
      </c>
      <c r="G19" s="0" t="n">
        <f aca="false">'Vas megye'!G25</f>
        <v>0</v>
      </c>
      <c r="H19" s="0" t="n">
        <f aca="false">'Vas megye'!H25</f>
        <v>0</v>
      </c>
      <c r="I19" s="0" t="n">
        <f aca="false">'Vas megye'!P25</f>
        <v>352</v>
      </c>
      <c r="J19" s="0" t="n">
        <f aca="false">'Vas megye'!Q25</f>
        <v>0</v>
      </c>
      <c r="K19" s="0" t="n">
        <f aca="false">'Vas megye'!R25</f>
        <v>0</v>
      </c>
      <c r="L19" s="0" t="n">
        <f aca="false">'Vas megye'!S25</f>
        <v>0</v>
      </c>
      <c r="M19" s="0" t="n">
        <f aca="false">'Vas megye'!T25</f>
        <v>0</v>
      </c>
      <c r="N19" s="0" t="n">
        <f aca="false">'Vas megye'!V25</f>
        <v>433</v>
      </c>
      <c r="O19" s="0" t="n">
        <f aca="false">'Vas megye'!W25</f>
        <v>0</v>
      </c>
      <c r="P19" s="0" t="n">
        <f aca="false">'Vas megye'!X25</f>
        <v>0</v>
      </c>
      <c r="Q19" s="0" t="n">
        <f aca="false">'Vas megye'!Y25</f>
        <v>0</v>
      </c>
      <c r="R19" s="0" t="n">
        <f aca="false">'Vas megye'!Z25</f>
        <v>0</v>
      </c>
    </row>
    <row r="20" customFormat="false" ht="13.8" hidden="false" customHeight="false" outlineLevel="0" collapsed="false">
      <c r="A20" s="0" t="str">
        <f aca="false">'Vas megye'!A26</f>
        <v>Gencz (Német-), Nagygencs, Németgencs</v>
      </c>
      <c r="B20" s="0" t="n">
        <f aca="false">'Vas megye'!B26</f>
        <v>0</v>
      </c>
      <c r="C20" s="0" t="n">
        <f aca="false">'Vas megye'!C26</f>
        <v>1016</v>
      </c>
      <c r="D20" s="0" t="n">
        <f aca="false">'Vas megye'!D26</f>
        <v>3</v>
      </c>
      <c r="E20" s="0" t="n">
        <f aca="false">'Vas megye'!E26</f>
        <v>0</v>
      </c>
      <c r="F20" s="0" t="n">
        <f aca="false">'Vas megye'!F26</f>
        <v>0</v>
      </c>
      <c r="G20" s="0" t="n">
        <f aca="false">'Vas megye'!G26</f>
        <v>0</v>
      </c>
      <c r="H20" s="0" t="n">
        <f aca="false">'Vas megye'!H26</f>
        <v>0</v>
      </c>
      <c r="I20" s="0" t="n">
        <f aca="false">'Vas megye'!P26</f>
        <v>1251</v>
      </c>
      <c r="J20" s="0" t="n">
        <f aca="false">'Vas megye'!Q26</f>
        <v>12</v>
      </c>
      <c r="K20" s="0" t="n">
        <f aca="false">'Vas megye'!R26</f>
        <v>0</v>
      </c>
      <c r="L20" s="0" t="n">
        <f aca="false">'Vas megye'!S26</f>
        <v>0</v>
      </c>
      <c r="M20" s="0" t="n">
        <f aca="false">'Vas megye'!T26</f>
        <v>0</v>
      </c>
      <c r="N20" s="0" t="n">
        <f aca="false">'Vas megye'!V26</f>
        <v>1304</v>
      </c>
      <c r="O20" s="0" t="n">
        <f aca="false">'Vas megye'!W26</f>
        <v>12</v>
      </c>
      <c r="P20" s="0" t="n">
        <f aca="false">'Vas megye'!X26</f>
        <v>0</v>
      </c>
      <c r="Q20" s="0" t="n">
        <f aca="false">'Vas megye'!Y26</f>
        <v>0</v>
      </c>
      <c r="R20" s="0" t="n">
        <f aca="false">'Vas megye'!Z26</f>
        <v>0</v>
      </c>
    </row>
    <row r="21" customFormat="false" ht="13.8" hidden="false" customHeight="false" outlineLevel="0" collapsed="false">
      <c r="A21" s="0" t="str">
        <f aca="false">'Vas megye'!A27</f>
        <v>Herény-Senzefa, Herény</v>
      </c>
      <c r="B21" s="0" t="n">
        <f aca="false">'Vas megye'!B27</f>
        <v>0</v>
      </c>
      <c r="C21" s="0" t="n">
        <f aca="false">'Vas megye'!C27</f>
        <v>445</v>
      </c>
      <c r="D21" s="0" t="n">
        <f aca="false">'Vas megye'!D27</f>
        <v>14</v>
      </c>
      <c r="E21" s="0" t="n">
        <f aca="false">'Vas megye'!E27</f>
        <v>4</v>
      </c>
      <c r="F21" s="0" t="n">
        <f aca="false">'Vas megye'!F27</f>
        <v>0</v>
      </c>
      <c r="G21" s="0" t="n">
        <f aca="false">'Vas megye'!G27</f>
        <v>0</v>
      </c>
      <c r="H21" s="0" t="n">
        <f aca="false">'Vas megye'!H27</f>
        <v>0</v>
      </c>
      <c r="I21" s="0" t="n">
        <f aca="false">'Vas megye'!P27</f>
        <v>658</v>
      </c>
      <c r="J21" s="0" t="n">
        <f aca="false">'Vas megye'!Q27</f>
        <v>8</v>
      </c>
      <c r="K21" s="0" t="n">
        <f aca="false">'Vas megye'!R27</f>
        <v>0</v>
      </c>
      <c r="L21" s="0" t="n">
        <f aca="false">'Vas megye'!S27</f>
        <v>8</v>
      </c>
      <c r="M21" s="0" t="n">
        <f aca="false">'Vas megye'!T27</f>
        <v>0</v>
      </c>
      <c r="N21" s="0" t="n">
        <f aca="false">'Vas megye'!V27</f>
        <v>696</v>
      </c>
      <c r="O21" s="0" t="n">
        <f aca="false">'Vas megye'!W27</f>
        <v>5</v>
      </c>
      <c r="P21" s="0" t="n">
        <f aca="false">'Vas megye'!X27</f>
        <v>1</v>
      </c>
      <c r="Q21" s="0" t="n">
        <f aca="false">'Vas megye'!Y27</f>
        <v>11</v>
      </c>
      <c r="R21" s="0" t="n">
        <f aca="false">'Vas megye'!Z27</f>
        <v>5</v>
      </c>
    </row>
    <row r="22" customFormat="false" ht="13.8" hidden="false" customHeight="false" outlineLevel="0" collapsed="false">
      <c r="A22" s="0" t="str">
        <f aca="false">'Vas megye'!A28</f>
        <v>Hermán (Gyöngyös-)</v>
      </c>
      <c r="B22" s="0" t="n">
        <f aca="false">'Vas megye'!B28</f>
        <v>0</v>
      </c>
      <c r="C22" s="0" t="n">
        <f aca="false">'Vas megye'!C28</f>
        <v>389</v>
      </c>
      <c r="D22" s="0" t="n">
        <f aca="false">'Vas megye'!D28</f>
        <v>5</v>
      </c>
      <c r="E22" s="0" t="n">
        <f aca="false">'Vas megye'!E28</f>
        <v>0</v>
      </c>
      <c r="F22" s="0" t="n">
        <f aca="false">'Vas megye'!F28</f>
        <v>0</v>
      </c>
      <c r="G22" s="0" t="n">
        <f aca="false">'Vas megye'!G28</f>
        <v>0</v>
      </c>
      <c r="H22" s="0" t="n">
        <f aca="false">'Vas megye'!H28</f>
        <v>0</v>
      </c>
      <c r="I22" s="0" t="n">
        <f aca="false">'Vas megye'!P28</f>
        <v>475</v>
      </c>
      <c r="J22" s="0" t="n">
        <f aca="false">'Vas megye'!Q28</f>
        <v>3</v>
      </c>
      <c r="K22" s="0" t="n">
        <f aca="false">'Vas megye'!R28</f>
        <v>0</v>
      </c>
      <c r="L22" s="0" t="n">
        <f aca="false">'Vas megye'!S28</f>
        <v>0</v>
      </c>
      <c r="M22" s="0" t="n">
        <f aca="false">'Vas megye'!T28</f>
        <v>0</v>
      </c>
      <c r="N22" s="0" t="n">
        <f aca="false">'Vas megye'!V28</f>
        <v>510</v>
      </c>
      <c r="O22" s="0" t="n">
        <f aca="false">'Vas megye'!W28</f>
        <v>3</v>
      </c>
      <c r="P22" s="0" t="n">
        <f aca="false">'Vas megye'!X28</f>
        <v>3</v>
      </c>
      <c r="Q22" s="0" t="n">
        <f aca="false">'Vas megye'!Y28</f>
        <v>0</v>
      </c>
      <c r="R22" s="0" t="n">
        <f aca="false">'Vas megye'!Z28</f>
        <v>1</v>
      </c>
    </row>
    <row r="23" customFormat="false" ht="13.8" hidden="false" customHeight="false" outlineLevel="0" collapsed="false">
      <c r="A23" s="0" t="str">
        <f aca="false">'Vas megye'!A29</f>
        <v>Jaák, Ják</v>
      </c>
      <c r="B23" s="0" t="n">
        <f aca="false">'Vas megye'!B29</f>
        <v>0</v>
      </c>
      <c r="C23" s="0" t="n">
        <f aca="false">'Vas megye'!C29</f>
        <v>1544</v>
      </c>
      <c r="D23" s="0" t="n">
        <f aca="false">'Vas megye'!D29</f>
        <v>43</v>
      </c>
      <c r="E23" s="0" t="n">
        <f aca="false">'Vas megye'!E29</f>
        <v>12</v>
      </c>
      <c r="F23" s="0" t="n">
        <f aca="false">'Vas megye'!F29</f>
        <v>0</v>
      </c>
      <c r="G23" s="0" t="n">
        <f aca="false">'Vas megye'!G29</f>
        <v>0</v>
      </c>
      <c r="H23" s="0" t="n">
        <f aca="false">'Vas megye'!H29</f>
        <v>0</v>
      </c>
      <c r="I23" s="0" t="n">
        <f aca="false">'Vas megye'!P29</f>
        <v>2148</v>
      </c>
      <c r="J23" s="0" t="n">
        <f aca="false">'Vas megye'!Q29</f>
        <v>26</v>
      </c>
      <c r="K23" s="0" t="n">
        <f aca="false">'Vas megye'!R29</f>
        <v>7</v>
      </c>
      <c r="L23" s="0" t="n">
        <f aca="false">'Vas megye'!S29</f>
        <v>0</v>
      </c>
      <c r="M23" s="0" t="n">
        <f aca="false">'Vas megye'!T29</f>
        <v>1</v>
      </c>
      <c r="N23" s="0" t="n">
        <f aca="false">'Vas megye'!V29</f>
        <v>2207</v>
      </c>
      <c r="O23" s="0" t="n">
        <f aca="false">'Vas megye'!W29</f>
        <v>26</v>
      </c>
      <c r="P23" s="0" t="n">
        <f aca="false">'Vas megye'!X29</f>
        <v>2</v>
      </c>
      <c r="Q23" s="0" t="n">
        <f aca="false">'Vas megye'!Y29</f>
        <v>0</v>
      </c>
      <c r="R23" s="0" t="n">
        <f aca="false">'Vas megye'!Z29</f>
        <v>1</v>
      </c>
    </row>
    <row r="24" customFormat="false" ht="13.8" hidden="false" customHeight="false" outlineLevel="0" collapsed="false">
      <c r="A24" s="0" t="str">
        <f aca="false">'Vas megye'!A30</f>
        <v>Kajd (Nagy-), Kajd</v>
      </c>
      <c r="B24" s="0" t="n">
        <f aca="false">'Vas megye'!B30</f>
        <v>0</v>
      </c>
      <c r="C24" s="0" t="n">
        <f aca="false">'Vas megye'!C30</f>
        <v>397</v>
      </c>
      <c r="D24" s="0" t="n">
        <f aca="false">'Vas megye'!D30</f>
        <v>6</v>
      </c>
      <c r="E24" s="0" t="n">
        <f aca="false">'Vas megye'!E30</f>
        <v>0</v>
      </c>
      <c r="F24" s="0" t="n">
        <f aca="false">'Vas megye'!F30</f>
        <v>0</v>
      </c>
      <c r="G24" s="0" t="n">
        <f aca="false">'Vas megye'!G30</f>
        <v>1</v>
      </c>
      <c r="H24" s="0" t="n">
        <f aca="false">'Vas megye'!H30</f>
        <v>0</v>
      </c>
      <c r="I24" s="0" t="n">
        <f aca="false">'Vas megye'!P30</f>
        <v>454</v>
      </c>
      <c r="J24" s="0" t="n">
        <f aca="false">'Vas megye'!Q30</f>
        <v>3</v>
      </c>
      <c r="K24" s="0" t="n">
        <f aca="false">'Vas megye'!R30</f>
        <v>0</v>
      </c>
      <c r="L24" s="0" t="n">
        <f aca="false">'Vas megye'!S30</f>
        <v>4</v>
      </c>
      <c r="M24" s="0" t="n">
        <f aca="false">'Vas megye'!T30</f>
        <v>0</v>
      </c>
      <c r="N24" s="0" t="n">
        <f aca="false">'Vas megye'!V30</f>
        <v>470</v>
      </c>
      <c r="O24" s="0" t="n">
        <f aca="false">'Vas megye'!W30</f>
        <v>0</v>
      </c>
      <c r="P24" s="0" t="n">
        <f aca="false">'Vas megye'!X30</f>
        <v>0</v>
      </c>
      <c r="Q24" s="0" t="n">
        <f aca="false">'Vas megye'!Y30</f>
        <v>0</v>
      </c>
      <c r="R24" s="0" t="n">
        <f aca="false">'Vas megye'!Z30</f>
        <v>0</v>
      </c>
    </row>
    <row r="25" customFormat="false" ht="13.8" hidden="false" customHeight="false" outlineLevel="0" collapsed="false">
      <c r="A25" s="0" t="str">
        <f aca="false">'Vas megye'!A31</f>
        <v>Kámon</v>
      </c>
      <c r="B25" s="0" t="n">
        <f aca="false">'Vas megye'!B31</f>
        <v>0</v>
      </c>
      <c r="C25" s="0" t="n">
        <f aca="false">'Vas megye'!C31</f>
        <v>243</v>
      </c>
      <c r="D25" s="0" t="n">
        <f aca="false">'Vas megye'!D31</f>
        <v>15</v>
      </c>
      <c r="E25" s="0" t="n">
        <f aca="false">'Vas megye'!E31</f>
        <v>3</v>
      </c>
      <c r="F25" s="0" t="n">
        <f aca="false">'Vas megye'!F31</f>
        <v>0</v>
      </c>
      <c r="G25" s="0" t="n">
        <f aca="false">'Vas megye'!G31</f>
        <v>0</v>
      </c>
      <c r="H25" s="0" t="n">
        <f aca="false">'Vas megye'!H31</f>
        <v>0</v>
      </c>
      <c r="I25" s="0" t="n">
        <f aca="false">'Vas megye'!P31</f>
        <v>422</v>
      </c>
      <c r="J25" s="0" t="n">
        <f aca="false">'Vas megye'!Q31</f>
        <v>8</v>
      </c>
      <c r="K25" s="0" t="n">
        <f aca="false">'Vas megye'!R31</f>
        <v>0</v>
      </c>
      <c r="L25" s="0" t="n">
        <f aca="false">'Vas megye'!S31</f>
        <v>0</v>
      </c>
      <c r="M25" s="0" t="n">
        <f aca="false">'Vas megye'!T31</f>
        <v>1</v>
      </c>
      <c r="N25" s="0" t="n">
        <f aca="false">'Vas megye'!V31</f>
        <v>666</v>
      </c>
      <c r="O25" s="0" t="n">
        <f aca="false">'Vas megye'!W31</f>
        <v>30</v>
      </c>
      <c r="P25" s="0" t="n">
        <f aca="false">'Vas megye'!X31</f>
        <v>1</v>
      </c>
      <c r="Q25" s="0" t="n">
        <f aca="false">'Vas megye'!Y31</f>
        <v>0</v>
      </c>
      <c r="R25" s="0" t="n">
        <f aca="false">'Vas megye'!Z31</f>
        <v>2</v>
      </c>
    </row>
    <row r="26" customFormat="false" ht="13.8" hidden="false" customHeight="false" outlineLevel="0" collapsed="false">
      <c r="A26" s="0" t="str">
        <f aca="false">'Vas megye'!A32</f>
        <v>Keresztes (Magyar-)</v>
      </c>
      <c r="B26" s="0" t="n">
        <f aca="false">'Vas megye'!B32</f>
        <v>0</v>
      </c>
      <c r="C26" s="0" t="n">
        <f aca="false">'Vas megye'!C32</f>
        <v>2</v>
      </c>
      <c r="D26" s="0" t="n">
        <f aca="false">'Vas megye'!D32</f>
        <v>328</v>
      </c>
      <c r="E26" s="0" t="n">
        <f aca="false">'Vas megye'!E32</f>
        <v>4</v>
      </c>
      <c r="F26" s="0" t="n">
        <f aca="false">'Vas megye'!F32</f>
        <v>0</v>
      </c>
      <c r="G26" s="0" t="n">
        <f aca="false">'Vas megye'!G32</f>
        <v>0</v>
      </c>
      <c r="H26" s="0" t="n">
        <f aca="false">'Vas megye'!H32</f>
        <v>0</v>
      </c>
      <c r="I26" s="0" t="n">
        <f aca="false">'Vas megye'!P32</f>
        <v>4</v>
      </c>
      <c r="J26" s="0" t="n">
        <f aca="false">'Vas megye'!Q32</f>
        <v>303</v>
      </c>
      <c r="K26" s="0" t="n">
        <f aca="false">'Vas megye'!R32</f>
        <v>6</v>
      </c>
      <c r="L26" s="0" t="n">
        <f aca="false">'Vas megye'!S32</f>
        <v>0</v>
      </c>
      <c r="M26" s="0" t="n">
        <f aca="false">'Vas megye'!T32</f>
        <v>0</v>
      </c>
      <c r="N26" s="0" t="n">
        <f aca="false">'Vas megye'!V32</f>
        <v>6</v>
      </c>
      <c r="O26" s="0" t="n">
        <f aca="false">'Vas megye'!W32</f>
        <v>279</v>
      </c>
      <c r="P26" s="0" t="n">
        <f aca="false">'Vas megye'!X32</f>
        <v>4</v>
      </c>
      <c r="Q26" s="0" t="n">
        <f aca="false">'Vas megye'!Y32</f>
        <v>0</v>
      </c>
      <c r="R26" s="0" t="n">
        <f aca="false">'Vas megye'!Z32</f>
        <v>0</v>
      </c>
    </row>
    <row r="27" customFormat="false" ht="13.8" hidden="false" customHeight="false" outlineLevel="0" collapsed="false">
      <c r="A27" s="0" t="str">
        <f aca="false">'Vas megye'!A33</f>
        <v>Keresztes (Német-)</v>
      </c>
      <c r="B27" s="0" t="n">
        <f aca="false">'Vas megye'!B33</f>
        <v>0</v>
      </c>
      <c r="C27" s="0" t="n">
        <f aca="false">'Vas megye'!C33</f>
        <v>6</v>
      </c>
      <c r="D27" s="0" t="n">
        <f aca="false">'Vas megye'!D33</f>
        <v>402</v>
      </c>
      <c r="E27" s="0" t="n">
        <f aca="false">'Vas megye'!E33</f>
        <v>1</v>
      </c>
      <c r="F27" s="0" t="n">
        <f aca="false">'Vas megye'!F33</f>
        <v>0</v>
      </c>
      <c r="G27" s="0" t="n">
        <f aca="false">'Vas megye'!G33</f>
        <v>0</v>
      </c>
      <c r="H27" s="0" t="n">
        <f aca="false">'Vas megye'!H33</f>
        <v>0</v>
      </c>
      <c r="I27" s="0" t="n">
        <f aca="false">'Vas megye'!P33</f>
        <v>15</v>
      </c>
      <c r="J27" s="0" t="n">
        <f aca="false">'Vas megye'!Q33</f>
        <v>386</v>
      </c>
      <c r="K27" s="0" t="n">
        <f aca="false">'Vas megye'!R33</f>
        <v>5</v>
      </c>
      <c r="L27" s="0" t="n">
        <f aca="false">'Vas megye'!S33</f>
        <v>0</v>
      </c>
      <c r="M27" s="0" t="n">
        <f aca="false">'Vas megye'!T33</f>
        <v>0</v>
      </c>
      <c r="N27" s="0" t="n">
        <f aca="false">'Vas megye'!V33</f>
        <v>22</v>
      </c>
      <c r="O27" s="0" t="n">
        <f aca="false">'Vas megye'!W33</f>
        <v>376</v>
      </c>
      <c r="P27" s="0" t="n">
        <f aca="false">'Vas megye'!X33</f>
        <v>13</v>
      </c>
      <c r="Q27" s="0" t="n">
        <f aca="false">'Vas megye'!Y33</f>
        <v>0</v>
      </c>
      <c r="R27" s="0" t="n">
        <f aca="false">'Vas megye'!Z33</f>
        <v>0</v>
      </c>
    </row>
    <row r="28" customFormat="false" ht="13.8" hidden="false" customHeight="false" outlineLevel="0" collapsed="false">
      <c r="A28" s="0" t="str">
        <f aca="false">'Vas megye'!A34</f>
        <v>Kolom</v>
      </c>
      <c r="B28" s="0" t="n">
        <f aca="false">'Vas megye'!B34</f>
        <v>0</v>
      </c>
      <c r="C28" s="0" t="n">
        <f aca="false">'Vas megye'!C34</f>
        <v>8</v>
      </c>
      <c r="D28" s="0" t="n">
        <f aca="false">'Vas megye'!D34</f>
        <v>318</v>
      </c>
      <c r="E28" s="0" t="n">
        <f aca="false">'Vas megye'!E34</f>
        <v>2</v>
      </c>
      <c r="F28" s="0" t="n">
        <f aca="false">'Vas megye'!F34</f>
        <v>0</v>
      </c>
      <c r="G28" s="0" t="n">
        <f aca="false">'Vas megye'!G34</f>
        <v>0</v>
      </c>
      <c r="H28" s="0" t="n">
        <f aca="false">'Vas megye'!H34</f>
        <v>0</v>
      </c>
      <c r="I28" s="0" t="n">
        <f aca="false">'Vas megye'!P34</f>
        <v>9</v>
      </c>
      <c r="J28" s="0" t="n">
        <f aca="false">'Vas megye'!Q34</f>
        <v>294</v>
      </c>
      <c r="K28" s="0" t="n">
        <f aca="false">'Vas megye'!R34</f>
        <v>3</v>
      </c>
      <c r="L28" s="0" t="n">
        <f aca="false">'Vas megye'!S34</f>
        <v>0</v>
      </c>
      <c r="M28" s="0" t="n">
        <f aca="false">'Vas megye'!T34</f>
        <v>0</v>
      </c>
      <c r="N28" s="0" t="n">
        <f aca="false">'Vas megye'!V34</f>
        <v>53</v>
      </c>
      <c r="O28" s="0" t="n">
        <f aca="false">'Vas megye'!W34</f>
        <v>250</v>
      </c>
      <c r="P28" s="0" t="n">
        <f aca="false">'Vas megye'!X34</f>
        <v>4</v>
      </c>
      <c r="Q28" s="0" t="n">
        <f aca="false">'Vas megye'!Y34</f>
        <v>0</v>
      </c>
      <c r="R28" s="0" t="n">
        <f aca="false">'Vas megye'!Z34</f>
        <v>0</v>
      </c>
    </row>
    <row r="29" customFormat="false" ht="13.8" hidden="false" customHeight="false" outlineLevel="0" collapsed="false">
      <c r="A29" s="0" t="str">
        <f aca="false">'Vas megye'!A35</f>
        <v>Köveskut</v>
      </c>
      <c r="B29" s="0" t="n">
        <f aca="false">'Vas megye'!B35</f>
        <v>0</v>
      </c>
      <c r="C29" s="0" t="n">
        <f aca="false">'Vas megye'!C35</f>
        <v>407</v>
      </c>
      <c r="D29" s="0" t="n">
        <f aca="false">'Vas megye'!D35</f>
        <v>1</v>
      </c>
      <c r="E29" s="0" t="n">
        <f aca="false">'Vas megye'!E35</f>
        <v>1</v>
      </c>
      <c r="F29" s="0" t="n">
        <f aca="false">'Vas megye'!F35</f>
        <v>0</v>
      </c>
      <c r="G29" s="0" t="n">
        <f aca="false">'Vas megye'!G35</f>
        <v>0</v>
      </c>
      <c r="H29" s="0" t="n">
        <f aca="false">'Vas megye'!H35</f>
        <v>0</v>
      </c>
      <c r="I29" s="0" t="n">
        <f aca="false">'Vas megye'!P35</f>
        <v>485</v>
      </c>
      <c r="J29" s="0" t="n">
        <f aca="false">'Vas megye'!Q35</f>
        <v>3</v>
      </c>
      <c r="K29" s="0" t="n">
        <f aca="false">'Vas megye'!R35</f>
        <v>0</v>
      </c>
      <c r="L29" s="0" t="n">
        <f aca="false">'Vas megye'!S35</f>
        <v>0</v>
      </c>
      <c r="M29" s="0" t="n">
        <f aca="false">'Vas megye'!T35</f>
        <v>1</v>
      </c>
      <c r="N29" s="0" t="n">
        <f aca="false">'Vas megye'!V35</f>
        <v>507</v>
      </c>
      <c r="O29" s="0" t="n">
        <f aca="false">'Vas megye'!W35</f>
        <v>2</v>
      </c>
      <c r="P29" s="0" t="n">
        <f aca="false">'Vas megye'!X35</f>
        <v>0</v>
      </c>
      <c r="Q29" s="0" t="n">
        <f aca="false">'Vas megye'!Y35</f>
        <v>0</v>
      </c>
      <c r="R29" s="0" t="n">
        <f aca="false">'Vas megye'!Z35</f>
        <v>0</v>
      </c>
    </row>
    <row r="30" customFormat="false" ht="13.8" hidden="false" customHeight="false" outlineLevel="0" collapsed="false">
      <c r="A30" s="0" t="str">
        <f aca="false">'Vas megye'!A36</f>
        <v>Lipárt</v>
      </c>
      <c r="B30" s="0" t="n">
        <f aca="false">'Vas megye'!B36</f>
        <v>0</v>
      </c>
      <c r="C30" s="0" t="n">
        <f aca="false">'Vas megye'!C36</f>
        <v>415</v>
      </c>
      <c r="D30" s="0" t="n">
        <f aca="false">'Vas megye'!D36</f>
        <v>0</v>
      </c>
      <c r="E30" s="0" t="n">
        <f aca="false">'Vas megye'!E36</f>
        <v>0</v>
      </c>
      <c r="F30" s="0" t="n">
        <f aca="false">'Vas megye'!F36</f>
        <v>0</v>
      </c>
      <c r="G30" s="0" t="n">
        <f aca="false">'Vas megye'!G36</f>
        <v>0</v>
      </c>
      <c r="H30" s="0" t="n">
        <f aca="false">'Vas megye'!H36</f>
        <v>0</v>
      </c>
      <c r="I30" s="0" t="n">
        <f aca="false">'Vas megye'!P36</f>
        <v>496</v>
      </c>
      <c r="J30" s="0" t="n">
        <f aca="false">'Vas megye'!Q36</f>
        <v>0</v>
      </c>
      <c r="K30" s="0" t="n">
        <f aca="false">'Vas megye'!R36</f>
        <v>0</v>
      </c>
      <c r="L30" s="0" t="n">
        <f aca="false">'Vas megye'!S36</f>
        <v>2</v>
      </c>
      <c r="M30" s="0" t="n">
        <f aca="false">'Vas megye'!T36</f>
        <v>0</v>
      </c>
      <c r="N30" s="0" t="n">
        <f aca="false">'Vas megye'!V36</f>
        <v>582</v>
      </c>
      <c r="O30" s="0" t="n">
        <f aca="false">'Vas megye'!W36</f>
        <v>0</v>
      </c>
      <c r="P30" s="0" t="n">
        <f aca="false">'Vas megye'!X36</f>
        <v>0</v>
      </c>
      <c r="Q30" s="0" t="n">
        <f aca="false">'Vas megye'!Y36</f>
        <v>0</v>
      </c>
      <c r="R30" s="0" t="n">
        <f aca="false">'Vas megye'!Z36</f>
        <v>6</v>
      </c>
    </row>
    <row r="31" customFormat="false" ht="13.8" hidden="false" customHeight="false" outlineLevel="0" collapsed="false">
      <c r="A31" s="0" t="str">
        <f aca="false">'Vas megye'!A37</f>
        <v>Lő (Horvát-), Horvátlövő</v>
      </c>
      <c r="B31" s="0" t="n">
        <f aca="false">'Vas megye'!B37</f>
        <v>0</v>
      </c>
      <c r="C31" s="0" t="n">
        <f aca="false">'Vas megye'!C37</f>
        <v>0</v>
      </c>
      <c r="D31" s="0" t="n">
        <f aca="false">'Vas megye'!D37</f>
        <v>55</v>
      </c>
      <c r="E31" s="0" t="n">
        <f aca="false">'Vas megye'!E37</f>
        <v>310</v>
      </c>
      <c r="F31" s="0" t="n">
        <f aca="false">'Vas megye'!F37</f>
        <v>0</v>
      </c>
      <c r="G31" s="0" t="n">
        <f aca="false">'Vas megye'!G37</f>
        <v>1</v>
      </c>
      <c r="H31" s="0" t="n">
        <f aca="false">'Vas megye'!H37</f>
        <v>0</v>
      </c>
      <c r="I31" s="0" t="n">
        <f aca="false">'Vas megye'!P37</f>
        <v>1</v>
      </c>
      <c r="J31" s="0" t="n">
        <f aca="false">'Vas megye'!Q37</f>
        <v>43</v>
      </c>
      <c r="K31" s="0" t="n">
        <f aca="false">'Vas megye'!R37</f>
        <v>383</v>
      </c>
      <c r="L31" s="0" t="n">
        <f aca="false">'Vas megye'!S37</f>
        <v>0</v>
      </c>
      <c r="M31" s="0" t="n">
        <f aca="false">'Vas megye'!T37</f>
        <v>0</v>
      </c>
      <c r="N31" s="0" t="n">
        <f aca="false">'Vas megye'!V37</f>
        <v>10</v>
      </c>
      <c r="O31" s="0" t="n">
        <f aca="false">'Vas megye'!W37</f>
        <v>34</v>
      </c>
      <c r="P31" s="0" t="n">
        <f aca="false">'Vas megye'!X37</f>
        <v>345</v>
      </c>
      <c r="Q31" s="0" t="n">
        <f aca="false">'Vas megye'!Y37</f>
        <v>0</v>
      </c>
      <c r="R31" s="0" t="n">
        <f aca="false">'Vas megye'!Z37</f>
        <v>8</v>
      </c>
    </row>
    <row r="32" customFormat="false" ht="13.8" hidden="false" customHeight="false" outlineLevel="0" collapsed="false">
      <c r="A32" s="0" t="str">
        <f aca="false">'Vas megye'!A38</f>
        <v>Lő (Német-), Németlövő</v>
      </c>
      <c r="B32" s="0" t="n">
        <f aca="false">'Vas megye'!B38</f>
        <v>0</v>
      </c>
      <c r="C32" s="0" t="n">
        <f aca="false">'Vas megye'!C38</f>
        <v>9</v>
      </c>
      <c r="D32" s="0" t="n">
        <f aca="false">'Vas megye'!D38</f>
        <v>845</v>
      </c>
      <c r="E32" s="0" t="n">
        <f aca="false">'Vas megye'!E38</f>
        <v>10</v>
      </c>
      <c r="F32" s="0" t="n">
        <f aca="false">'Vas megye'!F38</f>
        <v>0</v>
      </c>
      <c r="G32" s="0" t="n">
        <f aca="false">'Vas megye'!G38</f>
        <v>0</v>
      </c>
      <c r="H32" s="0" t="n">
        <f aca="false">'Vas megye'!H38</f>
        <v>0</v>
      </c>
      <c r="I32" s="0" t="n">
        <f aca="false">'Vas megye'!P38</f>
        <v>40</v>
      </c>
      <c r="J32" s="0" t="n">
        <f aca="false">'Vas megye'!Q38</f>
        <v>989</v>
      </c>
      <c r="K32" s="0" t="n">
        <f aca="false">'Vas megye'!R38</f>
        <v>5</v>
      </c>
      <c r="L32" s="0" t="n">
        <f aca="false">'Vas megye'!S38</f>
        <v>0</v>
      </c>
      <c r="M32" s="0" t="n">
        <f aca="false">'Vas megye'!T38</f>
        <v>0</v>
      </c>
      <c r="N32" s="0" t="n">
        <f aca="false">'Vas megye'!V38</f>
        <v>91</v>
      </c>
      <c r="O32" s="0" t="n">
        <f aca="false">'Vas megye'!W38</f>
        <v>878</v>
      </c>
      <c r="P32" s="0" t="n">
        <f aca="false">'Vas megye'!X38</f>
        <v>8</v>
      </c>
      <c r="Q32" s="0" t="n">
        <f aca="false">'Vas megye'!Y38</f>
        <v>0</v>
      </c>
      <c r="R32" s="0" t="n">
        <f aca="false">'Vas megye'!Z38</f>
        <v>0</v>
      </c>
    </row>
    <row r="33" customFormat="false" ht="13.8" hidden="false" customHeight="false" outlineLevel="0" collapsed="false">
      <c r="A33" s="0" t="str">
        <f aca="false">'Vas megye'!A39</f>
        <v>Meszlen</v>
      </c>
      <c r="B33" s="0" t="n">
        <f aca="false">'Vas megye'!B39</f>
        <v>0</v>
      </c>
      <c r="C33" s="0" t="n">
        <f aca="false">'Vas megye'!C39</f>
        <v>689</v>
      </c>
      <c r="D33" s="0" t="n">
        <f aca="false">'Vas megye'!D39</f>
        <v>18</v>
      </c>
      <c r="E33" s="0" t="n">
        <f aca="false">'Vas megye'!E39</f>
        <v>0</v>
      </c>
      <c r="F33" s="0" t="n">
        <f aca="false">'Vas megye'!F39</f>
        <v>1</v>
      </c>
      <c r="G33" s="0" t="n">
        <f aca="false">'Vas megye'!G39</f>
        <v>0</v>
      </c>
      <c r="H33" s="0" t="n">
        <f aca="false">'Vas megye'!H39</f>
        <v>0</v>
      </c>
      <c r="I33" s="0" t="n">
        <f aca="false">'Vas megye'!P39</f>
        <v>716</v>
      </c>
      <c r="J33" s="0" t="n">
        <f aca="false">'Vas megye'!Q39</f>
        <v>13</v>
      </c>
      <c r="K33" s="0" t="n">
        <f aca="false">'Vas megye'!R39</f>
        <v>0</v>
      </c>
      <c r="L33" s="0" t="n">
        <f aca="false">'Vas megye'!S39</f>
        <v>0</v>
      </c>
      <c r="M33" s="0" t="n">
        <f aca="false">'Vas megye'!T39</f>
        <v>7</v>
      </c>
      <c r="N33" s="0" t="n">
        <f aca="false">'Vas megye'!V39</f>
        <v>668</v>
      </c>
      <c r="O33" s="0" t="n">
        <f aca="false">'Vas megye'!W39</f>
        <v>13</v>
      </c>
      <c r="P33" s="0" t="n">
        <f aca="false">'Vas megye'!X39</f>
        <v>3</v>
      </c>
      <c r="Q33" s="0" t="n">
        <f aca="false">'Vas megye'!Y39</f>
        <v>0</v>
      </c>
      <c r="R33" s="0" t="n">
        <f aca="false">'Vas megye'!Z39</f>
        <v>0</v>
      </c>
    </row>
    <row r="34" customFormat="false" ht="13.8" hidden="false" customHeight="false" outlineLevel="0" collapsed="false">
      <c r="A34" s="0" t="str">
        <f aca="false">'Vas megye'!A40</f>
        <v>Monyorókerék</v>
      </c>
      <c r="B34" s="0" t="n">
        <f aca="false">'Vas megye'!B40</f>
        <v>0</v>
      </c>
      <c r="C34" s="0" t="n">
        <f aca="false">'Vas megye'!C40</f>
        <v>17</v>
      </c>
      <c r="D34" s="0" t="n">
        <f aca="false">'Vas megye'!D40</f>
        <v>466</v>
      </c>
      <c r="E34" s="0" t="n">
        <f aca="false">'Vas megye'!E40</f>
        <v>8</v>
      </c>
      <c r="F34" s="0" t="n">
        <f aca="false">'Vas megye'!F40</f>
        <v>0</v>
      </c>
      <c r="G34" s="0" t="n">
        <f aca="false">'Vas megye'!G40</f>
        <v>0</v>
      </c>
      <c r="H34" s="0" t="n">
        <f aca="false">'Vas megye'!H40</f>
        <v>0</v>
      </c>
      <c r="I34" s="0" t="n">
        <f aca="false">'Vas megye'!P40</f>
        <v>47</v>
      </c>
      <c r="J34" s="0" t="n">
        <f aca="false">'Vas megye'!Q40</f>
        <v>492</v>
      </c>
      <c r="K34" s="0" t="n">
        <f aca="false">'Vas megye'!R40</f>
        <v>7</v>
      </c>
      <c r="L34" s="0" t="n">
        <f aca="false">'Vas megye'!S40</f>
        <v>0</v>
      </c>
      <c r="M34" s="0" t="n">
        <f aca="false">'Vas megye'!T40</f>
        <v>1</v>
      </c>
      <c r="N34" s="0" t="n">
        <f aca="false">'Vas megye'!V40</f>
        <v>91</v>
      </c>
      <c r="O34" s="0" t="n">
        <f aca="false">'Vas megye'!W40</f>
        <v>447</v>
      </c>
      <c r="P34" s="0" t="n">
        <f aca="false">'Vas megye'!X40</f>
        <v>11</v>
      </c>
      <c r="Q34" s="0" t="n">
        <f aca="false">'Vas megye'!Y40</f>
        <v>0</v>
      </c>
      <c r="R34" s="0" t="n">
        <f aca="false">'Vas megye'!Z40</f>
        <v>1</v>
      </c>
    </row>
    <row r="35" customFormat="false" ht="13.8" hidden="false" customHeight="false" outlineLevel="0" collapsed="false">
      <c r="A35" s="0" t="str">
        <f aca="false">'Vas megye'!A41</f>
        <v>Nárai</v>
      </c>
      <c r="B35" s="0" t="n">
        <f aca="false">'Vas megye'!B41</f>
        <v>0</v>
      </c>
      <c r="C35" s="0" t="n">
        <f aca="false">'Vas megye'!C41</f>
        <v>744</v>
      </c>
      <c r="D35" s="0" t="n">
        <f aca="false">'Vas megye'!D41</f>
        <v>6</v>
      </c>
      <c r="E35" s="0" t="n">
        <f aca="false">'Vas megye'!E41</f>
        <v>1</v>
      </c>
      <c r="F35" s="0" t="n">
        <f aca="false">'Vas megye'!F41</f>
        <v>0</v>
      </c>
      <c r="G35" s="0" t="n">
        <f aca="false">'Vas megye'!G41</f>
        <v>0</v>
      </c>
      <c r="H35" s="0" t="n">
        <f aca="false">'Vas megye'!H41</f>
        <v>0</v>
      </c>
      <c r="I35" s="0" t="n">
        <f aca="false">'Vas megye'!P41</f>
        <v>918</v>
      </c>
      <c r="J35" s="0" t="n">
        <f aca="false">'Vas megye'!Q41</f>
        <v>3</v>
      </c>
      <c r="K35" s="0" t="n">
        <f aca="false">'Vas megye'!R41</f>
        <v>1</v>
      </c>
      <c r="L35" s="0" t="n">
        <f aca="false">'Vas megye'!S41</f>
        <v>0</v>
      </c>
      <c r="M35" s="0" t="n">
        <f aca="false">'Vas megye'!T41</f>
        <v>0</v>
      </c>
      <c r="N35" s="0" t="n">
        <f aca="false">'Vas megye'!V41</f>
        <v>929</v>
      </c>
      <c r="O35" s="0" t="n">
        <f aca="false">'Vas megye'!W41</f>
        <v>2</v>
      </c>
      <c r="P35" s="0" t="n">
        <f aca="false">'Vas megye'!X41</f>
        <v>1</v>
      </c>
      <c r="Q35" s="0" t="n">
        <f aca="false">'Vas megye'!Y41</f>
        <v>0</v>
      </c>
      <c r="R35" s="0" t="n">
        <f aca="false">'Vas megye'!Z41</f>
        <v>0</v>
      </c>
    </row>
    <row r="36" customFormat="false" ht="13.8" hidden="false" customHeight="false" outlineLevel="0" collapsed="false">
      <c r="A36" s="0" t="str">
        <f aca="false">'Vas megye'!A42</f>
        <v>Narda (Kis-)</v>
      </c>
      <c r="B36" s="0" t="n">
        <f aca="false">'Vas megye'!B42</f>
        <v>0</v>
      </c>
      <c r="C36" s="0" t="n">
        <f aca="false">'Vas megye'!C42</f>
        <v>4</v>
      </c>
      <c r="D36" s="0" t="n">
        <f aca="false">'Vas megye'!D42</f>
        <v>13</v>
      </c>
      <c r="E36" s="0" t="n">
        <f aca="false">'Vas megye'!E42</f>
        <v>139</v>
      </c>
      <c r="F36" s="0" t="n">
        <f aca="false">'Vas megye'!F42</f>
        <v>0</v>
      </c>
      <c r="G36" s="0" t="n">
        <f aca="false">'Vas megye'!G42</f>
        <v>0</v>
      </c>
      <c r="H36" s="0" t="n">
        <f aca="false">'Vas megye'!H42</f>
        <v>0</v>
      </c>
      <c r="I36" s="0" t="n">
        <f aca="false">'Vas megye'!P42</f>
        <v>6</v>
      </c>
      <c r="J36" s="0" t="n">
        <f aca="false">'Vas megye'!Q42</f>
        <v>5</v>
      </c>
      <c r="K36" s="0" t="n">
        <f aca="false">'Vas megye'!R42</f>
        <v>222</v>
      </c>
      <c r="L36" s="0" t="n">
        <f aca="false">'Vas megye'!S42</f>
        <v>0</v>
      </c>
      <c r="M36" s="0" t="n">
        <f aca="false">'Vas megye'!T42</f>
        <v>0</v>
      </c>
      <c r="N36" s="0" t="n">
        <f aca="false">'Vas megye'!V42</f>
        <v>8</v>
      </c>
      <c r="O36" s="0" t="n">
        <f aca="false">'Vas megye'!W42</f>
        <v>2</v>
      </c>
      <c r="P36" s="0" t="n">
        <f aca="false">'Vas megye'!X42</f>
        <v>202</v>
      </c>
      <c r="Q36" s="0" t="n">
        <f aca="false">'Vas megye'!Y42</f>
        <v>0</v>
      </c>
      <c r="R36" s="0" t="n">
        <f aca="false">'Vas megye'!Z42</f>
        <v>0</v>
      </c>
    </row>
    <row r="37" customFormat="false" ht="13.8" hidden="false" customHeight="false" outlineLevel="0" collapsed="false">
      <c r="A37" s="0" t="str">
        <f aca="false">'Vas megye'!A43</f>
        <v>Narda (Nagy-)</v>
      </c>
      <c r="B37" s="0" t="n">
        <f aca="false">'Vas megye'!B43</f>
        <v>0</v>
      </c>
      <c r="C37" s="0" t="n">
        <f aca="false">'Vas megye'!C43</f>
        <v>17</v>
      </c>
      <c r="D37" s="0" t="n">
        <f aca="false">'Vas megye'!D43</f>
        <v>9</v>
      </c>
      <c r="E37" s="0" t="n">
        <f aca="false">'Vas megye'!E43</f>
        <v>475</v>
      </c>
      <c r="F37" s="0" t="n">
        <f aca="false">'Vas megye'!F43</f>
        <v>0</v>
      </c>
      <c r="G37" s="0" t="n">
        <f aca="false">'Vas megye'!G43</f>
        <v>0</v>
      </c>
      <c r="H37" s="0" t="n">
        <f aca="false">'Vas megye'!H43</f>
        <v>0</v>
      </c>
      <c r="I37" s="0" t="n">
        <f aca="false">'Vas megye'!P43</f>
        <v>18</v>
      </c>
      <c r="J37" s="0" t="n">
        <f aca="false">'Vas megye'!Q43</f>
        <v>6</v>
      </c>
      <c r="K37" s="0" t="n">
        <f aca="false">'Vas megye'!R43</f>
        <v>453</v>
      </c>
      <c r="L37" s="0" t="n">
        <f aca="false">'Vas megye'!S43</f>
        <v>0</v>
      </c>
      <c r="M37" s="0" t="n">
        <f aca="false">'Vas megye'!T43</f>
        <v>0</v>
      </c>
      <c r="N37" s="0" t="n">
        <f aca="false">'Vas megye'!V43</f>
        <v>12</v>
      </c>
      <c r="O37" s="0" t="n">
        <f aca="false">'Vas megye'!W43</f>
        <v>9</v>
      </c>
      <c r="P37" s="0" t="n">
        <f aca="false">'Vas megye'!X43</f>
        <v>449</v>
      </c>
      <c r="Q37" s="0" t="n">
        <f aca="false">'Vas megye'!Y43</f>
        <v>0</v>
      </c>
      <c r="R37" s="0" t="n">
        <f aca="false">'Vas megye'!Z43</f>
        <v>0</v>
      </c>
    </row>
    <row r="38" customFormat="false" ht="13.8" hidden="false" customHeight="false" outlineLevel="0" collapsed="false">
      <c r="A38" s="0" t="str">
        <f aca="false">'Vas megye'!A44</f>
        <v>Olad</v>
      </c>
      <c r="B38" s="0" t="n">
        <f aca="false">'Vas megye'!B44</f>
        <v>0</v>
      </c>
      <c r="C38" s="0" t="n">
        <f aca="false">'Vas megye'!C44</f>
        <v>653</v>
      </c>
      <c r="D38" s="0" t="n">
        <f aca="false">'Vas megye'!D44</f>
        <v>6</v>
      </c>
      <c r="E38" s="0" t="n">
        <f aca="false">'Vas megye'!E44</f>
        <v>6</v>
      </c>
      <c r="F38" s="0" t="n">
        <f aca="false">'Vas megye'!F44</f>
        <v>0</v>
      </c>
      <c r="G38" s="0" t="n">
        <f aca="false">'Vas megye'!G44</f>
        <v>0</v>
      </c>
      <c r="H38" s="0" t="n">
        <f aca="false">'Vas megye'!H44</f>
        <v>0</v>
      </c>
      <c r="I38" s="0" t="n">
        <f aca="false">'Vas megye'!P44</f>
        <v>817</v>
      </c>
      <c r="J38" s="0" t="n">
        <f aca="false">'Vas megye'!Q44</f>
        <v>0</v>
      </c>
      <c r="K38" s="0" t="n">
        <f aca="false">'Vas megye'!R44</f>
        <v>0</v>
      </c>
      <c r="L38" s="0" t="n">
        <f aca="false">'Vas megye'!S44</f>
        <v>0</v>
      </c>
      <c r="M38" s="0" t="n">
        <f aca="false">'Vas megye'!T44</f>
        <v>0</v>
      </c>
      <c r="N38" s="0" t="n">
        <f aca="false">'Vas megye'!V44</f>
        <v>947</v>
      </c>
      <c r="O38" s="0" t="n">
        <f aca="false">'Vas megye'!W44</f>
        <v>4</v>
      </c>
      <c r="P38" s="0" t="n">
        <f aca="false">'Vas megye'!X44</f>
        <v>0</v>
      </c>
      <c r="Q38" s="0" t="n">
        <f aca="false">'Vas megye'!Y44</f>
        <v>0</v>
      </c>
      <c r="R38" s="0" t="n">
        <f aca="false">'Vas megye'!Z44</f>
        <v>0</v>
      </c>
    </row>
    <row r="39" customFormat="false" ht="13.8" hidden="false" customHeight="false" outlineLevel="0" collapsed="false">
      <c r="A39" s="0" t="str">
        <f aca="false">'Vas megye'!A45</f>
        <v>Ondód</v>
      </c>
      <c r="B39" s="0" t="n">
        <f aca="false">'Vas megye'!B45</f>
        <v>0</v>
      </c>
      <c r="C39" s="0" t="n">
        <f aca="false">'Vas megye'!C45</f>
        <v>510</v>
      </c>
      <c r="D39" s="0" t="n">
        <f aca="false">'Vas megye'!D45</f>
        <v>9</v>
      </c>
      <c r="E39" s="0" t="n">
        <f aca="false">'Vas megye'!E45</f>
        <v>2</v>
      </c>
      <c r="F39" s="0" t="n">
        <f aca="false">'Vas megye'!F45</f>
        <v>0</v>
      </c>
      <c r="G39" s="0" t="n">
        <f aca="false">'Vas megye'!G45</f>
        <v>0</v>
      </c>
      <c r="H39" s="0" t="n">
        <f aca="false">'Vas megye'!H45</f>
        <v>0</v>
      </c>
      <c r="I39" s="0" t="n">
        <f aca="false">'Vas megye'!P45</f>
        <v>692</v>
      </c>
      <c r="J39" s="0" t="n">
        <f aca="false">'Vas megye'!Q45</f>
        <v>5</v>
      </c>
      <c r="K39" s="0" t="n">
        <f aca="false">'Vas megye'!R45</f>
        <v>8</v>
      </c>
      <c r="L39" s="0" t="n">
        <f aca="false">'Vas megye'!S45</f>
        <v>0</v>
      </c>
      <c r="M39" s="0" t="n">
        <f aca="false">'Vas megye'!T45</f>
        <v>0</v>
      </c>
      <c r="N39" s="0" t="n">
        <f aca="false">'Vas megye'!V45</f>
        <v>763</v>
      </c>
      <c r="O39" s="0" t="n">
        <f aca="false">'Vas megye'!W45</f>
        <v>4</v>
      </c>
      <c r="P39" s="0" t="n">
        <f aca="false">'Vas megye'!X45</f>
        <v>1</v>
      </c>
      <c r="Q39" s="0" t="n">
        <f aca="false">'Vas megye'!Y45</f>
        <v>0</v>
      </c>
      <c r="R39" s="0" t="n">
        <f aca="false">'Vas megye'!Z45</f>
        <v>0</v>
      </c>
    </row>
    <row r="40" customFormat="false" ht="13.8" hidden="false" customHeight="false" outlineLevel="0" collapsed="false">
      <c r="A40" s="0" t="str">
        <f aca="false">'Vas megye'!A46</f>
        <v>Perint (Ó-)</v>
      </c>
      <c r="B40" s="0" t="n">
        <f aca="false">'Vas megye'!B46</f>
        <v>1</v>
      </c>
      <c r="C40" s="0" t="n">
        <f aca="false">'Vas megye'!C46</f>
        <v>1186</v>
      </c>
      <c r="D40" s="0" t="n">
        <f aca="false">'Vas megye'!D46</f>
        <v>208</v>
      </c>
      <c r="E40" s="0" t="n">
        <f aca="false">'Vas megye'!E46</f>
        <v>11</v>
      </c>
      <c r="F40" s="0" t="n">
        <f aca="false">'Vas megye'!F46</f>
        <v>1</v>
      </c>
      <c r="G40" s="0" t="n">
        <f aca="false">'Vas megye'!G46</f>
        <v>3</v>
      </c>
      <c r="H40" s="0" t="n">
        <f aca="false">'Vas megye'!H46</f>
        <v>0</v>
      </c>
      <c r="I40" s="0" t="n">
        <f aca="false">'Vas megye'!P46</f>
        <v>0</v>
      </c>
      <c r="J40" s="0" t="n">
        <f aca="false">'Vas megye'!Q46</f>
        <v>0</v>
      </c>
      <c r="K40" s="0" t="n">
        <f aca="false">'Vas megye'!R46</f>
        <v>0</v>
      </c>
      <c r="L40" s="0" t="n">
        <f aca="false">'Vas megye'!S46</f>
        <v>0</v>
      </c>
      <c r="M40" s="0" t="n">
        <f aca="false">'Vas megye'!T46</f>
        <v>0</v>
      </c>
      <c r="N40" s="0" t="n">
        <f aca="false">'Vas megye'!V46</f>
        <v>0</v>
      </c>
      <c r="O40" s="0" t="n">
        <f aca="false">'Vas megye'!W46</f>
        <v>0</v>
      </c>
      <c r="P40" s="0" t="n">
        <f aca="false">'Vas megye'!X46</f>
        <v>0</v>
      </c>
      <c r="Q40" s="0" t="n">
        <f aca="false">'Vas megye'!Y46</f>
        <v>0</v>
      </c>
      <c r="R40" s="0" t="n">
        <f aca="false">'Vas megye'!Z46</f>
        <v>0</v>
      </c>
    </row>
    <row r="41" customFormat="false" ht="13.8" hidden="false" customHeight="false" outlineLevel="0" collapsed="false">
      <c r="A41" s="0" t="str">
        <f aca="false">'Vas megye'!A47</f>
        <v>Perint (Uj-)</v>
      </c>
      <c r="B41" s="0" t="n">
        <f aca="false">'Vas megye'!B47</f>
        <v>0</v>
      </c>
      <c r="C41" s="0" t="n">
        <f aca="false">'Vas megye'!C47</f>
        <v>529</v>
      </c>
      <c r="D41" s="0" t="n">
        <f aca="false">'Vas megye'!D47</f>
        <v>3</v>
      </c>
      <c r="E41" s="0" t="n">
        <f aca="false">'Vas megye'!E47</f>
        <v>4</v>
      </c>
      <c r="F41" s="0" t="n">
        <f aca="false">'Vas megye'!F47</f>
        <v>0</v>
      </c>
      <c r="G41" s="0" t="n">
        <f aca="false">'Vas megye'!G47</f>
        <v>0</v>
      </c>
      <c r="H41" s="0" t="n">
        <f aca="false">'Vas megye'!H47</f>
        <v>0</v>
      </c>
      <c r="I41" s="0" t="n">
        <f aca="false">'Vas megye'!P47</f>
        <v>624</v>
      </c>
      <c r="J41" s="0" t="n">
        <f aca="false">'Vas megye'!Q47</f>
        <v>1</v>
      </c>
      <c r="K41" s="0" t="n">
        <f aca="false">'Vas megye'!R47</f>
        <v>0</v>
      </c>
      <c r="L41" s="0" t="n">
        <f aca="false">'Vas megye'!S47</f>
        <v>0</v>
      </c>
      <c r="M41" s="0" t="n">
        <f aca="false">'Vas megye'!T47</f>
        <v>36</v>
      </c>
      <c r="N41" s="0" t="n">
        <f aca="false">'Vas megye'!V47</f>
        <v>672</v>
      </c>
      <c r="O41" s="0" t="n">
        <f aca="false">'Vas megye'!W47</f>
        <v>4</v>
      </c>
      <c r="P41" s="0" t="n">
        <f aca="false">'Vas megye'!X47</f>
        <v>0</v>
      </c>
      <c r="Q41" s="0" t="n">
        <f aca="false">'Vas megye'!Y47</f>
        <v>0</v>
      </c>
      <c r="R41" s="0" t="n">
        <f aca="false">'Vas megye'!Z47</f>
        <v>0</v>
      </c>
    </row>
    <row r="42" customFormat="false" ht="13.8" hidden="false" customHeight="false" outlineLevel="0" collapsed="false">
      <c r="A42" s="0" t="str">
        <f aca="false">'Vas megye'!A48</f>
        <v>Pokolfalu</v>
      </c>
      <c r="B42" s="0" t="n">
        <f aca="false">'Vas megye'!B48</f>
        <v>0</v>
      </c>
      <c r="C42" s="0" t="n">
        <f aca="false">'Vas megye'!C48</f>
        <v>1</v>
      </c>
      <c r="D42" s="0" t="n">
        <f aca="false">'Vas megye'!D48</f>
        <v>112</v>
      </c>
      <c r="E42" s="0" t="n">
        <f aca="false">'Vas megye'!E48</f>
        <v>2</v>
      </c>
      <c r="F42" s="0" t="n">
        <f aca="false">'Vas megye'!F48</f>
        <v>0</v>
      </c>
      <c r="G42" s="0" t="n">
        <f aca="false">'Vas megye'!G48</f>
        <v>2</v>
      </c>
      <c r="H42" s="0" t="n">
        <f aca="false">'Vas megye'!H48</f>
        <v>0</v>
      </c>
      <c r="I42" s="0" t="n">
        <f aca="false">'Vas megye'!P48</f>
        <v>1</v>
      </c>
      <c r="J42" s="0" t="n">
        <f aca="false">'Vas megye'!Q48</f>
        <v>134</v>
      </c>
      <c r="K42" s="0" t="n">
        <f aca="false">'Vas megye'!R48</f>
        <v>0</v>
      </c>
      <c r="L42" s="0" t="n">
        <f aca="false">'Vas megye'!S48</f>
        <v>0</v>
      </c>
      <c r="M42" s="0" t="n">
        <f aca="false">'Vas megye'!T48</f>
        <v>0</v>
      </c>
      <c r="N42" s="0" t="n">
        <f aca="false">'Vas megye'!V48</f>
        <v>1</v>
      </c>
      <c r="O42" s="0" t="n">
        <f aca="false">'Vas megye'!W48</f>
        <v>123</v>
      </c>
      <c r="P42" s="0" t="n">
        <f aca="false">'Vas megye'!X48</f>
        <v>1</v>
      </c>
      <c r="Q42" s="0" t="n">
        <f aca="false">'Vas megye'!Y48</f>
        <v>0</v>
      </c>
      <c r="R42" s="0" t="n">
        <f aca="false">'Vas megye'!Z48</f>
        <v>0</v>
      </c>
    </row>
    <row r="43" customFormat="false" ht="13.8" hidden="false" customHeight="false" outlineLevel="0" collapsed="false">
      <c r="A43" s="0" t="str">
        <f aca="false">'Vas megye'!A49</f>
        <v>Pornó, Pornóapáti</v>
      </c>
      <c r="B43" s="0" t="n">
        <f aca="false">'Vas megye'!B49</f>
        <v>0</v>
      </c>
      <c r="C43" s="0" t="n">
        <f aca="false">'Vas megye'!C49</f>
        <v>70</v>
      </c>
      <c r="D43" s="0" t="n">
        <f aca="false">'Vas megye'!D49</f>
        <v>568</v>
      </c>
      <c r="E43" s="0" t="n">
        <f aca="false">'Vas megye'!E49</f>
        <v>26</v>
      </c>
      <c r="F43" s="0" t="n">
        <f aca="false">'Vas megye'!F49</f>
        <v>0</v>
      </c>
      <c r="G43" s="0" t="n">
        <f aca="false">'Vas megye'!G49</f>
        <v>0</v>
      </c>
      <c r="H43" s="0" t="n">
        <f aca="false">'Vas megye'!H49</f>
        <v>0</v>
      </c>
      <c r="I43" s="0" t="n">
        <f aca="false">'Vas megye'!P49</f>
        <v>89</v>
      </c>
      <c r="J43" s="0" t="n">
        <f aca="false">'Vas megye'!Q49</f>
        <v>586</v>
      </c>
      <c r="K43" s="0" t="n">
        <f aca="false">'Vas megye'!R49</f>
        <v>11</v>
      </c>
      <c r="L43" s="0" t="n">
        <f aca="false">'Vas megye'!S49</f>
        <v>1</v>
      </c>
      <c r="M43" s="0" t="n">
        <f aca="false">'Vas megye'!T49</f>
        <v>0</v>
      </c>
      <c r="N43" s="0" t="n">
        <f aca="false">'Vas megye'!V49</f>
        <v>153</v>
      </c>
      <c r="O43" s="0" t="n">
        <f aca="false">'Vas megye'!W49</f>
        <v>536</v>
      </c>
      <c r="P43" s="0" t="n">
        <f aca="false">'Vas megye'!X49</f>
        <v>7</v>
      </c>
      <c r="Q43" s="0" t="n">
        <f aca="false">'Vas megye'!Y49</f>
        <v>0</v>
      </c>
      <c r="R43" s="0" t="n">
        <f aca="false">'Vas megye'!Z49</f>
        <v>0</v>
      </c>
    </row>
    <row r="44" customFormat="false" ht="13.8" hidden="false" customHeight="false" outlineLevel="0" collapsed="false">
      <c r="A44" s="0" t="str">
        <f aca="false">'Vas megye'!A50</f>
        <v>Salfa</v>
      </c>
      <c r="B44" s="0" t="n">
        <f aca="false">'Vas megye'!B50</f>
        <v>0</v>
      </c>
      <c r="C44" s="0" t="n">
        <f aca="false">'Vas megye'!C50</f>
        <v>172</v>
      </c>
      <c r="D44" s="0" t="n">
        <f aca="false">'Vas megye'!D50</f>
        <v>7</v>
      </c>
      <c r="E44" s="0" t="n">
        <f aca="false">'Vas megye'!E50</f>
        <v>2</v>
      </c>
      <c r="F44" s="0" t="n">
        <f aca="false">'Vas megye'!F50</f>
        <v>1</v>
      </c>
      <c r="G44" s="0" t="n">
        <f aca="false">'Vas megye'!G50</f>
        <v>0</v>
      </c>
      <c r="H44" s="0" t="n">
        <f aca="false">'Vas megye'!H50</f>
        <v>0</v>
      </c>
      <c r="I44" s="0" t="n">
        <f aca="false">'Vas megye'!P50</f>
        <v>198</v>
      </c>
      <c r="J44" s="0" t="n">
        <f aca="false">'Vas megye'!Q50</f>
        <v>3</v>
      </c>
      <c r="K44" s="0" t="n">
        <f aca="false">'Vas megye'!R50</f>
        <v>0</v>
      </c>
      <c r="L44" s="0" t="n">
        <f aca="false">'Vas megye'!S50</f>
        <v>0</v>
      </c>
      <c r="M44" s="0" t="n">
        <f aca="false">'Vas megye'!T50</f>
        <v>0</v>
      </c>
      <c r="N44" s="0" t="n">
        <f aca="false">'Vas megye'!V50</f>
        <v>162</v>
      </c>
      <c r="O44" s="0" t="n">
        <f aca="false">'Vas megye'!W50</f>
        <v>2</v>
      </c>
      <c r="P44" s="0" t="n">
        <f aca="false">'Vas megye'!X50</f>
        <v>0</v>
      </c>
      <c r="Q44" s="0" t="n">
        <f aca="false">'Vas megye'!Y50</f>
        <v>0</v>
      </c>
      <c r="R44" s="0" t="n">
        <f aca="false">'Vas megye'!Z50</f>
        <v>0</v>
      </c>
    </row>
    <row r="45" customFormat="false" ht="13.8" hidden="false" customHeight="false" outlineLevel="0" collapsed="false">
      <c r="A45" s="0" t="str">
        <f aca="false">'Vas megye'!A51</f>
        <v>Seé (Kis-)</v>
      </c>
      <c r="B45" s="0" t="n">
        <f aca="false">'Vas megye'!B51</f>
        <v>47</v>
      </c>
      <c r="C45" s="0" t="n">
        <f aca="false">'Vas megye'!C51</f>
        <v>111</v>
      </c>
      <c r="D45" s="0" t="n">
        <f aca="false">'Vas megye'!D51</f>
        <v>0</v>
      </c>
      <c r="E45" s="0" t="n">
        <f aca="false">'Vas megye'!E51</f>
        <v>0</v>
      </c>
      <c r="F45" s="0" t="n">
        <f aca="false">'Vas megye'!F51</f>
        <v>0</v>
      </c>
      <c r="G45" s="0" t="n">
        <f aca="false">'Vas megye'!G51</f>
        <v>0</v>
      </c>
      <c r="H45" s="0" t="n">
        <f aca="false">'Vas megye'!H51</f>
        <v>0</v>
      </c>
      <c r="I45" s="0" t="n">
        <f aca="false">'Vas megye'!P51</f>
        <v>0</v>
      </c>
      <c r="J45" s="0" t="n">
        <f aca="false">'Vas megye'!Q51</f>
        <v>0</v>
      </c>
      <c r="K45" s="0" t="n">
        <f aca="false">'Vas megye'!R51</f>
        <v>0</v>
      </c>
      <c r="L45" s="0" t="n">
        <f aca="false">'Vas megye'!S51</f>
        <v>0</v>
      </c>
      <c r="M45" s="0" t="n">
        <f aca="false">'Vas megye'!T51</f>
        <v>0</v>
      </c>
      <c r="N45" s="0" t="n">
        <f aca="false">'Vas megye'!V51</f>
        <v>0</v>
      </c>
      <c r="O45" s="0" t="n">
        <f aca="false">'Vas megye'!W51</f>
        <v>0</v>
      </c>
      <c r="P45" s="0" t="n">
        <f aca="false">'Vas megye'!X51</f>
        <v>0</v>
      </c>
      <c r="Q45" s="0" t="n">
        <f aca="false">'Vas megye'!Y51</f>
        <v>0</v>
      </c>
      <c r="R45" s="0" t="n">
        <f aca="false">'Vas megye'!Z51</f>
        <v>0</v>
      </c>
    </row>
    <row r="46" customFormat="false" ht="13.8" hidden="false" customHeight="false" outlineLevel="0" collapsed="false">
      <c r="A46" s="0" t="str">
        <f aca="false">'Vas megye'!A52</f>
        <v>Seé (Nagy-)</v>
      </c>
      <c r="B46" s="0" t="n">
        <f aca="false">'Vas megye'!B52</f>
        <v>47</v>
      </c>
      <c r="C46" s="0" t="n">
        <f aca="false">'Vas megye'!C52</f>
        <v>211</v>
      </c>
      <c r="D46" s="0" t="n">
        <f aca="false">'Vas megye'!D52</f>
        <v>1</v>
      </c>
      <c r="E46" s="0" t="n">
        <f aca="false">'Vas megye'!E52</f>
        <v>2</v>
      </c>
      <c r="F46" s="0" t="n">
        <f aca="false">'Vas megye'!F52</f>
        <v>0</v>
      </c>
      <c r="G46" s="0" t="n">
        <f aca="false">'Vas megye'!G52</f>
        <v>0</v>
      </c>
      <c r="H46" s="0" t="n">
        <f aca="false">'Vas megye'!H52</f>
        <v>0</v>
      </c>
      <c r="I46" s="0" t="n">
        <f aca="false">'Vas megye'!P52</f>
        <v>353</v>
      </c>
      <c r="J46" s="0" t="n">
        <f aca="false">'Vas megye'!Q52</f>
        <v>0</v>
      </c>
      <c r="K46" s="0" t="n">
        <f aca="false">'Vas megye'!R52</f>
        <v>0</v>
      </c>
      <c r="L46" s="0" t="n">
        <f aca="false">'Vas megye'!S52</f>
        <v>0</v>
      </c>
      <c r="M46" s="0" t="n">
        <f aca="false">'Vas megye'!T52</f>
        <v>0</v>
      </c>
      <c r="N46" s="0" t="n">
        <f aca="false">'Vas megye'!V52</f>
        <v>415</v>
      </c>
      <c r="O46" s="0" t="n">
        <f aca="false">'Vas megye'!W52</f>
        <v>0</v>
      </c>
      <c r="P46" s="0" t="n">
        <f aca="false">'Vas megye'!X52</f>
        <v>0</v>
      </c>
      <c r="Q46" s="0" t="n">
        <f aca="false">'Vas megye'!Y52</f>
        <v>0</v>
      </c>
      <c r="R46" s="0" t="n">
        <f aca="false">'Vas megye'!Z52</f>
        <v>0</v>
      </c>
    </row>
    <row r="47" customFormat="false" ht="13.8" hidden="false" customHeight="false" outlineLevel="0" collapsed="false">
      <c r="A47" s="0" t="str">
        <f aca="false">'Vas megye'!A53</f>
        <v>Söpte</v>
      </c>
      <c r="B47" s="0" t="n">
        <f aca="false">'Vas megye'!B53</f>
        <v>0</v>
      </c>
      <c r="C47" s="0" t="n">
        <f aca="false">'Vas megye'!C53</f>
        <v>589</v>
      </c>
      <c r="D47" s="0" t="n">
        <f aca="false">'Vas megye'!D53</f>
        <v>6</v>
      </c>
      <c r="E47" s="0" t="n">
        <f aca="false">'Vas megye'!E53</f>
        <v>0</v>
      </c>
      <c r="F47" s="0" t="n">
        <f aca="false">'Vas megye'!F53</f>
        <v>0</v>
      </c>
      <c r="G47" s="0" t="n">
        <f aca="false">'Vas megye'!G53</f>
        <v>0</v>
      </c>
      <c r="H47" s="0" t="n">
        <f aca="false">'Vas megye'!H53</f>
        <v>0</v>
      </c>
      <c r="I47" s="0" t="n">
        <f aca="false">'Vas megye'!P53</f>
        <v>741</v>
      </c>
      <c r="J47" s="0" t="n">
        <f aca="false">'Vas megye'!Q53</f>
        <v>14</v>
      </c>
      <c r="K47" s="0" t="n">
        <f aca="false">'Vas megye'!R53</f>
        <v>3</v>
      </c>
      <c r="L47" s="0" t="n">
        <f aca="false">'Vas megye'!S53</f>
        <v>0</v>
      </c>
      <c r="M47" s="0" t="n">
        <f aca="false">'Vas megye'!T53</f>
        <v>0</v>
      </c>
      <c r="N47" s="0" t="n">
        <f aca="false">'Vas megye'!V53</f>
        <v>849</v>
      </c>
      <c r="O47" s="0" t="n">
        <f aca="false">'Vas megye'!W53</f>
        <v>11</v>
      </c>
      <c r="P47" s="0" t="n">
        <f aca="false">'Vas megye'!X53</f>
        <v>4</v>
      </c>
      <c r="Q47" s="0" t="n">
        <f aca="false">'Vas megye'!Y53</f>
        <v>0</v>
      </c>
      <c r="R47" s="0" t="n">
        <f aca="false">'Vas megye'!Z53</f>
        <v>0</v>
      </c>
    </row>
    <row r="48" customFormat="false" ht="13.8" hidden="false" customHeight="false" outlineLevel="0" collapsed="false">
      <c r="A48" s="0" t="str">
        <f aca="false">'Vas megye'!A54</f>
        <v>Surány (Vas-)</v>
      </c>
      <c r="B48" s="0" t="n">
        <f aca="false">'Vas megye'!B54</f>
        <v>0</v>
      </c>
      <c r="C48" s="0" t="n">
        <f aca="false">'Vas megye'!C54</f>
        <v>440</v>
      </c>
      <c r="D48" s="0" t="n">
        <f aca="false">'Vas megye'!D54</f>
        <v>10</v>
      </c>
      <c r="E48" s="0" t="n">
        <f aca="false">'Vas megye'!E54</f>
        <v>1</v>
      </c>
      <c r="F48" s="0" t="n">
        <f aca="false">'Vas megye'!F54</f>
        <v>1</v>
      </c>
      <c r="G48" s="0" t="n">
        <f aca="false">'Vas megye'!G54</f>
        <v>0</v>
      </c>
      <c r="H48" s="0" t="n">
        <f aca="false">'Vas megye'!H54</f>
        <v>0</v>
      </c>
      <c r="I48" s="0" t="n">
        <f aca="false">'Vas megye'!P54</f>
        <v>580</v>
      </c>
      <c r="J48" s="0" t="n">
        <f aca="false">'Vas megye'!Q54</f>
        <v>3</v>
      </c>
      <c r="K48" s="0" t="n">
        <f aca="false">'Vas megye'!R54</f>
        <v>1</v>
      </c>
      <c r="L48" s="0" t="n">
        <f aca="false">'Vas megye'!S54</f>
        <v>0</v>
      </c>
      <c r="M48" s="0" t="n">
        <f aca="false">'Vas megye'!T54</f>
        <v>4</v>
      </c>
      <c r="N48" s="0" t="n">
        <f aca="false">'Vas megye'!V54</f>
        <v>634</v>
      </c>
      <c r="O48" s="0" t="n">
        <f aca="false">'Vas megye'!W54</f>
        <v>4</v>
      </c>
      <c r="P48" s="0" t="n">
        <f aca="false">'Vas megye'!X54</f>
        <v>1</v>
      </c>
      <c r="Q48" s="0" t="n">
        <f aca="false">'Vas megye'!Y54</f>
        <v>0</v>
      </c>
      <c r="R48" s="0" t="n">
        <f aca="false">'Vas megye'!Z54</f>
        <v>1</v>
      </c>
    </row>
    <row r="49" customFormat="false" ht="13.8" hidden="false" customHeight="false" outlineLevel="0" collapsed="false">
      <c r="A49" s="0" t="str">
        <f aca="false">'Vas megye'!A55</f>
        <v>Szécseny (Vas-)</v>
      </c>
      <c r="B49" s="0" t="n">
        <f aca="false">'Vas megye'!B55</f>
        <v>0</v>
      </c>
      <c r="C49" s="0" t="n">
        <f aca="false">'Vas megye'!C55</f>
        <v>605</v>
      </c>
      <c r="D49" s="0" t="n">
        <f aca="false">'Vas megye'!D55</f>
        <v>2</v>
      </c>
      <c r="E49" s="0" t="n">
        <f aca="false">'Vas megye'!E55</f>
        <v>0</v>
      </c>
      <c r="F49" s="0" t="n">
        <f aca="false">'Vas megye'!F55</f>
        <v>0</v>
      </c>
      <c r="G49" s="0" t="n">
        <f aca="false">'Vas megye'!G55</f>
        <v>0</v>
      </c>
      <c r="H49" s="0" t="n">
        <f aca="false">'Vas megye'!H55</f>
        <v>0</v>
      </c>
      <c r="I49" s="0" t="n">
        <f aca="false">'Vas megye'!P55</f>
        <v>786</v>
      </c>
      <c r="J49" s="0" t="n">
        <f aca="false">'Vas megye'!Q55</f>
        <v>6</v>
      </c>
      <c r="K49" s="0" t="n">
        <f aca="false">'Vas megye'!R55</f>
        <v>0</v>
      </c>
      <c r="L49" s="0" t="n">
        <f aca="false">'Vas megye'!S55</f>
        <v>0</v>
      </c>
      <c r="M49" s="0" t="n">
        <f aca="false">'Vas megye'!T55</f>
        <v>3</v>
      </c>
      <c r="N49" s="0" t="n">
        <f aca="false">'Vas megye'!V55</f>
        <v>771</v>
      </c>
      <c r="O49" s="0" t="n">
        <f aca="false">'Vas megye'!W55</f>
        <v>6</v>
      </c>
      <c r="P49" s="0" t="n">
        <f aca="false">'Vas megye'!X55</f>
        <v>0</v>
      </c>
      <c r="Q49" s="0" t="n">
        <f aca="false">'Vas megye'!Y55</f>
        <v>2</v>
      </c>
      <c r="R49" s="0" t="n">
        <f aca="false">'Vas megye'!Z55</f>
        <v>2</v>
      </c>
    </row>
    <row r="50" customFormat="false" ht="13.8" hidden="false" customHeight="false" outlineLevel="0" collapsed="false">
      <c r="A50" s="0" t="str">
        <f aca="false">'Vas megye'!A56</f>
        <v>Szent-Katalin (Pósa-)</v>
      </c>
      <c r="B50" s="0" t="n">
        <f aca="false">'Vas megye'!B56</f>
        <v>0</v>
      </c>
      <c r="C50" s="0" t="n">
        <f aca="false">'Vas megye'!C56</f>
        <v>1</v>
      </c>
      <c r="D50" s="0" t="n">
        <f aca="false">'Vas megye'!D56</f>
        <v>43</v>
      </c>
      <c r="E50" s="0" t="n">
        <f aca="false">'Vas megye'!E56</f>
        <v>173</v>
      </c>
      <c r="F50" s="0" t="n">
        <f aca="false">'Vas megye'!F56</f>
        <v>0</v>
      </c>
      <c r="G50" s="0" t="n">
        <f aca="false">'Vas megye'!G56</f>
        <v>0</v>
      </c>
      <c r="H50" s="0" t="n">
        <f aca="false">'Vas megye'!H56</f>
        <v>0</v>
      </c>
      <c r="I50" s="0" t="n">
        <f aca="false">'Vas megye'!P56</f>
        <v>13</v>
      </c>
      <c r="J50" s="0" t="n">
        <f aca="false">'Vas megye'!Q56</f>
        <v>22</v>
      </c>
      <c r="K50" s="0" t="n">
        <f aca="false">'Vas megye'!R56</f>
        <v>289</v>
      </c>
      <c r="L50" s="0" t="n">
        <f aca="false">'Vas megye'!S56</f>
        <v>0</v>
      </c>
      <c r="M50" s="0" t="n">
        <f aca="false">'Vas megye'!T56</f>
        <v>0</v>
      </c>
      <c r="N50" s="0" t="n">
        <f aca="false">'Vas megye'!V56</f>
        <v>9</v>
      </c>
      <c r="O50" s="0" t="n">
        <f aca="false">'Vas megye'!W56</f>
        <v>72</v>
      </c>
      <c r="P50" s="0" t="n">
        <f aca="false">'Vas megye'!X56</f>
        <v>201</v>
      </c>
      <c r="Q50" s="0" t="n">
        <f aca="false">'Vas megye'!Y56</f>
        <v>0</v>
      </c>
      <c r="R50" s="0" t="n">
        <f aca="false">'Vas megye'!Z56</f>
        <v>0</v>
      </c>
    </row>
    <row r="51" customFormat="false" ht="13.8" hidden="false" customHeight="false" outlineLevel="0" collapsed="false">
      <c r="A51" s="0" t="str">
        <f aca="false">'Vas megye'!A57</f>
        <v>Szent-Kereszt (Gyöngyös-)</v>
      </c>
      <c r="B51" s="0" t="n">
        <f aca="false">'Vas megye'!B57</f>
        <v>0</v>
      </c>
      <c r="C51" s="0" t="n">
        <f aca="false">'Vas megye'!C57</f>
        <v>364</v>
      </c>
      <c r="D51" s="0" t="n">
        <f aca="false">'Vas megye'!D57</f>
        <v>16</v>
      </c>
      <c r="E51" s="0" t="n">
        <f aca="false">'Vas megye'!E57</f>
        <v>1</v>
      </c>
      <c r="F51" s="0" t="n">
        <f aca="false">'Vas megye'!F57</f>
        <v>0</v>
      </c>
      <c r="G51" s="0" t="n">
        <f aca="false">'Vas megye'!G57</f>
        <v>0</v>
      </c>
      <c r="H51" s="0" t="n">
        <f aca="false">'Vas megye'!H57</f>
        <v>0</v>
      </c>
      <c r="I51" s="0" t="n">
        <f aca="false">'Vas megye'!P57</f>
        <v>438</v>
      </c>
      <c r="J51" s="0" t="n">
        <f aca="false">'Vas megye'!Q57</f>
        <v>15</v>
      </c>
      <c r="K51" s="0" t="n">
        <f aca="false">'Vas megye'!R57</f>
        <v>2</v>
      </c>
      <c r="L51" s="0" t="n">
        <f aca="false">'Vas megye'!S57</f>
        <v>0</v>
      </c>
      <c r="M51" s="0" t="n">
        <f aca="false">'Vas megye'!T57</f>
        <v>0</v>
      </c>
      <c r="N51" s="0" t="n">
        <f aca="false">'Vas megye'!V57</f>
        <v>518</v>
      </c>
      <c r="O51" s="0" t="n">
        <f aca="false">'Vas megye'!W57</f>
        <v>2</v>
      </c>
      <c r="P51" s="0" t="n">
        <f aca="false">'Vas megye'!X57</f>
        <v>4</v>
      </c>
      <c r="Q51" s="0" t="n">
        <f aca="false">'Vas megye'!Y57</f>
        <v>0</v>
      </c>
      <c r="R51" s="0" t="n">
        <f aca="false">'Vas megye'!Z57</f>
        <v>1</v>
      </c>
    </row>
    <row r="52" customFormat="false" ht="13.8" hidden="false" customHeight="false" outlineLevel="0" collapsed="false">
      <c r="A52" s="0" t="str">
        <f aca="false">'Vas megye'!A58</f>
        <v>Szent-Király</v>
      </c>
      <c r="B52" s="0" t="n">
        <f aca="false">'Vas megye'!B58</f>
        <v>0</v>
      </c>
      <c r="C52" s="0" t="n">
        <f aca="false">'Vas megye'!C58</f>
        <v>125</v>
      </c>
      <c r="D52" s="0" t="n">
        <f aca="false">'Vas megye'!D58</f>
        <v>0</v>
      </c>
      <c r="E52" s="0" t="n">
        <f aca="false">'Vas megye'!E58</f>
        <v>0</v>
      </c>
      <c r="F52" s="0" t="n">
        <f aca="false">'Vas megye'!F58</f>
        <v>0</v>
      </c>
      <c r="G52" s="0" t="n">
        <f aca="false">'Vas megye'!G58</f>
        <v>0</v>
      </c>
      <c r="H52" s="0" t="n">
        <f aca="false">'Vas megye'!H58</f>
        <v>0</v>
      </c>
      <c r="I52" s="0" t="n">
        <f aca="false">'Vas megye'!P58</f>
        <v>248</v>
      </c>
      <c r="J52" s="0" t="n">
        <f aca="false">'Vas megye'!Q58</f>
        <v>1</v>
      </c>
      <c r="K52" s="0" t="n">
        <f aca="false">'Vas megye'!R58</f>
        <v>1</v>
      </c>
      <c r="L52" s="0" t="n">
        <f aca="false">'Vas megye'!S58</f>
        <v>0</v>
      </c>
      <c r="M52" s="0" t="n">
        <f aca="false">'Vas megye'!T58</f>
        <v>0</v>
      </c>
      <c r="N52" s="0" t="n">
        <f aca="false">'Vas megye'!V58</f>
        <v>280</v>
      </c>
      <c r="O52" s="0" t="n">
        <f aca="false">'Vas megye'!W58</f>
        <v>2</v>
      </c>
      <c r="P52" s="0" t="n">
        <f aca="false">'Vas megye'!X58</f>
        <v>0</v>
      </c>
      <c r="Q52" s="0" t="n">
        <f aca="false">'Vas megye'!Y58</f>
        <v>0</v>
      </c>
      <c r="R52" s="0" t="n">
        <f aca="false">'Vas megye'!Z58</f>
        <v>2</v>
      </c>
    </row>
    <row r="53" customFormat="false" ht="13.8" hidden="false" customHeight="false" outlineLevel="0" collapsed="false">
      <c r="A53" s="0" t="str">
        <f aca="false">'Vas megye'!A59</f>
        <v>Szent-Lörincz-Táplánfa, Táplánfa</v>
      </c>
      <c r="B53" s="0" t="n">
        <f aca="false">'Vas megye'!B59</f>
        <v>0</v>
      </c>
      <c r="C53" s="0" t="n">
        <f aca="false">'Vas megye'!C59</f>
        <v>656</v>
      </c>
      <c r="D53" s="0" t="n">
        <f aca="false">'Vas megye'!D59</f>
        <v>17</v>
      </c>
      <c r="E53" s="0" t="n">
        <f aca="false">'Vas megye'!E59</f>
        <v>0</v>
      </c>
      <c r="F53" s="0" t="n">
        <f aca="false">'Vas megye'!F59</f>
        <v>1</v>
      </c>
      <c r="G53" s="0" t="n">
        <f aca="false">'Vas megye'!G59</f>
        <v>0</v>
      </c>
      <c r="H53" s="0" t="n">
        <f aca="false">'Vas megye'!H59</f>
        <v>0</v>
      </c>
      <c r="I53" s="0" t="n">
        <f aca="false">'Vas megye'!P59</f>
        <v>832</v>
      </c>
      <c r="J53" s="0" t="n">
        <f aca="false">'Vas megye'!Q59</f>
        <v>8</v>
      </c>
      <c r="K53" s="0" t="n">
        <f aca="false">'Vas megye'!R59</f>
        <v>1</v>
      </c>
      <c r="L53" s="0" t="n">
        <f aca="false">'Vas megye'!S59</f>
        <v>9</v>
      </c>
      <c r="M53" s="0" t="n">
        <f aca="false">'Vas megye'!T59</f>
        <v>0</v>
      </c>
      <c r="N53" s="0" t="n">
        <f aca="false">'Vas megye'!V59</f>
        <v>856</v>
      </c>
      <c r="O53" s="0" t="n">
        <f aca="false">'Vas megye'!W59</f>
        <v>10</v>
      </c>
      <c r="P53" s="0" t="n">
        <f aca="false">'Vas megye'!X59</f>
        <v>4</v>
      </c>
      <c r="Q53" s="0" t="n">
        <f aca="false">'Vas megye'!Y59</f>
        <v>3</v>
      </c>
      <c r="R53" s="0" t="n">
        <f aca="false">'Vas megye'!Z59</f>
        <v>0</v>
      </c>
    </row>
    <row r="54" customFormat="false" ht="13.8" hidden="false" customHeight="false" outlineLevel="0" collapsed="false">
      <c r="A54" s="0" t="str">
        <f aca="false">'Vas megye'!A60</f>
        <v>Szent-Márton</v>
      </c>
      <c r="B54" s="0" t="n">
        <f aca="false">'Vas megye'!B60</f>
        <v>1</v>
      </c>
      <c r="C54" s="0" t="n">
        <f aca="false">'Vas megye'!C60</f>
        <v>854</v>
      </c>
      <c r="D54" s="0" t="n">
        <f aca="false">'Vas megye'!D60</f>
        <v>47</v>
      </c>
      <c r="E54" s="0" t="n">
        <f aca="false">'Vas megye'!E60</f>
        <v>1</v>
      </c>
      <c r="F54" s="0" t="n">
        <f aca="false">'Vas megye'!F60</f>
        <v>0</v>
      </c>
      <c r="G54" s="0" t="n">
        <f aca="false">'Vas megye'!G60</f>
        <v>2</v>
      </c>
      <c r="H54" s="0" t="n">
        <f aca="false">'Vas megye'!H60</f>
        <v>0</v>
      </c>
      <c r="I54" s="0" t="n">
        <f aca="false">'Vas megye'!P60</f>
        <v>0</v>
      </c>
      <c r="J54" s="0" t="n">
        <f aca="false">'Vas megye'!Q60</f>
        <v>0</v>
      </c>
      <c r="K54" s="0" t="n">
        <f aca="false">'Vas megye'!R60</f>
        <v>0</v>
      </c>
      <c r="L54" s="0" t="n">
        <f aca="false">'Vas megye'!S60</f>
        <v>0</v>
      </c>
      <c r="M54" s="0" t="n">
        <f aca="false">'Vas megye'!T60</f>
        <v>0</v>
      </c>
      <c r="N54" s="0" t="n">
        <f aca="false">'Vas megye'!V60</f>
        <v>0</v>
      </c>
      <c r="O54" s="0" t="n">
        <f aca="false">'Vas megye'!W60</f>
        <v>0</v>
      </c>
      <c r="P54" s="0" t="n">
        <f aca="false">'Vas megye'!X60</f>
        <v>0</v>
      </c>
      <c r="Q54" s="0" t="n">
        <f aca="false">'Vas megye'!Y60</f>
        <v>0</v>
      </c>
      <c r="R54" s="0" t="n">
        <f aca="false">'Vas megye'!Z60</f>
        <v>0</v>
      </c>
    </row>
    <row r="55" customFormat="false" ht="13.8" hidden="false" customHeight="false" outlineLevel="0" collapsed="false">
      <c r="A55" s="0" t="str">
        <f aca="false">'Vas megye'!A61</f>
        <v>Szent-Péterfa</v>
      </c>
      <c r="B55" s="0" t="n">
        <f aca="false">'Vas megye'!B61</f>
        <v>0</v>
      </c>
      <c r="C55" s="0" t="n">
        <f aca="false">'Vas megye'!C61</f>
        <v>72</v>
      </c>
      <c r="D55" s="0" t="n">
        <f aca="false">'Vas megye'!D61</f>
        <v>165</v>
      </c>
      <c r="E55" s="0" t="n">
        <f aca="false">'Vas megye'!E61</f>
        <v>1002</v>
      </c>
      <c r="F55" s="0" t="n">
        <f aca="false">'Vas megye'!F61</f>
        <v>0</v>
      </c>
      <c r="G55" s="0" t="n">
        <f aca="false">'Vas megye'!G61</f>
        <v>0</v>
      </c>
      <c r="H55" s="0" t="n">
        <f aca="false">'Vas megye'!H61</f>
        <v>0</v>
      </c>
      <c r="I55" s="0" t="n">
        <f aca="false">'Vas megye'!P61</f>
        <v>187</v>
      </c>
      <c r="J55" s="0" t="n">
        <f aca="false">'Vas megye'!Q61</f>
        <v>46</v>
      </c>
      <c r="K55" s="0" t="n">
        <f aca="false">'Vas megye'!R61</f>
        <v>1193</v>
      </c>
      <c r="L55" s="0" t="n">
        <f aca="false">'Vas megye'!S61</f>
        <v>0</v>
      </c>
      <c r="M55" s="0" t="n">
        <f aca="false">'Vas megye'!T61</f>
        <v>0</v>
      </c>
      <c r="N55" s="0" t="n">
        <f aca="false">'Vas megye'!V61</f>
        <v>221</v>
      </c>
      <c r="O55" s="0" t="n">
        <f aca="false">'Vas megye'!W61</f>
        <v>30</v>
      </c>
      <c r="P55" s="0" t="n">
        <f aca="false">'Vas megye'!X61</f>
        <v>1228</v>
      </c>
      <c r="Q55" s="0" t="n">
        <f aca="false">'Vas megye'!Y61</f>
        <v>2</v>
      </c>
      <c r="R55" s="0" t="n">
        <f aca="false">'Vas megye'!Z61</f>
        <v>0</v>
      </c>
    </row>
    <row r="56" customFormat="false" ht="13.8" hidden="false" customHeight="false" outlineLevel="0" collapsed="false">
      <c r="A56" s="0" t="str">
        <f aca="false">'Vas megye'!A62</f>
        <v>Szilvágy (Alsó-)</v>
      </c>
      <c r="B56" s="0" t="n">
        <f aca="false">'Vas megye'!B62</f>
        <v>0</v>
      </c>
      <c r="C56" s="0" t="n">
        <f aca="false">'Vas megye'!C62</f>
        <v>229</v>
      </c>
      <c r="D56" s="0" t="n">
        <f aca="false">'Vas megye'!D62</f>
        <v>3</v>
      </c>
      <c r="E56" s="0" t="n">
        <f aca="false">'Vas megye'!E62</f>
        <v>4</v>
      </c>
      <c r="F56" s="0" t="n">
        <f aca="false">'Vas megye'!F62</f>
        <v>0</v>
      </c>
      <c r="G56" s="0" t="n">
        <f aca="false">'Vas megye'!G62</f>
        <v>0</v>
      </c>
      <c r="H56" s="0" t="n">
        <f aca="false">'Vas megye'!H62</f>
        <v>0</v>
      </c>
      <c r="I56" s="0" t="n">
        <f aca="false">'Vas megye'!P62</f>
        <v>254</v>
      </c>
      <c r="J56" s="0" t="n">
        <f aca="false">'Vas megye'!Q62</f>
        <v>6</v>
      </c>
      <c r="K56" s="0" t="n">
        <f aca="false">'Vas megye'!R62</f>
        <v>1</v>
      </c>
      <c r="L56" s="0" t="n">
        <f aca="false">'Vas megye'!S62</f>
        <v>0</v>
      </c>
      <c r="M56" s="0" t="n">
        <f aca="false">'Vas megye'!T62</f>
        <v>0</v>
      </c>
      <c r="N56" s="0" t="n">
        <f aca="false">'Vas megye'!V62</f>
        <v>232</v>
      </c>
      <c r="O56" s="0" t="n">
        <f aca="false">'Vas megye'!W62</f>
        <v>1</v>
      </c>
      <c r="P56" s="0" t="n">
        <f aca="false">'Vas megye'!X62</f>
        <v>0</v>
      </c>
      <c r="Q56" s="0" t="n">
        <f aca="false">'Vas megye'!Y62</f>
        <v>0</v>
      </c>
      <c r="R56" s="0" t="n">
        <f aca="false">'Vas megye'!Z62</f>
        <v>0</v>
      </c>
    </row>
    <row r="57" customFormat="false" ht="13.8" hidden="false" customHeight="false" outlineLevel="0" collapsed="false">
      <c r="A57" s="0" t="str">
        <f aca="false">'Vas megye'!A63</f>
        <v>Szilvágy (Felső-)</v>
      </c>
      <c r="B57" s="0" t="n">
        <f aca="false">'Vas megye'!B63</f>
        <v>0</v>
      </c>
      <c r="C57" s="0" t="n">
        <f aca="false">'Vas megye'!C63</f>
        <v>299</v>
      </c>
      <c r="D57" s="0" t="n">
        <f aca="false">'Vas megye'!D63</f>
        <v>0</v>
      </c>
      <c r="E57" s="0" t="n">
        <f aca="false">'Vas megye'!E63</f>
        <v>0</v>
      </c>
      <c r="F57" s="0" t="n">
        <f aca="false">'Vas megye'!F63</f>
        <v>0</v>
      </c>
      <c r="G57" s="0" t="n">
        <f aca="false">'Vas megye'!G63</f>
        <v>0</v>
      </c>
      <c r="H57" s="0" t="n">
        <f aca="false">'Vas megye'!H63</f>
        <v>0</v>
      </c>
      <c r="I57" s="0" t="n">
        <f aca="false">'Vas megye'!P63</f>
        <v>336</v>
      </c>
      <c r="J57" s="0" t="n">
        <f aca="false">'Vas megye'!Q63</f>
        <v>4</v>
      </c>
      <c r="K57" s="0" t="n">
        <f aca="false">'Vas megye'!R63</f>
        <v>3</v>
      </c>
      <c r="L57" s="0" t="n">
        <f aca="false">'Vas megye'!S63</f>
        <v>0</v>
      </c>
      <c r="M57" s="0" t="n">
        <f aca="false">'Vas megye'!T63</f>
        <v>0</v>
      </c>
      <c r="N57" s="0" t="n">
        <f aca="false">'Vas megye'!V63</f>
        <v>318</v>
      </c>
      <c r="O57" s="0" t="n">
        <f aca="false">'Vas megye'!W63</f>
        <v>6</v>
      </c>
      <c r="P57" s="0" t="n">
        <f aca="false">'Vas megye'!X63</f>
        <v>1</v>
      </c>
      <c r="Q57" s="0" t="n">
        <f aca="false">'Vas megye'!Y63</f>
        <v>0</v>
      </c>
      <c r="R57" s="0" t="n">
        <f aca="false">'Vas megye'!Z63</f>
        <v>0</v>
      </c>
    </row>
    <row r="58" customFormat="false" ht="13.8" hidden="false" customHeight="false" outlineLevel="0" collapsed="false">
      <c r="A58" s="0" t="str">
        <f aca="false">'Vas megye'!A64</f>
        <v>Szőllős (Gyöngyös-)</v>
      </c>
      <c r="B58" s="0" t="n">
        <f aca="false">'Vas megye'!B64</f>
        <v>0</v>
      </c>
      <c r="C58" s="0" t="n">
        <f aca="false">'Vas megye'!C64</f>
        <v>502</v>
      </c>
      <c r="D58" s="0" t="n">
        <f aca="false">'Vas megye'!D64</f>
        <v>15</v>
      </c>
      <c r="E58" s="0" t="n">
        <f aca="false">'Vas megye'!E64</f>
        <v>1</v>
      </c>
      <c r="F58" s="0" t="n">
        <f aca="false">'Vas megye'!F64</f>
        <v>0</v>
      </c>
      <c r="G58" s="0" t="n">
        <f aca="false">'Vas megye'!G64</f>
        <v>0</v>
      </c>
      <c r="H58" s="0" t="n">
        <f aca="false">'Vas megye'!H64</f>
        <v>0</v>
      </c>
      <c r="I58" s="0" t="n">
        <f aca="false">'Vas megye'!P64</f>
        <v>938</v>
      </c>
      <c r="J58" s="0" t="n">
        <f aca="false">'Vas megye'!Q64</f>
        <v>8</v>
      </c>
      <c r="K58" s="0" t="n">
        <f aca="false">'Vas megye'!R64</f>
        <v>8</v>
      </c>
      <c r="L58" s="0" t="n">
        <f aca="false">'Vas megye'!S64</f>
        <v>0</v>
      </c>
      <c r="M58" s="0" t="n">
        <f aca="false">'Vas megye'!T64</f>
        <v>8</v>
      </c>
      <c r="N58" s="0" t="n">
        <f aca="false">'Vas megye'!V64</f>
        <v>1450</v>
      </c>
      <c r="O58" s="0" t="n">
        <f aca="false">'Vas megye'!W64</f>
        <v>5</v>
      </c>
      <c r="P58" s="0" t="n">
        <f aca="false">'Vas megye'!X64</f>
        <v>2</v>
      </c>
      <c r="Q58" s="0" t="n">
        <f aca="false">'Vas megye'!Y64</f>
        <v>0</v>
      </c>
      <c r="R58" s="0" t="n">
        <f aca="false">'Vas megye'!Z64</f>
        <v>3</v>
      </c>
    </row>
    <row r="59" customFormat="false" ht="13.8" hidden="false" customHeight="false" outlineLevel="0" collapsed="false">
      <c r="A59" s="0" t="str">
        <f aca="false">'Vas megye'!A65</f>
        <v>Tana</v>
      </c>
      <c r="B59" s="0" t="n">
        <f aca="false">'Vas megye'!B65</f>
        <v>0</v>
      </c>
      <c r="C59" s="0" t="n">
        <f aca="false">'Vas megye'!C65</f>
        <v>220</v>
      </c>
      <c r="D59" s="0" t="n">
        <f aca="false">'Vas megye'!D65</f>
        <v>17</v>
      </c>
      <c r="E59" s="0" t="n">
        <f aca="false">'Vas megye'!E65</f>
        <v>0</v>
      </c>
      <c r="F59" s="0" t="n">
        <f aca="false">'Vas megye'!F65</f>
        <v>0</v>
      </c>
      <c r="G59" s="0" t="n">
        <f aca="false">'Vas megye'!G65</f>
        <v>0</v>
      </c>
      <c r="H59" s="0" t="n">
        <f aca="false">'Vas megye'!H65</f>
        <v>0</v>
      </c>
      <c r="I59" s="0" t="n">
        <f aca="false">'Vas megye'!P65</f>
        <v>238</v>
      </c>
      <c r="J59" s="0" t="n">
        <f aca="false">'Vas megye'!Q65</f>
        <v>2</v>
      </c>
      <c r="K59" s="0" t="n">
        <f aca="false">'Vas megye'!R65</f>
        <v>0</v>
      </c>
      <c r="L59" s="0" t="n">
        <f aca="false">'Vas megye'!S65</f>
        <v>0</v>
      </c>
      <c r="M59" s="0" t="n">
        <f aca="false">'Vas megye'!T65</f>
        <v>0</v>
      </c>
      <c r="N59" s="0" t="n">
        <f aca="false">'Vas megye'!V65</f>
        <v>252</v>
      </c>
      <c r="O59" s="0" t="n">
        <f aca="false">'Vas megye'!W65</f>
        <v>7</v>
      </c>
      <c r="P59" s="0" t="n">
        <f aca="false">'Vas megye'!X65</f>
        <v>0</v>
      </c>
      <c r="Q59" s="0" t="n">
        <f aca="false">'Vas megye'!Y65</f>
        <v>0</v>
      </c>
      <c r="R59" s="0" t="n">
        <f aca="false">'Vas megye'!Z65</f>
        <v>2</v>
      </c>
    </row>
    <row r="60" customFormat="false" ht="13.8" hidden="false" customHeight="false" outlineLevel="0" collapsed="false">
      <c r="A60" s="0" t="str">
        <f aca="false">'Vas megye'!A66</f>
        <v>Torony</v>
      </c>
      <c r="B60" s="0" t="n">
        <f aca="false">'Vas megye'!B66</f>
        <v>0</v>
      </c>
      <c r="C60" s="0" t="n">
        <f aca="false">'Vas megye'!C66</f>
        <v>317</v>
      </c>
      <c r="D60" s="0" t="n">
        <f aca="false">'Vas megye'!D66</f>
        <v>8</v>
      </c>
      <c r="E60" s="0" t="n">
        <f aca="false">'Vas megye'!E66</f>
        <v>5</v>
      </c>
      <c r="F60" s="0" t="n">
        <f aca="false">'Vas megye'!F66</f>
        <v>0</v>
      </c>
      <c r="G60" s="0" t="n">
        <f aca="false">'Vas megye'!G66</f>
        <v>0</v>
      </c>
      <c r="H60" s="0" t="n">
        <f aca="false">'Vas megye'!H66</f>
        <v>0</v>
      </c>
      <c r="I60" s="0" t="n">
        <f aca="false">'Vas megye'!P66</f>
        <v>429</v>
      </c>
      <c r="J60" s="0" t="n">
        <f aca="false">'Vas megye'!Q66</f>
        <v>1</v>
      </c>
      <c r="K60" s="0" t="n">
        <f aca="false">'Vas megye'!R66</f>
        <v>1</v>
      </c>
      <c r="L60" s="0" t="n">
        <f aca="false">'Vas megye'!S66</f>
        <v>0</v>
      </c>
      <c r="M60" s="0" t="n">
        <f aca="false">'Vas megye'!T66</f>
        <v>0</v>
      </c>
      <c r="N60" s="0" t="n">
        <f aca="false">'Vas megye'!V66</f>
        <v>453</v>
      </c>
      <c r="O60" s="0" t="n">
        <f aca="false">'Vas megye'!W66</f>
        <v>2</v>
      </c>
      <c r="P60" s="0" t="n">
        <f aca="false">'Vas megye'!X66</f>
        <v>0</v>
      </c>
      <c r="Q60" s="0" t="n">
        <f aca="false">'Vas megye'!Y66</f>
        <v>0</v>
      </c>
      <c r="R60" s="0" t="n">
        <f aca="false">'Vas megye'!Z66</f>
        <v>0</v>
      </c>
    </row>
    <row r="61" customFormat="false" ht="13.8" hidden="false" customHeight="false" outlineLevel="0" collapsed="false">
      <c r="A61" s="0" t="str">
        <f aca="false">'Vas megye'!A67</f>
        <v>Tótfalu (Pinka-)</v>
      </c>
      <c r="B61" s="0" t="n">
        <f aca="false">'Vas megye'!B67</f>
        <v>0</v>
      </c>
      <c r="C61" s="0" t="n">
        <f aca="false">'Vas megye'!C67</f>
        <v>0</v>
      </c>
      <c r="D61" s="0" t="n">
        <f aca="false">'Vas megye'!D67</f>
        <v>163</v>
      </c>
      <c r="E61" s="0" t="n">
        <f aca="false">'Vas megye'!E67</f>
        <v>3</v>
      </c>
      <c r="F61" s="0" t="n">
        <f aca="false">'Vas megye'!F67</f>
        <v>0</v>
      </c>
      <c r="G61" s="0" t="n">
        <f aca="false">'Vas megye'!G67</f>
        <v>0</v>
      </c>
      <c r="H61" s="0" t="n">
        <f aca="false">'Vas megye'!H67</f>
        <v>0</v>
      </c>
      <c r="I61" s="0" t="n">
        <f aca="false">'Vas megye'!P67</f>
        <v>2</v>
      </c>
      <c r="J61" s="0" t="n">
        <f aca="false">'Vas megye'!Q67</f>
        <v>191</v>
      </c>
      <c r="K61" s="0" t="n">
        <f aca="false">'Vas megye'!R67</f>
        <v>0</v>
      </c>
      <c r="L61" s="0" t="n">
        <f aca="false">'Vas megye'!S67</f>
        <v>0</v>
      </c>
      <c r="M61" s="0" t="n">
        <f aca="false">'Vas megye'!T67</f>
        <v>0</v>
      </c>
      <c r="N61" s="0" t="n">
        <f aca="false">'Vas megye'!V67</f>
        <v>11</v>
      </c>
      <c r="O61" s="0" t="n">
        <f aca="false">'Vas megye'!W67</f>
        <v>177</v>
      </c>
      <c r="P61" s="0" t="n">
        <f aca="false">'Vas megye'!X67</f>
        <v>0</v>
      </c>
      <c r="Q61" s="0" t="n">
        <f aca="false">'Vas megye'!Y67</f>
        <v>0</v>
      </c>
      <c r="R61" s="0" t="n">
        <f aca="false">'Vas megye'!Z67</f>
        <v>0</v>
      </c>
    </row>
    <row r="62" customFormat="false" ht="13.8" hidden="false" customHeight="false" outlineLevel="0" collapsed="false">
      <c r="A62" s="0" t="str">
        <f aca="false">'Vas megye'!A68</f>
        <v>Ujfalu (Sorok-)</v>
      </c>
      <c r="B62" s="0" t="n">
        <f aca="false">'Vas megye'!B68</f>
        <v>0</v>
      </c>
      <c r="C62" s="0" t="n">
        <f aca="false">'Vas megye'!C68</f>
        <v>508</v>
      </c>
      <c r="D62" s="0" t="n">
        <f aca="false">'Vas megye'!D68</f>
        <v>10</v>
      </c>
      <c r="E62" s="0" t="n">
        <f aca="false">'Vas megye'!E68</f>
        <v>0</v>
      </c>
      <c r="F62" s="0" t="n">
        <f aca="false">'Vas megye'!F68</f>
        <v>0</v>
      </c>
      <c r="G62" s="0" t="n">
        <f aca="false">'Vas megye'!G68</f>
        <v>0</v>
      </c>
      <c r="H62" s="0" t="n">
        <f aca="false">'Vas megye'!H68</f>
        <v>0</v>
      </c>
      <c r="I62" s="0" t="n">
        <f aca="false">'Vas megye'!P68</f>
        <v>596</v>
      </c>
      <c r="J62" s="0" t="n">
        <f aca="false">'Vas megye'!Q68</f>
        <v>5</v>
      </c>
      <c r="K62" s="0" t="n">
        <f aca="false">'Vas megye'!R68</f>
        <v>0</v>
      </c>
      <c r="L62" s="0" t="n">
        <f aca="false">'Vas megye'!S68</f>
        <v>0</v>
      </c>
      <c r="M62" s="0" t="n">
        <f aca="false">'Vas megye'!T68</f>
        <v>0</v>
      </c>
      <c r="N62" s="0" t="n">
        <f aca="false">'Vas megye'!V68</f>
        <v>611</v>
      </c>
      <c r="O62" s="0" t="n">
        <f aca="false">'Vas megye'!W68</f>
        <v>8</v>
      </c>
      <c r="P62" s="0" t="n">
        <f aca="false">'Vas megye'!X68</f>
        <v>1</v>
      </c>
      <c r="Q62" s="0" t="n">
        <f aca="false">'Vas megye'!Y68</f>
        <v>1</v>
      </c>
      <c r="R62" s="0" t="n">
        <f aca="false">'Vas megye'!Z68</f>
        <v>16</v>
      </c>
    </row>
    <row r="63" customFormat="false" ht="13.8" hidden="false" customHeight="false" outlineLevel="0" collapsed="false">
      <c r="A63" s="0" t="str">
        <f aca="false">'Vas megye'!A69</f>
        <v>Unyom (Kis-)</v>
      </c>
      <c r="B63" s="0" t="n">
        <f aca="false">'Vas megye'!B69</f>
        <v>0</v>
      </c>
      <c r="C63" s="0" t="n">
        <f aca="false">'Vas megye'!C69</f>
        <v>418</v>
      </c>
      <c r="D63" s="0" t="n">
        <f aca="false">'Vas megye'!D69</f>
        <v>14</v>
      </c>
      <c r="E63" s="0" t="n">
        <f aca="false">'Vas megye'!E69</f>
        <v>0</v>
      </c>
      <c r="F63" s="0" t="n">
        <f aca="false">'Vas megye'!F69</f>
        <v>0</v>
      </c>
      <c r="G63" s="0" t="n">
        <f aca="false">'Vas megye'!G69</f>
        <v>0</v>
      </c>
      <c r="H63" s="0" t="n">
        <f aca="false">'Vas megye'!H69</f>
        <v>0</v>
      </c>
      <c r="I63" s="0" t="n">
        <f aca="false">'Vas megye'!P69</f>
        <v>554</v>
      </c>
      <c r="J63" s="0" t="n">
        <f aca="false">'Vas megye'!Q69</f>
        <v>5</v>
      </c>
      <c r="K63" s="0" t="n">
        <f aca="false">'Vas megye'!R69</f>
        <v>1</v>
      </c>
      <c r="L63" s="0" t="n">
        <f aca="false">'Vas megye'!S69</f>
        <v>0</v>
      </c>
      <c r="M63" s="0" t="n">
        <f aca="false">'Vas megye'!T69</f>
        <v>1</v>
      </c>
      <c r="N63" s="0" t="n">
        <f aca="false">'Vas megye'!V69</f>
        <v>474</v>
      </c>
      <c r="O63" s="0" t="n">
        <f aca="false">'Vas megye'!W69</f>
        <v>9</v>
      </c>
      <c r="P63" s="0" t="n">
        <f aca="false">'Vas megye'!X69</f>
        <v>0</v>
      </c>
      <c r="Q63" s="0" t="n">
        <f aca="false">'Vas megye'!Y69</f>
        <v>0</v>
      </c>
      <c r="R63" s="0" t="n">
        <f aca="false">'Vas megye'!Z69</f>
        <v>1</v>
      </c>
    </row>
    <row r="64" customFormat="false" ht="13.8" hidden="false" customHeight="false" outlineLevel="0" collapsed="false">
      <c r="A64" s="0" t="str">
        <f aca="false">'Vas megye'!A70</f>
        <v>Unyom (Nagy-)</v>
      </c>
      <c r="B64" s="0" t="n">
        <f aca="false">'Vas megye'!B70</f>
        <v>0</v>
      </c>
      <c r="C64" s="0" t="n">
        <f aca="false">'Vas megye'!C70</f>
        <v>433</v>
      </c>
      <c r="D64" s="0" t="n">
        <f aca="false">'Vas megye'!D70</f>
        <v>0</v>
      </c>
      <c r="E64" s="0" t="n">
        <f aca="false">'Vas megye'!E70</f>
        <v>0</v>
      </c>
      <c r="F64" s="0" t="n">
        <f aca="false">'Vas megye'!F70</f>
        <v>0</v>
      </c>
      <c r="G64" s="0" t="n">
        <f aca="false">'Vas megye'!G70</f>
        <v>0</v>
      </c>
      <c r="H64" s="0" t="n">
        <f aca="false">'Vas megye'!H70</f>
        <v>0</v>
      </c>
      <c r="I64" s="0" t="n">
        <f aca="false">'Vas megye'!P70</f>
        <v>433</v>
      </c>
      <c r="J64" s="0" t="n">
        <f aca="false">'Vas megye'!Q70</f>
        <v>0</v>
      </c>
      <c r="K64" s="0" t="n">
        <f aca="false">'Vas megye'!R70</f>
        <v>0</v>
      </c>
      <c r="L64" s="0" t="n">
        <f aca="false">'Vas megye'!S70</f>
        <v>0</v>
      </c>
      <c r="M64" s="0" t="n">
        <f aca="false">'Vas megye'!T70</f>
        <v>1</v>
      </c>
      <c r="N64" s="0" t="n">
        <f aca="false">'Vas megye'!V70</f>
        <v>372</v>
      </c>
      <c r="O64" s="0" t="n">
        <f aca="false">'Vas megye'!W70</f>
        <v>0</v>
      </c>
      <c r="P64" s="0" t="n">
        <f aca="false">'Vas megye'!X70</f>
        <v>0</v>
      </c>
      <c r="Q64" s="0" t="n">
        <f aca="false">'Vas megye'!Y70</f>
        <v>0</v>
      </c>
      <c r="R64" s="0" t="n">
        <f aca="false">'Vas megye'!Z70</f>
        <v>0</v>
      </c>
    </row>
    <row r="65" customFormat="false" ht="13.8" hidden="false" customHeight="false" outlineLevel="0" collapsed="false">
      <c r="A65" s="0" t="str">
        <f aca="false">'Vas megye'!A71</f>
        <v>Váth</v>
      </c>
      <c r="B65" s="0" t="n">
        <f aca="false">'Vas megye'!B71</f>
        <v>0</v>
      </c>
      <c r="C65" s="0" t="n">
        <f aca="false">'Vas megye'!C71</f>
        <v>614</v>
      </c>
      <c r="D65" s="0" t="n">
        <f aca="false">'Vas megye'!D71</f>
        <v>11</v>
      </c>
      <c r="E65" s="0" t="n">
        <f aca="false">'Vas megye'!E71</f>
        <v>1</v>
      </c>
      <c r="F65" s="0" t="n">
        <f aca="false">'Vas megye'!F71</f>
        <v>0</v>
      </c>
      <c r="G65" s="0" t="n">
        <f aca="false">'Vas megye'!G71</f>
        <v>0</v>
      </c>
      <c r="H65" s="0" t="n">
        <f aca="false">'Vas megye'!H71</f>
        <v>0</v>
      </c>
      <c r="I65" s="0" t="n">
        <f aca="false">'Vas megye'!P71</f>
        <v>900</v>
      </c>
      <c r="J65" s="0" t="n">
        <f aca="false">'Vas megye'!Q71</f>
        <v>19</v>
      </c>
      <c r="K65" s="0" t="n">
        <f aca="false">'Vas megye'!R71</f>
        <v>0</v>
      </c>
      <c r="L65" s="0" t="n">
        <f aca="false">'Vas megye'!S71</f>
        <v>0</v>
      </c>
      <c r="M65" s="0" t="n">
        <f aca="false">'Vas megye'!T71</f>
        <v>1</v>
      </c>
      <c r="N65" s="0" t="n">
        <f aca="false">'Vas megye'!V71</f>
        <v>895</v>
      </c>
      <c r="O65" s="0" t="n">
        <f aca="false">'Vas megye'!W71</f>
        <v>23</v>
      </c>
      <c r="P65" s="0" t="n">
        <f aca="false">'Vas megye'!X71</f>
        <v>0</v>
      </c>
      <c r="Q65" s="0" t="n">
        <f aca="false">'Vas megye'!Y71</f>
        <v>0</v>
      </c>
      <c r="R65" s="0" t="n">
        <f aca="false">'Vas megye'!Z71</f>
        <v>1</v>
      </c>
    </row>
    <row r="66" customFormat="false" ht="13.8" hidden="false" customHeight="false" outlineLevel="0" collapsed="false">
      <c r="A66" s="0" t="str">
        <f aca="false">'Vas megye'!A72</f>
        <v>Vép</v>
      </c>
      <c r="B66" s="0" t="n">
        <f aca="false">'Vas megye'!B72</f>
        <v>0</v>
      </c>
      <c r="C66" s="0" t="n">
        <f aca="false">'Vas megye'!C72</f>
        <v>1827</v>
      </c>
      <c r="D66" s="0" t="n">
        <f aca="false">'Vas megye'!D72</f>
        <v>10</v>
      </c>
      <c r="E66" s="0" t="n">
        <f aca="false">'Vas megye'!E72</f>
        <v>0</v>
      </c>
      <c r="F66" s="0" t="n">
        <f aca="false">'Vas megye'!F72</f>
        <v>1</v>
      </c>
      <c r="G66" s="0" t="n">
        <f aca="false">'Vas megye'!G72</f>
        <v>0</v>
      </c>
      <c r="H66" s="0" t="n">
        <f aca="false">'Vas megye'!H72</f>
        <v>0</v>
      </c>
      <c r="I66" s="0" t="n">
        <f aca="false">'Vas megye'!P72</f>
        <v>2247</v>
      </c>
      <c r="J66" s="0" t="n">
        <f aca="false">'Vas megye'!Q72</f>
        <v>17</v>
      </c>
      <c r="K66" s="0" t="n">
        <f aca="false">'Vas megye'!R72</f>
        <v>0</v>
      </c>
      <c r="L66" s="0" t="n">
        <f aca="false">'Vas megye'!S72</f>
        <v>0</v>
      </c>
      <c r="M66" s="0" t="n">
        <f aca="false">'Vas megye'!T72</f>
        <v>0</v>
      </c>
      <c r="N66" s="0" t="n">
        <f aca="false">'Vas megye'!V72</f>
        <v>2604</v>
      </c>
      <c r="O66" s="0" t="n">
        <f aca="false">'Vas megye'!W72</f>
        <v>21</v>
      </c>
      <c r="P66" s="0" t="n">
        <f aca="false">'Vas megye'!X72</f>
        <v>2</v>
      </c>
      <c r="Q66" s="0" t="n">
        <f aca="false">'Vas megye'!Y72</f>
        <v>1</v>
      </c>
      <c r="R66" s="0" t="n">
        <f aca="false">'Vas megye'!Z72</f>
        <v>29</v>
      </c>
    </row>
    <row r="67" customFormat="false" ht="13.8" hidden="false" customHeight="false" outlineLevel="0" collapsed="false">
      <c r="A67" s="0" t="str">
        <f aca="false">'Vas megye'!A73</f>
        <v>Zanat</v>
      </c>
      <c r="B67" s="0" t="n">
        <f aca="false">'Vas megye'!B73</f>
        <v>0</v>
      </c>
      <c r="C67" s="0" t="n">
        <f aca="false">'Vas megye'!C73</f>
        <v>191</v>
      </c>
      <c r="D67" s="0" t="n">
        <f aca="false">'Vas megye'!D73</f>
        <v>0</v>
      </c>
      <c r="E67" s="0" t="n">
        <f aca="false">'Vas megye'!E73</f>
        <v>0</v>
      </c>
      <c r="F67" s="0" t="n">
        <f aca="false">'Vas megye'!F73</f>
        <v>0</v>
      </c>
      <c r="G67" s="0" t="n">
        <f aca="false">'Vas megye'!G73</f>
        <v>0</v>
      </c>
      <c r="H67" s="0" t="n">
        <f aca="false">'Vas megye'!H73</f>
        <v>0</v>
      </c>
      <c r="I67" s="0" t="n">
        <f aca="false">'Vas megye'!P73</f>
        <v>297</v>
      </c>
      <c r="J67" s="0" t="n">
        <f aca="false">'Vas megye'!Q73</f>
        <v>9</v>
      </c>
      <c r="K67" s="0" t="n">
        <f aca="false">'Vas megye'!R73</f>
        <v>1</v>
      </c>
      <c r="L67" s="0" t="n">
        <f aca="false">'Vas megye'!S73</f>
        <v>0</v>
      </c>
      <c r="M67" s="0" t="n">
        <f aca="false">'Vas megye'!T73</f>
        <v>1</v>
      </c>
      <c r="N67" s="0" t="n">
        <f aca="false">'Vas megye'!V73</f>
        <v>388</v>
      </c>
      <c r="O67" s="0" t="n">
        <f aca="false">'Vas megye'!W73</f>
        <v>5</v>
      </c>
      <c r="P67" s="0" t="n">
        <f aca="false">'Vas megye'!X73</f>
        <v>0</v>
      </c>
      <c r="Q67" s="0" t="n">
        <f aca="false">'Vas megye'!Y73</f>
        <v>0</v>
      </c>
      <c r="R67" s="0" t="n">
        <f aca="false">'Vas megye'!Z73</f>
        <v>0</v>
      </c>
    </row>
    <row r="68" customFormat="false" ht="13.8" hidden="false" customHeight="false" outlineLevel="0" collapsed="false">
      <c r="A68" s="0" t="str">
        <f aca="false">'Vas megye'!A74</f>
        <v>Zarkaház-Bádonfa</v>
      </c>
      <c r="B68" s="0" t="n">
        <f aca="false">'Vas megye'!B74</f>
        <v>0</v>
      </c>
      <c r="C68" s="0" t="n">
        <f aca="false">'Vas megye'!C74</f>
        <v>485</v>
      </c>
      <c r="D68" s="0" t="n">
        <f aca="false">'Vas megye'!D74</f>
        <v>11</v>
      </c>
      <c r="E68" s="0" t="n">
        <f aca="false">'Vas megye'!E74</f>
        <v>1</v>
      </c>
      <c r="F68" s="0" t="n">
        <f aca="false">'Vas megye'!F74</f>
        <v>0</v>
      </c>
      <c r="G68" s="0" t="n">
        <f aca="false">'Vas megye'!G74</f>
        <v>0</v>
      </c>
      <c r="H68" s="0" t="n">
        <f aca="false">'Vas megye'!H74</f>
        <v>0</v>
      </c>
      <c r="I68" s="0" t="n">
        <f aca="false">'Vas megye'!P74</f>
        <v>563</v>
      </c>
      <c r="J68" s="0" t="n">
        <f aca="false">'Vas megye'!Q74</f>
        <v>6</v>
      </c>
      <c r="K68" s="0" t="n">
        <f aca="false">'Vas megye'!R74</f>
        <v>0</v>
      </c>
      <c r="L68" s="0" t="n">
        <f aca="false">'Vas megye'!S74</f>
        <v>0</v>
      </c>
      <c r="M68" s="0" t="n">
        <f aca="false">'Vas megye'!T74</f>
        <v>2</v>
      </c>
      <c r="N68" s="0" t="n">
        <f aca="false">'Vas megye'!V74</f>
        <v>537</v>
      </c>
      <c r="O68" s="0" t="n">
        <f aca="false">'Vas megye'!W74</f>
        <v>1</v>
      </c>
      <c r="P68" s="0" t="n">
        <f aca="false">'Vas megye'!X74</f>
        <v>0</v>
      </c>
      <c r="Q68" s="0" t="n">
        <f aca="false">'Vas megye'!Y74</f>
        <v>0</v>
      </c>
      <c r="R68" s="0" t="n">
        <f aca="false">'Vas megye'!Z74</f>
        <v>4</v>
      </c>
    </row>
    <row r="69" customFormat="false" ht="13.8" hidden="false" customHeight="false" outlineLevel="0" collapsed="false">
      <c r="A69" s="0" t="str">
        <f aca="false">'Vas megye'!A77</f>
        <v>Bándoly, Bándol</v>
      </c>
      <c r="B69" s="0" t="n">
        <f aca="false">'Vas megye'!B77</f>
        <v>0</v>
      </c>
      <c r="C69" s="0" t="n">
        <f aca="false">'Vas megye'!C77</f>
        <v>6</v>
      </c>
      <c r="D69" s="0" t="n">
        <f aca="false">'Vas megye'!D77</f>
        <v>61</v>
      </c>
      <c r="E69" s="0" t="n">
        <f aca="false">'Vas megye'!E77</f>
        <v>344</v>
      </c>
      <c r="F69" s="0" t="n">
        <f aca="false">'Vas megye'!F77</f>
        <v>0</v>
      </c>
      <c r="G69" s="0" t="n">
        <f aca="false">'Vas megye'!G77</f>
        <v>0</v>
      </c>
      <c r="H69" s="0" t="n">
        <f aca="false">'Vas megye'!H77</f>
        <v>0</v>
      </c>
      <c r="I69" s="0" t="n">
        <f aca="false">'Vas megye'!P77</f>
        <v>10</v>
      </c>
      <c r="J69" s="0" t="n">
        <f aca="false">'Vas megye'!Q77</f>
        <v>45</v>
      </c>
      <c r="K69" s="0" t="n">
        <f aca="false">'Vas megye'!R77</f>
        <v>319</v>
      </c>
      <c r="L69" s="0" t="n">
        <f aca="false">'Vas megye'!S77</f>
        <v>0</v>
      </c>
      <c r="M69" s="0" t="n">
        <f aca="false">'Vas megye'!T77</f>
        <v>0</v>
      </c>
      <c r="N69" s="0" t="n">
        <f aca="false">'Vas megye'!V77</f>
        <v>13</v>
      </c>
      <c r="O69" s="0" t="n">
        <f aca="false">'Vas megye'!W77</f>
        <v>34</v>
      </c>
      <c r="P69" s="0" t="n">
        <f aca="false">'Vas megye'!X77</f>
        <v>278</v>
      </c>
      <c r="Q69" s="0" t="n">
        <f aca="false">'Vas megye'!Y77</f>
        <v>0</v>
      </c>
      <c r="R69" s="0" t="n">
        <f aca="false">'Vas megye'!Z77</f>
        <v>0</v>
      </c>
    </row>
    <row r="70" customFormat="false" ht="13.8" hidden="false" customHeight="false" outlineLevel="0" collapsed="false">
      <c r="A70" s="0" t="str">
        <f aca="false">'Vas megye'!A78</f>
        <v>Barátmajor</v>
      </c>
      <c r="B70" s="0" t="n">
        <f aca="false">'Vas megye'!B78</f>
        <v>0</v>
      </c>
      <c r="C70" s="0" t="n">
        <f aca="false">'Vas megye'!C78</f>
        <v>2</v>
      </c>
      <c r="D70" s="0" t="n">
        <f aca="false">'Vas megye'!D78</f>
        <v>7</v>
      </c>
      <c r="E70" s="0" t="n">
        <f aca="false">'Vas megye'!E78</f>
        <v>235</v>
      </c>
      <c r="F70" s="0" t="n">
        <f aca="false">'Vas megye'!F78</f>
        <v>0</v>
      </c>
      <c r="G70" s="0" t="n">
        <f aca="false">'Vas megye'!G78</f>
        <v>21</v>
      </c>
      <c r="H70" s="0" t="n">
        <f aca="false">'Vas megye'!H78</f>
        <v>0</v>
      </c>
      <c r="I70" s="0" t="n">
        <f aca="false">'Vas megye'!P78</f>
        <v>1</v>
      </c>
      <c r="J70" s="0" t="n">
        <f aca="false">'Vas megye'!Q78</f>
        <v>10</v>
      </c>
      <c r="K70" s="0" t="n">
        <f aca="false">'Vas megye'!R78</f>
        <v>233</v>
      </c>
      <c r="L70" s="0" t="n">
        <f aca="false">'Vas megye'!S78</f>
        <v>0</v>
      </c>
      <c r="M70" s="0" t="n">
        <f aca="false">'Vas megye'!T78</f>
        <v>0</v>
      </c>
      <c r="N70" s="0" t="n">
        <f aca="false">'Vas megye'!V78</f>
        <v>0</v>
      </c>
      <c r="O70" s="0" t="n">
        <f aca="false">'Vas megye'!W78</f>
        <v>22</v>
      </c>
      <c r="P70" s="0" t="n">
        <f aca="false">'Vas megye'!X78</f>
        <v>244</v>
      </c>
      <c r="Q70" s="0" t="n">
        <f aca="false">'Vas megye'!Y78</f>
        <v>0</v>
      </c>
      <c r="R70" s="0" t="n">
        <f aca="false">'Vas megye'!Z78</f>
        <v>42</v>
      </c>
    </row>
    <row r="71" customFormat="false" ht="13.8" hidden="false" customHeight="false" outlineLevel="0" collapsed="false">
      <c r="A71" s="0" t="str">
        <f aca="false">'Vas megye'!A79</f>
        <v>Berostyankő, Borostyankő</v>
      </c>
      <c r="B71" s="0" t="n">
        <f aca="false">'Vas megye'!B79</f>
        <v>0</v>
      </c>
      <c r="C71" s="0" t="n">
        <f aca="false">'Vas megye'!C79</f>
        <v>33</v>
      </c>
      <c r="D71" s="0" t="n">
        <f aca="false">'Vas megye'!D79</f>
        <v>1173</v>
      </c>
      <c r="E71" s="0" t="n">
        <f aca="false">'Vas megye'!E79</f>
        <v>6</v>
      </c>
      <c r="F71" s="0" t="n">
        <f aca="false">'Vas megye'!F79</f>
        <v>0</v>
      </c>
      <c r="G71" s="0" t="n">
        <f aca="false">'Vas megye'!G79</f>
        <v>83</v>
      </c>
      <c r="H71" s="0" t="n">
        <f aca="false">'Vas megye'!H79</f>
        <v>0</v>
      </c>
      <c r="I71" s="0" t="n">
        <f aca="false">'Vas megye'!P79</f>
        <v>40</v>
      </c>
      <c r="J71" s="0" t="n">
        <f aca="false">'Vas megye'!Q79</f>
        <v>1263</v>
      </c>
      <c r="K71" s="0" t="n">
        <f aca="false">'Vas megye'!R79</f>
        <v>2</v>
      </c>
      <c r="L71" s="0" t="n">
        <f aca="false">'Vas megye'!S79</f>
        <v>1</v>
      </c>
      <c r="M71" s="0" t="n">
        <f aca="false">'Vas megye'!T79</f>
        <v>2</v>
      </c>
      <c r="N71" s="0" t="n">
        <f aca="false">'Vas megye'!V79</f>
        <v>64</v>
      </c>
      <c r="O71" s="0" t="n">
        <f aca="false">'Vas megye'!W79</f>
        <v>1096</v>
      </c>
      <c r="P71" s="0" t="n">
        <f aca="false">'Vas megye'!X79</f>
        <v>4</v>
      </c>
      <c r="Q71" s="0" t="n">
        <f aca="false">'Vas megye'!Y79</f>
        <v>2</v>
      </c>
      <c r="R71" s="0" t="n">
        <f aca="false">'Vas megye'!Z79</f>
        <v>50</v>
      </c>
    </row>
    <row r="72" customFormat="false" ht="13.8" hidden="false" customHeight="false" outlineLevel="0" collapsed="false">
      <c r="A72" s="0" t="str">
        <f aca="false">'Vas megye'!A80</f>
        <v>Bozsok</v>
      </c>
      <c r="B72" s="0" t="n">
        <f aca="false">'Vas megye'!B80</f>
        <v>0</v>
      </c>
      <c r="C72" s="0" t="n">
        <f aca="false">'Vas megye'!C80</f>
        <v>194</v>
      </c>
      <c r="D72" s="0" t="n">
        <f aca="false">'Vas megye'!D80</f>
        <v>51</v>
      </c>
      <c r="E72" s="0" t="n">
        <f aca="false">'Vas megye'!E80</f>
        <v>0</v>
      </c>
      <c r="F72" s="0" t="n">
        <f aca="false">'Vas megye'!F80</f>
        <v>0</v>
      </c>
      <c r="G72" s="0" t="n">
        <f aca="false">'Vas megye'!G80</f>
        <v>406</v>
      </c>
      <c r="H72" s="0" t="n">
        <f aca="false">'Vas megye'!H80</f>
        <v>0</v>
      </c>
      <c r="I72" s="0" t="n">
        <f aca="false">'Vas megye'!P80</f>
        <v>662</v>
      </c>
      <c r="J72" s="0" t="n">
        <f aca="false">'Vas megye'!Q80</f>
        <v>19</v>
      </c>
      <c r="K72" s="0" t="n">
        <f aca="false">'Vas megye'!R80</f>
        <v>57</v>
      </c>
      <c r="L72" s="0" t="n">
        <f aca="false">'Vas megye'!S80</f>
        <v>0</v>
      </c>
      <c r="M72" s="0" t="n">
        <f aca="false">'Vas megye'!T80</f>
        <v>0</v>
      </c>
      <c r="N72" s="0" t="n">
        <f aca="false">'Vas megye'!V80</f>
        <v>678</v>
      </c>
      <c r="O72" s="0" t="n">
        <f aca="false">'Vas megye'!W80</f>
        <v>13</v>
      </c>
      <c r="P72" s="0" t="n">
        <f aca="false">'Vas megye'!X80</f>
        <v>14</v>
      </c>
      <c r="Q72" s="0" t="n">
        <f aca="false">'Vas megye'!Y80</f>
        <v>0</v>
      </c>
      <c r="R72" s="0" t="n">
        <f aca="false">'Vas megye'!Z80</f>
        <v>1</v>
      </c>
    </row>
    <row r="73" customFormat="false" ht="13.8" hidden="false" customHeight="false" outlineLevel="0" collapsed="false">
      <c r="A73" s="0" t="str">
        <f aca="false">'Vas megye'!A81</f>
        <v>Csajta</v>
      </c>
      <c r="B73" s="0" t="n">
        <f aca="false">'Vas megye'!B81</f>
        <v>0</v>
      </c>
      <c r="C73" s="0" t="n">
        <f aca="false">'Vas megye'!C81</f>
        <v>21</v>
      </c>
      <c r="D73" s="0" t="n">
        <f aca="false">'Vas megye'!D81</f>
        <v>70</v>
      </c>
      <c r="E73" s="0" t="n">
        <f aca="false">'Vas megye'!E81</f>
        <v>661</v>
      </c>
      <c r="F73" s="0" t="n">
        <f aca="false">'Vas megye'!F81</f>
        <v>0</v>
      </c>
      <c r="G73" s="0" t="n">
        <f aca="false">'Vas megye'!G81</f>
        <v>0</v>
      </c>
      <c r="H73" s="0" t="n">
        <f aca="false">'Vas megye'!H81</f>
        <v>0</v>
      </c>
      <c r="I73" s="0" t="n">
        <f aca="false">'Vas megye'!P81</f>
        <v>91</v>
      </c>
      <c r="J73" s="0" t="n">
        <f aca="false">'Vas megye'!Q81</f>
        <v>46</v>
      </c>
      <c r="K73" s="0" t="n">
        <f aca="false">'Vas megye'!R81</f>
        <v>794</v>
      </c>
      <c r="L73" s="0" t="n">
        <f aca="false">'Vas megye'!S81</f>
        <v>0</v>
      </c>
      <c r="M73" s="0" t="n">
        <f aca="false">'Vas megye'!T81</f>
        <v>0</v>
      </c>
      <c r="N73" s="0" t="n">
        <f aca="false">'Vas megye'!V81</f>
        <v>187</v>
      </c>
      <c r="O73" s="0" t="n">
        <f aca="false">'Vas megye'!W81</f>
        <v>29</v>
      </c>
      <c r="P73" s="0" t="n">
        <f aca="false">'Vas megye'!X81</f>
        <v>755</v>
      </c>
      <c r="Q73" s="0" t="n">
        <f aca="false">'Vas megye'!Y81</f>
        <v>1</v>
      </c>
      <c r="R73" s="0" t="n">
        <f aca="false">'Vas megye'!Z81</f>
        <v>3</v>
      </c>
    </row>
    <row r="74" customFormat="false" ht="13.8" hidden="false" customHeight="false" outlineLevel="0" collapsed="false">
      <c r="A74" s="0" t="str">
        <f aca="false">'Vas megye'!A82</f>
        <v>Csó (Nemes-)</v>
      </c>
      <c r="B74" s="0" t="n">
        <f aca="false">'Vas megye'!B82</f>
        <v>0</v>
      </c>
      <c r="C74" s="0" t="n">
        <f aca="false">'Vas megye'!C82</f>
        <v>343</v>
      </c>
      <c r="D74" s="0" t="n">
        <f aca="false">'Vas megye'!D82</f>
        <v>12</v>
      </c>
      <c r="E74" s="0" t="n">
        <f aca="false">'Vas megye'!E82</f>
        <v>0</v>
      </c>
      <c r="F74" s="0" t="n">
        <f aca="false">'Vas megye'!F82</f>
        <v>0</v>
      </c>
      <c r="G74" s="0" t="n">
        <f aca="false">'Vas megye'!G82</f>
        <v>0</v>
      </c>
      <c r="H74" s="0" t="n">
        <f aca="false">'Vas megye'!H82</f>
        <v>0</v>
      </c>
      <c r="I74" s="0" t="n">
        <f aca="false">'Vas megye'!P82</f>
        <v>381</v>
      </c>
      <c r="J74" s="0" t="n">
        <f aca="false">'Vas megye'!Q82</f>
        <v>6</v>
      </c>
      <c r="K74" s="0" t="n">
        <f aca="false">'Vas megye'!R82</f>
        <v>2</v>
      </c>
      <c r="L74" s="0" t="n">
        <f aca="false">'Vas megye'!S82</f>
        <v>0</v>
      </c>
      <c r="M74" s="0" t="n">
        <f aca="false">'Vas megye'!T82</f>
        <v>0</v>
      </c>
      <c r="N74" s="0" t="n">
        <f aca="false">'Vas megye'!V82</f>
        <v>414</v>
      </c>
      <c r="O74" s="0" t="n">
        <f aca="false">'Vas megye'!W82</f>
        <v>5</v>
      </c>
      <c r="P74" s="0" t="n">
        <f aca="false">'Vas megye'!X82</f>
        <v>2</v>
      </c>
      <c r="Q74" s="0" t="n">
        <f aca="false">'Vas megye'!Y82</f>
        <v>0</v>
      </c>
      <c r="R74" s="0" t="n">
        <f aca="false">'Vas megye'!Z82</f>
        <v>0</v>
      </c>
    </row>
    <row r="75" customFormat="false" ht="13.8" hidden="false" customHeight="false" outlineLevel="0" collapsed="false">
      <c r="A75" s="0" t="str">
        <f aca="false">'Vas megye'!A83</f>
        <v>Csó (Puszta-)</v>
      </c>
      <c r="B75" s="0" t="n">
        <f aca="false">'Vas megye'!B83</f>
        <v>0</v>
      </c>
      <c r="C75" s="0" t="n">
        <f aca="false">'Vas megye'!C83</f>
        <v>259</v>
      </c>
      <c r="D75" s="0" t="n">
        <f aca="false">'Vas megye'!D83</f>
        <v>6</v>
      </c>
      <c r="E75" s="0" t="n">
        <f aca="false">'Vas megye'!E83</f>
        <v>1</v>
      </c>
      <c r="F75" s="0" t="n">
        <f aca="false">'Vas megye'!F83</f>
        <v>0</v>
      </c>
      <c r="G75" s="0" t="n">
        <f aca="false">'Vas megye'!G83</f>
        <v>0</v>
      </c>
      <c r="H75" s="0" t="n">
        <f aca="false">'Vas megye'!H83</f>
        <v>0</v>
      </c>
      <c r="I75" s="0" t="n">
        <f aca="false">'Vas megye'!P83</f>
        <v>259</v>
      </c>
      <c r="J75" s="0" t="n">
        <f aca="false">'Vas megye'!Q83</f>
        <v>15</v>
      </c>
      <c r="K75" s="0" t="n">
        <f aca="false">'Vas megye'!R83</f>
        <v>7</v>
      </c>
      <c r="L75" s="0" t="n">
        <f aca="false">'Vas megye'!S83</f>
        <v>0</v>
      </c>
      <c r="M75" s="0" t="n">
        <f aca="false">'Vas megye'!T83</f>
        <v>0</v>
      </c>
      <c r="N75" s="0" t="n">
        <f aca="false">'Vas megye'!V83</f>
        <v>261</v>
      </c>
      <c r="O75" s="0" t="n">
        <f aca="false">'Vas megye'!W83</f>
        <v>2</v>
      </c>
      <c r="P75" s="0" t="n">
        <f aca="false">'Vas megye'!X83</f>
        <v>0</v>
      </c>
      <c r="Q75" s="0" t="n">
        <f aca="false">'Vas megye'!Y83</f>
        <v>0</v>
      </c>
      <c r="R75" s="0" t="n">
        <f aca="false">'Vas megye'!Z83</f>
        <v>0</v>
      </c>
    </row>
    <row r="76" customFormat="false" ht="13.8" hidden="false" customHeight="false" outlineLevel="0" collapsed="false">
      <c r="A76" s="0" t="str">
        <f aca="false">'Vas megye'!A84</f>
        <v>Csömöte (Kis-)</v>
      </c>
      <c r="B76" s="0" t="n">
        <f aca="false">'Vas megye'!B84</f>
        <v>0</v>
      </c>
      <c r="C76" s="0" t="n">
        <f aca="false">'Vas megye'!C84</f>
        <v>86</v>
      </c>
      <c r="D76" s="0" t="n">
        <f aca="false">'Vas megye'!D84</f>
        <v>0</v>
      </c>
      <c r="E76" s="0" t="n">
        <f aca="false">'Vas megye'!E84</f>
        <v>0</v>
      </c>
      <c r="F76" s="0" t="n">
        <f aca="false">'Vas megye'!F84</f>
        <v>0</v>
      </c>
      <c r="G76" s="0" t="n">
        <f aca="false">'Vas megye'!G84</f>
        <v>0</v>
      </c>
      <c r="H76" s="0" t="n">
        <f aca="false">'Vas megye'!H84</f>
        <v>0</v>
      </c>
      <c r="I76" s="0" t="n">
        <f aca="false">'Vas megye'!P84</f>
        <v>112</v>
      </c>
      <c r="J76" s="0" t="n">
        <f aca="false">'Vas megye'!Q84</f>
        <v>2</v>
      </c>
      <c r="K76" s="0" t="n">
        <f aca="false">'Vas megye'!R84</f>
        <v>1</v>
      </c>
      <c r="L76" s="0" t="n">
        <f aca="false">'Vas megye'!S84</f>
        <v>0</v>
      </c>
      <c r="M76" s="0" t="n">
        <f aca="false">'Vas megye'!T84</f>
        <v>0</v>
      </c>
      <c r="N76" s="0" t="n">
        <f aca="false">'Vas megye'!V84</f>
        <v>93</v>
      </c>
      <c r="O76" s="0" t="n">
        <f aca="false">'Vas megye'!W84</f>
        <v>0</v>
      </c>
      <c r="P76" s="0" t="n">
        <f aca="false">'Vas megye'!X84</f>
        <v>0</v>
      </c>
      <c r="Q76" s="0" t="n">
        <f aca="false">'Vas megye'!Y84</f>
        <v>0</v>
      </c>
      <c r="R76" s="0" t="n">
        <f aca="false">'Vas megye'!Z84</f>
        <v>0</v>
      </c>
    </row>
    <row r="77" customFormat="false" ht="13.8" hidden="false" customHeight="false" outlineLevel="0" collapsed="false">
      <c r="A77" s="0" t="str">
        <f aca="false">'Vas megye'!A85</f>
        <v>Csömöte (Nagy-)</v>
      </c>
      <c r="B77" s="0" t="n">
        <f aca="false">'Vas megye'!B85</f>
        <v>0</v>
      </c>
      <c r="C77" s="0" t="n">
        <f aca="false">'Vas megye'!C85</f>
        <v>353</v>
      </c>
      <c r="D77" s="0" t="n">
        <f aca="false">'Vas megye'!D85</f>
        <v>20</v>
      </c>
      <c r="E77" s="0" t="n">
        <f aca="false">'Vas megye'!E85</f>
        <v>5</v>
      </c>
      <c r="F77" s="0" t="n">
        <f aca="false">'Vas megye'!F85</f>
        <v>0</v>
      </c>
      <c r="G77" s="0" t="n">
        <f aca="false">'Vas megye'!G85</f>
        <v>0</v>
      </c>
      <c r="H77" s="0" t="n">
        <f aca="false">'Vas megye'!H85</f>
        <v>0</v>
      </c>
      <c r="I77" s="0" t="n">
        <f aca="false">'Vas megye'!P85</f>
        <v>423</v>
      </c>
      <c r="J77" s="0" t="n">
        <f aca="false">'Vas megye'!Q85</f>
        <v>5</v>
      </c>
      <c r="K77" s="0" t="n">
        <f aca="false">'Vas megye'!R85</f>
        <v>2</v>
      </c>
      <c r="L77" s="0" t="n">
        <f aca="false">'Vas megye'!S85</f>
        <v>0</v>
      </c>
      <c r="M77" s="0" t="n">
        <f aca="false">'Vas megye'!T85</f>
        <v>0</v>
      </c>
      <c r="N77" s="0" t="n">
        <f aca="false">'Vas megye'!V85</f>
        <v>472</v>
      </c>
      <c r="O77" s="0" t="n">
        <f aca="false">'Vas megye'!W85</f>
        <v>1</v>
      </c>
      <c r="P77" s="0" t="n">
        <f aca="false">'Vas megye'!X85</f>
        <v>1</v>
      </c>
      <c r="Q77" s="0" t="n">
        <f aca="false">'Vas megye'!Y85</f>
        <v>0</v>
      </c>
      <c r="R77" s="0" t="n">
        <f aca="false">'Vas megye'!Z85</f>
        <v>0</v>
      </c>
    </row>
    <row r="78" customFormat="false" ht="13.8" hidden="false" customHeight="false" outlineLevel="0" collapsed="false">
      <c r="A78" s="0" t="str">
        <f aca="false">'Vas megye'!A86</f>
        <v>Czák</v>
      </c>
      <c r="B78" s="0" t="n">
        <f aca="false">'Vas megye'!B86</f>
        <v>0</v>
      </c>
      <c r="C78" s="0" t="n">
        <f aca="false">'Vas megye'!C86</f>
        <v>263</v>
      </c>
      <c r="D78" s="0" t="n">
        <f aca="false">'Vas megye'!D86</f>
        <v>2</v>
      </c>
      <c r="E78" s="0" t="n">
        <f aca="false">'Vas megye'!E86</f>
        <v>1</v>
      </c>
      <c r="F78" s="0" t="n">
        <f aca="false">'Vas megye'!F86</f>
        <v>0</v>
      </c>
      <c r="G78" s="0" t="n">
        <f aca="false">'Vas megye'!G86</f>
        <v>0</v>
      </c>
      <c r="H78" s="0" t="n">
        <f aca="false">'Vas megye'!H86</f>
        <v>0</v>
      </c>
      <c r="I78" s="0" t="n">
        <f aca="false">'Vas megye'!P86</f>
        <v>278</v>
      </c>
      <c r="J78" s="0" t="n">
        <f aca="false">'Vas megye'!Q86</f>
        <v>0</v>
      </c>
      <c r="K78" s="0" t="n">
        <f aca="false">'Vas megye'!R86</f>
        <v>0</v>
      </c>
      <c r="L78" s="0" t="n">
        <f aca="false">'Vas megye'!S86</f>
        <v>0</v>
      </c>
      <c r="M78" s="0" t="n">
        <f aca="false">'Vas megye'!T86</f>
        <v>0</v>
      </c>
      <c r="N78" s="0" t="n">
        <f aca="false">'Vas megye'!V86</f>
        <v>313</v>
      </c>
      <c r="O78" s="0" t="n">
        <f aca="false">'Vas megye'!W86</f>
        <v>0</v>
      </c>
      <c r="P78" s="0" t="n">
        <f aca="false">'Vas megye'!X86</f>
        <v>0</v>
      </c>
      <c r="Q78" s="0" t="n">
        <f aca="false">'Vas megye'!Y86</f>
        <v>0</v>
      </c>
      <c r="R78" s="0" t="n">
        <f aca="false">'Vas megye'!Z86</f>
        <v>0</v>
      </c>
    </row>
    <row r="79" customFormat="false" ht="13.8" hidden="false" customHeight="false" outlineLevel="0" collapsed="false">
      <c r="A79" s="0" t="str">
        <f aca="false">'Vas megye'!A87</f>
        <v>Doroszló (Köszeg-)</v>
      </c>
      <c r="B79" s="0" t="n">
        <f aca="false">'Vas megye'!B87</f>
        <v>0</v>
      </c>
      <c r="C79" s="0" t="n">
        <f aca="false">'Vas megye'!C87</f>
        <v>371</v>
      </c>
      <c r="D79" s="0" t="n">
        <f aca="false">'Vas megye'!D87</f>
        <v>3</v>
      </c>
      <c r="E79" s="0" t="n">
        <f aca="false">'Vas megye'!E87</f>
        <v>2</v>
      </c>
      <c r="F79" s="0" t="n">
        <f aca="false">'Vas megye'!F87</f>
        <v>0</v>
      </c>
      <c r="G79" s="0" t="n">
        <f aca="false">'Vas megye'!G87</f>
        <v>0</v>
      </c>
      <c r="H79" s="0" t="n">
        <f aca="false">'Vas megye'!H87</f>
        <v>0</v>
      </c>
      <c r="I79" s="0" t="n">
        <f aca="false">'Vas megye'!P87</f>
        <v>396</v>
      </c>
      <c r="J79" s="0" t="n">
        <f aca="false">'Vas megye'!Q87</f>
        <v>2</v>
      </c>
      <c r="K79" s="0" t="n">
        <f aca="false">'Vas megye'!R87</f>
        <v>5</v>
      </c>
      <c r="L79" s="0" t="n">
        <f aca="false">'Vas megye'!S87</f>
        <v>0</v>
      </c>
      <c r="M79" s="0" t="n">
        <f aca="false">'Vas megye'!T87</f>
        <v>0</v>
      </c>
      <c r="N79" s="0" t="n">
        <f aca="false">'Vas megye'!V87</f>
        <v>410</v>
      </c>
      <c r="O79" s="0" t="n">
        <f aca="false">'Vas megye'!W87</f>
        <v>5</v>
      </c>
      <c r="P79" s="0" t="n">
        <f aca="false">'Vas megye'!X87</f>
        <v>0</v>
      </c>
      <c r="Q79" s="0" t="n">
        <f aca="false">'Vas megye'!Y87</f>
        <v>0</v>
      </c>
      <c r="R79" s="0" t="n">
        <f aca="false">'Vas megye'!Z87</f>
        <v>0</v>
      </c>
    </row>
    <row r="80" customFormat="false" ht="13.8" hidden="false" customHeight="false" outlineLevel="0" collapsed="false">
      <c r="A80" s="0" t="str">
        <f aca="false">'Vas megye'!A88</f>
        <v>Füsthegy, Füsthegysirokány</v>
      </c>
      <c r="B80" s="0" t="n">
        <f aca="false">'Vas megye'!B88</f>
        <v>11</v>
      </c>
      <c r="C80" s="0" t="n">
        <f aca="false">'Vas megye'!C88</f>
        <v>0</v>
      </c>
      <c r="D80" s="0" t="n">
        <f aca="false">'Vas megye'!D88</f>
        <v>5</v>
      </c>
      <c r="E80" s="0" t="n">
        <f aca="false">'Vas megye'!E88</f>
        <v>90</v>
      </c>
      <c r="F80" s="0" t="n">
        <f aca="false">'Vas megye'!F88</f>
        <v>0</v>
      </c>
      <c r="G80" s="0" t="n">
        <f aca="false">'Vas megye'!G88</f>
        <v>0</v>
      </c>
      <c r="H80" s="0" t="n">
        <f aca="false">'Vas megye'!H88</f>
        <v>0</v>
      </c>
      <c r="I80" s="0" t="n">
        <f aca="false">'Vas megye'!P88</f>
        <v>0</v>
      </c>
      <c r="J80" s="0" t="n">
        <f aca="false">'Vas megye'!Q88</f>
        <v>4</v>
      </c>
      <c r="K80" s="0" t="n">
        <f aca="false">'Vas megye'!R88</f>
        <v>130</v>
      </c>
      <c r="L80" s="0" t="n">
        <f aca="false">'Vas megye'!S88</f>
        <v>0</v>
      </c>
      <c r="M80" s="0" t="n">
        <f aca="false">'Vas megye'!T88</f>
        <v>0</v>
      </c>
      <c r="N80" s="0" t="n">
        <f aca="false">'Vas megye'!V88</f>
        <v>3</v>
      </c>
      <c r="O80" s="0" t="n">
        <f aca="false">'Vas megye'!W88</f>
        <v>15</v>
      </c>
      <c r="P80" s="0" t="n">
        <f aca="false">'Vas megye'!X88</f>
        <v>163</v>
      </c>
      <c r="Q80" s="0" t="n">
        <f aca="false">'Vas megye'!Y88</f>
        <v>0</v>
      </c>
      <c r="R80" s="0" t="n">
        <f aca="false">'Vas megye'!Z88</f>
        <v>0</v>
      </c>
    </row>
    <row r="81" customFormat="false" ht="13.8" hidden="false" customHeight="false" outlineLevel="0" collapsed="false">
      <c r="A81" s="0" t="str">
        <f aca="false">'Vas megye'!A89</f>
        <v>Günseck, Gyöngyösfő</v>
      </c>
      <c r="B81" s="0" t="n">
        <f aca="false">'Vas megye'!B89</f>
        <v>0</v>
      </c>
      <c r="C81" s="0" t="n">
        <f aca="false">'Vas megye'!C89</f>
        <v>4</v>
      </c>
      <c r="D81" s="0" t="n">
        <f aca="false">'Vas megye'!D89</f>
        <v>235</v>
      </c>
      <c r="E81" s="0" t="n">
        <f aca="false">'Vas megye'!E89</f>
        <v>0</v>
      </c>
      <c r="F81" s="0" t="n">
        <f aca="false">'Vas megye'!F89</f>
        <v>0</v>
      </c>
      <c r="G81" s="0" t="n">
        <f aca="false">'Vas megye'!G89</f>
        <v>4</v>
      </c>
      <c r="H81" s="0" t="n">
        <f aca="false">'Vas megye'!H89</f>
        <v>0</v>
      </c>
      <c r="I81" s="0" t="n">
        <f aca="false">'Vas megye'!P89</f>
        <v>1</v>
      </c>
      <c r="J81" s="0" t="n">
        <f aca="false">'Vas megye'!Q89</f>
        <v>252</v>
      </c>
      <c r="K81" s="0" t="n">
        <f aca="false">'Vas megye'!R89</f>
        <v>0</v>
      </c>
      <c r="L81" s="0" t="n">
        <f aca="false">'Vas megye'!S89</f>
        <v>0</v>
      </c>
      <c r="M81" s="0" t="n">
        <f aca="false">'Vas megye'!T89</f>
        <v>9</v>
      </c>
      <c r="N81" s="0" t="n">
        <f aca="false">'Vas megye'!V89</f>
        <v>7</v>
      </c>
      <c r="O81" s="0" t="n">
        <f aca="false">'Vas megye'!W89</f>
        <v>212</v>
      </c>
      <c r="P81" s="0" t="n">
        <f aca="false">'Vas megye'!X89</f>
        <v>0</v>
      </c>
      <c r="Q81" s="0" t="n">
        <f aca="false">'Vas megye'!Y89</f>
        <v>0</v>
      </c>
      <c r="R81" s="0" t="n">
        <f aca="false">'Vas megye'!Z89</f>
        <v>10</v>
      </c>
    </row>
    <row r="82" customFormat="false" ht="13.8" hidden="false" customHeight="false" outlineLevel="0" collapsed="false">
      <c r="A82" s="0" t="str">
        <f aca="false">'Vas megye'!A90</f>
        <v>Gyirot (Német-)</v>
      </c>
      <c r="B82" s="0" t="n">
        <f aca="false">'Vas megye'!B90</f>
        <v>0</v>
      </c>
      <c r="C82" s="0" t="n">
        <f aca="false">'Vas megye'!C90</f>
        <v>0</v>
      </c>
      <c r="D82" s="0" t="n">
        <f aca="false">'Vas megye'!D90</f>
        <v>410</v>
      </c>
      <c r="E82" s="0" t="n">
        <f aca="false">'Vas megye'!E90</f>
        <v>0</v>
      </c>
      <c r="F82" s="0" t="n">
        <f aca="false">'Vas megye'!F90</f>
        <v>0</v>
      </c>
      <c r="G82" s="0" t="n">
        <f aca="false">'Vas megye'!G90</f>
        <v>4</v>
      </c>
      <c r="H82" s="0" t="n">
        <f aca="false">'Vas megye'!H90</f>
        <v>0</v>
      </c>
      <c r="I82" s="0" t="n">
        <f aca="false">'Vas megye'!P90</f>
        <v>1</v>
      </c>
      <c r="J82" s="0" t="n">
        <f aca="false">'Vas megye'!Q90</f>
        <v>353</v>
      </c>
      <c r="K82" s="0" t="n">
        <f aca="false">'Vas megye'!R90</f>
        <v>0</v>
      </c>
      <c r="L82" s="0" t="n">
        <f aca="false">'Vas megye'!S90</f>
        <v>0</v>
      </c>
      <c r="M82" s="0" t="n">
        <f aca="false">'Vas megye'!T90</f>
        <v>0</v>
      </c>
      <c r="N82" s="0" t="n">
        <f aca="false">'Vas megye'!V90</f>
        <v>1</v>
      </c>
      <c r="O82" s="0" t="n">
        <f aca="false">'Vas megye'!W90</f>
        <v>342</v>
      </c>
      <c r="P82" s="0" t="n">
        <f aca="false">'Vas megye'!X90</f>
        <v>0</v>
      </c>
      <c r="Q82" s="0" t="n">
        <f aca="false">'Vas megye'!Y90</f>
        <v>0</v>
      </c>
      <c r="R82" s="0" t="n">
        <f aca="false">'Vas megye'!Z90</f>
        <v>0</v>
      </c>
    </row>
    <row r="83" customFormat="false" ht="13.8" hidden="false" customHeight="false" outlineLevel="0" collapsed="false">
      <c r="A83" s="0" t="str">
        <f aca="false">'Vas megye'!A91</f>
        <v>Hámor-Tó</v>
      </c>
      <c r="B83" s="0" t="n">
        <f aca="false">'Vas megye'!B91</f>
        <v>0</v>
      </c>
      <c r="C83" s="0" t="n">
        <f aca="false">'Vas megye'!C91</f>
        <v>1</v>
      </c>
      <c r="D83" s="0" t="n">
        <f aca="false">'Vas megye'!D91</f>
        <v>324</v>
      </c>
      <c r="E83" s="0" t="n">
        <f aca="false">'Vas megye'!E91</f>
        <v>0</v>
      </c>
      <c r="F83" s="0" t="n">
        <f aca="false">'Vas megye'!F91</f>
        <v>0</v>
      </c>
      <c r="G83" s="0" t="n">
        <f aca="false">'Vas megye'!G91</f>
        <v>0</v>
      </c>
      <c r="H83" s="0" t="n">
        <f aca="false">'Vas megye'!H91</f>
        <v>0</v>
      </c>
      <c r="I83" s="0" t="n">
        <f aca="false">'Vas megye'!P91</f>
        <v>11</v>
      </c>
      <c r="J83" s="0" t="n">
        <f aca="false">'Vas megye'!Q91</f>
        <v>340</v>
      </c>
      <c r="K83" s="0" t="n">
        <f aca="false">'Vas megye'!R91</f>
        <v>0</v>
      </c>
      <c r="L83" s="0" t="n">
        <f aca="false">'Vas megye'!S91</f>
        <v>0</v>
      </c>
      <c r="M83" s="0" t="n">
        <f aca="false">'Vas megye'!T91</f>
        <v>1</v>
      </c>
      <c r="N83" s="0" t="n">
        <f aca="false">'Vas megye'!V91</f>
        <v>9</v>
      </c>
      <c r="O83" s="0" t="n">
        <f aca="false">'Vas megye'!W91</f>
        <v>340</v>
      </c>
      <c r="P83" s="0" t="n">
        <f aca="false">'Vas megye'!X91</f>
        <v>0</v>
      </c>
      <c r="Q83" s="0" t="n">
        <f aca="false">'Vas megye'!Y91</f>
        <v>0</v>
      </c>
      <c r="R83" s="0" t="n">
        <f aca="false">'Vas megye'!Z91</f>
        <v>10</v>
      </c>
    </row>
    <row r="84" customFormat="false" ht="13.8" hidden="false" customHeight="false" outlineLevel="0" collapsed="false">
      <c r="A84" s="0" t="str">
        <f aca="false">'Vas megye'!A92</f>
        <v>Háromsátor</v>
      </c>
      <c r="B84" s="0" t="n">
        <f aca="false">'Vas megye'!B92</f>
        <v>0</v>
      </c>
      <c r="C84" s="0" t="n">
        <f aca="false">'Vas megye'!C92</f>
        <v>1</v>
      </c>
      <c r="D84" s="0" t="n">
        <f aca="false">'Vas megye'!D92</f>
        <v>198</v>
      </c>
      <c r="E84" s="0" t="n">
        <f aca="false">'Vas megye'!E92</f>
        <v>0</v>
      </c>
      <c r="F84" s="0" t="n">
        <f aca="false">'Vas megye'!F92</f>
        <v>0</v>
      </c>
      <c r="G84" s="0" t="n">
        <f aca="false">'Vas megye'!G92</f>
        <v>0</v>
      </c>
      <c r="H84" s="0" t="n">
        <f aca="false">'Vas megye'!H92</f>
        <v>0</v>
      </c>
      <c r="I84" s="0" t="n">
        <f aca="false">'Vas megye'!P92</f>
        <v>3</v>
      </c>
      <c r="J84" s="0" t="n">
        <f aca="false">'Vas megye'!Q92</f>
        <v>189</v>
      </c>
      <c r="K84" s="0" t="n">
        <f aca="false">'Vas megye'!R92</f>
        <v>0</v>
      </c>
      <c r="L84" s="0" t="n">
        <f aca="false">'Vas megye'!S92</f>
        <v>0</v>
      </c>
      <c r="M84" s="0" t="n">
        <f aca="false">'Vas megye'!T92</f>
        <v>1</v>
      </c>
      <c r="N84" s="0" t="n">
        <f aca="false">'Vas megye'!V92</f>
        <v>3</v>
      </c>
      <c r="O84" s="0" t="n">
        <f aca="false">'Vas megye'!W92</f>
        <v>203</v>
      </c>
      <c r="P84" s="0" t="n">
        <f aca="false">'Vas megye'!X92</f>
        <v>0</v>
      </c>
      <c r="Q84" s="0" t="n">
        <f aca="false">'Vas megye'!Y92</f>
        <v>0</v>
      </c>
      <c r="R84" s="0" t="n">
        <f aca="false">'Vas megye'!Z92</f>
        <v>0</v>
      </c>
    </row>
    <row r="85" customFormat="false" ht="13.8" hidden="false" customHeight="false" outlineLevel="0" collapsed="false">
      <c r="A85" s="0" t="str">
        <f aca="false">'Vas megye'!A93</f>
        <v>Hodász (Ó-)</v>
      </c>
      <c r="B85" s="0" t="n">
        <f aca="false">'Vas megye'!B93</f>
        <v>0</v>
      </c>
      <c r="C85" s="0" t="n">
        <f aca="false">'Vas megye'!C93</f>
        <v>0</v>
      </c>
      <c r="D85" s="0" t="n">
        <f aca="false">'Vas megye'!D93</f>
        <v>29</v>
      </c>
      <c r="E85" s="0" t="n">
        <f aca="false">'Vas megye'!E93</f>
        <v>206</v>
      </c>
      <c r="F85" s="0" t="n">
        <f aca="false">'Vas megye'!F93</f>
        <v>0</v>
      </c>
      <c r="G85" s="0" t="n">
        <f aca="false">'Vas megye'!G93</f>
        <v>0</v>
      </c>
      <c r="H85" s="0" t="n">
        <f aca="false">'Vas megye'!H93</f>
        <v>0</v>
      </c>
      <c r="I85" s="0" t="n">
        <f aca="false">'Vas megye'!P93</f>
        <v>1</v>
      </c>
      <c r="J85" s="0" t="n">
        <f aca="false">'Vas megye'!Q93</f>
        <v>29</v>
      </c>
      <c r="K85" s="0" t="n">
        <f aca="false">'Vas megye'!R93</f>
        <v>246</v>
      </c>
      <c r="L85" s="0" t="n">
        <f aca="false">'Vas megye'!S93</f>
        <v>0</v>
      </c>
      <c r="M85" s="0" t="n">
        <f aca="false">'Vas megye'!T93</f>
        <v>57</v>
      </c>
      <c r="N85" s="0" t="n">
        <f aca="false">'Vas megye'!V93</f>
        <v>1</v>
      </c>
      <c r="O85" s="0" t="n">
        <f aca="false">'Vas megye'!W93</f>
        <v>17</v>
      </c>
      <c r="P85" s="0" t="n">
        <f aca="false">'Vas megye'!X93</f>
        <v>256</v>
      </c>
      <c r="Q85" s="0" t="n">
        <f aca="false">'Vas megye'!Y93</f>
        <v>0</v>
      </c>
      <c r="R85" s="0" t="n">
        <f aca="false">'Vas megye'!Z93</f>
        <v>62</v>
      </c>
    </row>
    <row r="86" customFormat="false" ht="13.8" hidden="false" customHeight="false" outlineLevel="0" collapsed="false">
      <c r="A86" s="0" t="str">
        <f aca="false">'Vas megye'!A94</f>
        <v>Hodász (Város-)</v>
      </c>
      <c r="B86" s="0" t="n">
        <f aca="false">'Vas megye'!B94</f>
        <v>0</v>
      </c>
      <c r="C86" s="0" t="n">
        <f aca="false">'Vas megye'!C94</f>
        <v>58</v>
      </c>
      <c r="D86" s="0" t="n">
        <f aca="false">'Vas megye'!D94</f>
        <v>817</v>
      </c>
      <c r="E86" s="0" t="n">
        <f aca="false">'Vas megye'!E94</f>
        <v>33</v>
      </c>
      <c r="F86" s="0" t="n">
        <f aca="false">'Vas megye'!F94</f>
        <v>0</v>
      </c>
      <c r="G86" s="0" t="n">
        <f aca="false">'Vas megye'!G94</f>
        <v>0</v>
      </c>
      <c r="H86" s="0" t="n">
        <f aca="false">'Vas megye'!H94</f>
        <v>0</v>
      </c>
      <c r="I86" s="0" t="n">
        <f aca="false">'Vas megye'!P94</f>
        <v>149</v>
      </c>
      <c r="J86" s="0" t="n">
        <f aca="false">'Vas megye'!Q94</f>
        <v>823</v>
      </c>
      <c r="K86" s="0" t="n">
        <f aca="false">'Vas megye'!R94</f>
        <v>38</v>
      </c>
      <c r="L86" s="0" t="n">
        <f aca="false">'Vas megye'!S94</f>
        <v>0</v>
      </c>
      <c r="M86" s="0" t="n">
        <f aca="false">'Vas megye'!T94</f>
        <v>6</v>
      </c>
      <c r="N86" s="0" t="n">
        <f aca="false">'Vas megye'!V94</f>
        <v>151</v>
      </c>
      <c r="O86" s="0" t="n">
        <f aca="false">'Vas megye'!W94</f>
        <v>779</v>
      </c>
      <c r="P86" s="0" t="n">
        <f aca="false">'Vas megye'!X94</f>
        <v>31</v>
      </c>
      <c r="Q86" s="0" t="n">
        <f aca="false">'Vas megye'!Y94</f>
        <v>1</v>
      </c>
      <c r="R86" s="0" t="n">
        <f aca="false">'Vas megye'!Z94</f>
        <v>0</v>
      </c>
    </row>
    <row r="87" customFormat="false" ht="13.8" hidden="false" customHeight="false" outlineLevel="0" collapsed="false">
      <c r="A87" s="0" t="str">
        <f aca="false">'Vas megye'!A95</f>
        <v>Hosszuszeg, Langeck</v>
      </c>
      <c r="B87" s="0" t="n">
        <f aca="false">'Vas megye'!B95</f>
        <v>0</v>
      </c>
      <c r="C87" s="0" t="n">
        <f aca="false">'Vas megye'!C95</f>
        <v>0</v>
      </c>
      <c r="D87" s="0" t="n">
        <f aca="false">'Vas megye'!D95</f>
        <v>292</v>
      </c>
      <c r="E87" s="0" t="n">
        <f aca="false">'Vas megye'!E95</f>
        <v>0</v>
      </c>
      <c r="F87" s="0" t="n">
        <f aca="false">'Vas megye'!F95</f>
        <v>0</v>
      </c>
      <c r="G87" s="0" t="n">
        <f aca="false">'Vas megye'!G95</f>
        <v>0</v>
      </c>
      <c r="H87" s="0" t="n">
        <f aca="false">'Vas megye'!H95</f>
        <v>0</v>
      </c>
      <c r="I87" s="0" t="n">
        <f aca="false">'Vas megye'!P95</f>
        <v>1</v>
      </c>
      <c r="J87" s="0" t="n">
        <f aca="false">'Vas megye'!Q95</f>
        <v>286</v>
      </c>
      <c r="K87" s="0" t="n">
        <f aca="false">'Vas megye'!R95</f>
        <v>0</v>
      </c>
      <c r="L87" s="0" t="n">
        <f aca="false">'Vas megye'!S95</f>
        <v>0</v>
      </c>
      <c r="M87" s="0" t="n">
        <f aca="false">'Vas megye'!T95</f>
        <v>0</v>
      </c>
      <c r="N87" s="0" t="n">
        <f aca="false">'Vas megye'!V95</f>
        <v>7</v>
      </c>
      <c r="O87" s="0" t="n">
        <f aca="false">'Vas megye'!W95</f>
        <v>289</v>
      </c>
      <c r="P87" s="0" t="n">
        <f aca="false">'Vas megye'!X95</f>
        <v>0</v>
      </c>
      <c r="Q87" s="0" t="n">
        <f aca="false">'Vas megye'!Y95</f>
        <v>0</v>
      </c>
      <c r="R87" s="0" t="n">
        <f aca="false">'Vas megye'!Z95</f>
        <v>0</v>
      </c>
    </row>
    <row r="88" customFormat="false" ht="13.8" hidden="false" customHeight="false" outlineLevel="0" collapsed="false">
      <c r="A88" s="0" t="str">
        <f aca="false">'Vas megye'!A96</f>
        <v>Inczéd</v>
      </c>
      <c r="B88" s="0" t="n">
        <f aca="false">'Vas megye'!B96</f>
        <v>0</v>
      </c>
      <c r="C88" s="0" t="n">
        <f aca="false">'Vas megye'!C96</f>
        <v>12</v>
      </c>
      <c r="D88" s="0" t="n">
        <f aca="false">'Vas megye'!D96</f>
        <v>77</v>
      </c>
      <c r="E88" s="0" t="n">
        <f aca="false">'Vas megye'!E96</f>
        <v>612</v>
      </c>
      <c r="F88" s="0" t="n">
        <f aca="false">'Vas megye'!F96</f>
        <v>0</v>
      </c>
      <c r="G88" s="0" t="n">
        <f aca="false">'Vas megye'!G96</f>
        <v>0</v>
      </c>
      <c r="H88" s="0" t="n">
        <f aca="false">'Vas megye'!H96</f>
        <v>0</v>
      </c>
      <c r="I88" s="0" t="n">
        <f aca="false">'Vas megye'!P96</f>
        <v>20</v>
      </c>
      <c r="J88" s="0" t="n">
        <f aca="false">'Vas megye'!Q96</f>
        <v>86</v>
      </c>
      <c r="K88" s="0" t="n">
        <f aca="false">'Vas megye'!R96</f>
        <v>763</v>
      </c>
      <c r="L88" s="0" t="n">
        <f aca="false">'Vas megye'!S96</f>
        <v>0</v>
      </c>
      <c r="M88" s="0" t="n">
        <f aca="false">'Vas megye'!T96</f>
        <v>2</v>
      </c>
      <c r="N88" s="0" t="n">
        <f aca="false">'Vas megye'!V96</f>
        <v>32</v>
      </c>
      <c r="O88" s="0" t="n">
        <f aca="false">'Vas megye'!W96</f>
        <v>48</v>
      </c>
      <c r="P88" s="0" t="n">
        <f aca="false">'Vas megye'!X96</f>
        <v>755</v>
      </c>
      <c r="Q88" s="0" t="n">
        <f aca="false">'Vas megye'!Y96</f>
        <v>0</v>
      </c>
      <c r="R88" s="0" t="n">
        <f aca="false">'Vas megye'!Z96</f>
        <v>0</v>
      </c>
    </row>
    <row r="89" customFormat="false" ht="13.8" hidden="false" customHeight="false" outlineLevel="0" collapsed="false">
      <c r="A89" s="0" t="str">
        <f aca="false">'Vas megye'!A97</f>
        <v>Kogl, Kúpfalva</v>
      </c>
      <c r="B89" s="0" t="n">
        <f aca="false">'Vas megye'!B97</f>
        <v>0</v>
      </c>
      <c r="C89" s="0" t="n">
        <f aca="false">'Vas megye'!C97</f>
        <v>0</v>
      </c>
      <c r="D89" s="0" t="n">
        <f aca="false">'Vas megye'!D97</f>
        <v>199</v>
      </c>
      <c r="E89" s="0" t="n">
        <f aca="false">'Vas megye'!E97</f>
        <v>3</v>
      </c>
      <c r="F89" s="0" t="n">
        <f aca="false">'Vas megye'!F97</f>
        <v>0</v>
      </c>
      <c r="G89" s="0" t="n">
        <f aca="false">'Vas megye'!G97</f>
        <v>0</v>
      </c>
      <c r="H89" s="0" t="n">
        <f aca="false">'Vas megye'!H97</f>
        <v>0</v>
      </c>
      <c r="I89" s="0" t="n">
        <f aca="false">'Vas megye'!P97</f>
        <v>0</v>
      </c>
      <c r="J89" s="0" t="n">
        <f aca="false">'Vas megye'!Q97</f>
        <v>210</v>
      </c>
      <c r="K89" s="0" t="n">
        <f aca="false">'Vas megye'!R97</f>
        <v>0</v>
      </c>
      <c r="L89" s="0" t="n">
        <f aca="false">'Vas megye'!S97</f>
        <v>0</v>
      </c>
      <c r="M89" s="0" t="n">
        <f aca="false">'Vas megye'!T97</f>
        <v>0</v>
      </c>
      <c r="N89" s="0" t="n">
        <f aca="false">'Vas megye'!V97</f>
        <v>1</v>
      </c>
      <c r="O89" s="0" t="n">
        <f aca="false">'Vas megye'!W97</f>
        <v>195</v>
      </c>
      <c r="P89" s="0" t="n">
        <f aca="false">'Vas megye'!X97</f>
        <v>0</v>
      </c>
      <c r="Q89" s="0" t="n">
        <f aca="false">'Vas megye'!Y97</f>
        <v>0</v>
      </c>
      <c r="R89" s="0" t="n">
        <f aca="false">'Vas megye'!Z97</f>
        <v>0</v>
      </c>
    </row>
    <row r="90" customFormat="false" ht="13.8" hidden="false" customHeight="false" outlineLevel="0" collapsed="false">
      <c r="A90" s="0" t="str">
        <f aca="false">'Vas megye'!A98</f>
        <v>Kulcsárfalu</v>
      </c>
      <c r="B90" s="0" t="n">
        <f aca="false">'Vas megye'!B98</f>
        <v>0</v>
      </c>
      <c r="C90" s="0" t="n">
        <f aca="false">'Vas megye'!C98</f>
        <v>0</v>
      </c>
      <c r="D90" s="0" t="n">
        <f aca="false">'Vas megye'!D98</f>
        <v>21</v>
      </c>
      <c r="E90" s="0" t="n">
        <f aca="false">'Vas megye'!E98</f>
        <v>112</v>
      </c>
      <c r="F90" s="0" t="n">
        <f aca="false">'Vas megye'!F98</f>
        <v>0</v>
      </c>
      <c r="G90" s="0" t="n">
        <f aca="false">'Vas megye'!G98</f>
        <v>0</v>
      </c>
      <c r="H90" s="0" t="n">
        <f aca="false">'Vas megye'!H98</f>
        <v>0</v>
      </c>
      <c r="I90" s="0" t="n">
        <f aca="false">'Vas megye'!P98</f>
        <v>0</v>
      </c>
      <c r="J90" s="0" t="n">
        <f aca="false">'Vas megye'!Q98</f>
        <v>7</v>
      </c>
      <c r="K90" s="0" t="n">
        <f aca="false">'Vas megye'!R98</f>
        <v>127</v>
      </c>
      <c r="L90" s="0" t="n">
        <f aca="false">'Vas megye'!S98</f>
        <v>0</v>
      </c>
      <c r="M90" s="0" t="n">
        <f aca="false">'Vas megye'!T98</f>
        <v>0</v>
      </c>
      <c r="N90" s="0" t="n">
        <f aca="false">'Vas megye'!V98</f>
        <v>2</v>
      </c>
      <c r="O90" s="0" t="n">
        <f aca="false">'Vas megye'!W98</f>
        <v>16</v>
      </c>
      <c r="P90" s="0" t="n">
        <f aca="false">'Vas megye'!X98</f>
        <v>112</v>
      </c>
      <c r="Q90" s="0" t="n">
        <f aca="false">'Vas megye'!Y98</f>
        <v>0</v>
      </c>
      <c r="R90" s="0" t="n">
        <f aca="false">'Vas megye'!Z98</f>
        <v>0</v>
      </c>
    </row>
    <row r="91" customFormat="false" ht="13.8" hidden="false" customHeight="false" outlineLevel="0" collapsed="false">
      <c r="A91" s="0" t="str">
        <f aca="false">'Vas megye'!A99</f>
        <v>Lebenbrunn, Létér</v>
      </c>
      <c r="B91" s="0" t="n">
        <f aca="false">'Vas megye'!B99</f>
        <v>0</v>
      </c>
      <c r="C91" s="0" t="n">
        <f aca="false">'Vas megye'!C99</f>
        <v>1</v>
      </c>
      <c r="D91" s="0" t="n">
        <f aca="false">'Vas megye'!D99</f>
        <v>227</v>
      </c>
      <c r="E91" s="0" t="n">
        <f aca="false">'Vas megye'!E99</f>
        <v>3</v>
      </c>
      <c r="F91" s="0" t="n">
        <f aca="false">'Vas megye'!F99</f>
        <v>0</v>
      </c>
      <c r="G91" s="0" t="n">
        <f aca="false">'Vas megye'!G99</f>
        <v>0</v>
      </c>
      <c r="H91" s="0" t="n">
        <f aca="false">'Vas megye'!H99</f>
        <v>0</v>
      </c>
      <c r="I91" s="0" t="n">
        <f aca="false">'Vas megye'!P99</f>
        <v>0</v>
      </c>
      <c r="J91" s="0" t="n">
        <f aca="false">'Vas megye'!Q99</f>
        <v>221</v>
      </c>
      <c r="K91" s="0" t="n">
        <f aca="false">'Vas megye'!R99</f>
        <v>0</v>
      </c>
      <c r="L91" s="0" t="n">
        <f aca="false">'Vas megye'!S99</f>
        <v>0</v>
      </c>
      <c r="M91" s="0" t="n">
        <f aca="false">'Vas megye'!T99</f>
        <v>0</v>
      </c>
      <c r="N91" s="0" t="n">
        <f aca="false">'Vas megye'!V99</f>
        <v>0</v>
      </c>
      <c r="O91" s="0" t="n">
        <f aca="false">'Vas megye'!W99</f>
        <v>237</v>
      </c>
      <c r="P91" s="0" t="n">
        <f aca="false">'Vas megye'!X99</f>
        <v>2</v>
      </c>
      <c r="Q91" s="0" t="n">
        <f aca="false">'Vas megye'!Y99</f>
        <v>0</v>
      </c>
      <c r="R91" s="0" t="n">
        <f aca="false">'Vas megye'!Z99</f>
        <v>7</v>
      </c>
    </row>
    <row r="92" customFormat="false" ht="13.8" hidden="false" customHeight="false" outlineLevel="0" collapsed="false">
      <c r="A92" s="0" t="str">
        <f aca="false">'Vas megye'!A100</f>
        <v>Léka</v>
      </c>
      <c r="B92" s="0" t="n">
        <f aca="false">'Vas megye'!B100</f>
        <v>0</v>
      </c>
      <c r="C92" s="0" t="n">
        <f aca="false">'Vas megye'!C100</f>
        <v>40</v>
      </c>
      <c r="D92" s="0" t="n">
        <f aca="false">'Vas megye'!D100</f>
        <v>1353</v>
      </c>
      <c r="E92" s="0" t="n">
        <f aca="false">'Vas megye'!E100</f>
        <v>2</v>
      </c>
      <c r="F92" s="0" t="n">
        <f aca="false">'Vas megye'!F100</f>
        <v>0</v>
      </c>
      <c r="G92" s="0" t="n">
        <f aca="false">'Vas megye'!G100</f>
        <v>0</v>
      </c>
      <c r="H92" s="0" t="n">
        <f aca="false">'Vas megye'!H100</f>
        <v>0</v>
      </c>
      <c r="I92" s="0" t="n">
        <f aca="false">'Vas megye'!P100</f>
        <v>61</v>
      </c>
      <c r="J92" s="0" t="n">
        <f aca="false">'Vas megye'!Q100</f>
        <v>1175</v>
      </c>
      <c r="K92" s="0" t="n">
        <f aca="false">'Vas megye'!R100</f>
        <v>2</v>
      </c>
      <c r="L92" s="0" t="n">
        <f aca="false">'Vas megye'!S100</f>
        <v>0</v>
      </c>
      <c r="M92" s="0" t="n">
        <f aca="false">'Vas megye'!T100</f>
        <v>7</v>
      </c>
      <c r="N92" s="0" t="n">
        <f aca="false">'Vas megye'!V100</f>
        <v>91</v>
      </c>
      <c r="O92" s="0" t="n">
        <f aca="false">'Vas megye'!W100</f>
        <v>1114</v>
      </c>
      <c r="P92" s="0" t="n">
        <f aca="false">'Vas megye'!X100</f>
        <v>3</v>
      </c>
      <c r="Q92" s="0" t="n">
        <f aca="false">'Vas megye'!Y100</f>
        <v>0</v>
      </c>
      <c r="R92" s="0" t="n">
        <f aca="false">'Vas megye'!Z100</f>
        <v>2</v>
      </c>
    </row>
    <row r="93" customFormat="false" ht="13.8" hidden="false" customHeight="false" outlineLevel="0" collapsed="false">
      <c r="A93" s="0" t="str">
        <f aca="false">'Vas megye'!A101</f>
        <v>Ludad</v>
      </c>
      <c r="B93" s="0" t="n">
        <f aca="false">'Vas megye'!B101</f>
        <v>0</v>
      </c>
      <c r="C93" s="0" t="n">
        <f aca="false">'Vas megye'!C101</f>
        <v>257</v>
      </c>
      <c r="D93" s="0" t="n">
        <f aca="false">'Vas megye'!D101</f>
        <v>2</v>
      </c>
      <c r="E93" s="0" t="n">
        <f aca="false">'Vas megye'!E101</f>
        <v>2</v>
      </c>
      <c r="F93" s="0" t="n">
        <f aca="false">'Vas megye'!F101</f>
        <v>0</v>
      </c>
      <c r="G93" s="0" t="n">
        <f aca="false">'Vas megye'!G101</f>
        <v>0</v>
      </c>
      <c r="H93" s="0" t="n">
        <f aca="false">'Vas megye'!H101</f>
        <v>0</v>
      </c>
      <c r="I93" s="0" t="n">
        <f aca="false">'Vas megye'!P101</f>
        <v>319</v>
      </c>
      <c r="J93" s="0" t="n">
        <f aca="false">'Vas megye'!Q101</f>
        <v>1</v>
      </c>
      <c r="K93" s="0" t="n">
        <f aca="false">'Vas megye'!R101</f>
        <v>1</v>
      </c>
      <c r="L93" s="0" t="n">
        <f aca="false">'Vas megye'!S101</f>
        <v>0</v>
      </c>
      <c r="M93" s="0" t="n">
        <f aca="false">'Vas megye'!T101</f>
        <v>0</v>
      </c>
      <c r="N93" s="0" t="n">
        <f aca="false">'Vas megye'!V101</f>
        <v>297</v>
      </c>
      <c r="O93" s="0" t="n">
        <f aca="false">'Vas megye'!W101</f>
        <v>1</v>
      </c>
      <c r="P93" s="0" t="n">
        <f aca="false">'Vas megye'!X101</f>
        <v>0</v>
      </c>
      <c r="Q93" s="0" t="n">
        <f aca="false">'Vas megye'!Y101</f>
        <v>0</v>
      </c>
      <c r="R93" s="0" t="n">
        <f aca="false">'Vas megye'!Z101</f>
        <v>0</v>
      </c>
    </row>
    <row r="94" customFormat="false" ht="13.8" hidden="false" customHeight="false" outlineLevel="0" collapsed="false">
      <c r="A94" s="0" t="str">
        <f aca="false">'Vas megye'!A102</f>
        <v>Lukácsháza</v>
      </c>
      <c r="B94" s="0" t="n">
        <f aca="false">'Vas megye'!B102</f>
        <v>0</v>
      </c>
      <c r="C94" s="0" t="n">
        <f aca="false">'Vas megye'!C102</f>
        <v>148</v>
      </c>
      <c r="D94" s="0" t="n">
        <f aca="false">'Vas megye'!D102</f>
        <v>14</v>
      </c>
      <c r="E94" s="0" t="n">
        <f aca="false">'Vas megye'!E102</f>
        <v>0</v>
      </c>
      <c r="F94" s="0" t="n">
        <f aca="false">'Vas megye'!F102</f>
        <v>0</v>
      </c>
      <c r="G94" s="0" t="n">
        <f aca="false">'Vas megye'!G102</f>
        <v>0</v>
      </c>
      <c r="H94" s="0" t="n">
        <f aca="false">'Vas megye'!H102</f>
        <v>0</v>
      </c>
      <c r="I94" s="0" t="n">
        <f aca="false">'Vas megye'!P102</f>
        <v>186</v>
      </c>
      <c r="J94" s="0" t="n">
        <f aca="false">'Vas megye'!Q102</f>
        <v>7</v>
      </c>
      <c r="K94" s="0" t="n">
        <f aca="false">'Vas megye'!R102</f>
        <v>1</v>
      </c>
      <c r="L94" s="0" t="n">
        <f aca="false">'Vas megye'!S102</f>
        <v>0</v>
      </c>
      <c r="M94" s="0" t="n">
        <f aca="false">'Vas megye'!T102</f>
        <v>0</v>
      </c>
      <c r="N94" s="0" t="n">
        <f aca="false">'Vas megye'!V102</f>
        <v>217</v>
      </c>
      <c r="O94" s="0" t="n">
        <f aca="false">'Vas megye'!W102</f>
        <v>5</v>
      </c>
      <c r="P94" s="0" t="n">
        <f aca="false">'Vas megye'!X102</f>
        <v>0</v>
      </c>
      <c r="Q94" s="0" t="n">
        <f aca="false">'Vas megye'!Y102</f>
        <v>0</v>
      </c>
      <c r="R94" s="0" t="n">
        <f aca="false">'Vas megye'!Z102</f>
        <v>0</v>
      </c>
    </row>
    <row r="95" customFormat="false" ht="13.8" hidden="false" customHeight="false" outlineLevel="0" collapsed="false">
      <c r="A95" s="0" t="str">
        <f aca="false">'Vas megye'!A103</f>
        <v>Páty (Kis-), Páty (Nagy-), Páty (Köszeg-)</v>
      </c>
      <c r="B95" s="0" t="n">
        <f aca="false">'Vas megye'!B103</f>
        <v>0</v>
      </c>
      <c r="C95" s="0" t="n">
        <f aca="false">'Vas megye'!C103</f>
        <v>353</v>
      </c>
      <c r="D95" s="0" t="n">
        <f aca="false">'Vas megye'!D103</f>
        <v>2</v>
      </c>
      <c r="E95" s="0" t="n">
        <f aca="false">'Vas megye'!E103</f>
        <v>0</v>
      </c>
      <c r="F95" s="0" t="n">
        <f aca="false">'Vas megye'!F103</f>
        <v>0</v>
      </c>
      <c r="G95" s="0" t="n">
        <f aca="false">'Vas megye'!G103</f>
        <v>0</v>
      </c>
      <c r="H95" s="0" t="n">
        <f aca="false">'Vas megye'!H103</f>
        <v>0</v>
      </c>
      <c r="I95" s="0" t="n">
        <f aca="false">'Vas megye'!P103</f>
        <v>472</v>
      </c>
      <c r="J95" s="0" t="n">
        <f aca="false">'Vas megye'!Q103</f>
        <v>11</v>
      </c>
      <c r="K95" s="0" t="n">
        <f aca="false">'Vas megye'!R103</f>
        <v>1</v>
      </c>
      <c r="L95" s="0" t="n">
        <f aca="false">'Vas megye'!S103</f>
        <v>0</v>
      </c>
      <c r="M95" s="0" t="n">
        <f aca="false">'Vas megye'!T103</f>
        <v>0</v>
      </c>
      <c r="N95" s="0" t="n">
        <f aca="false">'Vas megye'!V103</f>
        <v>469</v>
      </c>
      <c r="O95" s="0" t="n">
        <f aca="false">'Vas megye'!W103</f>
        <v>8</v>
      </c>
      <c r="P95" s="0" t="n">
        <f aca="false">'Vas megye'!X103</f>
        <v>3</v>
      </c>
      <c r="Q95" s="0" t="n">
        <f aca="false">'Vas megye'!Y103</f>
        <v>0</v>
      </c>
      <c r="R95" s="0" t="n">
        <f aca="false">'Vas megye'!Z103</f>
        <v>1</v>
      </c>
    </row>
    <row r="96" customFormat="false" ht="13.8" hidden="false" customHeight="false" outlineLevel="0" collapsed="false">
      <c r="A96" s="0" t="str">
        <f aca="false">'Vas megye'!A104</f>
        <v>Perenye</v>
      </c>
      <c r="B96" s="0" t="n">
        <f aca="false">'Vas megye'!B104</f>
        <v>0</v>
      </c>
      <c r="C96" s="0" t="n">
        <f aca="false">'Vas megye'!C104</f>
        <v>764</v>
      </c>
      <c r="D96" s="0" t="n">
        <f aca="false">'Vas megye'!D104</f>
        <v>4</v>
      </c>
      <c r="E96" s="0" t="n">
        <f aca="false">'Vas megye'!E104</f>
        <v>10</v>
      </c>
      <c r="F96" s="0" t="n">
        <f aca="false">'Vas megye'!F104</f>
        <v>0</v>
      </c>
      <c r="G96" s="0" t="n">
        <f aca="false">'Vas megye'!G104</f>
        <v>0</v>
      </c>
      <c r="H96" s="0" t="n">
        <f aca="false">'Vas megye'!H104</f>
        <v>0</v>
      </c>
      <c r="I96" s="0" t="n">
        <f aca="false">'Vas megye'!P104</f>
        <v>887</v>
      </c>
      <c r="J96" s="0" t="n">
        <f aca="false">'Vas megye'!Q104</f>
        <v>14</v>
      </c>
      <c r="K96" s="0" t="n">
        <f aca="false">'Vas megye'!R104</f>
        <v>0</v>
      </c>
      <c r="L96" s="0" t="n">
        <f aca="false">'Vas megye'!S104</f>
        <v>1</v>
      </c>
      <c r="M96" s="0" t="n">
        <f aca="false">'Vas megye'!T104</f>
        <v>0</v>
      </c>
      <c r="N96" s="0" t="n">
        <f aca="false">'Vas megye'!V104</f>
        <v>845</v>
      </c>
      <c r="O96" s="0" t="n">
        <f aca="false">'Vas megye'!W104</f>
        <v>1</v>
      </c>
      <c r="P96" s="0" t="n">
        <f aca="false">'Vas megye'!X104</f>
        <v>0</v>
      </c>
      <c r="Q96" s="0" t="n">
        <f aca="false">'Vas megye'!Y104</f>
        <v>0</v>
      </c>
      <c r="R96" s="0" t="n">
        <f aca="false">'Vas megye'!Z104</f>
        <v>0</v>
      </c>
    </row>
    <row r="97" customFormat="false" ht="13.8" hidden="false" customHeight="false" outlineLevel="0" collapsed="false">
      <c r="A97" s="0" t="str">
        <f aca="false">'Vas megye'!A105</f>
        <v>Podgoria</v>
      </c>
      <c r="B97" s="0" t="n">
        <f aca="false">'Vas megye'!B105</f>
        <v>0</v>
      </c>
      <c r="C97" s="0" t="n">
        <f aca="false">'Vas megye'!C105</f>
        <v>3</v>
      </c>
      <c r="D97" s="0" t="n">
        <f aca="false">'Vas megye'!D105</f>
        <v>74</v>
      </c>
      <c r="E97" s="0" t="n">
        <f aca="false">'Vas megye'!E105</f>
        <v>291</v>
      </c>
      <c r="F97" s="0" t="n">
        <f aca="false">'Vas megye'!F105</f>
        <v>0</v>
      </c>
      <c r="G97" s="0" t="n">
        <f aca="false">'Vas megye'!G105</f>
        <v>0</v>
      </c>
      <c r="H97" s="0" t="n">
        <f aca="false">'Vas megye'!H105</f>
        <v>0</v>
      </c>
      <c r="I97" s="0" t="n">
        <f aca="false">'Vas megye'!P105</f>
        <v>8</v>
      </c>
      <c r="J97" s="0" t="n">
        <f aca="false">'Vas megye'!Q105</f>
        <v>57</v>
      </c>
      <c r="K97" s="0" t="n">
        <f aca="false">'Vas megye'!R105</f>
        <v>306</v>
      </c>
      <c r="L97" s="0" t="n">
        <f aca="false">'Vas megye'!S105</f>
        <v>0</v>
      </c>
      <c r="M97" s="0" t="n">
        <f aca="false">'Vas megye'!T105</f>
        <v>0</v>
      </c>
      <c r="N97" s="0" t="n">
        <f aca="false">'Vas megye'!V105</f>
        <v>5</v>
      </c>
      <c r="O97" s="0" t="n">
        <f aca="false">'Vas megye'!W105</f>
        <v>51</v>
      </c>
      <c r="P97" s="0" t="n">
        <f aca="false">'Vas megye'!X105</f>
        <v>253</v>
      </c>
      <c r="Q97" s="0" t="n">
        <f aca="false">'Vas megye'!Y105</f>
        <v>0</v>
      </c>
      <c r="R97" s="0" t="n">
        <f aca="false">'Vas megye'!Z105</f>
        <v>15</v>
      </c>
    </row>
    <row r="98" customFormat="false" ht="13.8" hidden="false" customHeight="false" outlineLevel="0" collapsed="false">
      <c r="A98" s="0" t="str">
        <f aca="false">'Vas megye'!A106</f>
        <v>Polanicz, Polányfalva</v>
      </c>
      <c r="B98" s="0" t="n">
        <f aca="false">'Vas megye'!B106</f>
        <v>0</v>
      </c>
      <c r="C98" s="0" t="n">
        <f aca="false">'Vas megye'!C106</f>
        <v>0</v>
      </c>
      <c r="D98" s="0" t="n">
        <f aca="false">'Vas megye'!D106</f>
        <v>0</v>
      </c>
      <c r="E98" s="0" t="n">
        <f aca="false">'Vas megye'!E106</f>
        <v>214</v>
      </c>
      <c r="F98" s="0" t="n">
        <f aca="false">'Vas megye'!F106</f>
        <v>0</v>
      </c>
      <c r="G98" s="0" t="n">
        <f aca="false">'Vas megye'!G106</f>
        <v>0</v>
      </c>
      <c r="H98" s="0" t="n">
        <f aca="false">'Vas megye'!H106</f>
        <v>0</v>
      </c>
      <c r="I98" s="0" t="n">
        <f aca="false">'Vas megye'!P106</f>
        <v>1</v>
      </c>
      <c r="J98" s="0" t="n">
        <f aca="false">'Vas megye'!Q106</f>
        <v>20</v>
      </c>
      <c r="K98" s="0" t="n">
        <f aca="false">'Vas megye'!R106</f>
        <v>124</v>
      </c>
      <c r="L98" s="0" t="n">
        <f aca="false">'Vas megye'!S106</f>
        <v>0</v>
      </c>
      <c r="M98" s="0" t="n">
        <f aca="false">'Vas megye'!T106</f>
        <v>0</v>
      </c>
      <c r="N98" s="0" t="n">
        <f aca="false">'Vas megye'!V106</f>
        <v>9</v>
      </c>
      <c r="O98" s="0" t="n">
        <f aca="false">'Vas megye'!W106</f>
        <v>19</v>
      </c>
      <c r="P98" s="0" t="n">
        <f aca="false">'Vas megye'!X106</f>
        <v>113</v>
      </c>
      <c r="Q98" s="0" t="n">
        <f aca="false">'Vas megye'!Y106</f>
        <v>0</v>
      </c>
      <c r="R98" s="0" t="n">
        <f aca="false">'Vas megye'!Z106</f>
        <v>0</v>
      </c>
    </row>
    <row r="99" customFormat="false" ht="13.8" hidden="false" customHeight="false" outlineLevel="0" collapsed="false">
      <c r="A99" s="0" t="str">
        <f aca="false">'Vas megye'!A107</f>
        <v>Pörgölin, Pörgölény</v>
      </c>
      <c r="B99" s="0" t="n">
        <f aca="false">'Vas megye'!B107</f>
        <v>0</v>
      </c>
      <c r="C99" s="0" t="n">
        <f aca="false">'Vas megye'!C107</f>
        <v>2</v>
      </c>
      <c r="D99" s="0" t="n">
        <f aca="false">'Vas megye'!D107</f>
        <v>634</v>
      </c>
      <c r="E99" s="0" t="n">
        <f aca="false">'Vas megye'!E107</f>
        <v>2</v>
      </c>
      <c r="F99" s="0" t="n">
        <f aca="false">'Vas megye'!F107</f>
        <v>0</v>
      </c>
      <c r="G99" s="0" t="n">
        <f aca="false">'Vas megye'!G107</f>
        <v>0</v>
      </c>
      <c r="H99" s="0" t="n">
        <f aca="false">'Vas megye'!H107</f>
        <v>0</v>
      </c>
      <c r="I99" s="0" t="n">
        <f aca="false">'Vas megye'!P107</f>
        <v>12</v>
      </c>
      <c r="J99" s="0" t="n">
        <f aca="false">'Vas megye'!Q107</f>
        <v>620</v>
      </c>
      <c r="K99" s="0" t="n">
        <f aca="false">'Vas megye'!R107</f>
        <v>0</v>
      </c>
      <c r="L99" s="0" t="n">
        <f aca="false">'Vas megye'!S107</f>
        <v>0</v>
      </c>
      <c r="M99" s="0" t="n">
        <f aca="false">'Vas megye'!T107</f>
        <v>5</v>
      </c>
      <c r="N99" s="0" t="n">
        <f aca="false">'Vas megye'!V107</f>
        <v>28</v>
      </c>
      <c r="O99" s="0" t="n">
        <f aca="false">'Vas megye'!W107</f>
        <v>576</v>
      </c>
      <c r="P99" s="0" t="n">
        <f aca="false">'Vas megye'!X107</f>
        <v>0</v>
      </c>
      <c r="Q99" s="0" t="n">
        <f aca="false">'Vas megye'!Y107</f>
        <v>0</v>
      </c>
      <c r="R99" s="0" t="n">
        <f aca="false">'Vas megye'!Z107</f>
        <v>0</v>
      </c>
    </row>
    <row r="100" customFormat="false" ht="13.8" hidden="false" customHeight="false" outlineLevel="0" collapsed="false">
      <c r="A100" s="0" t="str">
        <f aca="false">'Vas megye'!A108</f>
        <v>Pöse (Kis-)</v>
      </c>
      <c r="B100" s="0" t="n">
        <f aca="false">'Vas megye'!B108</f>
        <v>0</v>
      </c>
      <c r="C100" s="0" t="n">
        <f aca="false">'Vas megye'!C108</f>
        <v>135</v>
      </c>
      <c r="D100" s="0" t="n">
        <f aca="false">'Vas megye'!D108</f>
        <v>2</v>
      </c>
      <c r="E100" s="0" t="n">
        <f aca="false">'Vas megye'!E108</f>
        <v>7</v>
      </c>
      <c r="F100" s="0" t="n">
        <f aca="false">'Vas megye'!F108</f>
        <v>0</v>
      </c>
      <c r="G100" s="0" t="n">
        <f aca="false">'Vas megye'!G108</f>
        <v>0</v>
      </c>
      <c r="H100" s="0" t="n">
        <f aca="false">'Vas megye'!H108</f>
        <v>0</v>
      </c>
      <c r="I100" s="0" t="n">
        <f aca="false">'Vas megye'!P108</f>
        <v>131</v>
      </c>
      <c r="J100" s="0" t="n">
        <f aca="false">'Vas megye'!Q108</f>
        <v>3</v>
      </c>
      <c r="K100" s="0" t="n">
        <f aca="false">'Vas megye'!R108</f>
        <v>0</v>
      </c>
      <c r="L100" s="0" t="n">
        <f aca="false">'Vas megye'!S108</f>
        <v>0</v>
      </c>
      <c r="M100" s="0" t="n">
        <f aca="false">'Vas megye'!T108</f>
        <v>0</v>
      </c>
      <c r="N100" s="0" t="n">
        <f aca="false">'Vas megye'!V108</f>
        <v>141</v>
      </c>
      <c r="O100" s="0" t="n">
        <f aca="false">'Vas megye'!W108</f>
        <v>0</v>
      </c>
      <c r="P100" s="0" t="n">
        <f aca="false">'Vas megye'!X108</f>
        <v>0</v>
      </c>
      <c r="Q100" s="0" t="n">
        <f aca="false">'Vas megye'!Y108</f>
        <v>0</v>
      </c>
      <c r="R100" s="0" t="n">
        <f aca="false">'Vas megye'!Z108</f>
        <v>1</v>
      </c>
    </row>
    <row r="101" customFormat="false" ht="13.8" hidden="false" customHeight="false" outlineLevel="0" collapsed="false">
      <c r="A101" s="0" t="str">
        <f aca="false">'Vas megye'!A109</f>
        <v>Pöse (Nagy-)</v>
      </c>
      <c r="B101" s="0" t="n">
        <f aca="false">'Vas megye'!B109</f>
        <v>0</v>
      </c>
      <c r="C101" s="0" t="n">
        <f aca="false">'Vas megye'!C109</f>
        <v>151</v>
      </c>
      <c r="D101" s="0" t="n">
        <f aca="false">'Vas megye'!D109</f>
        <v>3</v>
      </c>
      <c r="E101" s="0" t="n">
        <f aca="false">'Vas megye'!E109</f>
        <v>0</v>
      </c>
      <c r="F101" s="0" t="n">
        <f aca="false">'Vas megye'!F109</f>
        <v>0</v>
      </c>
      <c r="G101" s="0" t="n">
        <f aca="false">'Vas megye'!G109</f>
        <v>0</v>
      </c>
      <c r="H101" s="0" t="n">
        <f aca="false">'Vas megye'!H109</f>
        <v>0</v>
      </c>
      <c r="I101" s="0" t="n">
        <f aca="false">'Vas megye'!P109</f>
        <v>166</v>
      </c>
      <c r="J101" s="0" t="n">
        <f aca="false">'Vas megye'!Q109</f>
        <v>2</v>
      </c>
      <c r="K101" s="0" t="n">
        <f aca="false">'Vas megye'!R109</f>
        <v>1</v>
      </c>
      <c r="L101" s="0" t="n">
        <f aca="false">'Vas megye'!S109</f>
        <v>2</v>
      </c>
      <c r="M101" s="0" t="n">
        <f aca="false">'Vas megye'!T109</f>
        <v>1</v>
      </c>
      <c r="N101" s="0" t="n">
        <f aca="false">'Vas megye'!V109</f>
        <v>178</v>
      </c>
      <c r="O101" s="0" t="n">
        <f aca="false">'Vas megye'!W109</f>
        <v>2</v>
      </c>
      <c r="P101" s="0" t="n">
        <f aca="false">'Vas megye'!X109</f>
        <v>1</v>
      </c>
      <c r="Q101" s="0" t="n">
        <f aca="false">'Vas megye'!Y109</f>
        <v>0</v>
      </c>
      <c r="R101" s="0" t="n">
        <f aca="false">'Vas megye'!Z109</f>
        <v>1</v>
      </c>
    </row>
    <row r="102" customFormat="false" ht="13.8" hidden="false" customHeight="false" outlineLevel="0" collapsed="false">
      <c r="A102" s="0" t="str">
        <f aca="false">'Vas megye'!A110</f>
        <v>Pubendorf, Bubendorf, Lantosfalva</v>
      </c>
      <c r="B102" s="0" t="n">
        <f aca="false">'Vas megye'!B110</f>
        <v>0</v>
      </c>
      <c r="C102" s="0" t="n">
        <f aca="false">'Vas megye'!C110</f>
        <v>0</v>
      </c>
      <c r="D102" s="0" t="n">
        <f aca="false">'Vas megye'!D110</f>
        <v>275</v>
      </c>
      <c r="E102" s="0" t="n">
        <f aca="false">'Vas megye'!E110</f>
        <v>0</v>
      </c>
      <c r="F102" s="0" t="n">
        <f aca="false">'Vas megye'!F110</f>
        <v>0</v>
      </c>
      <c r="G102" s="0" t="n">
        <f aca="false">'Vas megye'!G110</f>
        <v>1</v>
      </c>
      <c r="H102" s="0" t="n">
        <f aca="false">'Vas megye'!H110</f>
        <v>0</v>
      </c>
      <c r="I102" s="0" t="n">
        <f aca="false">'Vas megye'!P110</f>
        <v>0</v>
      </c>
      <c r="J102" s="0" t="n">
        <f aca="false">'Vas megye'!Q110</f>
        <v>324</v>
      </c>
      <c r="K102" s="0" t="n">
        <f aca="false">'Vas megye'!R110</f>
        <v>0</v>
      </c>
      <c r="L102" s="0" t="n">
        <f aca="false">'Vas megye'!S110</f>
        <v>0</v>
      </c>
      <c r="M102" s="0" t="n">
        <f aca="false">'Vas megye'!T110</f>
        <v>0</v>
      </c>
      <c r="N102" s="0" t="n">
        <f aca="false">'Vas megye'!V110</f>
        <v>3</v>
      </c>
      <c r="O102" s="0" t="n">
        <f aca="false">'Vas megye'!W110</f>
        <v>313</v>
      </c>
      <c r="P102" s="0" t="n">
        <f aca="false">'Vas megye'!X110</f>
        <v>0</v>
      </c>
      <c r="Q102" s="0" t="n">
        <f aca="false">'Vas megye'!Y110</f>
        <v>0</v>
      </c>
      <c r="R102" s="0" t="n">
        <f aca="false">'Vas megye'!Z110</f>
        <v>0</v>
      </c>
    </row>
    <row r="103" customFormat="false" ht="13.8" hidden="false" customHeight="false" outlineLevel="0" collapsed="false">
      <c r="A103" s="0" t="str">
        <f aca="false">'Vas megye'!A111</f>
        <v>Redlschlag, Újvörösvágás, Vörösvágás</v>
      </c>
      <c r="B103" s="0" t="n">
        <f aca="false">'Vas megye'!B111</f>
        <v>0</v>
      </c>
      <c r="C103" s="0" t="n">
        <f aca="false">'Vas megye'!C111</f>
        <v>1</v>
      </c>
      <c r="D103" s="0" t="n">
        <f aca="false">'Vas megye'!D111</f>
        <v>391</v>
      </c>
      <c r="E103" s="0" t="n">
        <f aca="false">'Vas megye'!E111</f>
        <v>2</v>
      </c>
      <c r="F103" s="0" t="n">
        <f aca="false">'Vas megye'!F111</f>
        <v>0</v>
      </c>
      <c r="G103" s="0" t="n">
        <f aca="false">'Vas megye'!G111</f>
        <v>10</v>
      </c>
      <c r="H103" s="0" t="n">
        <f aca="false">'Vas megye'!H111</f>
        <v>0</v>
      </c>
      <c r="I103" s="0" t="n">
        <f aca="false">'Vas megye'!P111</f>
        <v>0</v>
      </c>
      <c r="J103" s="0" t="n">
        <f aca="false">'Vas megye'!Q111</f>
        <v>474</v>
      </c>
      <c r="K103" s="0" t="n">
        <f aca="false">'Vas megye'!R111</f>
        <v>0</v>
      </c>
      <c r="L103" s="0" t="n">
        <f aca="false">'Vas megye'!S111</f>
        <v>0</v>
      </c>
      <c r="M103" s="0" t="n">
        <f aca="false">'Vas megye'!T111</f>
        <v>0</v>
      </c>
      <c r="N103" s="0" t="n">
        <f aca="false">'Vas megye'!V111</f>
        <v>3</v>
      </c>
      <c r="O103" s="0" t="n">
        <f aca="false">'Vas megye'!W111</f>
        <v>457</v>
      </c>
      <c r="P103" s="0" t="n">
        <f aca="false">'Vas megye'!X111</f>
        <v>0</v>
      </c>
      <c r="Q103" s="0" t="n">
        <f aca="false">'Vas megye'!Y111</f>
        <v>0</v>
      </c>
      <c r="R103" s="0" t="n">
        <f aca="false">'Vas megye'!Z111</f>
        <v>15</v>
      </c>
    </row>
    <row r="104" customFormat="false" ht="13.8" hidden="false" customHeight="false" outlineLevel="0" collapsed="false">
      <c r="A104" s="0" t="str">
        <f aca="false">'Vas megye'!A112</f>
        <v>Rendek</v>
      </c>
      <c r="B104" s="0" t="n">
        <f aca="false">'Vas megye'!B112</f>
        <v>0</v>
      </c>
      <c r="C104" s="0" t="n">
        <f aca="false">'Vas megye'!C112</f>
        <v>0</v>
      </c>
      <c r="D104" s="0" t="n">
        <f aca="false">'Vas megye'!D112</f>
        <v>286</v>
      </c>
      <c r="E104" s="0" t="n">
        <f aca="false">'Vas megye'!E112</f>
        <v>0</v>
      </c>
      <c r="F104" s="0" t="n">
        <f aca="false">'Vas megye'!F112</f>
        <v>0</v>
      </c>
      <c r="G104" s="0" t="n">
        <f aca="false">'Vas megye'!G112</f>
        <v>9</v>
      </c>
      <c r="H104" s="0" t="n">
        <f aca="false">'Vas megye'!H112</f>
        <v>0</v>
      </c>
      <c r="I104" s="0" t="n">
        <f aca="false">'Vas megye'!P112</f>
        <v>27</v>
      </c>
      <c r="J104" s="0" t="n">
        <f aca="false">'Vas megye'!Q112</f>
        <v>258</v>
      </c>
      <c r="K104" s="0" t="n">
        <f aca="false">'Vas megye'!R112</f>
        <v>1</v>
      </c>
      <c r="L104" s="0" t="n">
        <f aca="false">'Vas megye'!S112</f>
        <v>0</v>
      </c>
      <c r="M104" s="0" t="n">
        <f aca="false">'Vas megye'!T112</f>
        <v>1</v>
      </c>
      <c r="N104" s="0" t="n">
        <f aca="false">'Vas megye'!V112</f>
        <v>2</v>
      </c>
      <c r="O104" s="0" t="n">
        <f aca="false">'Vas megye'!W112</f>
        <v>262</v>
      </c>
      <c r="P104" s="0" t="n">
        <f aca="false">'Vas megye'!X112</f>
        <v>1</v>
      </c>
      <c r="Q104" s="0" t="n">
        <f aca="false">'Vas megye'!Y112</f>
        <v>0</v>
      </c>
      <c r="R104" s="0" t="n">
        <f aca="false">'Vas megye'!Z112</f>
        <v>45</v>
      </c>
    </row>
    <row r="105" customFormat="false" ht="13.8" hidden="false" customHeight="false" outlineLevel="0" collapsed="false">
      <c r="A105" s="0" t="str">
        <f aca="false">'Vas megye'!A113</f>
        <v>Rettenbach, Mencsér</v>
      </c>
      <c r="B105" s="0" t="n">
        <f aca="false">'Vas megye'!B113</f>
        <v>0</v>
      </c>
      <c r="C105" s="0" t="n">
        <f aca="false">'Vas megye'!C113</f>
        <v>2</v>
      </c>
      <c r="D105" s="0" t="n">
        <f aca="false">'Vas megye'!D113</f>
        <v>405</v>
      </c>
      <c r="E105" s="0" t="n">
        <f aca="false">'Vas megye'!E113</f>
        <v>1</v>
      </c>
      <c r="F105" s="0" t="n">
        <f aca="false">'Vas megye'!F113</f>
        <v>0</v>
      </c>
      <c r="G105" s="0" t="n">
        <f aca="false">'Vas megye'!G113</f>
        <v>0</v>
      </c>
      <c r="H105" s="0" t="n">
        <f aca="false">'Vas megye'!H113</f>
        <v>0</v>
      </c>
      <c r="I105" s="0" t="n">
        <f aca="false">'Vas megye'!P113</f>
        <v>3</v>
      </c>
      <c r="J105" s="0" t="n">
        <f aca="false">'Vas megye'!Q113</f>
        <v>471</v>
      </c>
      <c r="K105" s="0" t="n">
        <f aca="false">'Vas megye'!R113</f>
        <v>0</v>
      </c>
      <c r="L105" s="0" t="n">
        <f aca="false">'Vas megye'!S113</f>
        <v>0</v>
      </c>
      <c r="M105" s="0" t="n">
        <f aca="false">'Vas megye'!T113</f>
        <v>0</v>
      </c>
      <c r="N105" s="0" t="n">
        <f aca="false">'Vas megye'!V113</f>
        <v>4</v>
      </c>
      <c r="O105" s="0" t="n">
        <f aca="false">'Vas megye'!W113</f>
        <v>434</v>
      </c>
      <c r="P105" s="0" t="n">
        <f aca="false">'Vas megye'!X113</f>
        <v>1</v>
      </c>
      <c r="Q105" s="0" t="n">
        <f aca="false">'Vas megye'!Y113</f>
        <v>1</v>
      </c>
      <c r="R105" s="0" t="n">
        <f aca="false">'Vas megye'!Z113</f>
        <v>0</v>
      </c>
    </row>
    <row r="106" customFormat="false" ht="13.8" hidden="false" customHeight="false" outlineLevel="0" collapsed="false">
      <c r="A106" s="0" t="str">
        <f aca="false">'Vas megye'!A114</f>
        <v>Rohoncz</v>
      </c>
      <c r="B106" s="0" t="n">
        <f aca="false">'Vas megye'!B114</f>
        <v>0</v>
      </c>
      <c r="C106" s="0" t="n">
        <f aca="false">'Vas megye'!C114</f>
        <v>108</v>
      </c>
      <c r="D106" s="0" t="n">
        <f aca="false">'Vas megye'!D114</f>
        <v>3557</v>
      </c>
      <c r="E106" s="0" t="n">
        <f aca="false">'Vas megye'!E114</f>
        <v>90</v>
      </c>
      <c r="F106" s="0" t="n">
        <f aca="false">'Vas megye'!F114</f>
        <v>1</v>
      </c>
      <c r="G106" s="0" t="n">
        <f aca="false">'Vas megye'!G114</f>
        <v>0</v>
      </c>
      <c r="H106" s="0" t="n">
        <f aca="false">'Vas megye'!H114</f>
        <v>0</v>
      </c>
      <c r="I106" s="0" t="n">
        <f aca="false">'Vas megye'!P114</f>
        <v>399</v>
      </c>
      <c r="J106" s="0" t="n">
        <f aca="false">'Vas megye'!Q114</f>
        <v>3483</v>
      </c>
      <c r="K106" s="0" t="n">
        <f aca="false">'Vas megye'!R114</f>
        <v>141</v>
      </c>
      <c r="L106" s="0" t="n">
        <f aca="false">'Vas megye'!S114</f>
        <v>7</v>
      </c>
      <c r="M106" s="0" t="n">
        <f aca="false">'Vas megye'!T114</f>
        <v>21</v>
      </c>
      <c r="N106" s="0" t="n">
        <f aca="false">'Vas megye'!V114</f>
        <v>807</v>
      </c>
      <c r="O106" s="0" t="n">
        <f aca="false">'Vas megye'!W114</f>
        <v>3216</v>
      </c>
      <c r="P106" s="0" t="n">
        <f aca="false">'Vas megye'!X114</f>
        <v>99</v>
      </c>
      <c r="Q106" s="0" t="n">
        <f aca="false">'Vas megye'!Y114</f>
        <v>2</v>
      </c>
      <c r="R106" s="0" t="n">
        <f aca="false">'Vas megye'!Z114</f>
        <v>13</v>
      </c>
    </row>
    <row r="107" customFormat="false" ht="13.8" hidden="false" customHeight="false" outlineLevel="0" collapsed="false">
      <c r="A107" s="0" t="str">
        <f aca="false">'Vas megye'!A115</f>
        <v>Röth, Rőtfalva</v>
      </c>
      <c r="B107" s="0" t="n">
        <f aca="false">'Vas megye'!B115</f>
        <v>0</v>
      </c>
      <c r="C107" s="0" t="n">
        <f aca="false">'Vas megye'!C115</f>
        <v>3</v>
      </c>
      <c r="D107" s="0" t="n">
        <f aca="false">'Vas megye'!D115</f>
        <v>590</v>
      </c>
      <c r="E107" s="0" t="n">
        <f aca="false">'Vas megye'!E115</f>
        <v>2</v>
      </c>
      <c r="F107" s="0" t="n">
        <f aca="false">'Vas megye'!F115</f>
        <v>0</v>
      </c>
      <c r="G107" s="0" t="n">
        <f aca="false">'Vas megye'!G115</f>
        <v>0</v>
      </c>
      <c r="H107" s="0" t="n">
        <f aca="false">'Vas megye'!H115</f>
        <v>0</v>
      </c>
      <c r="I107" s="0" t="n">
        <f aca="false">'Vas megye'!P115</f>
        <v>2</v>
      </c>
      <c r="J107" s="0" t="n">
        <f aca="false">'Vas megye'!Q115</f>
        <v>635</v>
      </c>
      <c r="K107" s="0" t="n">
        <f aca="false">'Vas megye'!R115</f>
        <v>0</v>
      </c>
      <c r="L107" s="0" t="n">
        <f aca="false">'Vas megye'!S115</f>
        <v>0</v>
      </c>
      <c r="M107" s="0" t="n">
        <f aca="false">'Vas megye'!T115</f>
        <v>0</v>
      </c>
      <c r="N107" s="0" t="n">
        <f aca="false">'Vas megye'!V115</f>
        <v>22</v>
      </c>
      <c r="O107" s="0" t="n">
        <f aca="false">'Vas megye'!W115</f>
        <v>665</v>
      </c>
      <c r="P107" s="0" t="n">
        <f aca="false">'Vas megye'!X115</f>
        <v>0</v>
      </c>
      <c r="Q107" s="0" t="n">
        <f aca="false">'Vas megye'!Y115</f>
        <v>0</v>
      </c>
      <c r="R107" s="0" t="n">
        <f aca="false">'Vas megye'!Z115</f>
        <v>0</v>
      </c>
    </row>
    <row r="108" customFormat="false" ht="13.8" hidden="false" customHeight="false" outlineLevel="0" collapsed="false">
      <c r="A108" s="0" t="str">
        <f aca="false">'Vas megye'!A116</f>
        <v>Rumpód, Rumpót</v>
      </c>
      <c r="B108" s="0" t="n">
        <f aca="false">'Vas megye'!B116</f>
        <v>0</v>
      </c>
      <c r="C108" s="0" t="n">
        <f aca="false">'Vas megye'!C116</f>
        <v>0</v>
      </c>
      <c r="D108" s="0" t="n">
        <f aca="false">'Vas megye'!D116</f>
        <v>77</v>
      </c>
      <c r="E108" s="0" t="n">
        <f aca="false">'Vas megye'!E116</f>
        <v>156</v>
      </c>
      <c r="F108" s="0" t="n">
        <f aca="false">'Vas megye'!F116</f>
        <v>0</v>
      </c>
      <c r="G108" s="0" t="n">
        <f aca="false">'Vas megye'!G116</f>
        <v>0</v>
      </c>
      <c r="H108" s="0" t="n">
        <f aca="false">'Vas megye'!H116</f>
        <v>0</v>
      </c>
      <c r="I108" s="0" t="n">
        <f aca="false">'Vas megye'!P116</f>
        <v>1</v>
      </c>
      <c r="J108" s="0" t="n">
        <f aca="false">'Vas megye'!Q116</f>
        <v>43</v>
      </c>
      <c r="K108" s="0" t="n">
        <f aca="false">'Vas megye'!R116</f>
        <v>152</v>
      </c>
      <c r="L108" s="0" t="n">
        <f aca="false">'Vas megye'!S116</f>
        <v>0</v>
      </c>
      <c r="M108" s="0" t="n">
        <f aca="false">'Vas megye'!T116</f>
        <v>27</v>
      </c>
      <c r="N108" s="0" t="n">
        <f aca="false">'Vas megye'!V116</f>
        <v>0</v>
      </c>
      <c r="O108" s="0" t="n">
        <f aca="false">'Vas megye'!W116</f>
        <v>75</v>
      </c>
      <c r="P108" s="0" t="n">
        <f aca="false">'Vas megye'!X116</f>
        <v>121</v>
      </c>
      <c r="Q108" s="0" t="n">
        <f aca="false">'Vas megye'!Y116</f>
        <v>1</v>
      </c>
      <c r="R108" s="0" t="n">
        <f aca="false">'Vas megye'!Z116</f>
        <v>44</v>
      </c>
    </row>
    <row r="109" customFormat="false" ht="13.8" hidden="false" customHeight="false" outlineLevel="0" collapsed="false">
      <c r="A109" s="0" t="str">
        <f aca="false">'Vas megye'!A117</f>
        <v>Salmansdorf, Salamonfalva</v>
      </c>
      <c r="B109" s="0" t="n">
        <f aca="false">'Vas megye'!B117</f>
        <v>0</v>
      </c>
      <c r="C109" s="0" t="n">
        <f aca="false">'Vas megye'!C117</f>
        <v>0</v>
      </c>
      <c r="D109" s="0" t="n">
        <f aca="false">'Vas megye'!D117</f>
        <v>221</v>
      </c>
      <c r="E109" s="0" t="n">
        <f aca="false">'Vas megye'!E117</f>
        <v>1</v>
      </c>
      <c r="F109" s="0" t="n">
        <f aca="false">'Vas megye'!F117</f>
        <v>0</v>
      </c>
      <c r="G109" s="0" t="n">
        <f aca="false">'Vas megye'!G117</f>
        <v>0</v>
      </c>
      <c r="H109" s="0" t="n">
        <f aca="false">'Vas megye'!H117</f>
        <v>0</v>
      </c>
      <c r="I109" s="0" t="n">
        <f aca="false">'Vas megye'!P117</f>
        <v>1</v>
      </c>
      <c r="J109" s="0" t="n">
        <f aca="false">'Vas megye'!Q117</f>
        <v>209</v>
      </c>
      <c r="K109" s="0" t="n">
        <f aca="false">'Vas megye'!R117</f>
        <v>0</v>
      </c>
      <c r="L109" s="0" t="n">
        <f aca="false">'Vas megye'!S117</f>
        <v>0</v>
      </c>
      <c r="M109" s="0" t="n">
        <f aca="false">'Vas megye'!T117</f>
        <v>0</v>
      </c>
      <c r="N109" s="0" t="n">
        <f aca="false">'Vas megye'!V117</f>
        <v>1</v>
      </c>
      <c r="O109" s="0" t="n">
        <f aca="false">'Vas megye'!W117</f>
        <v>220</v>
      </c>
      <c r="P109" s="0" t="n">
        <f aca="false">'Vas megye'!X117</f>
        <v>0</v>
      </c>
      <c r="Q109" s="0" t="n">
        <f aca="false">'Vas megye'!Y117</f>
        <v>0</v>
      </c>
      <c r="R109" s="0" t="n">
        <f aca="false">'Vas megye'!Z117</f>
        <v>0</v>
      </c>
    </row>
    <row r="110" customFormat="false" ht="13.8" hidden="false" customHeight="false" outlineLevel="0" collapsed="false">
      <c r="A110" s="0" t="str">
        <f aca="false">'Vas megye'!A118</f>
        <v>Seregélyháza</v>
      </c>
      <c r="B110" s="0" t="n">
        <f aca="false">'Vas megye'!B118</f>
        <v>0</v>
      </c>
      <c r="C110" s="0" t="n">
        <f aca="false">'Vas megye'!C118</f>
        <v>125</v>
      </c>
      <c r="D110" s="0" t="n">
        <f aca="false">'Vas megye'!D118</f>
        <v>0</v>
      </c>
      <c r="E110" s="0" t="n">
        <f aca="false">'Vas megye'!E118</f>
        <v>0</v>
      </c>
      <c r="F110" s="0" t="n">
        <f aca="false">'Vas megye'!F118</f>
        <v>0</v>
      </c>
      <c r="G110" s="0" t="n">
        <f aca="false">'Vas megye'!G118</f>
        <v>0</v>
      </c>
      <c r="H110" s="0" t="n">
        <f aca="false">'Vas megye'!H118</f>
        <v>0</v>
      </c>
      <c r="I110" s="0" t="n">
        <f aca="false">'Vas megye'!P118</f>
        <v>165</v>
      </c>
      <c r="J110" s="0" t="n">
        <f aca="false">'Vas megye'!Q118</f>
        <v>0</v>
      </c>
      <c r="K110" s="0" t="n">
        <f aca="false">'Vas megye'!R118</f>
        <v>0</v>
      </c>
      <c r="L110" s="0" t="n">
        <f aca="false">'Vas megye'!S118</f>
        <v>0</v>
      </c>
      <c r="M110" s="0" t="n">
        <f aca="false">'Vas megye'!T118</f>
        <v>0</v>
      </c>
      <c r="N110" s="0" t="n">
        <f aca="false">'Vas megye'!V118</f>
        <v>165</v>
      </c>
      <c r="O110" s="0" t="n">
        <f aca="false">'Vas megye'!W118</f>
        <v>0</v>
      </c>
      <c r="P110" s="0" t="n">
        <f aca="false">'Vas megye'!X118</f>
        <v>0</v>
      </c>
      <c r="Q110" s="0" t="n">
        <f aca="false">'Vas megye'!Y118</f>
        <v>0</v>
      </c>
      <c r="R110" s="0" t="n">
        <f aca="false">'Vas megye'!Z118</f>
        <v>0</v>
      </c>
    </row>
    <row r="111" customFormat="false" ht="13.8" hidden="false" customHeight="false" outlineLevel="0" collapsed="false">
      <c r="A111" s="0" t="str">
        <f aca="false">'Vas megye'!A119</f>
        <v>Sirokány</v>
      </c>
      <c r="B111" s="0" t="n">
        <f aca="false">'Vas megye'!B119</f>
        <v>11</v>
      </c>
      <c r="C111" s="0" t="n">
        <f aca="false">'Vas megye'!C119</f>
        <v>0</v>
      </c>
      <c r="D111" s="0" t="n">
        <f aca="false">'Vas megye'!D119</f>
        <v>1</v>
      </c>
      <c r="E111" s="0" t="n">
        <f aca="false">'Vas megye'!E119</f>
        <v>99</v>
      </c>
      <c r="F111" s="0" t="n">
        <f aca="false">'Vas megye'!F119</f>
        <v>0</v>
      </c>
      <c r="G111" s="0" t="n">
        <f aca="false">'Vas megye'!G119</f>
        <v>0</v>
      </c>
      <c r="H111" s="0" t="n">
        <f aca="false">'Vas megye'!H119</f>
        <v>0</v>
      </c>
      <c r="I111" s="0" t="n">
        <f aca="false">'Vas megye'!P119</f>
        <v>0</v>
      </c>
      <c r="J111" s="0" t="n">
        <f aca="false">'Vas megye'!Q119</f>
        <v>0</v>
      </c>
      <c r="K111" s="0" t="n">
        <f aca="false">'Vas megye'!R119</f>
        <v>0</v>
      </c>
      <c r="L111" s="0" t="n">
        <f aca="false">'Vas megye'!S119</f>
        <v>0</v>
      </c>
      <c r="M111" s="0" t="n">
        <f aca="false">'Vas megye'!T119</f>
        <v>0</v>
      </c>
      <c r="N111" s="0" t="n">
        <f aca="false">'Vas megye'!V119</f>
        <v>0</v>
      </c>
      <c r="O111" s="0" t="n">
        <f aca="false">'Vas megye'!W119</f>
        <v>0</v>
      </c>
      <c r="P111" s="0" t="n">
        <f aca="false">'Vas megye'!X119</f>
        <v>0</v>
      </c>
      <c r="Q111" s="0" t="n">
        <f aca="false">'Vas megye'!Y119</f>
        <v>0</v>
      </c>
      <c r="R111" s="0" t="n">
        <f aca="false">'Vas megye'!Z119</f>
        <v>0</v>
      </c>
    </row>
    <row r="112" customFormat="false" ht="13.8" hidden="false" customHeight="false" outlineLevel="0" collapsed="false">
      <c r="A112" s="0" t="str">
        <f aca="false">'Vas megye'!A120</f>
        <v>Steinbach, Kőpatak</v>
      </c>
      <c r="B112" s="0" t="n">
        <f aca="false">'Vas megye'!B120</f>
        <v>0</v>
      </c>
      <c r="C112" s="0" t="n">
        <f aca="false">'Vas megye'!C120</f>
        <v>0</v>
      </c>
      <c r="D112" s="0" t="n">
        <f aca="false">'Vas megye'!D120</f>
        <v>182</v>
      </c>
      <c r="E112" s="0" t="n">
        <f aca="false">'Vas megye'!E120</f>
        <v>0</v>
      </c>
      <c r="F112" s="0" t="n">
        <f aca="false">'Vas megye'!F120</f>
        <v>0</v>
      </c>
      <c r="G112" s="0" t="n">
        <f aca="false">'Vas megye'!G120</f>
        <v>0</v>
      </c>
      <c r="H112" s="0" t="n">
        <f aca="false">'Vas megye'!H120</f>
        <v>0</v>
      </c>
      <c r="I112" s="0" t="n">
        <f aca="false">'Vas megye'!P120</f>
        <v>1</v>
      </c>
      <c r="J112" s="0" t="n">
        <f aca="false">'Vas megye'!Q120</f>
        <v>182</v>
      </c>
      <c r="K112" s="0" t="n">
        <f aca="false">'Vas megye'!R120</f>
        <v>0</v>
      </c>
      <c r="L112" s="0" t="n">
        <f aca="false">'Vas megye'!S120</f>
        <v>0</v>
      </c>
      <c r="M112" s="0" t="n">
        <f aca="false">'Vas megye'!T120</f>
        <v>0</v>
      </c>
      <c r="N112" s="0" t="n">
        <f aca="false">'Vas megye'!V120</f>
        <v>7</v>
      </c>
      <c r="O112" s="0" t="n">
        <f aca="false">'Vas megye'!W120</f>
        <v>190</v>
      </c>
      <c r="P112" s="0" t="n">
        <f aca="false">'Vas megye'!X120</f>
        <v>0</v>
      </c>
      <c r="Q112" s="0" t="n">
        <f aca="false">'Vas megye'!Y120</f>
        <v>0</v>
      </c>
      <c r="R112" s="0" t="n">
        <f aca="false">'Vas megye'!Z120</f>
        <v>0</v>
      </c>
    </row>
    <row r="113" customFormat="false" ht="13.8" hidden="false" customHeight="false" outlineLevel="0" collapsed="false">
      <c r="A113" s="0" t="str">
        <f aca="false">'Vas megye'!A121</f>
        <v>Stuben, Edeháza</v>
      </c>
      <c r="B113" s="0" t="n">
        <f aca="false">'Vas megye'!B121</f>
        <v>0</v>
      </c>
      <c r="C113" s="0" t="n">
        <f aca="false">'Vas megye'!C121</f>
        <v>2</v>
      </c>
      <c r="D113" s="0" t="n">
        <f aca="false">'Vas megye'!D121</f>
        <v>535</v>
      </c>
      <c r="E113" s="0" t="n">
        <f aca="false">'Vas megye'!E121</f>
        <v>0</v>
      </c>
      <c r="F113" s="0" t="n">
        <f aca="false">'Vas megye'!F121</f>
        <v>0</v>
      </c>
      <c r="G113" s="0" t="n">
        <f aca="false">'Vas megye'!G121</f>
        <v>0</v>
      </c>
      <c r="H113" s="0" t="n">
        <f aca="false">'Vas megye'!H121</f>
        <v>0</v>
      </c>
      <c r="I113" s="0" t="n">
        <f aca="false">'Vas megye'!P121</f>
        <v>1</v>
      </c>
      <c r="J113" s="0" t="n">
        <f aca="false">'Vas megye'!Q121</f>
        <v>564</v>
      </c>
      <c r="K113" s="0" t="n">
        <f aca="false">'Vas megye'!R121</f>
        <v>1</v>
      </c>
      <c r="L113" s="0" t="n">
        <f aca="false">'Vas megye'!S121</f>
        <v>0</v>
      </c>
      <c r="M113" s="0" t="n">
        <f aca="false">'Vas megye'!T121</f>
        <v>0</v>
      </c>
      <c r="N113" s="0" t="n">
        <f aca="false">'Vas megye'!V121</f>
        <v>2</v>
      </c>
      <c r="O113" s="0" t="n">
        <f aca="false">'Vas megye'!W121</f>
        <v>568</v>
      </c>
      <c r="P113" s="0" t="n">
        <f aca="false">'Vas megye'!X121</f>
        <v>2</v>
      </c>
      <c r="Q113" s="0" t="n">
        <f aca="false">'Vas megye'!Y121</f>
        <v>0</v>
      </c>
      <c r="R113" s="0" t="n">
        <f aca="false">'Vas megye'!Z121</f>
        <v>0</v>
      </c>
    </row>
    <row r="114" customFormat="false" ht="13.8" hidden="false" customHeight="false" outlineLevel="0" collapsed="false">
      <c r="A114" s="0" t="str">
        <f aca="false">'Vas megye'!A122</f>
        <v>Szabar</v>
      </c>
      <c r="B114" s="0" t="n">
        <f aca="false">'Vas megye'!B122</f>
        <v>0</v>
      </c>
      <c r="C114" s="0" t="n">
        <f aca="false">'Vas megye'!C122</f>
        <v>2</v>
      </c>
      <c r="D114" s="0" t="n">
        <f aca="false">'Vas megye'!D122</f>
        <v>29</v>
      </c>
      <c r="E114" s="0" t="n">
        <f aca="false">'Vas megye'!E122</f>
        <v>334</v>
      </c>
      <c r="F114" s="0" t="n">
        <f aca="false">'Vas megye'!F122</f>
        <v>0</v>
      </c>
      <c r="G114" s="0" t="n">
        <f aca="false">'Vas megye'!G122</f>
        <v>11</v>
      </c>
      <c r="H114" s="0" t="n">
        <f aca="false">'Vas megye'!H122</f>
        <v>0</v>
      </c>
      <c r="I114" s="0" t="n">
        <f aca="false">'Vas megye'!P122</f>
        <v>5</v>
      </c>
      <c r="J114" s="0" t="n">
        <f aca="false">'Vas megye'!Q122</f>
        <v>5</v>
      </c>
      <c r="K114" s="0" t="n">
        <f aca="false">'Vas megye'!R122</f>
        <v>423</v>
      </c>
      <c r="L114" s="0" t="n">
        <f aca="false">'Vas megye'!S122</f>
        <v>0</v>
      </c>
      <c r="M114" s="0" t="n">
        <f aca="false">'Vas megye'!T122</f>
        <v>4</v>
      </c>
      <c r="N114" s="0" t="n">
        <f aca="false">'Vas megye'!V122</f>
        <v>8</v>
      </c>
      <c r="O114" s="0" t="n">
        <f aca="false">'Vas megye'!W122</f>
        <v>23</v>
      </c>
      <c r="P114" s="0" t="n">
        <f aca="false">'Vas megye'!X122</f>
        <v>397</v>
      </c>
      <c r="Q114" s="0" t="n">
        <f aca="false">'Vas megye'!Y122</f>
        <v>0</v>
      </c>
      <c r="R114" s="0" t="n">
        <f aca="false">'Vas megye'!Z122</f>
        <v>3</v>
      </c>
    </row>
    <row r="115" customFormat="false" ht="13.8" hidden="false" customHeight="false" outlineLevel="0" collapsed="false">
      <c r="A115" s="0" t="str">
        <f aca="false">'Vas megye'!A123</f>
        <v>Szénégető (Alsó-)</v>
      </c>
      <c r="B115" s="0" t="n">
        <f aca="false">'Vas megye'!B123</f>
        <v>0</v>
      </c>
      <c r="C115" s="0" t="n">
        <f aca="false">'Vas megye'!C123</f>
        <v>1</v>
      </c>
      <c r="D115" s="0" t="n">
        <f aca="false">'Vas megye'!D123</f>
        <v>256</v>
      </c>
      <c r="E115" s="0" t="n">
        <f aca="false">'Vas megye'!E123</f>
        <v>9</v>
      </c>
      <c r="F115" s="0" t="n">
        <f aca="false">'Vas megye'!F123</f>
        <v>0</v>
      </c>
      <c r="G115" s="0" t="n">
        <f aca="false">'Vas megye'!G123</f>
        <v>0</v>
      </c>
      <c r="H115" s="0" t="n">
        <f aca="false">'Vas megye'!H123</f>
        <v>0</v>
      </c>
      <c r="I115" s="0" t="n">
        <f aca="false">'Vas megye'!P123</f>
        <v>3</v>
      </c>
      <c r="J115" s="0" t="n">
        <f aca="false">'Vas megye'!Q123</f>
        <v>274</v>
      </c>
      <c r="K115" s="0" t="n">
        <f aca="false">'Vas megye'!R123</f>
        <v>0</v>
      </c>
      <c r="L115" s="0" t="n">
        <f aca="false">'Vas megye'!S123</f>
        <v>0</v>
      </c>
      <c r="M115" s="0" t="n">
        <f aca="false">'Vas megye'!T123</f>
        <v>0</v>
      </c>
      <c r="N115" s="0" t="n">
        <f aca="false">'Vas megye'!V123</f>
        <v>4</v>
      </c>
      <c r="O115" s="0" t="n">
        <f aca="false">'Vas megye'!W123</f>
        <v>284</v>
      </c>
      <c r="P115" s="0" t="n">
        <f aca="false">'Vas megye'!X123</f>
        <v>3</v>
      </c>
      <c r="Q115" s="0" t="n">
        <f aca="false">'Vas megye'!Y123</f>
        <v>0</v>
      </c>
      <c r="R115" s="0" t="n">
        <f aca="false">'Vas megye'!Z123</f>
        <v>0</v>
      </c>
    </row>
    <row r="116" customFormat="false" ht="13.8" hidden="false" customHeight="false" outlineLevel="0" collapsed="false">
      <c r="A116" s="0" t="str">
        <f aca="false">'Vas megye'!A124</f>
        <v>Szénégető (Felső-)</v>
      </c>
      <c r="B116" s="0" t="n">
        <f aca="false">'Vas megye'!B124</f>
        <v>0</v>
      </c>
      <c r="C116" s="0" t="n">
        <f aca="false">'Vas megye'!C124</f>
        <v>1</v>
      </c>
      <c r="D116" s="0" t="n">
        <f aca="false">'Vas megye'!D124</f>
        <v>214</v>
      </c>
      <c r="E116" s="0" t="n">
        <f aca="false">'Vas megye'!E124</f>
        <v>1</v>
      </c>
      <c r="F116" s="0" t="n">
        <f aca="false">'Vas megye'!F124</f>
        <v>0</v>
      </c>
      <c r="G116" s="0" t="n">
        <f aca="false">'Vas megye'!G124</f>
        <v>0</v>
      </c>
      <c r="H116" s="0" t="n">
        <f aca="false">'Vas megye'!H124</f>
        <v>0</v>
      </c>
      <c r="I116" s="0" t="n">
        <f aca="false">'Vas megye'!P124</f>
        <v>1</v>
      </c>
      <c r="J116" s="0" t="n">
        <f aca="false">'Vas megye'!Q124</f>
        <v>204</v>
      </c>
      <c r="K116" s="0" t="n">
        <f aca="false">'Vas megye'!R124</f>
        <v>0</v>
      </c>
      <c r="L116" s="0" t="n">
        <f aca="false">'Vas megye'!S124</f>
        <v>0</v>
      </c>
      <c r="M116" s="0" t="n">
        <f aca="false">'Vas megye'!T124</f>
        <v>1</v>
      </c>
      <c r="N116" s="0" t="n">
        <f aca="false">'Vas megye'!V124</f>
        <v>5</v>
      </c>
      <c r="O116" s="0" t="n">
        <f aca="false">'Vas megye'!W124</f>
        <v>189</v>
      </c>
      <c r="P116" s="0" t="n">
        <f aca="false">'Vas megye'!X124</f>
        <v>0</v>
      </c>
      <c r="Q116" s="0" t="n">
        <f aca="false">'Vas megye'!Y124</f>
        <v>0</v>
      </c>
      <c r="R116" s="0" t="n">
        <f aca="false">'Vas megye'!Z124</f>
        <v>0</v>
      </c>
    </row>
    <row r="117" customFormat="false" ht="13.8" hidden="false" customHeight="false" outlineLevel="0" collapsed="false">
      <c r="A117" s="0" t="str">
        <f aca="false">'Vas megye'!A125</f>
        <v>Szerdabely (Köszeg-), Szerdahely</v>
      </c>
      <c r="B117" s="0" t="n">
        <f aca="false">'Vas megye'!B125</f>
        <v>0</v>
      </c>
      <c r="C117" s="0" t="n">
        <f aca="false">'Vas megye'!C125</f>
        <v>354</v>
      </c>
      <c r="D117" s="0" t="n">
        <f aca="false">'Vas megye'!D125</f>
        <v>6</v>
      </c>
      <c r="E117" s="0" t="n">
        <f aca="false">'Vas megye'!E125</f>
        <v>22</v>
      </c>
      <c r="F117" s="0" t="n">
        <f aca="false">'Vas megye'!F125</f>
        <v>0</v>
      </c>
      <c r="G117" s="0" t="n">
        <f aca="false">'Vas megye'!G125</f>
        <v>0</v>
      </c>
      <c r="H117" s="0" t="n">
        <f aca="false">'Vas megye'!H125</f>
        <v>0</v>
      </c>
      <c r="I117" s="0" t="n">
        <f aca="false">'Vas megye'!P125</f>
        <v>410</v>
      </c>
      <c r="J117" s="0" t="n">
        <f aca="false">'Vas megye'!Q125</f>
        <v>9</v>
      </c>
      <c r="K117" s="0" t="n">
        <f aca="false">'Vas megye'!R125</f>
        <v>0</v>
      </c>
      <c r="L117" s="0" t="n">
        <f aca="false">'Vas megye'!S125</f>
        <v>0</v>
      </c>
      <c r="M117" s="0" t="n">
        <f aca="false">'Vas megye'!T125</f>
        <v>0</v>
      </c>
      <c r="N117" s="0" t="n">
        <f aca="false">'Vas megye'!V125</f>
        <v>433</v>
      </c>
      <c r="O117" s="0" t="n">
        <f aca="false">'Vas megye'!W125</f>
        <v>9</v>
      </c>
      <c r="P117" s="0" t="n">
        <f aca="false">'Vas megye'!X125</f>
        <v>0</v>
      </c>
      <c r="Q117" s="0" t="n">
        <f aca="false">'Vas megye'!Y125</f>
        <v>0</v>
      </c>
      <c r="R117" s="0" t="n">
        <f aca="false">'Vas megye'!Z125</f>
        <v>1</v>
      </c>
    </row>
    <row r="118" customFormat="false" ht="13.8" hidden="false" customHeight="false" outlineLevel="0" collapsed="false">
      <c r="A118" s="0" t="str">
        <f aca="false">'Vas megye'!A126</f>
        <v>Tömörd</v>
      </c>
      <c r="B118" s="0" t="n">
        <f aca="false">'Vas megye'!B126</f>
        <v>0</v>
      </c>
      <c r="C118" s="0" t="n">
        <f aca="false">'Vas megye'!C126</f>
        <v>219</v>
      </c>
      <c r="D118" s="0" t="n">
        <f aca="false">'Vas megye'!D126</f>
        <v>22</v>
      </c>
      <c r="E118" s="0" t="n">
        <f aca="false">'Vas megye'!E126</f>
        <v>406</v>
      </c>
      <c r="F118" s="0" t="n">
        <f aca="false">'Vas megye'!F126</f>
        <v>0</v>
      </c>
      <c r="G118" s="0" t="n">
        <f aca="false">'Vas megye'!G126</f>
        <v>1</v>
      </c>
      <c r="H118" s="0" t="n">
        <f aca="false">'Vas megye'!H126</f>
        <v>0</v>
      </c>
      <c r="I118" s="0" t="n">
        <f aca="false">'Vas megye'!P126</f>
        <v>342</v>
      </c>
      <c r="J118" s="0" t="n">
        <f aca="false">'Vas megye'!Q126</f>
        <v>12</v>
      </c>
      <c r="K118" s="0" t="n">
        <f aca="false">'Vas megye'!R126</f>
        <v>369</v>
      </c>
      <c r="L118" s="0" t="n">
        <f aca="false">'Vas megye'!S126</f>
        <v>0</v>
      </c>
      <c r="M118" s="0" t="n">
        <f aca="false">'Vas megye'!T126</f>
        <v>0</v>
      </c>
      <c r="N118" s="0" t="n">
        <f aca="false">'Vas megye'!V126</f>
        <v>339</v>
      </c>
      <c r="O118" s="0" t="n">
        <f aca="false">'Vas megye'!W126</f>
        <v>14</v>
      </c>
      <c r="P118" s="0" t="n">
        <f aca="false">'Vas megye'!X126</f>
        <v>360</v>
      </c>
      <c r="Q118" s="0" t="n">
        <f aca="false">'Vas megye'!Y126</f>
        <v>5</v>
      </c>
      <c r="R118" s="0" t="n">
        <f aca="false">'Vas megye'!Z126</f>
        <v>0</v>
      </c>
    </row>
    <row r="119" customFormat="false" ht="13.8" hidden="false" customHeight="false" outlineLevel="0" collapsed="false">
      <c r="A119" s="0" t="str">
        <f aca="false">'Vas megye'!A127</f>
        <v>Üveghuta (Langecki), Hosszúszeghuta, Langecküveghuta</v>
      </c>
      <c r="B119" s="0" t="n">
        <f aca="false">'Vas megye'!B127</f>
        <v>0</v>
      </c>
      <c r="C119" s="0" t="n">
        <f aca="false">'Vas megye'!C127</f>
        <v>0</v>
      </c>
      <c r="D119" s="0" t="n">
        <f aca="false">'Vas megye'!D127</f>
        <v>237</v>
      </c>
      <c r="E119" s="0" t="n">
        <f aca="false">'Vas megye'!E127</f>
        <v>0</v>
      </c>
      <c r="F119" s="0" t="n">
        <f aca="false">'Vas megye'!F127</f>
        <v>0</v>
      </c>
      <c r="G119" s="0" t="n">
        <f aca="false">'Vas megye'!G127</f>
        <v>0</v>
      </c>
      <c r="H119" s="0" t="n">
        <f aca="false">'Vas megye'!H127</f>
        <v>0</v>
      </c>
      <c r="I119" s="0" t="n">
        <f aca="false">'Vas megye'!P127</f>
        <v>3</v>
      </c>
      <c r="J119" s="0" t="n">
        <f aca="false">'Vas megye'!Q127</f>
        <v>270</v>
      </c>
      <c r="K119" s="0" t="n">
        <f aca="false">'Vas megye'!R127</f>
        <v>0</v>
      </c>
      <c r="L119" s="0" t="n">
        <f aca="false">'Vas megye'!S127</f>
        <v>0</v>
      </c>
      <c r="M119" s="0" t="n">
        <f aca="false">'Vas megye'!T127</f>
        <v>0</v>
      </c>
      <c r="N119" s="0" t="n">
        <f aca="false">'Vas megye'!V127</f>
        <v>4</v>
      </c>
      <c r="O119" s="0" t="n">
        <f aca="false">'Vas megye'!W127</f>
        <v>288</v>
      </c>
      <c r="P119" s="0" t="n">
        <f aca="false">'Vas megye'!X127</f>
        <v>0</v>
      </c>
      <c r="Q119" s="0" t="n">
        <f aca="false">'Vas megye'!Y127</f>
        <v>0</v>
      </c>
      <c r="R119" s="0" t="n">
        <f aca="false">'Vas megye'!Z127</f>
        <v>0</v>
      </c>
    </row>
    <row r="120" customFormat="false" ht="13.8" hidden="false" customHeight="false" outlineLevel="0" collapsed="false">
      <c r="A120" s="0" t="str">
        <f aca="false">'Vas megye'!A128</f>
        <v>Üveghuta (Szalónaki), Szalónakhuta, Szalonoküveghuta</v>
      </c>
      <c r="B120" s="0" t="n">
        <f aca="false">'Vas megye'!B128</f>
        <v>0</v>
      </c>
      <c r="C120" s="0" t="n">
        <f aca="false">'Vas megye'!C128</f>
        <v>1</v>
      </c>
      <c r="D120" s="0" t="n">
        <f aca="false">'Vas megye'!D128</f>
        <v>216</v>
      </c>
      <c r="E120" s="0" t="n">
        <f aca="false">'Vas megye'!E128</f>
        <v>0</v>
      </c>
      <c r="F120" s="0" t="n">
        <f aca="false">'Vas megye'!F128</f>
        <v>0</v>
      </c>
      <c r="G120" s="0" t="n">
        <f aca="false">'Vas megye'!G128</f>
        <v>0</v>
      </c>
      <c r="H120" s="0" t="n">
        <f aca="false">'Vas megye'!H128</f>
        <v>0</v>
      </c>
      <c r="I120" s="0" t="n">
        <f aca="false">'Vas megye'!P128</f>
        <v>1</v>
      </c>
      <c r="J120" s="0" t="n">
        <f aca="false">'Vas megye'!Q128</f>
        <v>211</v>
      </c>
      <c r="K120" s="0" t="n">
        <f aca="false">'Vas megye'!R128</f>
        <v>1</v>
      </c>
      <c r="L120" s="0" t="n">
        <f aca="false">'Vas megye'!S128</f>
        <v>0</v>
      </c>
      <c r="M120" s="0" t="n">
        <f aca="false">'Vas megye'!T128</f>
        <v>1</v>
      </c>
      <c r="N120" s="0" t="n">
        <f aca="false">'Vas megye'!V128</f>
        <v>2</v>
      </c>
      <c r="O120" s="0" t="n">
        <f aca="false">'Vas megye'!W128</f>
        <v>163</v>
      </c>
      <c r="P120" s="0" t="n">
        <f aca="false">'Vas megye'!X128</f>
        <v>1</v>
      </c>
      <c r="Q120" s="0" t="n">
        <f aca="false">'Vas megye'!Y128</f>
        <v>0</v>
      </c>
      <c r="R120" s="0" t="n">
        <f aca="false">'Vas megye'!Z128</f>
        <v>50</v>
      </c>
    </row>
    <row r="121" customFormat="false" ht="13.8" hidden="false" customHeight="false" outlineLevel="0" collapsed="false">
      <c r="A121" s="0" t="str">
        <f aca="false">'Vas megye'!A129</f>
        <v>Vágod</v>
      </c>
      <c r="B121" s="0" t="n">
        <f aca="false">'Vas megye'!B129</f>
        <v>0</v>
      </c>
      <c r="C121" s="0" t="n">
        <f aca="false">'Vas megye'!C129</f>
        <v>0</v>
      </c>
      <c r="D121" s="0" t="n">
        <f aca="false">'Vas megye'!D129</f>
        <v>462</v>
      </c>
      <c r="E121" s="0" t="n">
        <f aca="false">'Vas megye'!E129</f>
        <v>0</v>
      </c>
      <c r="F121" s="0" t="n">
        <f aca="false">'Vas megye'!F129</f>
        <v>0</v>
      </c>
      <c r="G121" s="0" t="n">
        <f aca="false">'Vas megye'!G129</f>
        <v>57</v>
      </c>
      <c r="H121" s="0" t="n">
        <f aca="false">'Vas megye'!H129</f>
        <v>0</v>
      </c>
      <c r="I121" s="0" t="n">
        <f aca="false">'Vas megye'!P129</f>
        <v>4</v>
      </c>
      <c r="J121" s="0" t="n">
        <f aca="false">'Vas megye'!Q129</f>
        <v>446</v>
      </c>
      <c r="K121" s="0" t="n">
        <f aca="false">'Vas megye'!R129</f>
        <v>2</v>
      </c>
      <c r="L121" s="0" t="n">
        <f aca="false">'Vas megye'!S129</f>
        <v>0</v>
      </c>
      <c r="M121" s="0" t="n">
        <f aca="false">'Vas megye'!T129</f>
        <v>127</v>
      </c>
      <c r="N121" s="0" t="n">
        <f aca="false">'Vas megye'!V129</f>
        <v>2</v>
      </c>
      <c r="O121" s="0" t="n">
        <f aca="false">'Vas megye'!W129</f>
        <v>377</v>
      </c>
      <c r="P121" s="0" t="n">
        <f aca="false">'Vas megye'!X129</f>
        <v>2</v>
      </c>
      <c r="Q121" s="0" t="n">
        <f aca="false">'Vas megye'!Y129</f>
        <v>0</v>
      </c>
      <c r="R121" s="0" t="n">
        <f aca="false">'Vas megye'!Z129</f>
        <v>143</v>
      </c>
    </row>
    <row r="122" customFormat="false" ht="13.8" hidden="false" customHeight="false" outlineLevel="0" collapsed="false">
      <c r="A122" s="0" t="str">
        <f aca="false">'Vas megye'!A130</f>
        <v>Velem</v>
      </c>
      <c r="B122" s="0" t="n">
        <f aca="false">'Vas megye'!B130</f>
        <v>0</v>
      </c>
      <c r="C122" s="0" t="n">
        <f aca="false">'Vas megye'!C130</f>
        <v>353</v>
      </c>
      <c r="D122" s="0" t="n">
        <f aca="false">'Vas megye'!D130</f>
        <v>3</v>
      </c>
      <c r="E122" s="0" t="n">
        <f aca="false">'Vas megye'!E130</f>
        <v>0</v>
      </c>
      <c r="F122" s="0" t="n">
        <f aca="false">'Vas megye'!F130</f>
        <v>0</v>
      </c>
      <c r="G122" s="0" t="n">
        <f aca="false">'Vas megye'!G130</f>
        <v>0</v>
      </c>
      <c r="H122" s="0" t="n">
        <f aca="false">'Vas megye'!H130</f>
        <v>0</v>
      </c>
      <c r="I122" s="0" t="n">
        <f aca="false">'Vas megye'!P130</f>
        <v>397</v>
      </c>
      <c r="J122" s="0" t="n">
        <f aca="false">'Vas megye'!Q130</f>
        <v>2</v>
      </c>
      <c r="K122" s="0" t="n">
        <f aca="false">'Vas megye'!R130</f>
        <v>0</v>
      </c>
      <c r="L122" s="0" t="n">
        <f aca="false">'Vas megye'!S130</f>
        <v>0</v>
      </c>
      <c r="M122" s="0" t="n">
        <f aca="false">'Vas megye'!T130</f>
        <v>0</v>
      </c>
      <c r="N122" s="0" t="n">
        <f aca="false">'Vas megye'!V130</f>
        <v>391</v>
      </c>
      <c r="O122" s="0" t="n">
        <f aca="false">'Vas megye'!W130</f>
        <v>1</v>
      </c>
      <c r="P122" s="0" t="n">
        <f aca="false">'Vas megye'!X130</f>
        <v>0</v>
      </c>
      <c r="Q122" s="0" t="n">
        <f aca="false">'Vas megye'!Y130</f>
        <v>0</v>
      </c>
      <c r="R122" s="0" t="n">
        <f aca="false">'Vas megye'!Z130</f>
        <v>0</v>
      </c>
    </row>
    <row r="123" customFormat="false" ht="13.8" hidden="false" customHeight="false" outlineLevel="0" collapsed="false">
      <c r="A123" s="0" t="str">
        <f aca="false">'Vas megye'!A133</f>
        <v>Berkifalu (Alsó-)</v>
      </c>
      <c r="B123" s="0" t="n">
        <f aca="false">'Vas megye'!B133</f>
        <v>0</v>
      </c>
      <c r="C123" s="0" t="n">
        <f aca="false">'Vas megye'!C133</f>
        <v>288</v>
      </c>
      <c r="D123" s="0" t="n">
        <f aca="false">'Vas megye'!D133</f>
        <v>0</v>
      </c>
      <c r="E123" s="0" t="n">
        <f aca="false">'Vas megye'!E133</f>
        <v>0</v>
      </c>
      <c r="F123" s="0" t="n">
        <f aca="false">'Vas megye'!F133</f>
        <v>0</v>
      </c>
      <c r="G123" s="0" t="n">
        <f aca="false">'Vas megye'!G133</f>
        <v>0</v>
      </c>
      <c r="H123" s="0" t="n">
        <f aca="false">'Vas megye'!H133</f>
        <v>0</v>
      </c>
      <c r="I123" s="0" t="n">
        <f aca="false">'Vas megye'!P133</f>
        <v>428</v>
      </c>
      <c r="J123" s="0" t="n">
        <f aca="false">'Vas megye'!Q133</f>
        <v>0</v>
      </c>
      <c r="K123" s="0" t="n">
        <f aca="false">'Vas megye'!R133</f>
        <v>0</v>
      </c>
      <c r="L123" s="0" t="n">
        <f aca="false">'Vas megye'!S133</f>
        <v>0</v>
      </c>
      <c r="M123" s="0" t="n">
        <f aca="false">'Vas megye'!T133</f>
        <v>0</v>
      </c>
      <c r="N123" s="0" t="n">
        <f aca="false">'Vas megye'!V133</f>
        <v>546</v>
      </c>
      <c r="O123" s="0" t="n">
        <f aca="false">'Vas megye'!W133</f>
        <v>0</v>
      </c>
      <c r="P123" s="0" t="n">
        <f aca="false">'Vas megye'!X133</f>
        <v>0</v>
      </c>
      <c r="Q123" s="0" t="n">
        <f aca="false">'Vas megye'!Y133</f>
        <v>0</v>
      </c>
      <c r="R123" s="0" t="n">
        <f aca="false">'Vas megye'!Z133</f>
        <v>1</v>
      </c>
    </row>
    <row r="124" customFormat="false" ht="13.8" hidden="false" customHeight="false" outlineLevel="0" collapsed="false">
      <c r="A124" s="0" t="str">
        <f aca="false">'Vas megye'!A134</f>
        <v>Berkifalu (Felső-)</v>
      </c>
      <c r="B124" s="0" t="n">
        <f aca="false">'Vas megye'!B134</f>
        <v>0</v>
      </c>
      <c r="C124" s="0" t="n">
        <f aca="false">'Vas megye'!C134</f>
        <v>241</v>
      </c>
      <c r="D124" s="0" t="n">
        <f aca="false">'Vas megye'!D134</f>
        <v>0</v>
      </c>
      <c r="E124" s="0" t="n">
        <f aca="false">'Vas megye'!E134</f>
        <v>0</v>
      </c>
      <c r="F124" s="0" t="n">
        <f aca="false">'Vas megye'!F134</f>
        <v>0</v>
      </c>
      <c r="G124" s="0" t="n">
        <f aca="false">'Vas megye'!G134</f>
        <v>0</v>
      </c>
      <c r="H124" s="0" t="n">
        <f aca="false">'Vas megye'!H134</f>
        <v>0</v>
      </c>
      <c r="I124" s="0" t="n">
        <f aca="false">'Vas megye'!P134</f>
        <v>104</v>
      </c>
      <c r="J124" s="0" t="n">
        <f aca="false">'Vas megye'!Q134</f>
        <v>8</v>
      </c>
      <c r="K124" s="0" t="n">
        <f aca="false">'Vas megye'!R134</f>
        <v>209</v>
      </c>
      <c r="L124" s="0" t="n">
        <f aca="false">'Vas megye'!S134</f>
        <v>0</v>
      </c>
      <c r="M124" s="0" t="n">
        <f aca="false">'Vas megye'!T134</f>
        <v>0</v>
      </c>
      <c r="N124" s="0" t="n">
        <f aca="false">'Vas megye'!V134</f>
        <v>320</v>
      </c>
      <c r="O124" s="0" t="n">
        <f aca="false">'Vas megye'!W134</f>
        <v>0</v>
      </c>
      <c r="P124" s="0" t="n">
        <f aca="false">'Vas megye'!X134</f>
        <v>3</v>
      </c>
      <c r="Q124" s="0" t="n">
        <f aca="false">'Vas megye'!Y134</f>
        <v>0</v>
      </c>
      <c r="R124" s="0" t="n">
        <f aca="false">'Vas megye'!Z134</f>
        <v>0</v>
      </c>
    </row>
    <row r="125" customFormat="false" ht="13.8" hidden="false" customHeight="false" outlineLevel="0" collapsed="false">
      <c r="A125" s="0" t="str">
        <f aca="false">'Vas megye'!A135</f>
        <v>Büks (Német-), Németbükkös</v>
      </c>
      <c r="B125" s="0" t="n">
        <f aca="false">'Vas megye'!B135</f>
        <v>0</v>
      </c>
      <c r="C125" s="0" t="n">
        <f aca="false">'Vas megye'!C135</f>
        <v>6</v>
      </c>
      <c r="D125" s="0" t="n">
        <f aca="false">'Vas megye'!D135</f>
        <v>195</v>
      </c>
      <c r="E125" s="0" t="n">
        <f aca="false">'Vas megye'!E135</f>
        <v>3</v>
      </c>
      <c r="F125" s="0" t="n">
        <f aca="false">'Vas megye'!F135</f>
        <v>0</v>
      </c>
      <c r="G125" s="0" t="n">
        <f aca="false">'Vas megye'!G135</f>
        <v>0</v>
      </c>
      <c r="H125" s="0" t="n">
        <f aca="false">'Vas megye'!H135</f>
        <v>0</v>
      </c>
      <c r="I125" s="0" t="n">
        <f aca="false">'Vas megye'!P135</f>
        <v>21</v>
      </c>
      <c r="J125" s="0" t="n">
        <f aca="false">'Vas megye'!Q135</f>
        <v>187</v>
      </c>
      <c r="K125" s="0" t="n">
        <f aca="false">'Vas megye'!R135</f>
        <v>0</v>
      </c>
      <c r="L125" s="0" t="n">
        <f aca="false">'Vas megye'!S135</f>
        <v>0</v>
      </c>
      <c r="M125" s="0" t="n">
        <f aca="false">'Vas megye'!T135</f>
        <v>0</v>
      </c>
      <c r="N125" s="0" t="n">
        <f aca="false">'Vas megye'!V135</f>
        <v>9</v>
      </c>
      <c r="O125" s="0" t="n">
        <f aca="false">'Vas megye'!W135</f>
        <v>188</v>
      </c>
      <c r="P125" s="0" t="n">
        <f aca="false">'Vas megye'!X135</f>
        <v>1</v>
      </c>
      <c r="Q125" s="0" t="n">
        <f aca="false">'Vas megye'!Y135</f>
        <v>0</v>
      </c>
      <c r="R125" s="0" t="n">
        <f aca="false">'Vas megye'!Z135</f>
        <v>0</v>
      </c>
    </row>
    <row r="126" customFormat="false" ht="13.8" hidden="false" customHeight="false" outlineLevel="0" collapsed="false">
      <c r="A126" s="0" t="str">
        <f aca="false">'Vas megye'!A136</f>
        <v>Csákány, Csákány (Nagy-)</v>
      </c>
      <c r="B126" s="0" t="n">
        <f aca="false">'Vas megye'!B136</f>
        <v>0</v>
      </c>
      <c r="C126" s="0" t="n">
        <f aca="false">'Vas megye'!C136</f>
        <v>1054</v>
      </c>
      <c r="D126" s="0" t="n">
        <f aca="false">'Vas megye'!D136</f>
        <v>11</v>
      </c>
      <c r="E126" s="0" t="n">
        <f aca="false">'Vas megye'!E136</f>
        <v>0</v>
      </c>
      <c r="F126" s="0" t="n">
        <f aca="false">'Vas megye'!F136</f>
        <v>0</v>
      </c>
      <c r="G126" s="0" t="n">
        <f aca="false">'Vas megye'!G136</f>
        <v>0</v>
      </c>
      <c r="H126" s="0" t="n">
        <f aca="false">'Vas megye'!H136</f>
        <v>0</v>
      </c>
      <c r="I126" s="0" t="n">
        <f aca="false">'Vas megye'!P136</f>
        <v>1311</v>
      </c>
      <c r="J126" s="0" t="n">
        <f aca="false">'Vas megye'!Q136</f>
        <v>64</v>
      </c>
      <c r="K126" s="0" t="n">
        <f aca="false">'Vas megye'!R136</f>
        <v>1</v>
      </c>
      <c r="L126" s="0" t="n">
        <f aca="false">'Vas megye'!S136</f>
        <v>0</v>
      </c>
      <c r="M126" s="0" t="n">
        <f aca="false">'Vas megye'!T136</f>
        <v>6</v>
      </c>
      <c r="N126" s="0" t="n">
        <f aca="false">'Vas megye'!V136</f>
        <v>1701</v>
      </c>
      <c r="O126" s="0" t="n">
        <f aca="false">'Vas megye'!W136</f>
        <v>73</v>
      </c>
      <c r="P126" s="0" t="n">
        <f aca="false">'Vas megye'!X136</f>
        <v>2</v>
      </c>
      <c r="Q126" s="0" t="n">
        <f aca="false">'Vas megye'!Y136</f>
        <v>1</v>
      </c>
      <c r="R126" s="0" t="n">
        <f aca="false">'Vas megye'!Z136</f>
        <v>3</v>
      </c>
    </row>
    <row r="127" customFormat="false" ht="13.8" hidden="false" customHeight="false" outlineLevel="0" collapsed="false">
      <c r="A127" s="0" t="str">
        <f aca="false">'Vas megye'!A137</f>
        <v>Daraboshegy</v>
      </c>
      <c r="B127" s="0" t="n">
        <f aca="false">'Vas megye'!B137</f>
        <v>0</v>
      </c>
      <c r="C127" s="0" t="n">
        <f aca="false">'Vas megye'!C137</f>
        <v>122</v>
      </c>
      <c r="D127" s="0" t="n">
        <f aca="false">'Vas megye'!D137</f>
        <v>0</v>
      </c>
      <c r="E127" s="0" t="n">
        <f aca="false">'Vas megye'!E137</f>
        <v>0</v>
      </c>
      <c r="F127" s="0" t="n">
        <f aca="false">'Vas megye'!F137</f>
        <v>0</v>
      </c>
      <c r="G127" s="0" t="n">
        <f aca="false">'Vas megye'!G137</f>
        <v>0</v>
      </c>
      <c r="H127" s="0" t="n">
        <f aca="false">'Vas megye'!H137</f>
        <v>0</v>
      </c>
      <c r="I127" s="0" t="n">
        <f aca="false">'Vas megye'!P137</f>
        <v>197</v>
      </c>
      <c r="J127" s="0" t="n">
        <f aca="false">'Vas megye'!Q137</f>
        <v>0</v>
      </c>
      <c r="K127" s="0" t="n">
        <f aca="false">'Vas megye'!R137</f>
        <v>0</v>
      </c>
      <c r="L127" s="0" t="n">
        <f aca="false">'Vas megye'!S137</f>
        <v>0</v>
      </c>
      <c r="M127" s="0" t="n">
        <f aca="false">'Vas megye'!T137</f>
        <v>0</v>
      </c>
      <c r="N127" s="0" t="n">
        <f aca="false">'Vas megye'!V137</f>
        <v>275</v>
      </c>
      <c r="O127" s="0" t="n">
        <f aca="false">'Vas megye'!W137</f>
        <v>0</v>
      </c>
      <c r="P127" s="0" t="n">
        <f aca="false">'Vas megye'!X137</f>
        <v>0</v>
      </c>
      <c r="Q127" s="0" t="n">
        <f aca="false">'Vas megye'!Y137</f>
        <v>0</v>
      </c>
      <c r="R127" s="0" t="n">
        <f aca="false">'Vas megye'!Z137</f>
        <v>0</v>
      </c>
    </row>
    <row r="128" customFormat="false" ht="13.8" hidden="false" customHeight="false" outlineLevel="0" collapsed="false">
      <c r="A128" s="0" t="str">
        <f aca="false">'Vas megye'!A138</f>
        <v>Doroszló (Rába-)</v>
      </c>
      <c r="B128" s="0" t="n">
        <f aca="false">'Vas megye'!B138</f>
        <v>0</v>
      </c>
      <c r="C128" s="0" t="n">
        <f aca="false">'Vas megye'!C138</f>
        <v>201</v>
      </c>
      <c r="D128" s="0" t="n">
        <f aca="false">'Vas megye'!D138</f>
        <v>7</v>
      </c>
      <c r="E128" s="0" t="n">
        <f aca="false">'Vas megye'!E138</f>
        <v>12</v>
      </c>
      <c r="F128" s="0" t="n">
        <f aca="false">'Vas megye'!F138</f>
        <v>0</v>
      </c>
      <c r="G128" s="0" t="n">
        <f aca="false">'Vas megye'!G138</f>
        <v>0</v>
      </c>
      <c r="H128" s="0" t="n">
        <f aca="false">'Vas megye'!H138</f>
        <v>0</v>
      </c>
      <c r="I128" s="0" t="n">
        <f aca="false">'Vas megye'!P138</f>
        <v>279</v>
      </c>
      <c r="J128" s="0" t="n">
        <f aca="false">'Vas megye'!Q138</f>
        <v>0</v>
      </c>
      <c r="K128" s="0" t="n">
        <f aca="false">'Vas megye'!R138</f>
        <v>0</v>
      </c>
      <c r="L128" s="0" t="n">
        <f aca="false">'Vas megye'!S138</f>
        <v>0</v>
      </c>
      <c r="M128" s="0" t="n">
        <f aca="false">'Vas megye'!T138</f>
        <v>0</v>
      </c>
      <c r="N128" s="0" t="n">
        <f aca="false">'Vas megye'!V138</f>
        <v>377</v>
      </c>
      <c r="O128" s="0" t="n">
        <f aca="false">'Vas megye'!W138</f>
        <v>16</v>
      </c>
      <c r="P128" s="0" t="n">
        <f aca="false">'Vas megye'!X138</f>
        <v>0</v>
      </c>
      <c r="Q128" s="0" t="n">
        <f aca="false">'Vas megye'!Y138</f>
        <v>3</v>
      </c>
      <c r="R128" s="0" t="n">
        <f aca="false">'Vas megye'!Z138</f>
        <v>0</v>
      </c>
    </row>
    <row r="129" customFormat="false" ht="13.8" hidden="false" customHeight="false" outlineLevel="0" collapsed="false">
      <c r="A129" s="0" t="str">
        <f aca="false">'Vas megye'!A139</f>
        <v>Döbörhegy</v>
      </c>
      <c r="B129" s="0" t="n">
        <f aca="false">'Vas megye'!B139</f>
        <v>0</v>
      </c>
      <c r="C129" s="0" t="n">
        <f aca="false">'Vas megye'!C139</f>
        <v>424</v>
      </c>
      <c r="D129" s="0" t="n">
        <f aca="false">'Vas megye'!D139</f>
        <v>1</v>
      </c>
      <c r="E129" s="0" t="n">
        <f aca="false">'Vas megye'!E139</f>
        <v>0</v>
      </c>
      <c r="F129" s="0" t="n">
        <f aca="false">'Vas megye'!F139</f>
        <v>0</v>
      </c>
      <c r="G129" s="0" t="n">
        <f aca="false">'Vas megye'!G139</f>
        <v>0</v>
      </c>
      <c r="H129" s="0" t="n">
        <f aca="false">'Vas megye'!H139</f>
        <v>0</v>
      </c>
      <c r="I129" s="0" t="n">
        <f aca="false">'Vas megye'!P139</f>
        <v>562</v>
      </c>
      <c r="J129" s="0" t="n">
        <f aca="false">'Vas megye'!Q139</f>
        <v>6</v>
      </c>
      <c r="K129" s="0" t="n">
        <f aca="false">'Vas megye'!R139</f>
        <v>1</v>
      </c>
      <c r="L129" s="0" t="n">
        <f aca="false">'Vas megye'!S139</f>
        <v>0</v>
      </c>
      <c r="M129" s="0" t="n">
        <f aca="false">'Vas megye'!T139</f>
        <v>0</v>
      </c>
      <c r="N129" s="0" t="n">
        <f aca="false">'Vas megye'!V139</f>
        <v>534</v>
      </c>
      <c r="O129" s="0" t="n">
        <f aca="false">'Vas megye'!W139</f>
        <v>10</v>
      </c>
      <c r="P129" s="0" t="n">
        <f aca="false">'Vas megye'!X139</f>
        <v>0</v>
      </c>
      <c r="Q129" s="0" t="n">
        <f aca="false">'Vas megye'!Y139</f>
        <v>0</v>
      </c>
      <c r="R129" s="0" t="n">
        <f aca="false">'Vas megye'!Z139</f>
        <v>1</v>
      </c>
    </row>
    <row r="130" customFormat="false" ht="13.8" hidden="false" customHeight="false" outlineLevel="0" collapsed="false">
      <c r="A130" s="0" t="str">
        <f aca="false">'Vas megye'!A140</f>
        <v>Döröske</v>
      </c>
      <c r="B130" s="0" t="n">
        <f aca="false">'Vas megye'!B140</f>
        <v>0</v>
      </c>
      <c r="C130" s="0" t="n">
        <f aca="false">'Vas megye'!C140</f>
        <v>253</v>
      </c>
      <c r="D130" s="0" t="n">
        <f aca="false">'Vas megye'!D140</f>
        <v>0</v>
      </c>
      <c r="E130" s="0" t="n">
        <f aca="false">'Vas megye'!E140</f>
        <v>0</v>
      </c>
      <c r="F130" s="0" t="n">
        <f aca="false">'Vas megye'!F140</f>
        <v>0</v>
      </c>
      <c r="G130" s="0" t="n">
        <f aca="false">'Vas megye'!G140</f>
        <v>0</v>
      </c>
      <c r="H130" s="0" t="n">
        <f aca="false">'Vas megye'!H140</f>
        <v>0</v>
      </c>
      <c r="I130" s="0" t="n">
        <f aca="false">'Vas megye'!P140</f>
        <v>386</v>
      </c>
      <c r="J130" s="0" t="n">
        <f aca="false">'Vas megye'!Q140</f>
        <v>0</v>
      </c>
      <c r="K130" s="0" t="n">
        <f aca="false">'Vas megye'!R140</f>
        <v>0</v>
      </c>
      <c r="L130" s="0" t="n">
        <f aca="false">'Vas megye'!S140</f>
        <v>0</v>
      </c>
      <c r="M130" s="0" t="n">
        <f aca="false">'Vas megye'!T140</f>
        <v>0</v>
      </c>
      <c r="N130" s="0" t="n">
        <f aca="false">'Vas megye'!V140</f>
        <v>422</v>
      </c>
      <c r="O130" s="0" t="n">
        <f aca="false">'Vas megye'!W140</f>
        <v>0</v>
      </c>
      <c r="P130" s="0" t="n">
        <f aca="false">'Vas megye'!X140</f>
        <v>0</v>
      </c>
      <c r="Q130" s="0" t="n">
        <f aca="false">'Vas megye'!Y140</f>
        <v>0</v>
      </c>
      <c r="R130" s="0" t="n">
        <f aca="false">'Vas megye'!Z140</f>
        <v>0</v>
      </c>
    </row>
    <row r="131" customFormat="false" ht="13.8" hidden="false" customHeight="false" outlineLevel="0" collapsed="false">
      <c r="A131" s="0" t="str">
        <f aca="false">'Vas megye'!A141</f>
        <v>Hadász (Hegyhát-), Hegyháthodász</v>
      </c>
      <c r="B131" s="0" t="n">
        <f aca="false">'Vas megye'!B141</f>
        <v>0</v>
      </c>
      <c r="C131" s="0" t="n">
        <f aca="false">'Vas megye'!C141</f>
        <v>277</v>
      </c>
      <c r="D131" s="0" t="n">
        <f aca="false">'Vas megye'!D141</f>
        <v>5</v>
      </c>
      <c r="E131" s="0" t="n">
        <f aca="false">'Vas megye'!E141</f>
        <v>0</v>
      </c>
      <c r="F131" s="0" t="n">
        <f aca="false">'Vas megye'!F141</f>
        <v>0</v>
      </c>
      <c r="G131" s="0" t="n">
        <f aca="false">'Vas megye'!G141</f>
        <v>0</v>
      </c>
      <c r="H131" s="0" t="n">
        <f aca="false">'Vas megye'!H141</f>
        <v>0</v>
      </c>
      <c r="I131" s="0" t="n">
        <f aca="false">'Vas megye'!P141</f>
        <v>442</v>
      </c>
      <c r="J131" s="0" t="n">
        <f aca="false">'Vas megye'!Q141</f>
        <v>10</v>
      </c>
      <c r="K131" s="0" t="n">
        <f aca="false">'Vas megye'!R141</f>
        <v>0</v>
      </c>
      <c r="L131" s="0" t="n">
        <f aca="false">'Vas megye'!S141</f>
        <v>0</v>
      </c>
      <c r="M131" s="0" t="n">
        <f aca="false">'Vas megye'!T141</f>
        <v>0</v>
      </c>
      <c r="N131" s="0" t="n">
        <f aca="false">'Vas megye'!V141</f>
        <v>401</v>
      </c>
      <c r="O131" s="0" t="n">
        <f aca="false">'Vas megye'!W141</f>
        <v>2</v>
      </c>
      <c r="P131" s="0" t="n">
        <f aca="false">'Vas megye'!X141</f>
        <v>0</v>
      </c>
      <c r="Q131" s="0" t="n">
        <f aca="false">'Vas megye'!Y141</f>
        <v>0</v>
      </c>
      <c r="R131" s="0" t="n">
        <f aca="false">'Vas megye'!Z141</f>
        <v>0</v>
      </c>
    </row>
    <row r="132" customFormat="false" ht="13.8" hidden="false" customHeight="false" outlineLevel="0" collapsed="false">
      <c r="A132" s="0" t="str">
        <f aca="false">'Vas megye'!A142</f>
        <v>Halastó</v>
      </c>
      <c r="B132" s="0" t="n">
        <f aca="false">'Vas megye'!B142</f>
        <v>0</v>
      </c>
      <c r="C132" s="0" t="n">
        <f aca="false">'Vas megye'!C142</f>
        <v>182</v>
      </c>
      <c r="D132" s="0" t="n">
        <f aca="false">'Vas megye'!D142</f>
        <v>0</v>
      </c>
      <c r="E132" s="0" t="n">
        <f aca="false">'Vas megye'!E142</f>
        <v>0</v>
      </c>
      <c r="F132" s="0" t="n">
        <f aca="false">'Vas megye'!F142</f>
        <v>0</v>
      </c>
      <c r="G132" s="0" t="n">
        <f aca="false">'Vas megye'!G142</f>
        <v>0</v>
      </c>
      <c r="H132" s="0" t="n">
        <f aca="false">'Vas megye'!H142</f>
        <v>0</v>
      </c>
      <c r="I132" s="0" t="n">
        <f aca="false">'Vas megye'!P142</f>
        <v>274</v>
      </c>
      <c r="J132" s="0" t="n">
        <f aca="false">'Vas megye'!Q142</f>
        <v>0</v>
      </c>
      <c r="K132" s="0" t="n">
        <f aca="false">'Vas megye'!R142</f>
        <v>0</v>
      </c>
      <c r="L132" s="0" t="n">
        <f aca="false">'Vas megye'!S142</f>
        <v>0</v>
      </c>
      <c r="M132" s="0" t="n">
        <f aca="false">'Vas megye'!T142</f>
        <v>0</v>
      </c>
      <c r="N132" s="0" t="n">
        <f aca="false">'Vas megye'!V142</f>
        <v>311</v>
      </c>
      <c r="O132" s="0" t="n">
        <f aca="false">'Vas megye'!W142</f>
        <v>0</v>
      </c>
      <c r="P132" s="0" t="n">
        <f aca="false">'Vas megye'!X142</f>
        <v>0</v>
      </c>
      <c r="Q132" s="0" t="n">
        <f aca="false">'Vas megye'!Y142</f>
        <v>0</v>
      </c>
      <c r="R132" s="0" t="n">
        <f aca="false">'Vas megye'!Z142</f>
        <v>0</v>
      </c>
    </row>
    <row r="133" customFormat="false" ht="13.8" hidden="false" customHeight="false" outlineLevel="0" collapsed="false">
      <c r="A133" s="0" t="str">
        <f aca="false">'Vas megye'!A143</f>
        <v>Halogy</v>
      </c>
      <c r="B133" s="0" t="n">
        <f aca="false">'Vas megye'!B143</f>
        <v>0</v>
      </c>
      <c r="C133" s="0" t="n">
        <f aca="false">'Vas megye'!C143</f>
        <v>353</v>
      </c>
      <c r="D133" s="0" t="n">
        <f aca="false">'Vas megye'!D143</f>
        <v>0</v>
      </c>
      <c r="E133" s="0" t="n">
        <f aca="false">'Vas megye'!E143</f>
        <v>0</v>
      </c>
      <c r="F133" s="0" t="n">
        <f aca="false">'Vas megye'!F143</f>
        <v>0</v>
      </c>
      <c r="G133" s="0" t="n">
        <f aca="false">'Vas megye'!G143</f>
        <v>0</v>
      </c>
      <c r="H133" s="0" t="n">
        <f aca="false">'Vas megye'!H143</f>
        <v>0</v>
      </c>
      <c r="I133" s="0" t="n">
        <f aca="false">'Vas megye'!P143</f>
        <v>617</v>
      </c>
      <c r="J133" s="0" t="n">
        <f aca="false">'Vas megye'!Q143</f>
        <v>1</v>
      </c>
      <c r="K133" s="0" t="n">
        <f aca="false">'Vas megye'!R143</f>
        <v>0</v>
      </c>
      <c r="L133" s="0" t="n">
        <f aca="false">'Vas megye'!S143</f>
        <v>0</v>
      </c>
      <c r="M133" s="0" t="n">
        <f aca="false">'Vas megye'!T143</f>
        <v>0</v>
      </c>
      <c r="N133" s="0" t="n">
        <f aca="false">'Vas megye'!V143</f>
        <v>713</v>
      </c>
      <c r="O133" s="0" t="n">
        <f aca="false">'Vas megye'!W143</f>
        <v>1</v>
      </c>
      <c r="P133" s="0" t="n">
        <f aca="false">'Vas megye'!X143</f>
        <v>0</v>
      </c>
      <c r="Q133" s="0" t="n">
        <f aca="false">'Vas megye'!Y143</f>
        <v>0</v>
      </c>
      <c r="R133" s="0" t="n">
        <f aca="false">'Vas megye'!Z143</f>
        <v>0</v>
      </c>
    </row>
    <row r="134" customFormat="false" ht="13.8" hidden="false" customHeight="false" outlineLevel="0" collapsed="false">
      <c r="A134" s="0" t="str">
        <f aca="false">'Vas megye'!A144</f>
        <v>Harasztifalu</v>
      </c>
      <c r="B134" s="0" t="n">
        <f aca="false">'Vas megye'!B144</f>
        <v>0</v>
      </c>
      <c r="C134" s="0" t="n">
        <f aca="false">'Vas megye'!C144</f>
        <v>321</v>
      </c>
      <c r="D134" s="0" t="n">
        <f aca="false">'Vas megye'!D144</f>
        <v>4</v>
      </c>
      <c r="E134" s="0" t="n">
        <f aca="false">'Vas megye'!E144</f>
        <v>98</v>
      </c>
      <c r="F134" s="0" t="n">
        <f aca="false">'Vas megye'!F144</f>
        <v>0</v>
      </c>
      <c r="G134" s="0" t="n">
        <f aca="false">'Vas megye'!G144</f>
        <v>0</v>
      </c>
      <c r="H134" s="0" t="n">
        <f aca="false">'Vas megye'!H144</f>
        <v>0</v>
      </c>
      <c r="I134" s="0" t="n">
        <f aca="false">'Vas megye'!P144</f>
        <v>383</v>
      </c>
      <c r="J134" s="0" t="n">
        <f aca="false">'Vas megye'!Q144</f>
        <v>2</v>
      </c>
      <c r="K134" s="0" t="n">
        <f aca="false">'Vas megye'!R144</f>
        <v>51</v>
      </c>
      <c r="L134" s="0" t="n">
        <f aca="false">'Vas megye'!S144</f>
        <v>0</v>
      </c>
      <c r="M134" s="0" t="n">
        <f aca="false">'Vas megye'!T144</f>
        <v>0</v>
      </c>
      <c r="N134" s="0" t="n">
        <f aca="false">'Vas megye'!V144</f>
        <v>452</v>
      </c>
      <c r="O134" s="0" t="n">
        <f aca="false">'Vas megye'!W144</f>
        <v>4</v>
      </c>
      <c r="P134" s="0" t="n">
        <f aca="false">'Vas megye'!X144</f>
        <v>11</v>
      </c>
      <c r="Q134" s="0" t="n">
        <f aca="false">'Vas megye'!Y144</f>
        <v>0</v>
      </c>
      <c r="R134" s="0" t="n">
        <f aca="false">'Vas megye'!Z144</f>
        <v>0</v>
      </c>
    </row>
    <row r="135" customFormat="false" ht="13.8" hidden="false" customHeight="false" outlineLevel="0" collapsed="false">
      <c r="A135" s="0" t="str">
        <f aca="false">'Vas megye'!A145</f>
        <v>Hollós (Egyházas-)</v>
      </c>
      <c r="B135" s="0" t="n">
        <f aca="false">'Vas megye'!B145</f>
        <v>0</v>
      </c>
      <c r="C135" s="0" t="n">
        <f aca="false">'Vas megye'!C145</f>
        <v>369</v>
      </c>
      <c r="D135" s="0" t="n">
        <f aca="false">'Vas megye'!D145</f>
        <v>2</v>
      </c>
      <c r="E135" s="0" t="n">
        <f aca="false">'Vas megye'!E145</f>
        <v>0</v>
      </c>
      <c r="F135" s="0" t="n">
        <f aca="false">'Vas megye'!F145</f>
        <v>0</v>
      </c>
      <c r="G135" s="0" t="n">
        <f aca="false">'Vas megye'!G145</f>
        <v>0</v>
      </c>
      <c r="H135" s="0" t="n">
        <f aca="false">'Vas megye'!H145</f>
        <v>0</v>
      </c>
      <c r="I135" s="0" t="n">
        <f aca="false">'Vas megye'!P145</f>
        <v>461</v>
      </c>
      <c r="J135" s="0" t="n">
        <f aca="false">'Vas megye'!Q145</f>
        <v>0</v>
      </c>
      <c r="K135" s="0" t="n">
        <f aca="false">'Vas megye'!R145</f>
        <v>0</v>
      </c>
      <c r="L135" s="0" t="n">
        <f aca="false">'Vas megye'!S145</f>
        <v>0</v>
      </c>
      <c r="M135" s="0" t="n">
        <f aca="false">'Vas megye'!T145</f>
        <v>0</v>
      </c>
      <c r="N135" s="0" t="n">
        <f aca="false">'Vas megye'!V145</f>
        <v>486</v>
      </c>
      <c r="O135" s="0" t="n">
        <f aca="false">'Vas megye'!W145</f>
        <v>1</v>
      </c>
      <c r="P135" s="0" t="n">
        <f aca="false">'Vas megye'!X145</f>
        <v>0</v>
      </c>
      <c r="Q135" s="0" t="n">
        <f aca="false">'Vas megye'!Y145</f>
        <v>0</v>
      </c>
      <c r="R135" s="0" t="n">
        <f aca="false">'Vas megye'!Z145</f>
        <v>0</v>
      </c>
    </row>
    <row r="136" customFormat="false" ht="13.8" hidden="false" customHeight="false" outlineLevel="0" collapsed="false">
      <c r="A136" s="0" t="str">
        <f aca="false">'Vas megye'!A146</f>
        <v>Hollós (Hidas-)</v>
      </c>
      <c r="B136" s="0" t="n">
        <f aca="false">'Vas megye'!B146</f>
        <v>0</v>
      </c>
      <c r="C136" s="0" t="n">
        <f aca="false">'Vas megye'!C146</f>
        <v>495</v>
      </c>
      <c r="D136" s="0" t="n">
        <f aca="false">'Vas megye'!D146</f>
        <v>3</v>
      </c>
      <c r="E136" s="0" t="n">
        <f aca="false">'Vas megye'!E146</f>
        <v>0</v>
      </c>
      <c r="F136" s="0" t="n">
        <f aca="false">'Vas megye'!F146</f>
        <v>0</v>
      </c>
      <c r="G136" s="0" t="n">
        <f aca="false">'Vas megye'!G146</f>
        <v>0</v>
      </c>
      <c r="H136" s="0" t="n">
        <f aca="false">'Vas megye'!H146</f>
        <v>0</v>
      </c>
      <c r="I136" s="0" t="n">
        <f aca="false">'Vas megye'!P146</f>
        <v>613</v>
      </c>
      <c r="J136" s="0" t="n">
        <f aca="false">'Vas megye'!Q146</f>
        <v>0</v>
      </c>
      <c r="K136" s="0" t="n">
        <f aca="false">'Vas megye'!R146</f>
        <v>0</v>
      </c>
      <c r="L136" s="0" t="n">
        <f aca="false">'Vas megye'!S146</f>
        <v>0</v>
      </c>
      <c r="M136" s="0" t="n">
        <f aca="false">'Vas megye'!T146</f>
        <v>1</v>
      </c>
      <c r="N136" s="0" t="n">
        <f aca="false">'Vas megye'!V146</f>
        <v>589</v>
      </c>
      <c r="O136" s="0" t="n">
        <f aca="false">'Vas megye'!W146</f>
        <v>0</v>
      </c>
      <c r="P136" s="0" t="n">
        <f aca="false">'Vas megye'!X146</f>
        <v>0</v>
      </c>
      <c r="Q136" s="0" t="n">
        <f aca="false">'Vas megye'!Y146</f>
        <v>0</v>
      </c>
      <c r="R136" s="0" t="n">
        <f aca="false">'Vas megye'!Z146</f>
        <v>0</v>
      </c>
    </row>
    <row r="137" customFormat="false" ht="13.8" hidden="false" customHeight="false" outlineLevel="0" collapsed="false">
      <c r="A137" s="0" t="str">
        <f aca="false">'Vas megye'!A147</f>
        <v>Hollós (Nemes-)</v>
      </c>
      <c r="B137" s="0" t="n">
        <f aca="false">'Vas megye'!B147</f>
        <v>0</v>
      </c>
      <c r="C137" s="0" t="n">
        <f aca="false">'Vas megye'!C147</f>
        <v>290</v>
      </c>
      <c r="D137" s="0" t="n">
        <f aca="false">'Vas megye'!D147</f>
        <v>1</v>
      </c>
      <c r="E137" s="0" t="n">
        <f aca="false">'Vas megye'!E147</f>
        <v>0</v>
      </c>
      <c r="F137" s="0" t="n">
        <f aca="false">'Vas megye'!F147</f>
        <v>0</v>
      </c>
      <c r="G137" s="0" t="n">
        <f aca="false">'Vas megye'!G147</f>
        <v>0</v>
      </c>
      <c r="H137" s="0" t="n">
        <f aca="false">'Vas megye'!H147</f>
        <v>0</v>
      </c>
      <c r="I137" s="0" t="n">
        <f aca="false">'Vas megye'!P147</f>
        <v>360</v>
      </c>
      <c r="J137" s="0" t="n">
        <f aca="false">'Vas megye'!Q147</f>
        <v>3</v>
      </c>
      <c r="K137" s="0" t="n">
        <f aca="false">'Vas megye'!R147</f>
        <v>0</v>
      </c>
      <c r="L137" s="0" t="n">
        <f aca="false">'Vas megye'!S147</f>
        <v>0</v>
      </c>
      <c r="M137" s="0" t="n">
        <f aca="false">'Vas megye'!T147</f>
        <v>0</v>
      </c>
      <c r="N137" s="0" t="n">
        <f aca="false">'Vas megye'!V147</f>
        <v>372</v>
      </c>
      <c r="O137" s="0" t="n">
        <f aca="false">'Vas megye'!W147</f>
        <v>0</v>
      </c>
      <c r="P137" s="0" t="n">
        <f aca="false">'Vas megye'!X147</f>
        <v>0</v>
      </c>
      <c r="Q137" s="0" t="n">
        <f aca="false">'Vas megye'!Y147</f>
        <v>0</v>
      </c>
      <c r="R137" s="0" t="n">
        <f aca="false">'Vas megye'!Z147</f>
        <v>0</v>
      </c>
    </row>
    <row r="138" customFormat="false" ht="13.8" hidden="false" customHeight="false" outlineLevel="0" collapsed="false">
      <c r="A138" s="0" t="str">
        <f aca="false">'Vas megye'!A148</f>
        <v>Hollós (Rempe-)</v>
      </c>
      <c r="B138" s="0" t="n">
        <f aca="false">'Vas megye'!B148</f>
        <v>0</v>
      </c>
      <c r="C138" s="0" t="n">
        <f aca="false">'Vas megye'!C148</f>
        <v>294</v>
      </c>
      <c r="D138" s="0" t="n">
        <f aca="false">'Vas megye'!D148</f>
        <v>0</v>
      </c>
      <c r="E138" s="0" t="n">
        <f aca="false">'Vas megye'!E148</f>
        <v>0</v>
      </c>
      <c r="F138" s="0" t="n">
        <f aca="false">'Vas megye'!F148</f>
        <v>0</v>
      </c>
      <c r="G138" s="0" t="n">
        <f aca="false">'Vas megye'!G148</f>
        <v>0</v>
      </c>
      <c r="H138" s="0" t="n">
        <f aca="false">'Vas megye'!H148</f>
        <v>0</v>
      </c>
      <c r="I138" s="0" t="n">
        <f aca="false">'Vas megye'!P148</f>
        <v>318</v>
      </c>
      <c r="J138" s="0" t="n">
        <f aca="false">'Vas megye'!Q148</f>
        <v>0</v>
      </c>
      <c r="K138" s="0" t="n">
        <f aca="false">'Vas megye'!R148</f>
        <v>0</v>
      </c>
      <c r="L138" s="0" t="n">
        <f aca="false">'Vas megye'!S148</f>
        <v>0</v>
      </c>
      <c r="M138" s="0" t="n">
        <f aca="false">'Vas megye'!T148</f>
        <v>0</v>
      </c>
      <c r="N138" s="0" t="n">
        <f aca="false">'Vas megye'!V148</f>
        <v>342</v>
      </c>
      <c r="O138" s="0" t="n">
        <f aca="false">'Vas megye'!W148</f>
        <v>0</v>
      </c>
      <c r="P138" s="0" t="n">
        <f aca="false">'Vas megye'!X148</f>
        <v>0</v>
      </c>
      <c r="Q138" s="0" t="n">
        <f aca="false">'Vas megye'!Y148</f>
        <v>0</v>
      </c>
      <c r="R138" s="0" t="n">
        <f aca="false">'Vas megye'!Z148</f>
        <v>0</v>
      </c>
    </row>
    <row r="139" customFormat="false" ht="13.8" hidden="false" customHeight="false" outlineLevel="0" collapsed="false">
      <c r="A139" s="0" t="str">
        <f aca="false">'Vas megye'!A149</f>
        <v>Ispánk</v>
      </c>
      <c r="B139" s="0" t="n">
        <f aca="false">'Vas megye'!B149</f>
        <v>0</v>
      </c>
      <c r="C139" s="0" t="n">
        <f aca="false">'Vas megye'!C149</f>
        <v>236</v>
      </c>
      <c r="D139" s="0" t="n">
        <f aca="false">'Vas megye'!D149</f>
        <v>0</v>
      </c>
      <c r="E139" s="0" t="n">
        <f aca="false">'Vas megye'!E149</f>
        <v>0</v>
      </c>
      <c r="F139" s="0" t="n">
        <f aca="false">'Vas megye'!F149</f>
        <v>1</v>
      </c>
      <c r="G139" s="0" t="n">
        <f aca="false">'Vas megye'!G149</f>
        <v>0</v>
      </c>
      <c r="H139" s="0" t="n">
        <f aca="false">'Vas megye'!H149</f>
        <v>0</v>
      </c>
      <c r="I139" s="0" t="n">
        <f aca="false">'Vas megye'!P149</f>
        <v>243</v>
      </c>
      <c r="J139" s="0" t="n">
        <f aca="false">'Vas megye'!Q149</f>
        <v>0</v>
      </c>
      <c r="K139" s="0" t="n">
        <f aca="false">'Vas megye'!R149</f>
        <v>0</v>
      </c>
      <c r="L139" s="0" t="n">
        <f aca="false">'Vas megye'!S149</f>
        <v>0</v>
      </c>
      <c r="M139" s="0" t="n">
        <f aca="false">'Vas megye'!T149</f>
        <v>0</v>
      </c>
      <c r="N139" s="0" t="n">
        <f aca="false">'Vas megye'!V149</f>
        <v>236</v>
      </c>
      <c r="O139" s="0" t="n">
        <f aca="false">'Vas megye'!W149</f>
        <v>0</v>
      </c>
      <c r="P139" s="0" t="n">
        <f aca="false">'Vas megye'!X149</f>
        <v>0</v>
      </c>
      <c r="Q139" s="0" t="n">
        <f aca="false">'Vas megye'!Y149</f>
        <v>0</v>
      </c>
      <c r="R139" s="0" t="n">
        <f aca="false">'Vas megye'!Z149</f>
        <v>0</v>
      </c>
    </row>
    <row r="140" customFormat="false" ht="13.8" hidden="false" customHeight="false" outlineLevel="0" collapsed="false">
      <c r="A140" s="0" t="str">
        <f aca="false">'Vas megye'!A150</f>
        <v>Iváncz</v>
      </c>
      <c r="B140" s="0" t="n">
        <f aca="false">'Vas megye'!B150</f>
        <v>0</v>
      </c>
      <c r="C140" s="0" t="n">
        <f aca="false">'Vas megye'!C150</f>
        <v>718</v>
      </c>
      <c r="D140" s="0" t="n">
        <f aca="false">'Vas megye'!D150</f>
        <v>9</v>
      </c>
      <c r="E140" s="0" t="n">
        <f aca="false">'Vas megye'!E150</f>
        <v>1</v>
      </c>
      <c r="F140" s="0" t="n">
        <f aca="false">'Vas megye'!F150</f>
        <v>1</v>
      </c>
      <c r="G140" s="0" t="n">
        <f aca="false">'Vas megye'!G150</f>
        <v>1</v>
      </c>
      <c r="H140" s="0" t="n">
        <f aca="false">'Vas megye'!H150</f>
        <v>51</v>
      </c>
      <c r="I140" s="0" t="n">
        <f aca="false">'Vas megye'!P150</f>
        <v>865</v>
      </c>
      <c r="J140" s="0" t="n">
        <f aca="false">'Vas megye'!Q150</f>
        <v>3</v>
      </c>
      <c r="K140" s="0" t="n">
        <f aca="false">'Vas megye'!R150</f>
        <v>1</v>
      </c>
      <c r="L140" s="0" t="n">
        <f aca="false">'Vas megye'!S150</f>
        <v>0</v>
      </c>
      <c r="M140" s="0" t="n">
        <f aca="false">'Vas megye'!T150</f>
        <v>0</v>
      </c>
      <c r="N140" s="0" t="n">
        <f aca="false">'Vas megye'!V150</f>
        <v>961</v>
      </c>
      <c r="O140" s="0" t="n">
        <f aca="false">'Vas megye'!W150</f>
        <v>8</v>
      </c>
      <c r="P140" s="0" t="n">
        <f aca="false">'Vas megye'!X150</f>
        <v>0</v>
      </c>
      <c r="Q140" s="0" t="n">
        <f aca="false">'Vas megye'!Y150</f>
        <v>0</v>
      </c>
      <c r="R140" s="0" t="n">
        <f aca="false">'Vas megye'!Z150</f>
        <v>3</v>
      </c>
    </row>
    <row r="141" customFormat="false" ht="13.8" hidden="false" customHeight="false" outlineLevel="0" collapsed="false">
      <c r="A141" s="0" t="str">
        <f aca="false">'Vas megye'!A151</f>
        <v>Jánosfa, Felsőjánosfa</v>
      </c>
      <c r="B141" s="0" t="n">
        <f aca="false">'Vas megye'!B151</f>
        <v>0</v>
      </c>
      <c r="C141" s="0" t="n">
        <f aca="false">'Vas megye'!C151</f>
        <v>108</v>
      </c>
      <c r="D141" s="0" t="n">
        <f aca="false">'Vas megye'!D151</f>
        <v>2</v>
      </c>
      <c r="E141" s="0" t="n">
        <f aca="false">'Vas megye'!E151</f>
        <v>0</v>
      </c>
      <c r="F141" s="0" t="n">
        <f aca="false">'Vas megye'!F151</f>
        <v>0</v>
      </c>
      <c r="G141" s="0" t="n">
        <f aca="false">'Vas megye'!G151</f>
        <v>0</v>
      </c>
      <c r="H141" s="0" t="n">
        <f aca="false">'Vas megye'!H151</f>
        <v>0</v>
      </c>
      <c r="I141" s="0" t="n">
        <f aca="false">'Vas megye'!P151</f>
        <v>157</v>
      </c>
      <c r="J141" s="0" t="n">
        <f aca="false">'Vas megye'!Q151</f>
        <v>1</v>
      </c>
      <c r="K141" s="0" t="n">
        <f aca="false">'Vas megye'!R151</f>
        <v>0</v>
      </c>
      <c r="L141" s="0" t="n">
        <f aca="false">'Vas megye'!S151</f>
        <v>0</v>
      </c>
      <c r="M141" s="0" t="n">
        <f aca="false">'Vas megye'!T151</f>
        <v>0</v>
      </c>
      <c r="N141" s="0" t="n">
        <f aca="false">'Vas megye'!V151</f>
        <v>233</v>
      </c>
      <c r="O141" s="0" t="n">
        <f aca="false">'Vas megye'!W151</f>
        <v>1</v>
      </c>
      <c r="P141" s="0" t="n">
        <f aca="false">'Vas megye'!X151</f>
        <v>0</v>
      </c>
      <c r="Q141" s="0" t="n">
        <f aca="false">'Vas megye'!Y151</f>
        <v>0</v>
      </c>
      <c r="R141" s="0" t="n">
        <f aca="false">'Vas megye'!Z151</f>
        <v>0</v>
      </c>
    </row>
    <row r="142" customFormat="false" ht="13.8" hidden="false" customHeight="false" outlineLevel="0" collapsed="false">
      <c r="A142" s="0" t="str">
        <f aca="false">'Vas megye'!A152</f>
        <v>Karácsfa</v>
      </c>
      <c r="B142" s="0" t="n">
        <f aca="false">'Vas megye'!B152</f>
        <v>0</v>
      </c>
      <c r="C142" s="0" t="n">
        <f aca="false">'Vas megye'!C152</f>
        <v>4</v>
      </c>
      <c r="D142" s="0" t="n">
        <f aca="false">'Vas megye'!D152</f>
        <v>401</v>
      </c>
      <c r="E142" s="0" t="n">
        <f aca="false">'Vas megye'!E152</f>
        <v>5</v>
      </c>
      <c r="F142" s="0" t="n">
        <f aca="false">'Vas megye'!F152</f>
        <v>0</v>
      </c>
      <c r="G142" s="0" t="n">
        <f aca="false">'Vas megye'!G152</f>
        <v>0</v>
      </c>
      <c r="H142" s="0" t="n">
        <f aca="false">'Vas megye'!H152</f>
        <v>0</v>
      </c>
      <c r="I142" s="0" t="n">
        <f aca="false">'Vas megye'!P152</f>
        <v>3</v>
      </c>
      <c r="J142" s="0" t="n">
        <f aca="false">'Vas megye'!Q152</f>
        <v>371</v>
      </c>
      <c r="K142" s="0" t="n">
        <f aca="false">'Vas megye'!R152</f>
        <v>3</v>
      </c>
      <c r="L142" s="0" t="n">
        <f aca="false">'Vas megye'!S152</f>
        <v>0</v>
      </c>
      <c r="M142" s="0" t="n">
        <f aca="false">'Vas megye'!T152</f>
        <v>1</v>
      </c>
      <c r="N142" s="0" t="n">
        <f aca="false">'Vas megye'!V152</f>
        <v>10</v>
      </c>
      <c r="O142" s="0" t="n">
        <f aca="false">'Vas megye'!W152</f>
        <v>355</v>
      </c>
      <c r="P142" s="0" t="n">
        <f aca="false">'Vas megye'!X152</f>
        <v>1</v>
      </c>
      <c r="Q142" s="0" t="n">
        <f aca="false">'Vas megye'!Y152</f>
        <v>0</v>
      </c>
      <c r="R142" s="0" t="n">
        <f aca="false">'Vas megye'!Z152</f>
        <v>0</v>
      </c>
    </row>
    <row r="143" customFormat="false" ht="13.8" hidden="false" customHeight="false" outlineLevel="0" collapsed="false">
      <c r="A143" s="0" t="str">
        <f aca="false">'Vas megye'!A153</f>
        <v>Katafa</v>
      </c>
      <c r="B143" s="0" t="n">
        <f aca="false">'Vas megye'!B153</f>
        <v>0</v>
      </c>
      <c r="C143" s="0" t="n">
        <f aca="false">'Vas megye'!C153</f>
        <v>264</v>
      </c>
      <c r="D143" s="0" t="n">
        <f aca="false">'Vas megye'!D153</f>
        <v>0</v>
      </c>
      <c r="E143" s="0" t="n">
        <f aca="false">'Vas megye'!E153</f>
        <v>0</v>
      </c>
      <c r="F143" s="0" t="n">
        <f aca="false">'Vas megye'!F153</f>
        <v>0</v>
      </c>
      <c r="G143" s="0" t="n">
        <f aca="false">'Vas megye'!G153</f>
        <v>0</v>
      </c>
      <c r="H143" s="0" t="n">
        <f aca="false">'Vas megye'!H153</f>
        <v>0</v>
      </c>
      <c r="I143" s="0" t="n">
        <f aca="false">'Vas megye'!P153</f>
        <v>418</v>
      </c>
      <c r="J143" s="0" t="n">
        <f aca="false">'Vas megye'!Q153</f>
        <v>0</v>
      </c>
      <c r="K143" s="0" t="n">
        <f aca="false">'Vas megye'!R153</f>
        <v>0</v>
      </c>
      <c r="L143" s="0" t="n">
        <f aca="false">'Vas megye'!S153</f>
        <v>0</v>
      </c>
      <c r="M143" s="0" t="n">
        <f aca="false">'Vas megye'!T153</f>
        <v>0</v>
      </c>
      <c r="N143" s="0" t="n">
        <f aca="false">'Vas megye'!V153</f>
        <v>465</v>
      </c>
      <c r="O143" s="0" t="n">
        <f aca="false">'Vas megye'!W153</f>
        <v>0</v>
      </c>
      <c r="P143" s="0" t="n">
        <f aca="false">'Vas megye'!X153</f>
        <v>0</v>
      </c>
      <c r="Q143" s="0" t="n">
        <f aca="false">'Vas megye'!Y153</f>
        <v>0</v>
      </c>
      <c r="R143" s="0" t="n">
        <f aca="false">'Vas megye'!Z153</f>
        <v>0</v>
      </c>
    </row>
    <row r="144" customFormat="false" ht="13.8" hidden="false" customHeight="false" outlineLevel="0" collapsed="false">
      <c r="A144" s="0" t="str">
        <f aca="false">'Vas megye'!A154</f>
        <v>Kemesmál</v>
      </c>
      <c r="B144" s="0" t="n">
        <f aca="false">'Vas megye'!B154</f>
        <v>0</v>
      </c>
      <c r="C144" s="0" t="n">
        <f aca="false">'Vas megye'!C154</f>
        <v>103</v>
      </c>
      <c r="D144" s="0" t="n">
        <f aca="false">'Vas megye'!D154</f>
        <v>1</v>
      </c>
      <c r="E144" s="0" t="n">
        <f aca="false">'Vas megye'!E154</f>
        <v>0</v>
      </c>
      <c r="F144" s="0" t="n">
        <f aca="false">'Vas megye'!F154</f>
        <v>0</v>
      </c>
      <c r="G144" s="0" t="n">
        <f aca="false">'Vas megye'!G154</f>
        <v>0</v>
      </c>
      <c r="H144" s="0" t="n">
        <f aca="false">'Vas megye'!H154</f>
        <v>0</v>
      </c>
      <c r="I144" s="0" t="n">
        <f aca="false">'Vas megye'!P154</f>
        <v>107</v>
      </c>
      <c r="J144" s="0" t="n">
        <f aca="false">'Vas megye'!Q154</f>
        <v>0</v>
      </c>
      <c r="K144" s="0" t="n">
        <f aca="false">'Vas megye'!R154</f>
        <v>0</v>
      </c>
      <c r="L144" s="0" t="n">
        <f aca="false">'Vas megye'!S154</f>
        <v>0</v>
      </c>
      <c r="M144" s="0" t="n">
        <f aca="false">'Vas megye'!T154</f>
        <v>0</v>
      </c>
      <c r="N144" s="0" t="n">
        <f aca="false">'Vas megye'!V154</f>
        <v>142</v>
      </c>
      <c r="O144" s="0" t="n">
        <f aca="false">'Vas megye'!W154</f>
        <v>0</v>
      </c>
      <c r="P144" s="0" t="n">
        <f aca="false">'Vas megye'!X154</f>
        <v>0</v>
      </c>
      <c r="Q144" s="0" t="n">
        <f aca="false">'Vas megye'!Y154</f>
        <v>0</v>
      </c>
      <c r="R144" s="0" t="n">
        <f aca="false">'Vas megye'!Z154</f>
        <v>0</v>
      </c>
    </row>
    <row r="145" customFormat="false" ht="13.8" hidden="false" customHeight="false" outlineLevel="0" collapsed="false">
      <c r="A145" s="0" t="str">
        <f aca="false">'Vas megye'!A155</f>
        <v>Kertes, Kertes (Pinka-)</v>
      </c>
      <c r="B145" s="0" t="n">
        <f aca="false">'Vas megye'!B155</f>
        <v>0</v>
      </c>
      <c r="C145" s="0" t="n">
        <f aca="false">'Vas megye'!C155</f>
        <v>10</v>
      </c>
      <c r="D145" s="0" t="n">
        <f aca="false">'Vas megye'!D155</f>
        <v>557</v>
      </c>
      <c r="E145" s="0" t="n">
        <f aca="false">'Vas megye'!E155</f>
        <v>5</v>
      </c>
      <c r="F145" s="0" t="n">
        <f aca="false">'Vas megye'!F155</f>
        <v>0</v>
      </c>
      <c r="G145" s="0" t="n">
        <f aca="false">'Vas megye'!G155</f>
        <v>0</v>
      </c>
      <c r="H145" s="0" t="n">
        <f aca="false">'Vas megye'!H155</f>
        <v>0</v>
      </c>
      <c r="I145" s="0" t="n">
        <f aca="false">'Vas megye'!P155</f>
        <v>7</v>
      </c>
      <c r="J145" s="0" t="n">
        <f aca="false">'Vas megye'!Q155</f>
        <v>711</v>
      </c>
      <c r="K145" s="0" t="n">
        <f aca="false">'Vas megye'!R155</f>
        <v>17</v>
      </c>
      <c r="L145" s="0" t="n">
        <f aca="false">'Vas megye'!S155</f>
        <v>0</v>
      </c>
      <c r="M145" s="0" t="n">
        <f aca="false">'Vas megye'!T155</f>
        <v>0</v>
      </c>
      <c r="N145" s="0" t="n">
        <f aca="false">'Vas megye'!V155</f>
        <v>66</v>
      </c>
      <c r="O145" s="0" t="n">
        <f aca="false">'Vas megye'!W155</f>
        <v>641</v>
      </c>
      <c r="P145" s="0" t="n">
        <f aca="false">'Vas megye'!X155</f>
        <v>12</v>
      </c>
      <c r="Q145" s="0" t="n">
        <f aca="false">'Vas megye'!Y155</f>
        <v>0</v>
      </c>
      <c r="R145" s="0" t="n">
        <f aca="false">'Vas megye'!Z155</f>
        <v>0</v>
      </c>
    </row>
    <row r="146" customFormat="false" ht="13.8" hidden="false" customHeight="false" outlineLevel="0" collapsed="false">
      <c r="A146" s="0" t="str">
        <f aca="false">'Vas megye'!A156</f>
        <v>Kölked (Kis-)</v>
      </c>
      <c r="B146" s="0" t="n">
        <f aca="false">'Vas megye'!B156</f>
        <v>0</v>
      </c>
      <c r="C146" s="0" t="n">
        <f aca="false">'Vas megye'!C156</f>
        <v>189</v>
      </c>
      <c r="D146" s="0" t="n">
        <f aca="false">'Vas megye'!D156</f>
        <v>6</v>
      </c>
      <c r="E146" s="0" t="n">
        <f aca="false">'Vas megye'!E156</f>
        <v>5</v>
      </c>
      <c r="F146" s="0" t="n">
        <f aca="false">'Vas megye'!F156</f>
        <v>0</v>
      </c>
      <c r="G146" s="0" t="n">
        <f aca="false">'Vas megye'!G156</f>
        <v>0</v>
      </c>
      <c r="H146" s="0" t="n">
        <f aca="false">'Vas megye'!H156</f>
        <v>0</v>
      </c>
      <c r="I146" s="0" t="n">
        <f aca="false">'Vas megye'!P156</f>
        <v>138</v>
      </c>
      <c r="J146" s="0" t="n">
        <f aca="false">'Vas megye'!Q156</f>
        <v>0</v>
      </c>
      <c r="K146" s="0" t="n">
        <f aca="false">'Vas megye'!R156</f>
        <v>0</v>
      </c>
      <c r="L146" s="0" t="n">
        <f aca="false">'Vas megye'!S156</f>
        <v>0</v>
      </c>
      <c r="M146" s="0" t="n">
        <f aca="false">'Vas megye'!T156</f>
        <v>0</v>
      </c>
      <c r="N146" s="0" t="n">
        <f aca="false">'Vas megye'!V156</f>
        <v>148</v>
      </c>
      <c r="O146" s="0" t="n">
        <f aca="false">'Vas megye'!W156</f>
        <v>0</v>
      </c>
      <c r="P146" s="0" t="n">
        <f aca="false">'Vas megye'!X156</f>
        <v>0</v>
      </c>
      <c r="Q146" s="0" t="n">
        <f aca="false">'Vas megye'!Y156</f>
        <v>0</v>
      </c>
      <c r="R146" s="0" t="n">
        <f aca="false">'Vas megye'!Z156</f>
        <v>0</v>
      </c>
    </row>
    <row r="147" customFormat="false" ht="13.8" hidden="false" customHeight="false" outlineLevel="0" collapsed="false">
      <c r="A147" s="0" t="str">
        <f aca="false">'Vas megye'!A157</f>
        <v>Kölked (Nagy-)</v>
      </c>
      <c r="B147" s="0" t="n">
        <f aca="false">'Vas megye'!B157</f>
        <v>0</v>
      </c>
      <c r="C147" s="0" t="n">
        <f aca="false">'Vas megye'!C157</f>
        <v>391</v>
      </c>
      <c r="D147" s="0" t="n">
        <f aca="false">'Vas megye'!D157</f>
        <v>1</v>
      </c>
      <c r="E147" s="0" t="n">
        <f aca="false">'Vas megye'!E157</f>
        <v>0</v>
      </c>
      <c r="F147" s="0" t="n">
        <f aca="false">'Vas megye'!F157</f>
        <v>0</v>
      </c>
      <c r="G147" s="0" t="n">
        <f aca="false">'Vas megye'!G157</f>
        <v>0</v>
      </c>
      <c r="H147" s="0" t="n">
        <f aca="false">'Vas megye'!H157</f>
        <v>0</v>
      </c>
      <c r="I147" s="0" t="n">
        <f aca="false">'Vas megye'!P157</f>
        <v>209</v>
      </c>
      <c r="J147" s="0" t="n">
        <f aca="false">'Vas megye'!Q157</f>
        <v>14</v>
      </c>
      <c r="K147" s="0" t="n">
        <f aca="false">'Vas megye'!R157</f>
        <v>210</v>
      </c>
      <c r="L147" s="0" t="n">
        <f aca="false">'Vas megye'!S157</f>
        <v>1</v>
      </c>
      <c r="M147" s="0" t="n">
        <f aca="false">'Vas megye'!T157</f>
        <v>0</v>
      </c>
      <c r="N147" s="0" t="n">
        <f aca="false">'Vas megye'!V157</f>
        <v>439</v>
      </c>
      <c r="O147" s="0" t="n">
        <f aca="false">'Vas megye'!W157</f>
        <v>4</v>
      </c>
      <c r="P147" s="0" t="n">
        <f aca="false">'Vas megye'!X157</f>
        <v>4</v>
      </c>
      <c r="Q147" s="0" t="n">
        <f aca="false">'Vas megye'!Y157</f>
        <v>0</v>
      </c>
      <c r="R147" s="0" t="n">
        <f aca="false">'Vas megye'!Z157</f>
        <v>0</v>
      </c>
    </row>
    <row r="148" customFormat="false" ht="13.8" hidden="false" customHeight="false" outlineLevel="0" collapsed="false">
      <c r="A148" s="0" t="str">
        <f aca="false">'Vas megye'!A158</f>
        <v>Körmend</v>
      </c>
      <c r="B148" s="0" t="n">
        <f aca="false">'Vas megye'!B158</f>
        <v>0</v>
      </c>
      <c r="C148" s="0" t="n">
        <f aca="false">'Vas megye'!C158</f>
        <v>4259</v>
      </c>
      <c r="D148" s="0" t="n">
        <f aca="false">'Vas megye'!D158</f>
        <v>280</v>
      </c>
      <c r="E148" s="0" t="n">
        <f aca="false">'Vas megye'!E158</f>
        <v>20</v>
      </c>
      <c r="F148" s="0" t="n">
        <f aca="false">'Vas megye'!F158</f>
        <v>6</v>
      </c>
      <c r="G148" s="0" t="n">
        <f aca="false">'Vas megye'!G158</f>
        <v>8</v>
      </c>
      <c r="H148" s="0" t="n">
        <f aca="false">'Vas megye'!H158</f>
        <v>0</v>
      </c>
      <c r="I148" s="0" t="n">
        <f aca="false">'Vas megye'!P158</f>
        <v>5926</v>
      </c>
      <c r="J148" s="0" t="n">
        <f aca="false">'Vas megye'!Q158</f>
        <v>293</v>
      </c>
      <c r="K148" s="0" t="n">
        <f aca="false">'Vas megye'!R158</f>
        <v>39</v>
      </c>
      <c r="L148" s="0" t="n">
        <f aca="false">'Vas megye'!S158</f>
        <v>20</v>
      </c>
      <c r="M148" s="0" t="n">
        <f aca="false">'Vas megye'!T158</f>
        <v>51</v>
      </c>
      <c r="N148" s="0" t="n">
        <f aca="false">'Vas megye'!V158</f>
        <v>6872</v>
      </c>
      <c r="O148" s="0" t="n">
        <f aca="false">'Vas megye'!W158</f>
        <v>195</v>
      </c>
      <c r="P148" s="0" t="n">
        <f aca="false">'Vas megye'!X158</f>
        <v>27</v>
      </c>
      <c r="Q148" s="0" t="n">
        <f aca="false">'Vas megye'!Y158</f>
        <v>8</v>
      </c>
      <c r="R148" s="0" t="n">
        <f aca="false">'Vas megye'!Z158</f>
        <v>51</v>
      </c>
    </row>
    <row r="149" customFormat="false" ht="13.8" hidden="false" customHeight="false" outlineLevel="0" collapsed="false">
      <c r="A149" s="0" t="str">
        <f aca="false">'Vas megye'!A159</f>
        <v>Lovaszad</v>
      </c>
      <c r="B149" s="0" t="n">
        <f aca="false">'Vas megye'!B159</f>
        <v>0</v>
      </c>
      <c r="C149" s="0" t="n">
        <f aca="false">'Vas megye'!C159</f>
        <v>8</v>
      </c>
      <c r="D149" s="0" t="n">
        <f aca="false">'Vas megye'!D159</f>
        <v>201</v>
      </c>
      <c r="E149" s="0" t="n">
        <f aca="false">'Vas megye'!E159</f>
        <v>1</v>
      </c>
      <c r="F149" s="0" t="n">
        <f aca="false">'Vas megye'!F159</f>
        <v>0</v>
      </c>
      <c r="G149" s="0" t="n">
        <f aca="false">'Vas megye'!G159</f>
        <v>0</v>
      </c>
      <c r="H149" s="0" t="n">
        <f aca="false">'Vas megye'!H159</f>
        <v>0</v>
      </c>
      <c r="I149" s="0" t="n">
        <f aca="false">'Vas megye'!P159</f>
        <v>0</v>
      </c>
      <c r="J149" s="0" t="n">
        <f aca="false">'Vas megye'!Q159</f>
        <v>200</v>
      </c>
      <c r="K149" s="0" t="n">
        <f aca="false">'Vas megye'!R159</f>
        <v>0</v>
      </c>
      <c r="L149" s="0" t="n">
        <f aca="false">'Vas megye'!S159</f>
        <v>0</v>
      </c>
      <c r="M149" s="0" t="n">
        <f aca="false">'Vas megye'!T159</f>
        <v>0</v>
      </c>
      <c r="N149" s="0" t="n">
        <f aca="false">'Vas megye'!V159</f>
        <v>9</v>
      </c>
      <c r="O149" s="0" t="n">
        <f aca="false">'Vas megye'!W159</f>
        <v>198</v>
      </c>
      <c r="P149" s="0" t="n">
        <f aca="false">'Vas megye'!X159</f>
        <v>0</v>
      </c>
      <c r="Q149" s="0" t="n">
        <f aca="false">'Vas megye'!Y159</f>
        <v>0</v>
      </c>
      <c r="R149" s="0" t="n">
        <f aca="false">'Vas megye'!Z159</f>
        <v>0</v>
      </c>
    </row>
    <row r="150" customFormat="false" ht="13.8" hidden="false" customHeight="false" outlineLevel="0" collapsed="false">
      <c r="A150" s="0" t="str">
        <f aca="false">'Vas megye'!A160</f>
        <v>Magyarósd, Orimagyarósd</v>
      </c>
      <c r="B150" s="0" t="n">
        <f aca="false">'Vas megye'!B160</f>
        <v>0</v>
      </c>
      <c r="C150" s="0" t="n">
        <f aca="false">'Vas megye'!C160</f>
        <v>342</v>
      </c>
      <c r="D150" s="0" t="n">
        <f aca="false">'Vas megye'!D160</f>
        <v>9</v>
      </c>
      <c r="E150" s="0" t="n">
        <f aca="false">'Vas megye'!E160</f>
        <v>0</v>
      </c>
      <c r="F150" s="0" t="n">
        <f aca="false">'Vas megye'!F160</f>
        <v>0</v>
      </c>
      <c r="G150" s="0" t="n">
        <f aca="false">'Vas megye'!G160</f>
        <v>1</v>
      </c>
      <c r="H150" s="0" t="n">
        <f aca="false">'Vas megye'!H160</f>
        <v>0</v>
      </c>
      <c r="I150" s="0" t="n">
        <f aca="false">'Vas megye'!P160</f>
        <v>454</v>
      </c>
      <c r="J150" s="0" t="n">
        <f aca="false">'Vas megye'!Q160</f>
        <v>2</v>
      </c>
      <c r="K150" s="0" t="n">
        <f aca="false">'Vas megye'!R160</f>
        <v>0</v>
      </c>
      <c r="L150" s="0" t="n">
        <f aca="false">'Vas megye'!S160</f>
        <v>0</v>
      </c>
      <c r="M150" s="0" t="n">
        <f aca="false">'Vas megye'!T160</f>
        <v>6</v>
      </c>
      <c r="N150" s="0" t="n">
        <f aca="false">'Vas megye'!V160</f>
        <v>525</v>
      </c>
      <c r="O150" s="0" t="n">
        <f aca="false">'Vas megye'!W160</f>
        <v>0</v>
      </c>
      <c r="P150" s="0" t="n">
        <f aca="false">'Vas megye'!X160</f>
        <v>1</v>
      </c>
      <c r="Q150" s="0" t="n">
        <f aca="false">'Vas megye'!Y160</f>
        <v>0</v>
      </c>
      <c r="R150" s="0" t="n">
        <f aca="false">'Vas megye'!Z160</f>
        <v>0</v>
      </c>
    </row>
    <row r="151" customFormat="false" ht="13.8" hidden="false" customHeight="false" outlineLevel="0" collapsed="false">
      <c r="A151" s="0" t="str">
        <f aca="false">'Vas megye'!A161</f>
        <v>Morácz (Hegyhát-), Felsőmarácz, Hegyhátmarácz</v>
      </c>
      <c r="B151" s="0" t="n">
        <f aca="false">'Vas megye'!B161</f>
        <v>0</v>
      </c>
      <c r="C151" s="0" t="n">
        <f aca="false">'Vas megye'!C161</f>
        <v>704</v>
      </c>
      <c r="D151" s="0" t="n">
        <f aca="false">'Vas megye'!D161</f>
        <v>0</v>
      </c>
      <c r="E151" s="0" t="n">
        <f aca="false">'Vas megye'!E161</f>
        <v>0</v>
      </c>
      <c r="F151" s="0" t="n">
        <f aca="false">'Vas megye'!F161</f>
        <v>0</v>
      </c>
      <c r="G151" s="0" t="n">
        <f aca="false">'Vas megye'!G161</f>
        <v>0</v>
      </c>
      <c r="H151" s="0" t="n">
        <f aca="false">'Vas megye'!H161</f>
        <v>0</v>
      </c>
      <c r="I151" s="0" t="n">
        <f aca="false">'Vas megye'!P161</f>
        <v>842</v>
      </c>
      <c r="J151" s="0" t="n">
        <f aca="false">'Vas megye'!Q161</f>
        <v>0</v>
      </c>
      <c r="K151" s="0" t="n">
        <f aca="false">'Vas megye'!R161</f>
        <v>0</v>
      </c>
      <c r="L151" s="0" t="n">
        <f aca="false">'Vas megye'!S161</f>
        <v>1</v>
      </c>
      <c r="M151" s="0" t="n">
        <f aca="false">'Vas megye'!T161</f>
        <v>0</v>
      </c>
      <c r="N151" s="0" t="n">
        <f aca="false">'Vas megye'!V161</f>
        <v>983</v>
      </c>
      <c r="O151" s="0" t="n">
        <f aca="false">'Vas megye'!W161</f>
        <v>3</v>
      </c>
      <c r="P151" s="0" t="n">
        <f aca="false">'Vas megye'!X161</f>
        <v>0</v>
      </c>
      <c r="Q151" s="0" t="n">
        <f aca="false">'Vas megye'!Y161</f>
        <v>0</v>
      </c>
      <c r="R151" s="0" t="n">
        <f aca="false">'Vas megye'!Z161</f>
        <v>0</v>
      </c>
    </row>
    <row r="152" customFormat="false" ht="13.8" hidden="false" customHeight="false" outlineLevel="0" collapsed="false">
      <c r="A152" s="0" t="str">
        <f aca="false">'Vas megye'!A162</f>
        <v>Mindszent (Pinka-)</v>
      </c>
      <c r="B152" s="0" t="n">
        <f aca="false">'Vas megye'!B162</f>
        <v>0</v>
      </c>
      <c r="C152" s="0" t="n">
        <f aca="false">'Vas megye'!C162</f>
        <v>672</v>
      </c>
      <c r="D152" s="0" t="n">
        <f aca="false">'Vas megye'!D162</f>
        <v>39</v>
      </c>
      <c r="E152" s="0" t="n">
        <f aca="false">'Vas megye'!E162</f>
        <v>0</v>
      </c>
      <c r="F152" s="0" t="n">
        <f aca="false">'Vas megye'!F162</f>
        <v>0</v>
      </c>
      <c r="G152" s="0" t="n">
        <f aca="false">'Vas megye'!G162</f>
        <v>0</v>
      </c>
      <c r="H152" s="0" t="n">
        <f aca="false">'Vas megye'!H162</f>
        <v>0</v>
      </c>
      <c r="I152" s="0" t="n">
        <f aca="false">'Vas megye'!P162</f>
        <v>798</v>
      </c>
      <c r="J152" s="0" t="n">
        <f aca="false">'Vas megye'!Q162</f>
        <v>31</v>
      </c>
      <c r="K152" s="0" t="n">
        <f aca="false">'Vas megye'!R162</f>
        <v>0</v>
      </c>
      <c r="L152" s="0" t="n">
        <f aca="false">'Vas megye'!S162</f>
        <v>0</v>
      </c>
      <c r="M152" s="0" t="n">
        <f aca="false">'Vas megye'!T162</f>
        <v>0</v>
      </c>
      <c r="N152" s="0" t="n">
        <f aca="false">'Vas megye'!V162</f>
        <v>770</v>
      </c>
      <c r="O152" s="0" t="n">
        <f aca="false">'Vas megye'!W162</f>
        <v>11</v>
      </c>
      <c r="P152" s="0" t="n">
        <f aca="false">'Vas megye'!X162</f>
        <v>1</v>
      </c>
      <c r="Q152" s="0" t="n">
        <f aca="false">'Vas megye'!Y162</f>
        <v>0</v>
      </c>
      <c r="R152" s="0" t="n">
        <f aca="false">'Vas megye'!Z162</f>
        <v>1</v>
      </c>
    </row>
    <row r="153" customFormat="false" ht="13.8" hidden="false" customHeight="false" outlineLevel="0" collapsed="false">
      <c r="A153" s="0" t="str">
        <f aca="false">'Vas megye'!A163</f>
        <v>Mizdó (Nagy-)</v>
      </c>
      <c r="B153" s="0" t="n">
        <f aca="false">'Vas megye'!B163</f>
        <v>0</v>
      </c>
      <c r="C153" s="0" t="n">
        <f aca="false">'Vas megye'!C163</f>
        <v>292</v>
      </c>
      <c r="D153" s="0" t="n">
        <f aca="false">'Vas megye'!D163</f>
        <v>0</v>
      </c>
      <c r="E153" s="0" t="n">
        <f aca="false">'Vas megye'!E163</f>
        <v>0</v>
      </c>
      <c r="F153" s="0" t="n">
        <f aca="false">'Vas megye'!F163</f>
        <v>0</v>
      </c>
      <c r="G153" s="0" t="n">
        <f aca="false">'Vas megye'!G163</f>
        <v>0</v>
      </c>
      <c r="H153" s="0" t="n">
        <f aca="false">'Vas megye'!H163</f>
        <v>0</v>
      </c>
      <c r="I153" s="0" t="n">
        <f aca="false">'Vas megye'!P163</f>
        <v>423</v>
      </c>
      <c r="J153" s="0" t="n">
        <f aca="false">'Vas megye'!Q163</f>
        <v>0</v>
      </c>
      <c r="K153" s="0" t="n">
        <f aca="false">'Vas megye'!R163</f>
        <v>0</v>
      </c>
      <c r="L153" s="0" t="n">
        <f aca="false">'Vas megye'!S163</f>
        <v>0</v>
      </c>
      <c r="M153" s="0" t="n">
        <f aca="false">'Vas megye'!T163</f>
        <v>0</v>
      </c>
      <c r="N153" s="0" t="n">
        <f aca="false">'Vas megye'!V163</f>
        <v>441</v>
      </c>
      <c r="O153" s="0" t="n">
        <f aca="false">'Vas megye'!W163</f>
        <v>1</v>
      </c>
      <c r="P153" s="0" t="n">
        <f aca="false">'Vas megye'!X163</f>
        <v>0</v>
      </c>
      <c r="Q153" s="0" t="n">
        <f aca="false">'Vas megye'!Y163</f>
        <v>0</v>
      </c>
      <c r="R153" s="0" t="n">
        <f aca="false">'Vas megye'!Z163</f>
        <v>0</v>
      </c>
    </row>
    <row r="154" customFormat="false" ht="13.8" hidden="false" customHeight="false" outlineLevel="0" collapsed="false">
      <c r="A154" s="0" t="str">
        <f aca="false">'Vas megye'!A164</f>
        <v>Nádalla (Horvát-)</v>
      </c>
      <c r="B154" s="0" t="n">
        <f aca="false">'Vas megye'!B164</f>
        <v>0</v>
      </c>
      <c r="C154" s="0" t="n">
        <f aca="false">'Vas megye'!C164</f>
        <v>755</v>
      </c>
      <c r="D154" s="0" t="n">
        <f aca="false">'Vas megye'!D164</f>
        <v>17</v>
      </c>
      <c r="E154" s="0" t="n">
        <f aca="false">'Vas megye'!E164</f>
        <v>1</v>
      </c>
      <c r="F154" s="0" t="n">
        <f aca="false">'Vas megye'!F164</f>
        <v>0</v>
      </c>
      <c r="G154" s="0" t="n">
        <f aca="false">'Vas megye'!G164</f>
        <v>0</v>
      </c>
      <c r="H154" s="0" t="n">
        <f aca="false">'Vas megye'!H164</f>
        <v>0</v>
      </c>
      <c r="I154" s="0" t="n">
        <f aca="false">'Vas megye'!P164</f>
        <v>637</v>
      </c>
      <c r="J154" s="0" t="n">
        <f aca="false">'Vas megye'!Q164</f>
        <v>9</v>
      </c>
      <c r="K154" s="0" t="n">
        <f aca="false">'Vas megye'!R164</f>
        <v>244</v>
      </c>
      <c r="L154" s="0" t="n">
        <f aca="false">'Vas megye'!S164</f>
        <v>7</v>
      </c>
      <c r="M154" s="0" t="n">
        <f aca="false">'Vas megye'!T164</f>
        <v>2</v>
      </c>
      <c r="N154" s="0" t="n">
        <f aca="false">'Vas megye'!V164</f>
        <v>861</v>
      </c>
      <c r="O154" s="0" t="n">
        <f aca="false">'Vas megye'!W164</f>
        <v>4</v>
      </c>
      <c r="P154" s="0" t="n">
        <f aca="false">'Vas megye'!X164</f>
        <v>10</v>
      </c>
      <c r="Q154" s="0" t="n">
        <f aca="false">'Vas megye'!Y164</f>
        <v>3</v>
      </c>
      <c r="R154" s="0" t="n">
        <f aca="false">'Vas megye'!Z164</f>
        <v>0</v>
      </c>
    </row>
    <row r="155" customFormat="false" ht="13.8" hidden="false" customHeight="false" outlineLevel="0" collapsed="false">
      <c r="A155" s="0" t="str">
        <f aca="false">'Vas megye'!A165</f>
        <v>Nádalla (Magyar-)</v>
      </c>
      <c r="B155" s="0" t="n">
        <f aca="false">'Vas megye'!B165</f>
        <v>0</v>
      </c>
      <c r="C155" s="0" t="n">
        <f aca="false">'Vas megye'!C165</f>
        <v>146</v>
      </c>
      <c r="D155" s="0" t="n">
        <f aca="false">'Vas megye'!D165</f>
        <v>1</v>
      </c>
      <c r="E155" s="0" t="n">
        <f aca="false">'Vas megye'!E165</f>
        <v>1</v>
      </c>
      <c r="F155" s="0" t="n">
        <f aca="false">'Vas megye'!F165</f>
        <v>1</v>
      </c>
      <c r="G155" s="0" t="n">
        <f aca="false">'Vas megye'!G165</f>
        <v>0</v>
      </c>
      <c r="H155" s="0" t="n">
        <f aca="false">'Vas megye'!H165</f>
        <v>0</v>
      </c>
      <c r="I155" s="0" t="n">
        <f aca="false">'Vas megye'!P165</f>
        <v>182</v>
      </c>
      <c r="J155" s="0" t="n">
        <f aca="false">'Vas megye'!Q165</f>
        <v>2</v>
      </c>
      <c r="K155" s="0" t="n">
        <f aca="false">'Vas megye'!R165</f>
        <v>0</v>
      </c>
      <c r="L155" s="0" t="n">
        <f aca="false">'Vas megye'!S165</f>
        <v>0</v>
      </c>
      <c r="M155" s="0" t="n">
        <f aca="false">'Vas megye'!T165</f>
        <v>0</v>
      </c>
      <c r="N155" s="0" t="n">
        <f aca="false">'Vas megye'!V165</f>
        <v>214</v>
      </c>
      <c r="O155" s="0" t="n">
        <f aca="false">'Vas megye'!W165</f>
        <v>0</v>
      </c>
      <c r="P155" s="0" t="n">
        <f aca="false">'Vas megye'!X165</f>
        <v>0</v>
      </c>
      <c r="Q155" s="0" t="n">
        <f aca="false">'Vas megye'!Y165</f>
        <v>2</v>
      </c>
      <c r="R155" s="0" t="n">
        <f aca="false">'Vas megye'!Z165</f>
        <v>0</v>
      </c>
    </row>
    <row r="156" customFormat="false" ht="13.8" hidden="false" customHeight="false" outlineLevel="0" collapsed="false">
      <c r="A156" s="0" t="str">
        <f aca="false">'Vas megye'!A166</f>
        <v>Nádosd, Nádasd</v>
      </c>
      <c r="B156" s="0" t="n">
        <f aca="false">'Vas megye'!B166</f>
        <v>0</v>
      </c>
      <c r="C156" s="0" t="n">
        <f aca="false">'Vas megye'!C166</f>
        <v>1118</v>
      </c>
      <c r="D156" s="0" t="n">
        <f aca="false">'Vas megye'!D166</f>
        <v>16</v>
      </c>
      <c r="E156" s="0" t="n">
        <f aca="false">'Vas megye'!E166</f>
        <v>2</v>
      </c>
      <c r="F156" s="0" t="n">
        <f aca="false">'Vas megye'!F166</f>
        <v>0</v>
      </c>
      <c r="G156" s="0" t="n">
        <f aca="false">'Vas megye'!G166</f>
        <v>0</v>
      </c>
      <c r="H156" s="0" t="n">
        <f aca="false">'Vas megye'!H166</f>
        <v>0</v>
      </c>
      <c r="I156" s="0" t="n">
        <f aca="false">'Vas megye'!P166</f>
        <v>1461</v>
      </c>
      <c r="J156" s="0" t="n">
        <f aca="false">'Vas megye'!Q166</f>
        <v>5</v>
      </c>
      <c r="K156" s="0" t="n">
        <f aca="false">'Vas megye'!R166</f>
        <v>0</v>
      </c>
      <c r="L156" s="0" t="n">
        <f aca="false">'Vas megye'!S166</f>
        <v>0</v>
      </c>
      <c r="M156" s="0" t="n">
        <f aca="false">'Vas megye'!T166</f>
        <v>1</v>
      </c>
      <c r="N156" s="0" t="n">
        <f aca="false">'Vas megye'!V166</f>
        <v>1794</v>
      </c>
      <c r="O156" s="0" t="n">
        <f aca="false">'Vas megye'!W166</f>
        <v>1</v>
      </c>
      <c r="P156" s="0" t="n">
        <f aca="false">'Vas megye'!X166</f>
        <v>0</v>
      </c>
      <c r="Q156" s="0" t="n">
        <f aca="false">'Vas megye'!Y166</f>
        <v>0</v>
      </c>
      <c r="R156" s="0" t="n">
        <f aca="false">'Vas megye'!Z166</f>
        <v>0</v>
      </c>
    </row>
    <row r="157" customFormat="false" ht="13.8" hidden="false" customHeight="false" outlineLevel="0" collapsed="false">
      <c r="A157" s="0" t="str">
        <f aca="false">'Vas megye'!A167</f>
        <v>Pankasz</v>
      </c>
      <c r="B157" s="0" t="n">
        <f aca="false">'Vas megye'!B167</f>
        <v>0</v>
      </c>
      <c r="C157" s="0" t="n">
        <f aca="false">'Vas megye'!C167</f>
        <v>391</v>
      </c>
      <c r="D157" s="0" t="n">
        <f aca="false">'Vas megye'!D167</f>
        <v>7</v>
      </c>
      <c r="E157" s="0" t="n">
        <f aca="false">'Vas megye'!E167</f>
        <v>0</v>
      </c>
      <c r="F157" s="0" t="n">
        <f aca="false">'Vas megye'!F167</f>
        <v>0</v>
      </c>
      <c r="G157" s="0" t="n">
        <f aca="false">'Vas megye'!G167</f>
        <v>0</v>
      </c>
      <c r="H157" s="0" t="n">
        <f aca="false">'Vas megye'!H167</f>
        <v>0</v>
      </c>
      <c r="I157" s="0" t="n">
        <f aca="false">'Vas megye'!P167</f>
        <v>521</v>
      </c>
      <c r="J157" s="0" t="n">
        <f aca="false">'Vas megye'!Q167</f>
        <v>0</v>
      </c>
      <c r="K157" s="0" t="n">
        <f aca="false">'Vas megye'!R167</f>
        <v>0</v>
      </c>
      <c r="L157" s="0" t="n">
        <f aca="false">'Vas megye'!S167</f>
        <v>0</v>
      </c>
      <c r="M157" s="0" t="n">
        <f aca="false">'Vas megye'!T167</f>
        <v>0</v>
      </c>
      <c r="N157" s="0" t="n">
        <f aca="false">'Vas megye'!V167</f>
        <v>531</v>
      </c>
      <c r="O157" s="0" t="n">
        <f aca="false">'Vas megye'!W167</f>
        <v>6</v>
      </c>
      <c r="P157" s="0" t="n">
        <f aca="false">'Vas megye'!X167</f>
        <v>0</v>
      </c>
      <c r="Q157" s="0" t="n">
        <f aca="false">'Vas megye'!Y167</f>
        <v>0</v>
      </c>
      <c r="R157" s="0" t="n">
        <f aca="false">'Vas megye'!Z167</f>
        <v>2</v>
      </c>
    </row>
    <row r="158" customFormat="false" ht="13.8" hidden="false" customHeight="false" outlineLevel="0" collapsed="false">
      <c r="A158" s="0" t="str">
        <f aca="false">'Vas megye'!A168</f>
        <v>Rádocz (Egyházas-)</v>
      </c>
      <c r="B158" s="0" t="n">
        <f aca="false">'Vas megye'!B168</f>
        <v>0</v>
      </c>
      <c r="C158" s="0" t="n">
        <f aca="false">'Vas megye'!C168</f>
        <v>681</v>
      </c>
      <c r="D158" s="0" t="n">
        <f aca="false">'Vas megye'!D168</f>
        <v>3</v>
      </c>
      <c r="E158" s="0" t="n">
        <f aca="false">'Vas megye'!E168</f>
        <v>0</v>
      </c>
      <c r="F158" s="0" t="n">
        <f aca="false">'Vas megye'!F168</f>
        <v>0</v>
      </c>
      <c r="G158" s="0" t="n">
        <f aca="false">'Vas megye'!G168</f>
        <v>0</v>
      </c>
      <c r="H158" s="0" t="n">
        <f aca="false">'Vas megye'!H168</f>
        <v>0</v>
      </c>
      <c r="I158" s="0" t="n">
        <f aca="false">'Vas megye'!P168</f>
        <v>842</v>
      </c>
      <c r="J158" s="0" t="n">
        <f aca="false">'Vas megye'!Q168</f>
        <v>0</v>
      </c>
      <c r="K158" s="0" t="n">
        <f aca="false">'Vas megye'!R168</f>
        <v>0</v>
      </c>
      <c r="L158" s="0" t="n">
        <f aca="false">'Vas megye'!S168</f>
        <v>0</v>
      </c>
      <c r="M158" s="0" t="n">
        <f aca="false">'Vas megye'!T168</f>
        <v>0</v>
      </c>
      <c r="N158" s="0" t="n">
        <f aca="false">'Vas megye'!V168</f>
        <v>792</v>
      </c>
      <c r="O158" s="0" t="n">
        <f aca="false">'Vas megye'!W168</f>
        <v>5</v>
      </c>
      <c r="P158" s="0" t="n">
        <f aca="false">'Vas megye'!X168</f>
        <v>3</v>
      </c>
      <c r="Q158" s="0" t="n">
        <f aca="false">'Vas megye'!Y168</f>
        <v>0</v>
      </c>
      <c r="R158" s="0" t="n">
        <f aca="false">'Vas megye'!Z168</f>
        <v>2</v>
      </c>
    </row>
    <row r="159" customFormat="false" ht="13.8" hidden="false" customHeight="false" outlineLevel="0" collapsed="false">
      <c r="A159" s="0" t="str">
        <f aca="false">'Vas megye'!A169</f>
        <v>Rádocz (Puszta-)</v>
      </c>
      <c r="B159" s="0" t="n">
        <f aca="false">'Vas megye'!B169</f>
        <v>0</v>
      </c>
      <c r="C159" s="0" t="n">
        <f aca="false">'Vas megye'!C169</f>
        <v>372</v>
      </c>
      <c r="D159" s="0" t="n">
        <f aca="false">'Vas megye'!D169</f>
        <v>5</v>
      </c>
      <c r="E159" s="0" t="n">
        <f aca="false">'Vas megye'!E169</f>
        <v>2</v>
      </c>
      <c r="F159" s="0" t="n">
        <f aca="false">'Vas megye'!F169</f>
        <v>0</v>
      </c>
      <c r="G159" s="0" t="n">
        <f aca="false">'Vas megye'!G169</f>
        <v>0</v>
      </c>
      <c r="H159" s="0" t="n">
        <f aca="false">'Vas megye'!H169</f>
        <v>0</v>
      </c>
      <c r="I159" s="0" t="n">
        <f aca="false">'Vas megye'!P169</f>
        <v>440</v>
      </c>
      <c r="J159" s="0" t="n">
        <f aca="false">'Vas megye'!Q169</f>
        <v>11</v>
      </c>
      <c r="K159" s="0" t="n">
        <f aca="false">'Vas megye'!R169</f>
        <v>0</v>
      </c>
      <c r="L159" s="0" t="n">
        <f aca="false">'Vas megye'!S169</f>
        <v>0</v>
      </c>
      <c r="M159" s="0" t="n">
        <f aca="false">'Vas megye'!T169</f>
        <v>0</v>
      </c>
      <c r="N159" s="0" t="n">
        <f aca="false">'Vas megye'!V169</f>
        <v>483</v>
      </c>
      <c r="O159" s="0" t="n">
        <f aca="false">'Vas megye'!W169</f>
        <v>3</v>
      </c>
      <c r="P159" s="0" t="n">
        <f aca="false">'Vas megye'!X169</f>
        <v>0</v>
      </c>
      <c r="Q159" s="0" t="n">
        <f aca="false">'Vas megye'!Y169</f>
        <v>0</v>
      </c>
      <c r="R159" s="0" t="n">
        <f aca="false">'Vas megye'!Z169</f>
        <v>0</v>
      </c>
    </row>
    <row r="160" customFormat="false" ht="13.8" hidden="false" customHeight="false" outlineLevel="0" collapsed="false">
      <c r="A160" s="0" t="str">
        <f aca="false">'Vas megye'!A170</f>
        <v>Rákos (Kis-)</v>
      </c>
      <c r="B160" s="0" t="n">
        <f aca="false">'Vas megye'!B170</f>
        <v>0</v>
      </c>
      <c r="C160" s="0" t="n">
        <f aca="false">'Vas megye'!C170</f>
        <v>386</v>
      </c>
      <c r="D160" s="0" t="n">
        <f aca="false">'Vas megye'!D170</f>
        <v>0</v>
      </c>
      <c r="E160" s="0" t="n">
        <f aca="false">'Vas megye'!E170</f>
        <v>0</v>
      </c>
      <c r="F160" s="0" t="n">
        <f aca="false">'Vas megye'!F170</f>
        <v>0</v>
      </c>
      <c r="G160" s="0" t="n">
        <f aca="false">'Vas megye'!G170</f>
        <v>0</v>
      </c>
      <c r="H160" s="0" t="n">
        <f aca="false">'Vas megye'!H170</f>
        <v>0</v>
      </c>
      <c r="I160" s="0" t="n">
        <f aca="false">'Vas megye'!P170</f>
        <v>454</v>
      </c>
      <c r="J160" s="0" t="n">
        <f aca="false">'Vas megye'!Q170</f>
        <v>0</v>
      </c>
      <c r="K160" s="0" t="n">
        <f aca="false">'Vas megye'!R170</f>
        <v>0</v>
      </c>
      <c r="L160" s="0" t="n">
        <f aca="false">'Vas megye'!S170</f>
        <v>0</v>
      </c>
      <c r="M160" s="0" t="n">
        <f aca="false">'Vas megye'!T170</f>
        <v>0</v>
      </c>
      <c r="N160" s="0" t="n">
        <f aca="false">'Vas megye'!V170</f>
        <v>454</v>
      </c>
      <c r="O160" s="0" t="n">
        <f aca="false">'Vas megye'!W170</f>
        <v>0</v>
      </c>
      <c r="P160" s="0" t="n">
        <f aca="false">'Vas megye'!X170</f>
        <v>0</v>
      </c>
      <c r="Q160" s="0" t="n">
        <f aca="false">'Vas megye'!Y170</f>
        <v>0</v>
      </c>
      <c r="R160" s="0" t="n">
        <f aca="false">'Vas megye'!Z170</f>
        <v>0</v>
      </c>
    </row>
    <row r="161" customFormat="false" ht="13.8" hidden="false" customHeight="false" outlineLevel="0" collapsed="false">
      <c r="A161" s="0" t="str">
        <f aca="false">'Vas megye'!A171</f>
        <v>Rákos (Nagy-)</v>
      </c>
      <c r="B161" s="0" t="n">
        <f aca="false">'Vas megye'!B171</f>
        <v>0</v>
      </c>
      <c r="C161" s="0" t="n">
        <f aca="false">'Vas megye'!C171</f>
        <v>489</v>
      </c>
      <c r="D161" s="0" t="n">
        <f aca="false">'Vas megye'!D171</f>
        <v>0</v>
      </c>
      <c r="E161" s="0" t="n">
        <f aca="false">'Vas megye'!E171</f>
        <v>0</v>
      </c>
      <c r="F161" s="0" t="n">
        <f aca="false">'Vas megye'!F171</f>
        <v>0</v>
      </c>
      <c r="G161" s="0" t="n">
        <f aca="false">'Vas megye'!G171</f>
        <v>0</v>
      </c>
      <c r="H161" s="0" t="n">
        <f aca="false">'Vas megye'!H171</f>
        <v>0</v>
      </c>
      <c r="I161" s="0" t="n">
        <f aca="false">'Vas megye'!P171</f>
        <v>513</v>
      </c>
      <c r="J161" s="0" t="n">
        <f aca="false">'Vas megye'!Q171</f>
        <v>0</v>
      </c>
      <c r="K161" s="0" t="n">
        <f aca="false">'Vas megye'!R171</f>
        <v>0</v>
      </c>
      <c r="L161" s="0" t="n">
        <f aca="false">'Vas megye'!S171</f>
        <v>0</v>
      </c>
      <c r="M161" s="0" t="n">
        <f aca="false">'Vas megye'!T171</f>
        <v>0</v>
      </c>
      <c r="N161" s="0" t="n">
        <f aca="false">'Vas megye'!V171</f>
        <v>533</v>
      </c>
      <c r="O161" s="0" t="n">
        <f aca="false">'Vas megye'!W171</f>
        <v>0</v>
      </c>
      <c r="P161" s="0" t="n">
        <f aca="false">'Vas megye'!X171</f>
        <v>0</v>
      </c>
      <c r="Q161" s="0" t="n">
        <f aca="false">'Vas megye'!Y171</f>
        <v>0</v>
      </c>
      <c r="R161" s="0" t="n">
        <f aca="false">'Vas megye'!Z171</f>
        <v>0</v>
      </c>
    </row>
    <row r="162" customFormat="false" ht="13.8" hidden="false" customHeight="false" outlineLevel="0" collapsed="false">
      <c r="A162" s="0" t="str">
        <f aca="false">'Vas megye'!A172</f>
        <v>Saál (Hegyhát-), Hegyhátsál</v>
      </c>
      <c r="B162" s="0" t="n">
        <f aca="false">'Vas megye'!B172</f>
        <v>0</v>
      </c>
      <c r="C162" s="0" t="n">
        <f aca="false">'Vas megye'!C172</f>
        <v>275</v>
      </c>
      <c r="D162" s="0" t="n">
        <f aca="false">'Vas megye'!D172</f>
        <v>1</v>
      </c>
      <c r="E162" s="0" t="n">
        <f aca="false">'Vas megye'!E172</f>
        <v>0</v>
      </c>
      <c r="F162" s="0" t="n">
        <f aca="false">'Vas megye'!F172</f>
        <v>0</v>
      </c>
      <c r="G162" s="0" t="n">
        <f aca="false">'Vas megye'!G172</f>
        <v>0</v>
      </c>
      <c r="H162" s="0" t="n">
        <f aca="false">'Vas megye'!H172</f>
        <v>0</v>
      </c>
      <c r="I162" s="0" t="n">
        <f aca="false">'Vas megye'!P172</f>
        <v>311</v>
      </c>
      <c r="J162" s="0" t="n">
        <f aca="false">'Vas megye'!Q172</f>
        <v>0</v>
      </c>
      <c r="K162" s="0" t="n">
        <f aca="false">'Vas megye'!R172</f>
        <v>0</v>
      </c>
      <c r="L162" s="0" t="n">
        <f aca="false">'Vas megye'!S172</f>
        <v>0</v>
      </c>
      <c r="M162" s="0" t="n">
        <f aca="false">'Vas megye'!T172</f>
        <v>0</v>
      </c>
      <c r="N162" s="0" t="n">
        <f aca="false">'Vas megye'!V172</f>
        <v>325</v>
      </c>
      <c r="O162" s="0" t="n">
        <f aca="false">'Vas megye'!W172</f>
        <v>0</v>
      </c>
      <c r="P162" s="0" t="n">
        <f aca="false">'Vas megye'!X172</f>
        <v>2</v>
      </c>
      <c r="Q162" s="0" t="n">
        <f aca="false">'Vas megye'!Y172</f>
        <v>0</v>
      </c>
      <c r="R162" s="0" t="n">
        <f aca="false">'Vas megye'!Z172</f>
        <v>0</v>
      </c>
    </row>
    <row r="163" customFormat="false" ht="13.8" hidden="false" customHeight="false" outlineLevel="0" collapsed="false">
      <c r="A163" s="0" t="str">
        <f aca="false">'Vas megye'!A173</f>
        <v>Sároslak (Kis-)</v>
      </c>
      <c r="B163" s="0" t="n">
        <f aca="false">'Vas megye'!B173</f>
        <v>0</v>
      </c>
      <c r="C163" s="0" t="n">
        <f aca="false">'Vas megye'!C173</f>
        <v>295</v>
      </c>
      <c r="D163" s="0" t="n">
        <f aca="false">'Vas megye'!D173</f>
        <v>0</v>
      </c>
      <c r="E163" s="0" t="n">
        <f aca="false">'Vas megye'!E173</f>
        <v>1</v>
      </c>
      <c r="F163" s="0" t="n">
        <f aca="false">'Vas megye'!F173</f>
        <v>1</v>
      </c>
      <c r="G163" s="0" t="n">
        <f aca="false">'Vas megye'!G173</f>
        <v>0</v>
      </c>
      <c r="H163" s="0" t="n">
        <f aca="false">'Vas megye'!H173</f>
        <v>0</v>
      </c>
      <c r="I163" s="0" t="n">
        <f aca="false">'Vas megye'!P173</f>
        <v>387</v>
      </c>
      <c r="J163" s="0" t="n">
        <f aca="false">'Vas megye'!Q173</f>
        <v>0</v>
      </c>
      <c r="K163" s="0" t="n">
        <f aca="false">'Vas megye'!R173</f>
        <v>0</v>
      </c>
      <c r="L163" s="0" t="n">
        <f aca="false">'Vas megye'!S173</f>
        <v>0</v>
      </c>
      <c r="M163" s="0" t="n">
        <f aca="false">'Vas megye'!T173</f>
        <v>0</v>
      </c>
      <c r="N163" s="0" t="n">
        <f aca="false">'Vas megye'!V173</f>
        <v>432</v>
      </c>
      <c r="O163" s="0" t="n">
        <f aca="false">'Vas megye'!W173</f>
        <v>3</v>
      </c>
      <c r="P163" s="0" t="n">
        <f aca="false">'Vas megye'!X173</f>
        <v>0</v>
      </c>
      <c r="Q163" s="0" t="n">
        <f aca="false">'Vas megye'!Y173</f>
        <v>0</v>
      </c>
      <c r="R163" s="0" t="n">
        <f aca="false">'Vas megye'!Z173</f>
        <v>0</v>
      </c>
    </row>
    <row r="164" customFormat="false" ht="13.8" hidden="false" customHeight="false" outlineLevel="0" collapsed="false">
      <c r="A164" s="0" t="str">
        <f aca="false">'Vas megye'!A174</f>
        <v>Sároslak (Német-), Sároslak (Nagy-)</v>
      </c>
      <c r="B164" s="0" t="n">
        <f aca="false">'Vas megye'!B174</f>
        <v>0</v>
      </c>
      <c r="C164" s="0" t="n">
        <f aca="false">'Vas megye'!C174</f>
        <v>19</v>
      </c>
      <c r="D164" s="0" t="n">
        <f aca="false">'Vas megye'!D174</f>
        <v>743</v>
      </c>
      <c r="E164" s="0" t="n">
        <f aca="false">'Vas megye'!E174</f>
        <v>3</v>
      </c>
      <c r="F164" s="0" t="n">
        <f aca="false">'Vas megye'!F174</f>
        <v>0</v>
      </c>
      <c r="G164" s="0" t="n">
        <f aca="false">'Vas megye'!G174</f>
        <v>0</v>
      </c>
      <c r="H164" s="0" t="n">
        <f aca="false">'Vas megye'!H174</f>
        <v>0</v>
      </c>
      <c r="I164" s="0" t="n">
        <f aca="false">'Vas megye'!P174</f>
        <v>25</v>
      </c>
      <c r="J164" s="0" t="n">
        <f aca="false">'Vas megye'!Q174</f>
        <v>897</v>
      </c>
      <c r="K164" s="0" t="n">
        <f aca="false">'Vas megye'!R174</f>
        <v>5</v>
      </c>
      <c r="L164" s="0" t="n">
        <f aca="false">'Vas megye'!S174</f>
        <v>1</v>
      </c>
      <c r="M164" s="0" t="n">
        <f aca="false">'Vas megye'!T174</f>
        <v>0</v>
      </c>
      <c r="N164" s="0" t="n">
        <f aca="false">'Vas megye'!V174</f>
        <v>15</v>
      </c>
      <c r="O164" s="0" t="n">
        <f aca="false">'Vas megye'!W174</f>
        <v>815</v>
      </c>
      <c r="P164" s="0" t="n">
        <f aca="false">'Vas megye'!X174</f>
        <v>4</v>
      </c>
      <c r="Q164" s="0" t="n">
        <f aca="false">'Vas megye'!Y174</f>
        <v>0</v>
      </c>
      <c r="R164" s="0" t="n">
        <f aca="false">'Vas megye'!Z174</f>
        <v>0</v>
      </c>
    </row>
    <row r="165" customFormat="false" ht="13.8" hidden="false" customHeight="false" outlineLevel="0" collapsed="false">
      <c r="A165" s="0" t="str">
        <f aca="false">'Vas megye'!A175</f>
        <v>Szaknyér</v>
      </c>
      <c r="B165" s="0" t="n">
        <f aca="false">'Vas megye'!B175</f>
        <v>0</v>
      </c>
      <c r="C165" s="0" t="n">
        <f aca="false">'Vas megye'!C175</f>
        <v>141</v>
      </c>
      <c r="D165" s="0" t="n">
        <f aca="false">'Vas megye'!D175</f>
        <v>0</v>
      </c>
      <c r="E165" s="0" t="n">
        <f aca="false">'Vas megye'!E175</f>
        <v>0</v>
      </c>
      <c r="F165" s="0" t="n">
        <f aca="false">'Vas megye'!F175</f>
        <v>0</v>
      </c>
      <c r="G165" s="0" t="n">
        <f aca="false">'Vas megye'!G175</f>
        <v>0</v>
      </c>
      <c r="H165" s="0" t="n">
        <f aca="false">'Vas megye'!H175</f>
        <v>0</v>
      </c>
      <c r="I165" s="0" t="n">
        <f aca="false">'Vas megye'!P175</f>
        <v>199</v>
      </c>
      <c r="J165" s="0" t="n">
        <f aca="false">'Vas megye'!Q175</f>
        <v>3</v>
      </c>
      <c r="K165" s="0" t="n">
        <f aca="false">'Vas megye'!R175</f>
        <v>0</v>
      </c>
      <c r="L165" s="0" t="n">
        <f aca="false">'Vas megye'!S175</f>
        <v>0</v>
      </c>
      <c r="M165" s="0" t="n">
        <f aca="false">'Vas megye'!T175</f>
        <v>0</v>
      </c>
      <c r="N165" s="0" t="n">
        <f aca="false">'Vas megye'!V175</f>
        <v>210</v>
      </c>
      <c r="O165" s="0" t="n">
        <f aca="false">'Vas megye'!W175</f>
        <v>0</v>
      </c>
      <c r="P165" s="0" t="n">
        <f aca="false">'Vas megye'!X175</f>
        <v>0</v>
      </c>
      <c r="Q165" s="0" t="n">
        <f aca="false">'Vas megye'!Y175</f>
        <v>0</v>
      </c>
      <c r="R165" s="0" t="n">
        <f aca="false">'Vas megye'!Z175</f>
        <v>0</v>
      </c>
    </row>
    <row r="166" customFormat="false" ht="13.8" hidden="false" customHeight="false" outlineLevel="0" collapsed="false">
      <c r="A166" s="0" t="str">
        <f aca="false">'Vas megye'!A176</f>
        <v>Szarvaskend</v>
      </c>
      <c r="B166" s="0" t="n">
        <f aca="false">'Vas megye'!B176</f>
        <v>0</v>
      </c>
      <c r="C166" s="0" t="n">
        <f aca="false">'Vas megye'!C176</f>
        <v>571</v>
      </c>
      <c r="D166" s="0" t="n">
        <f aca="false">'Vas megye'!D176</f>
        <v>0</v>
      </c>
      <c r="E166" s="0" t="n">
        <f aca="false">'Vas megye'!E176</f>
        <v>0</v>
      </c>
      <c r="F166" s="0" t="n">
        <f aca="false">'Vas megye'!F176</f>
        <v>0</v>
      </c>
      <c r="G166" s="0" t="n">
        <f aca="false">'Vas megye'!G176</f>
        <v>0</v>
      </c>
      <c r="H166" s="0" t="n">
        <f aca="false">'Vas megye'!H176</f>
        <v>0</v>
      </c>
      <c r="I166" s="0" t="n">
        <f aca="false">'Vas megye'!P176</f>
        <v>676</v>
      </c>
      <c r="J166" s="0" t="n">
        <f aca="false">'Vas megye'!Q176</f>
        <v>0</v>
      </c>
      <c r="K166" s="0" t="n">
        <f aca="false">'Vas megye'!R176</f>
        <v>0</v>
      </c>
      <c r="L166" s="0" t="n">
        <f aca="false">'Vas megye'!S176</f>
        <v>0</v>
      </c>
      <c r="M166" s="0" t="n">
        <f aca="false">'Vas megye'!T176</f>
        <v>0</v>
      </c>
      <c r="N166" s="0" t="n">
        <f aca="false">'Vas megye'!V176</f>
        <v>654</v>
      </c>
      <c r="O166" s="0" t="n">
        <f aca="false">'Vas megye'!W176</f>
        <v>3</v>
      </c>
      <c r="P166" s="0" t="n">
        <f aca="false">'Vas megye'!X176</f>
        <v>0</v>
      </c>
      <c r="Q166" s="0" t="n">
        <f aca="false">'Vas megye'!Y176</f>
        <v>0</v>
      </c>
      <c r="R166" s="0" t="n">
        <f aca="false">'Vas megye'!Z176</f>
        <v>0</v>
      </c>
    </row>
    <row r="167" customFormat="false" ht="13.8" hidden="false" customHeight="false" outlineLevel="0" collapsed="false">
      <c r="A167" s="0" t="str">
        <f aca="false">'Vas megye'!A177</f>
        <v>Szatta</v>
      </c>
      <c r="B167" s="0" t="n">
        <f aca="false">'Vas megye'!B177</f>
        <v>0</v>
      </c>
      <c r="C167" s="0" t="n">
        <f aca="false">'Vas megye'!C177</f>
        <v>209</v>
      </c>
      <c r="D167" s="0" t="n">
        <f aca="false">'Vas megye'!D177</f>
        <v>0</v>
      </c>
      <c r="E167" s="0" t="n">
        <f aca="false">'Vas megye'!E177</f>
        <v>0</v>
      </c>
      <c r="F167" s="0" t="n">
        <f aca="false">'Vas megye'!F177</f>
        <v>0</v>
      </c>
      <c r="G167" s="0" t="n">
        <f aca="false">'Vas megye'!G177</f>
        <v>0</v>
      </c>
      <c r="H167" s="0" t="n">
        <f aca="false">'Vas megye'!H177</f>
        <v>0</v>
      </c>
      <c r="I167" s="0" t="n">
        <f aca="false">'Vas megye'!P177</f>
        <v>225</v>
      </c>
      <c r="J167" s="0" t="n">
        <f aca="false">'Vas megye'!Q177</f>
        <v>0</v>
      </c>
      <c r="K167" s="0" t="n">
        <f aca="false">'Vas megye'!R177</f>
        <v>0</v>
      </c>
      <c r="L167" s="0" t="n">
        <f aca="false">'Vas megye'!S177</f>
        <v>0</v>
      </c>
      <c r="M167" s="0" t="n">
        <f aca="false">'Vas megye'!T177</f>
        <v>0</v>
      </c>
      <c r="N167" s="0" t="n">
        <f aca="false">'Vas megye'!V177</f>
        <v>232</v>
      </c>
      <c r="O167" s="0" t="n">
        <f aca="false">'Vas megye'!W177</f>
        <v>4</v>
      </c>
      <c r="P167" s="0" t="n">
        <f aca="false">'Vas megye'!X177</f>
        <v>0</v>
      </c>
      <c r="Q167" s="0" t="n">
        <f aca="false">'Vas megye'!Y177</f>
        <v>0</v>
      </c>
      <c r="R167" s="0" t="n">
        <f aca="false">'Vas megye'!Z177</f>
        <v>0</v>
      </c>
    </row>
    <row r="168" customFormat="false" ht="13.8" hidden="false" customHeight="false" outlineLevel="0" collapsed="false">
      <c r="A168" s="0" t="str">
        <f aca="false">'Vas megye'!A178</f>
        <v>Szecsőd (Egyházas-)</v>
      </c>
      <c r="B168" s="0" t="n">
        <f aca="false">'Vas megye'!B178</f>
        <v>8</v>
      </c>
      <c r="C168" s="0" t="n">
        <f aca="false">'Vas megye'!C178</f>
        <v>163</v>
      </c>
      <c r="D168" s="0" t="n">
        <f aca="false">'Vas megye'!D178</f>
        <v>0</v>
      </c>
      <c r="E168" s="0" t="n">
        <f aca="false">'Vas megye'!E178</f>
        <v>0</v>
      </c>
      <c r="F168" s="0" t="n">
        <f aca="false">'Vas megye'!F178</f>
        <v>0</v>
      </c>
      <c r="G168" s="0" t="n">
        <f aca="false">'Vas megye'!G178</f>
        <v>0</v>
      </c>
      <c r="H168" s="0" t="n">
        <f aca="false">'Vas megye'!H178</f>
        <v>0</v>
      </c>
      <c r="I168" s="0" t="n">
        <f aca="false">'Vas megye'!P178</f>
        <v>299</v>
      </c>
      <c r="J168" s="0" t="n">
        <f aca="false">'Vas megye'!Q178</f>
        <v>0</v>
      </c>
      <c r="K168" s="0" t="n">
        <f aca="false">'Vas megye'!R178</f>
        <v>0</v>
      </c>
      <c r="L168" s="0" t="n">
        <f aca="false">'Vas megye'!S178</f>
        <v>0</v>
      </c>
      <c r="M168" s="0" t="n">
        <f aca="false">'Vas megye'!T178</f>
        <v>0</v>
      </c>
      <c r="N168" s="0" t="n">
        <f aca="false">'Vas megye'!V178</f>
        <v>262</v>
      </c>
      <c r="O168" s="0" t="n">
        <f aca="false">'Vas megye'!W178</f>
        <v>0</v>
      </c>
      <c r="P168" s="0" t="n">
        <f aca="false">'Vas megye'!X178</f>
        <v>0</v>
      </c>
      <c r="Q168" s="0" t="n">
        <f aca="false">'Vas megye'!Y178</f>
        <v>0</v>
      </c>
      <c r="R168" s="0" t="n">
        <f aca="false">'Vas megye'!Z178</f>
        <v>0</v>
      </c>
    </row>
    <row r="169" customFormat="false" ht="13.8" hidden="false" customHeight="false" outlineLevel="0" collapsed="false">
      <c r="A169" s="0" t="str">
        <f aca="false">'Vas megye'!A179</f>
        <v>Szecsőd (Molna-)</v>
      </c>
      <c r="B169" s="0" t="n">
        <f aca="false">'Vas megye'!B179</f>
        <v>0</v>
      </c>
      <c r="C169" s="0" t="n">
        <f aca="false">'Vas megye'!C179</f>
        <v>474</v>
      </c>
      <c r="D169" s="0" t="n">
        <f aca="false">'Vas megye'!D179</f>
        <v>0</v>
      </c>
      <c r="E169" s="0" t="n">
        <f aca="false">'Vas megye'!E179</f>
        <v>0</v>
      </c>
      <c r="F169" s="0" t="n">
        <f aca="false">'Vas megye'!F179</f>
        <v>0</v>
      </c>
      <c r="G169" s="0" t="n">
        <f aca="false">'Vas megye'!G179</f>
        <v>0</v>
      </c>
      <c r="H169" s="0" t="n">
        <f aca="false">'Vas megye'!H179</f>
        <v>0</v>
      </c>
      <c r="I169" s="0" t="n">
        <f aca="false">'Vas megye'!P179</f>
        <v>634</v>
      </c>
      <c r="J169" s="0" t="n">
        <f aca="false">'Vas megye'!Q179</f>
        <v>0</v>
      </c>
      <c r="K169" s="0" t="n">
        <f aca="false">'Vas megye'!R179</f>
        <v>0</v>
      </c>
      <c r="L169" s="0" t="n">
        <f aca="false">'Vas megye'!S179</f>
        <v>0</v>
      </c>
      <c r="M169" s="0" t="n">
        <f aca="false">'Vas megye'!T179</f>
        <v>0</v>
      </c>
      <c r="N169" s="0" t="n">
        <f aca="false">'Vas megye'!V179</f>
        <v>705</v>
      </c>
      <c r="O169" s="0" t="n">
        <f aca="false">'Vas megye'!W179</f>
        <v>3</v>
      </c>
      <c r="P169" s="0" t="n">
        <f aca="false">'Vas megye'!X179</f>
        <v>0</v>
      </c>
      <c r="Q169" s="0" t="n">
        <f aca="false">'Vas megye'!Y179</f>
        <v>0</v>
      </c>
      <c r="R169" s="0" t="n">
        <f aca="false">'Vas megye'!Z179</f>
        <v>0</v>
      </c>
    </row>
    <row r="170" customFormat="false" ht="13.8" hidden="false" customHeight="false" outlineLevel="0" collapsed="false">
      <c r="A170" s="0" t="str">
        <f aca="false">'Vas megye'!A180</f>
        <v>Szecsőd (Német-)</v>
      </c>
      <c r="B170" s="0" t="n">
        <f aca="false">'Vas megye'!B180</f>
        <v>0</v>
      </c>
      <c r="C170" s="0" t="n">
        <f aca="false">'Vas megye'!C180</f>
        <v>278</v>
      </c>
      <c r="D170" s="0" t="n">
        <f aca="false">'Vas megye'!D180</f>
        <v>11</v>
      </c>
      <c r="E170" s="0" t="n">
        <f aca="false">'Vas megye'!E180</f>
        <v>0</v>
      </c>
      <c r="F170" s="0" t="n">
        <f aca="false">'Vas megye'!F180</f>
        <v>0</v>
      </c>
      <c r="G170" s="0" t="n">
        <f aca="false">'Vas megye'!G180</f>
        <v>0</v>
      </c>
      <c r="H170" s="0" t="n">
        <f aca="false">'Vas megye'!H180</f>
        <v>0</v>
      </c>
      <c r="I170" s="0" t="n">
        <f aca="false">'Vas megye'!P180</f>
        <v>251</v>
      </c>
      <c r="J170" s="0" t="n">
        <f aca="false">'Vas megye'!Q180</f>
        <v>0</v>
      </c>
      <c r="K170" s="0" t="n">
        <f aca="false">'Vas megye'!R180</f>
        <v>0</v>
      </c>
      <c r="L170" s="0" t="n">
        <f aca="false">'Vas megye'!S180</f>
        <v>0</v>
      </c>
      <c r="M170" s="0" t="n">
        <f aca="false">'Vas megye'!T180</f>
        <v>0</v>
      </c>
      <c r="N170" s="0" t="n">
        <f aca="false">'Vas megye'!V180</f>
        <v>351</v>
      </c>
      <c r="O170" s="0" t="n">
        <f aca="false">'Vas megye'!W180</f>
        <v>0</v>
      </c>
      <c r="P170" s="0" t="n">
        <f aca="false">'Vas megye'!X180</f>
        <v>0</v>
      </c>
      <c r="Q170" s="0" t="n">
        <f aca="false">'Vas megye'!Y180</f>
        <v>0</v>
      </c>
      <c r="R170" s="0" t="n">
        <f aca="false">'Vas megye'!Z180</f>
        <v>0</v>
      </c>
    </row>
    <row r="171" customFormat="false" ht="13.8" hidden="false" customHeight="false" outlineLevel="0" collapsed="false">
      <c r="A171" s="0" t="str">
        <f aca="false">'Vas megye'!A181</f>
        <v>Szecsőd (Terestyén-)</v>
      </c>
      <c r="B171" s="0" t="n">
        <f aca="false">'Vas megye'!B181</f>
        <v>8</v>
      </c>
      <c r="C171" s="0" t="n">
        <f aca="false">'Vas megye'!C181</f>
        <v>77</v>
      </c>
      <c r="D171" s="0" t="n">
        <f aca="false">'Vas megye'!D181</f>
        <v>0</v>
      </c>
      <c r="E171" s="0" t="n">
        <f aca="false">'Vas megye'!E181</f>
        <v>0</v>
      </c>
      <c r="F171" s="0" t="n">
        <f aca="false">'Vas megye'!F181</f>
        <v>0</v>
      </c>
      <c r="G171" s="0" t="n">
        <f aca="false">'Vas megye'!G181</f>
        <v>0</v>
      </c>
      <c r="H171" s="0" t="n">
        <f aca="false">'Vas megye'!H181</f>
        <v>0</v>
      </c>
      <c r="I171" s="0" t="n">
        <f aca="false">'Vas megye'!P181</f>
        <v>0</v>
      </c>
      <c r="J171" s="0" t="n">
        <f aca="false">'Vas megye'!Q181</f>
        <v>0</v>
      </c>
      <c r="K171" s="0" t="n">
        <f aca="false">'Vas megye'!R181</f>
        <v>0</v>
      </c>
      <c r="L171" s="0" t="n">
        <f aca="false">'Vas megye'!S181</f>
        <v>0</v>
      </c>
      <c r="M171" s="0" t="n">
        <f aca="false">'Vas megye'!T181</f>
        <v>0</v>
      </c>
      <c r="N171" s="0" t="n">
        <f aca="false">'Vas megye'!V181</f>
        <v>0</v>
      </c>
      <c r="O171" s="0" t="n">
        <f aca="false">'Vas megye'!W181</f>
        <v>0</v>
      </c>
      <c r="P171" s="0" t="n">
        <f aca="false">'Vas megye'!X181</f>
        <v>0</v>
      </c>
      <c r="Q171" s="0" t="n">
        <f aca="false">'Vas megye'!Y181</f>
        <v>0</v>
      </c>
      <c r="R171" s="0" t="n">
        <f aca="false">'Vas megye'!Z181</f>
        <v>0</v>
      </c>
    </row>
    <row r="172" customFormat="false" ht="13.8" hidden="false" customHeight="false" outlineLevel="0" collapsed="false">
      <c r="A172" s="0" t="str">
        <f aca="false">'Vas megye'!A182</f>
        <v>Szent-Jakab, Hegyhátszentjakab</v>
      </c>
      <c r="B172" s="0" t="n">
        <f aca="false">'Vas megye'!B182</f>
        <v>0</v>
      </c>
      <c r="C172" s="0" t="n">
        <f aca="false">'Vas megye'!C182</f>
        <v>285</v>
      </c>
      <c r="D172" s="0" t="n">
        <f aca="false">'Vas megye'!D182</f>
        <v>145</v>
      </c>
      <c r="E172" s="0" t="n">
        <f aca="false">'Vas megye'!E182</f>
        <v>0</v>
      </c>
      <c r="F172" s="0" t="n">
        <f aca="false">'Vas megye'!F182</f>
        <v>0</v>
      </c>
      <c r="G172" s="0" t="n">
        <f aca="false">'Vas megye'!G182</f>
        <v>0</v>
      </c>
      <c r="H172" s="0" t="n">
        <f aca="false">'Vas megye'!H182</f>
        <v>0</v>
      </c>
      <c r="I172" s="0" t="n">
        <f aca="false">'Vas megye'!P182</f>
        <v>520</v>
      </c>
      <c r="J172" s="0" t="n">
        <f aca="false">'Vas megye'!Q182</f>
        <v>36</v>
      </c>
      <c r="K172" s="0" t="n">
        <f aca="false">'Vas megye'!R182</f>
        <v>1</v>
      </c>
      <c r="L172" s="0" t="n">
        <f aca="false">'Vas megye'!S182</f>
        <v>0</v>
      </c>
      <c r="M172" s="0" t="n">
        <f aca="false">'Vas megye'!T182</f>
        <v>0</v>
      </c>
      <c r="N172" s="0" t="n">
        <f aca="false">'Vas megye'!V182</f>
        <v>587</v>
      </c>
      <c r="O172" s="0" t="n">
        <f aca="false">'Vas megye'!W182</f>
        <v>12</v>
      </c>
      <c r="P172" s="0" t="n">
        <f aca="false">'Vas megye'!X182</f>
        <v>0</v>
      </c>
      <c r="Q172" s="0" t="n">
        <f aca="false">'Vas megye'!Y182</f>
        <v>0</v>
      </c>
      <c r="R172" s="0" t="n">
        <f aca="false">'Vas megye'!Z182</f>
        <v>0</v>
      </c>
    </row>
    <row r="173" customFormat="false" ht="13.8" hidden="false" customHeight="false" outlineLevel="0" collapsed="false">
      <c r="A173" s="0" t="str">
        <f aca="false">'Vas megye'!A183</f>
        <v>Szent-Márton (Hegyhát-)</v>
      </c>
      <c r="B173" s="0" t="n">
        <f aca="false">'Vas megye'!B183</f>
        <v>0</v>
      </c>
      <c r="C173" s="0" t="n">
        <f aca="false">'Vas megye'!C183</f>
        <v>251</v>
      </c>
      <c r="D173" s="0" t="n">
        <f aca="false">'Vas megye'!D183</f>
        <v>0</v>
      </c>
      <c r="E173" s="0" t="n">
        <f aca="false">'Vas megye'!E183</f>
        <v>0</v>
      </c>
      <c r="F173" s="0" t="n">
        <f aca="false">'Vas megye'!F183</f>
        <v>0</v>
      </c>
      <c r="G173" s="0" t="n">
        <f aca="false">'Vas megye'!G183</f>
        <v>0</v>
      </c>
      <c r="H173" s="0" t="n">
        <f aca="false">'Vas megye'!H183</f>
        <v>0</v>
      </c>
      <c r="I173" s="0" t="n">
        <f aca="false">'Vas megye'!P183</f>
        <v>295</v>
      </c>
      <c r="J173" s="0" t="n">
        <f aca="false">'Vas megye'!Q183</f>
        <v>2</v>
      </c>
      <c r="K173" s="0" t="n">
        <f aca="false">'Vas megye'!R183</f>
        <v>0</v>
      </c>
      <c r="L173" s="0" t="n">
        <f aca="false">'Vas megye'!S183</f>
        <v>0</v>
      </c>
      <c r="M173" s="0" t="n">
        <f aca="false">'Vas megye'!T183</f>
        <v>0</v>
      </c>
      <c r="N173" s="0" t="n">
        <f aca="false">'Vas megye'!V183</f>
        <v>326</v>
      </c>
      <c r="O173" s="0" t="n">
        <f aca="false">'Vas megye'!W183</f>
        <v>0</v>
      </c>
      <c r="P173" s="0" t="n">
        <f aca="false">'Vas megye'!X183</f>
        <v>0</v>
      </c>
      <c r="Q173" s="0" t="n">
        <f aca="false">'Vas megye'!Y183</f>
        <v>0</v>
      </c>
      <c r="R173" s="0" t="n">
        <f aca="false">'Vas megye'!Z183</f>
        <v>1</v>
      </c>
    </row>
    <row r="174" customFormat="false" ht="13.8" hidden="false" customHeight="false" outlineLevel="0" collapsed="false">
      <c r="A174" s="0" t="str">
        <f aca="false">'Vas megye'!A184</f>
        <v>Szőcze</v>
      </c>
      <c r="B174" s="0" t="n">
        <f aca="false">'Vas megye'!B184</f>
        <v>0</v>
      </c>
      <c r="C174" s="0" t="n">
        <f aca="false">'Vas megye'!C184</f>
        <v>698</v>
      </c>
      <c r="D174" s="0" t="n">
        <f aca="false">'Vas megye'!D184</f>
        <v>4</v>
      </c>
      <c r="E174" s="0" t="n">
        <f aca="false">'Vas megye'!E184</f>
        <v>0</v>
      </c>
      <c r="F174" s="0" t="n">
        <f aca="false">'Vas megye'!F184</f>
        <v>0</v>
      </c>
      <c r="G174" s="0" t="n">
        <f aca="false">'Vas megye'!G184</f>
        <v>1</v>
      </c>
      <c r="H174" s="0" t="n">
        <f aca="false">'Vas megye'!H184</f>
        <v>0</v>
      </c>
      <c r="I174" s="0" t="n">
        <f aca="false">'Vas megye'!P184</f>
        <v>803</v>
      </c>
      <c r="J174" s="0" t="n">
        <f aca="false">'Vas megye'!Q184</f>
        <v>5</v>
      </c>
      <c r="K174" s="0" t="n">
        <f aca="false">'Vas megye'!R184</f>
        <v>0</v>
      </c>
      <c r="L174" s="0" t="n">
        <f aca="false">'Vas megye'!S184</f>
        <v>0</v>
      </c>
      <c r="M174" s="0" t="n">
        <f aca="false">'Vas megye'!T184</f>
        <v>0</v>
      </c>
      <c r="N174" s="0" t="n">
        <f aca="false">'Vas megye'!V184</f>
        <v>880</v>
      </c>
      <c r="O174" s="0" t="n">
        <f aca="false">'Vas megye'!W184</f>
        <v>0</v>
      </c>
      <c r="P174" s="0" t="n">
        <f aca="false">'Vas megye'!X184</f>
        <v>0</v>
      </c>
      <c r="Q174" s="0" t="n">
        <f aca="false">'Vas megye'!Y184</f>
        <v>0</v>
      </c>
      <c r="R174" s="0" t="n">
        <f aca="false">'Vas megye'!Z184</f>
        <v>0</v>
      </c>
    </row>
    <row r="175" customFormat="false" ht="13.8" hidden="false" customHeight="false" outlineLevel="0" collapsed="false">
      <c r="A175" s="0" t="str">
        <f aca="false">'Vas megye'!A185</f>
        <v>Taródfa</v>
      </c>
      <c r="B175" s="0" t="n">
        <f aca="false">'Vas megye'!B185</f>
        <v>0</v>
      </c>
      <c r="C175" s="0" t="n">
        <f aca="false">'Vas megye'!C185</f>
        <v>340</v>
      </c>
      <c r="D175" s="0" t="n">
        <f aca="false">'Vas megye'!D185</f>
        <v>5</v>
      </c>
      <c r="E175" s="0" t="n">
        <f aca="false">'Vas megye'!E185</f>
        <v>0</v>
      </c>
      <c r="F175" s="0" t="n">
        <f aca="false">'Vas megye'!F185</f>
        <v>0</v>
      </c>
      <c r="G175" s="0" t="n">
        <f aca="false">'Vas megye'!G185</f>
        <v>0</v>
      </c>
      <c r="H175" s="0" t="n">
        <f aca="false">'Vas megye'!H185</f>
        <v>0</v>
      </c>
      <c r="I175" s="0" t="n">
        <f aca="false">'Vas megye'!P185</f>
        <v>399</v>
      </c>
      <c r="J175" s="0" t="n">
        <f aca="false">'Vas megye'!Q185</f>
        <v>7</v>
      </c>
      <c r="K175" s="0" t="n">
        <f aca="false">'Vas megye'!R185</f>
        <v>0</v>
      </c>
      <c r="L175" s="0" t="n">
        <f aca="false">'Vas megye'!S185</f>
        <v>0</v>
      </c>
      <c r="M175" s="0" t="n">
        <f aca="false">'Vas megye'!T185</f>
        <v>0</v>
      </c>
      <c r="N175" s="0" t="n">
        <f aca="false">'Vas megye'!V185</f>
        <v>425</v>
      </c>
      <c r="O175" s="0" t="n">
        <f aca="false">'Vas megye'!W185</f>
        <v>7</v>
      </c>
      <c r="P175" s="0" t="n">
        <f aca="false">'Vas megye'!X185</f>
        <v>1</v>
      </c>
      <c r="Q175" s="0" t="n">
        <f aca="false">'Vas megye'!Y185</f>
        <v>0</v>
      </c>
      <c r="R175" s="0" t="n">
        <f aca="false">'Vas megye'!Z185</f>
        <v>1</v>
      </c>
    </row>
    <row r="176" customFormat="false" ht="13.8" hidden="false" customHeight="false" outlineLevel="0" collapsed="false">
      <c r="A176" s="0" t="str">
        <f aca="false">'Vas megye'!A186</f>
        <v>Újfalu (Kis-), Rádóczújfalu</v>
      </c>
      <c r="B176" s="0" t="n">
        <f aca="false">'Vas megye'!B186</f>
        <v>0</v>
      </c>
      <c r="C176" s="0" t="n">
        <f aca="false">'Vas megye'!C186</f>
        <v>181</v>
      </c>
      <c r="D176" s="0" t="n">
        <f aca="false">'Vas megye'!D186</f>
        <v>1</v>
      </c>
      <c r="E176" s="0" t="n">
        <f aca="false">'Vas megye'!E186</f>
        <v>0</v>
      </c>
      <c r="F176" s="0" t="n">
        <f aca="false">'Vas megye'!F186</f>
        <v>0</v>
      </c>
      <c r="G176" s="0" t="n">
        <f aca="false">'Vas megye'!G186</f>
        <v>0</v>
      </c>
      <c r="H176" s="0" t="n">
        <f aca="false">'Vas megye'!H186</f>
        <v>0</v>
      </c>
      <c r="I176" s="0" t="n">
        <f aca="false">'Vas megye'!P186</f>
        <v>205</v>
      </c>
      <c r="J176" s="0" t="n">
        <f aca="false">'Vas megye'!Q186</f>
        <v>0</v>
      </c>
      <c r="K176" s="0" t="n">
        <f aca="false">'Vas megye'!R186</f>
        <v>0</v>
      </c>
      <c r="L176" s="0" t="n">
        <f aca="false">'Vas megye'!S186</f>
        <v>0</v>
      </c>
      <c r="M176" s="0" t="n">
        <f aca="false">'Vas megye'!T186</f>
        <v>0</v>
      </c>
      <c r="N176" s="0" t="n">
        <f aca="false">'Vas megye'!V186</f>
        <v>221</v>
      </c>
      <c r="O176" s="0" t="n">
        <f aca="false">'Vas megye'!W186</f>
        <v>0</v>
      </c>
      <c r="P176" s="0" t="n">
        <f aca="false">'Vas megye'!X186</f>
        <v>0</v>
      </c>
      <c r="Q176" s="0" t="n">
        <f aca="false">'Vas megye'!Y186</f>
        <v>0</v>
      </c>
      <c r="R176" s="0" t="n">
        <f aca="false">'Vas megye'!Z186</f>
        <v>0</v>
      </c>
    </row>
    <row r="177" customFormat="false" ht="13.8" hidden="false" customHeight="false" outlineLevel="0" collapsed="false">
      <c r="A177" s="0" t="str">
        <f aca="false">'Vas megye'!A187</f>
        <v>Vasalla</v>
      </c>
      <c r="B177" s="0" t="n">
        <f aca="false">'Vas megye'!B187</f>
        <v>0</v>
      </c>
      <c r="C177" s="0" t="n">
        <f aca="false">'Vas megye'!C187</f>
        <v>526</v>
      </c>
      <c r="D177" s="0" t="n">
        <f aca="false">'Vas megye'!D187</f>
        <v>3</v>
      </c>
      <c r="E177" s="0" t="n">
        <f aca="false">'Vas megye'!E187</f>
        <v>2</v>
      </c>
      <c r="F177" s="0" t="n">
        <f aca="false">'Vas megye'!F187</f>
        <v>0</v>
      </c>
      <c r="G177" s="0" t="n">
        <f aca="false">'Vas megye'!G187</f>
        <v>0</v>
      </c>
      <c r="H177" s="0" t="n">
        <f aca="false">'Vas megye'!H187</f>
        <v>0</v>
      </c>
      <c r="I177" s="0" t="n">
        <f aca="false">'Vas megye'!P187</f>
        <v>664</v>
      </c>
      <c r="J177" s="0" t="n">
        <f aca="false">'Vas megye'!Q187</f>
        <v>4</v>
      </c>
      <c r="K177" s="0" t="n">
        <f aca="false">'Vas megye'!R187</f>
        <v>0</v>
      </c>
      <c r="L177" s="0" t="n">
        <f aca="false">'Vas megye'!S187</f>
        <v>0</v>
      </c>
      <c r="M177" s="0" t="n">
        <f aca="false">'Vas megye'!T187</f>
        <v>0</v>
      </c>
      <c r="N177" s="0" t="n">
        <f aca="false">'Vas megye'!V187</f>
        <v>700</v>
      </c>
      <c r="O177" s="0" t="n">
        <f aca="false">'Vas megye'!W187</f>
        <v>20</v>
      </c>
      <c r="P177" s="0" t="n">
        <f aca="false">'Vas megye'!X187</f>
        <v>0</v>
      </c>
      <c r="Q177" s="0" t="n">
        <f aca="false">'Vas megye'!Y187</f>
        <v>0</v>
      </c>
      <c r="R177" s="0" t="n">
        <f aca="false">'Vas megye'!Z187</f>
        <v>0</v>
      </c>
    </row>
    <row r="178" customFormat="false" ht="13.8" hidden="false" customHeight="false" outlineLevel="0" collapsed="false">
      <c r="A178" s="0" t="str">
        <f aca="false">'Vas megye'!A188</f>
        <v>Viszák</v>
      </c>
      <c r="B178" s="0" t="n">
        <f aca="false">'Vas megye'!B188</f>
        <v>0</v>
      </c>
      <c r="C178" s="0" t="n">
        <f aca="false">'Vas megye'!C188</f>
        <v>414</v>
      </c>
      <c r="D178" s="0" t="n">
        <f aca="false">'Vas megye'!D188</f>
        <v>4</v>
      </c>
      <c r="E178" s="0" t="n">
        <f aca="false">'Vas megye'!E188</f>
        <v>0</v>
      </c>
      <c r="F178" s="0" t="n">
        <f aca="false">'Vas megye'!F188</f>
        <v>0</v>
      </c>
      <c r="G178" s="0" t="n">
        <f aca="false">'Vas megye'!G188</f>
        <v>0</v>
      </c>
      <c r="H178" s="0" t="n">
        <f aca="false">'Vas megye'!H188</f>
        <v>0</v>
      </c>
      <c r="I178" s="0" t="n">
        <f aca="false">'Vas megye'!P188</f>
        <v>495</v>
      </c>
      <c r="J178" s="0" t="n">
        <f aca="false">'Vas megye'!Q188</f>
        <v>6</v>
      </c>
      <c r="K178" s="0" t="n">
        <f aca="false">'Vas megye'!R188</f>
        <v>0</v>
      </c>
      <c r="L178" s="0" t="n">
        <f aca="false">'Vas megye'!S188</f>
        <v>0</v>
      </c>
      <c r="M178" s="0" t="n">
        <f aca="false">'Vas megye'!T188</f>
        <v>0</v>
      </c>
      <c r="N178" s="0" t="n">
        <f aca="false">'Vas megye'!V188</f>
        <v>534</v>
      </c>
      <c r="O178" s="0" t="n">
        <f aca="false">'Vas megye'!W188</f>
        <v>1</v>
      </c>
      <c r="P178" s="0" t="n">
        <f aca="false">'Vas megye'!X188</f>
        <v>0</v>
      </c>
      <c r="Q178" s="0" t="n">
        <f aca="false">'Vas megye'!Y188</f>
        <v>0</v>
      </c>
      <c r="R178" s="0" t="n">
        <f aca="false">'Vas megye'!Z188</f>
        <v>0</v>
      </c>
    </row>
    <row r="179" customFormat="false" ht="13.8" hidden="false" customHeight="false" outlineLevel="0" collapsed="false">
      <c r="A179" s="0" t="str">
        <f aca="false">'Vas megye'!A191</f>
        <v>Badafalva, Bodafalva</v>
      </c>
      <c r="B179" s="0" t="n">
        <f aca="false">'Vas megye'!B191</f>
        <v>0</v>
      </c>
      <c r="C179" s="0" t="n">
        <f aca="false">'Vas megye'!C191</f>
        <v>11</v>
      </c>
      <c r="D179" s="0" t="n">
        <f aca="false">'Vas megye'!D191</f>
        <v>665</v>
      </c>
      <c r="E179" s="0" t="n">
        <f aca="false">'Vas megye'!E191</f>
        <v>0</v>
      </c>
      <c r="F179" s="0" t="n">
        <f aca="false">'Vas megye'!F191</f>
        <v>3</v>
      </c>
      <c r="G179" s="0" t="n">
        <f aca="false">'Vas megye'!G191</f>
        <v>10</v>
      </c>
      <c r="H179" s="0" t="n">
        <f aca="false">'Vas megye'!H191</f>
        <v>0</v>
      </c>
      <c r="I179" s="0" t="n">
        <f aca="false">'Vas megye'!P191</f>
        <v>13</v>
      </c>
      <c r="J179" s="0" t="n">
        <f aca="false">'Vas megye'!Q191</f>
        <v>735</v>
      </c>
      <c r="K179" s="0" t="n">
        <f aca="false">'Vas megye'!R191</f>
        <v>0</v>
      </c>
      <c r="L179" s="0" t="n">
        <f aca="false">'Vas megye'!S191</f>
        <v>1</v>
      </c>
      <c r="M179" s="0" t="n">
        <f aca="false">'Vas megye'!T191</f>
        <v>11</v>
      </c>
      <c r="N179" s="0" t="n">
        <f aca="false">'Vas megye'!V191</f>
        <v>27</v>
      </c>
      <c r="O179" s="0" t="n">
        <f aca="false">'Vas megye'!W191</f>
        <v>741</v>
      </c>
      <c r="P179" s="0" t="n">
        <f aca="false">'Vas megye'!X191</f>
        <v>0</v>
      </c>
      <c r="Q179" s="0" t="n">
        <f aca="false">'Vas megye'!Y191</f>
        <v>0</v>
      </c>
      <c r="R179" s="0" t="n">
        <f aca="false">'Vas megye'!Z191</f>
        <v>19</v>
      </c>
    </row>
    <row r="180" customFormat="false" ht="13.8" hidden="false" customHeight="false" outlineLevel="0" collapsed="false">
      <c r="A180" s="0" t="str">
        <f aca="false">'Vas megye'!A192</f>
        <v>Bajánháza (Őri-)</v>
      </c>
      <c r="B180" s="0" t="n">
        <f aca="false">'Vas megye'!B192</f>
        <v>0</v>
      </c>
      <c r="C180" s="0" t="n">
        <f aca="false">'Vas megye'!C192</f>
        <v>194</v>
      </c>
      <c r="D180" s="0" t="n">
        <f aca="false">'Vas megye'!D192</f>
        <v>0</v>
      </c>
      <c r="E180" s="0" t="n">
        <f aca="false">'Vas megye'!E192</f>
        <v>0</v>
      </c>
      <c r="F180" s="0" t="n">
        <f aca="false">'Vas megye'!F192</f>
        <v>0</v>
      </c>
      <c r="G180" s="0" t="n">
        <f aca="false">'Vas megye'!G192</f>
        <v>4</v>
      </c>
      <c r="H180" s="0" t="n">
        <f aca="false">'Vas megye'!H192</f>
        <v>0</v>
      </c>
      <c r="I180" s="0" t="n">
        <f aca="false">'Vas megye'!P192</f>
        <v>249</v>
      </c>
      <c r="J180" s="0" t="n">
        <f aca="false">'Vas megye'!Q192</f>
        <v>0</v>
      </c>
      <c r="K180" s="0" t="n">
        <f aca="false">'Vas megye'!R192</f>
        <v>0</v>
      </c>
      <c r="L180" s="0" t="n">
        <f aca="false">'Vas megye'!S192</f>
        <v>0</v>
      </c>
      <c r="M180" s="0" t="n">
        <f aca="false">'Vas megye'!T192</f>
        <v>6</v>
      </c>
      <c r="N180" s="0" t="n">
        <f aca="false">'Vas megye'!V192</f>
        <v>256</v>
      </c>
      <c r="O180" s="0" t="n">
        <f aca="false">'Vas megye'!W192</f>
        <v>0</v>
      </c>
      <c r="P180" s="0" t="n">
        <f aca="false">'Vas megye'!X192</f>
        <v>0</v>
      </c>
      <c r="Q180" s="0" t="n">
        <f aca="false">'Vas megye'!Y192</f>
        <v>0</v>
      </c>
      <c r="R180" s="0" t="n">
        <f aca="false">'Vas megye'!Z192</f>
        <v>9</v>
      </c>
    </row>
    <row r="181" customFormat="false" ht="13.8" hidden="false" customHeight="false" outlineLevel="0" collapsed="false">
      <c r="A181" s="0" t="str">
        <f aca="false">'Vas megye'!A193</f>
        <v>Békató</v>
      </c>
      <c r="B181" s="0" t="n">
        <f aca="false">'Vas megye'!B193</f>
        <v>0</v>
      </c>
      <c r="C181" s="0" t="n">
        <f aca="false">'Vas megye'!C193</f>
        <v>0</v>
      </c>
      <c r="D181" s="0" t="n">
        <f aca="false">'Vas megye'!D193</f>
        <v>262</v>
      </c>
      <c r="E181" s="0" t="n">
        <f aca="false">'Vas megye'!E193</f>
        <v>0</v>
      </c>
      <c r="F181" s="0" t="n">
        <f aca="false">'Vas megye'!F193</f>
        <v>0</v>
      </c>
      <c r="G181" s="0" t="n">
        <f aca="false">'Vas megye'!G193</f>
        <v>2</v>
      </c>
      <c r="H181" s="0" t="n">
        <f aca="false">'Vas megye'!H193</f>
        <v>0</v>
      </c>
      <c r="I181" s="0" t="n">
        <f aca="false">'Vas megye'!P193</f>
        <v>2</v>
      </c>
      <c r="J181" s="0" t="n">
        <f aca="false">'Vas megye'!Q193</f>
        <v>242</v>
      </c>
      <c r="K181" s="0" t="n">
        <f aca="false">'Vas megye'!R193</f>
        <v>0</v>
      </c>
      <c r="L181" s="0" t="n">
        <f aca="false">'Vas megye'!S193</f>
        <v>0</v>
      </c>
      <c r="M181" s="0" t="n">
        <f aca="false">'Vas megye'!T193</f>
        <v>8</v>
      </c>
      <c r="N181" s="0" t="n">
        <f aca="false">'Vas megye'!V193</f>
        <v>1</v>
      </c>
      <c r="O181" s="0" t="n">
        <f aca="false">'Vas megye'!W193</f>
        <v>243</v>
      </c>
      <c r="P181" s="0" t="n">
        <f aca="false">'Vas megye'!X193</f>
        <v>0</v>
      </c>
      <c r="Q181" s="0" t="n">
        <f aca="false">'Vas megye'!Y193</f>
        <v>0</v>
      </c>
      <c r="R181" s="0" t="n">
        <f aca="false">'Vas megye'!Z193</f>
        <v>5</v>
      </c>
    </row>
    <row r="182" customFormat="false" ht="13.8" hidden="false" customHeight="false" outlineLevel="0" collapsed="false">
      <c r="A182" s="0" t="str">
        <f aca="false">'Vas megye'!A194</f>
        <v>Bónisdorf, Bónisfalva</v>
      </c>
      <c r="B182" s="0" t="n">
        <f aca="false">'Vas megye'!B194</f>
        <v>0</v>
      </c>
      <c r="C182" s="0" t="n">
        <f aca="false">'Vas megye'!C194</f>
        <v>0</v>
      </c>
      <c r="D182" s="0" t="n">
        <f aca="false">'Vas megye'!D194</f>
        <v>224</v>
      </c>
      <c r="E182" s="0" t="n">
        <f aca="false">'Vas megye'!E194</f>
        <v>0</v>
      </c>
      <c r="F182" s="0" t="n">
        <f aca="false">'Vas megye'!F194</f>
        <v>0</v>
      </c>
      <c r="G182" s="0" t="n">
        <f aca="false">'Vas megye'!G194</f>
        <v>5</v>
      </c>
      <c r="H182" s="0" t="n">
        <f aca="false">'Vas megye'!H194</f>
        <v>0</v>
      </c>
      <c r="I182" s="0" t="n">
        <f aca="false">'Vas megye'!P194</f>
        <v>0</v>
      </c>
      <c r="J182" s="0" t="n">
        <f aca="false">'Vas megye'!Q194</f>
        <v>259</v>
      </c>
      <c r="K182" s="0" t="n">
        <f aca="false">'Vas megye'!R194</f>
        <v>0</v>
      </c>
      <c r="L182" s="0" t="n">
        <f aca="false">'Vas megye'!S194</f>
        <v>0</v>
      </c>
      <c r="M182" s="0" t="n">
        <f aca="false">'Vas megye'!T194</f>
        <v>4</v>
      </c>
      <c r="N182" s="0" t="n">
        <f aca="false">'Vas megye'!V194</f>
        <v>0</v>
      </c>
      <c r="O182" s="0" t="n">
        <f aca="false">'Vas megye'!W194</f>
        <v>236</v>
      </c>
      <c r="P182" s="0" t="n">
        <f aca="false">'Vas megye'!X194</f>
        <v>0</v>
      </c>
      <c r="Q182" s="0" t="n">
        <f aca="false">'Vas megye'!Y194</f>
        <v>0</v>
      </c>
      <c r="R182" s="0" t="n">
        <f aca="false">'Vas megye'!Z194</f>
        <v>5</v>
      </c>
    </row>
    <row r="183" customFormat="false" ht="13.8" hidden="false" customHeight="false" outlineLevel="0" collapsed="false">
      <c r="A183" s="0" t="str">
        <f aca="false">'Vas megye'!A195</f>
        <v>Börgölin, Újbalázsfalva</v>
      </c>
      <c r="B183" s="0" t="n">
        <f aca="false">'Vas megye'!B195</f>
        <v>0</v>
      </c>
      <c r="C183" s="0" t="n">
        <f aca="false">'Vas megye'!C195</f>
        <v>2</v>
      </c>
      <c r="D183" s="0" t="n">
        <f aca="false">'Vas megye'!D195</f>
        <v>0</v>
      </c>
      <c r="E183" s="0" t="n">
        <f aca="false">'Vas megye'!E195</f>
        <v>0</v>
      </c>
      <c r="F183" s="0" t="n">
        <f aca="false">'Vas megye'!F195</f>
        <v>0</v>
      </c>
      <c r="G183" s="0" t="n">
        <f aca="false">'Vas megye'!G195</f>
        <v>253</v>
      </c>
      <c r="H183" s="0" t="n">
        <f aca="false">'Vas megye'!H195</f>
        <v>0</v>
      </c>
      <c r="I183" s="0" t="n">
        <f aca="false">'Vas megye'!P195</f>
        <v>7</v>
      </c>
      <c r="J183" s="0" t="n">
        <f aca="false">'Vas megye'!Q195</f>
        <v>8</v>
      </c>
      <c r="K183" s="0" t="n">
        <f aca="false">'Vas megye'!R195</f>
        <v>0</v>
      </c>
      <c r="L183" s="0" t="n">
        <f aca="false">'Vas megye'!S195</f>
        <v>0</v>
      </c>
      <c r="M183" s="0" t="n">
        <f aca="false">'Vas megye'!T195</f>
        <v>287</v>
      </c>
      <c r="N183" s="0" t="n">
        <f aca="false">'Vas megye'!V195</f>
        <v>8</v>
      </c>
      <c r="O183" s="0" t="n">
        <f aca="false">'Vas megye'!W195</f>
        <v>0</v>
      </c>
      <c r="P183" s="0" t="n">
        <f aca="false">'Vas megye'!X195</f>
        <v>0</v>
      </c>
      <c r="Q183" s="0" t="n">
        <f aca="false">'Vas megye'!Y195</f>
        <v>0</v>
      </c>
      <c r="R183" s="0" t="n">
        <f aca="false">'Vas megye'!Z195</f>
        <v>246</v>
      </c>
    </row>
    <row r="184" customFormat="false" ht="13.8" hidden="false" customHeight="false" outlineLevel="0" collapsed="false">
      <c r="A184" s="0" t="str">
        <f aca="false">'Vas megye'!A196</f>
        <v>Büdincz, Bűdfalva</v>
      </c>
      <c r="B184" s="0" t="n">
        <f aca="false">'Vas megye'!B196</f>
        <v>0</v>
      </c>
      <c r="C184" s="0" t="n">
        <f aca="false">'Vas megye'!C196</f>
        <v>0</v>
      </c>
      <c r="D184" s="0" t="n">
        <f aca="false">'Vas megye'!D196</f>
        <v>14</v>
      </c>
      <c r="E184" s="0" t="n">
        <f aca="false">'Vas megye'!E196</f>
        <v>0</v>
      </c>
      <c r="F184" s="0" t="n">
        <f aca="false">'Vas megye'!F196</f>
        <v>0</v>
      </c>
      <c r="G184" s="0" t="n">
        <f aca="false">'Vas megye'!G196</f>
        <v>284</v>
      </c>
      <c r="H184" s="0" t="n">
        <f aca="false">'Vas megye'!H196</f>
        <v>0</v>
      </c>
      <c r="I184" s="0" t="n">
        <f aca="false">'Vas megye'!P196</f>
        <v>1</v>
      </c>
      <c r="J184" s="0" t="n">
        <f aca="false">'Vas megye'!Q196</f>
        <v>8</v>
      </c>
      <c r="K184" s="0" t="n">
        <f aca="false">'Vas megye'!R196</f>
        <v>0</v>
      </c>
      <c r="L184" s="0" t="n">
        <f aca="false">'Vas megye'!S196</f>
        <v>0</v>
      </c>
      <c r="M184" s="0" t="n">
        <f aca="false">'Vas megye'!T196</f>
        <v>345</v>
      </c>
      <c r="N184" s="0" t="n">
        <f aca="false">'Vas megye'!V196</f>
        <v>2</v>
      </c>
      <c r="O184" s="0" t="n">
        <f aca="false">'Vas megye'!W196</f>
        <v>1</v>
      </c>
      <c r="P184" s="0" t="n">
        <f aca="false">'Vas megye'!X196</f>
        <v>0</v>
      </c>
      <c r="Q184" s="0" t="n">
        <f aca="false">'Vas megye'!Y196</f>
        <v>0</v>
      </c>
      <c r="R184" s="0" t="n">
        <f aca="false">'Vas megye'!Z196</f>
        <v>305</v>
      </c>
    </row>
    <row r="185" customFormat="false" ht="13.8" hidden="false" customHeight="false" outlineLevel="0" collapsed="false">
      <c r="A185" s="0" t="str">
        <f aca="false">'Vas megye'!A197</f>
        <v>Bükalla</v>
      </c>
      <c r="B185" s="0" t="n">
        <f aca="false">'Vas megye'!B197</f>
        <v>43</v>
      </c>
      <c r="C185" s="0" t="n">
        <f aca="false">'Vas megye'!C197</f>
        <v>168</v>
      </c>
      <c r="D185" s="0" t="n">
        <f aca="false">'Vas megye'!D197</f>
        <v>2</v>
      </c>
      <c r="E185" s="0" t="n">
        <f aca="false">'Vas megye'!E197</f>
        <v>0</v>
      </c>
      <c r="F185" s="0" t="n">
        <f aca="false">'Vas megye'!F197</f>
        <v>0</v>
      </c>
      <c r="G185" s="0" t="n">
        <f aca="false">'Vas megye'!G197</f>
        <v>8</v>
      </c>
      <c r="H185" s="0" t="n">
        <f aca="false">'Vas megye'!H197</f>
        <v>0</v>
      </c>
      <c r="I185" s="0" t="n">
        <f aca="false">'Vas megye'!P197</f>
        <v>0</v>
      </c>
      <c r="J185" s="0" t="n">
        <f aca="false">'Vas megye'!Q197</f>
        <v>0</v>
      </c>
      <c r="K185" s="0" t="n">
        <f aca="false">'Vas megye'!R197</f>
        <v>0</v>
      </c>
      <c r="L185" s="0" t="n">
        <f aca="false">'Vas megye'!S197</f>
        <v>0</v>
      </c>
      <c r="M185" s="0" t="n">
        <f aca="false">'Vas megye'!T197</f>
        <v>0</v>
      </c>
      <c r="N185" s="0" t="n">
        <f aca="false">'Vas megye'!V197</f>
        <v>0</v>
      </c>
      <c r="O185" s="0" t="n">
        <f aca="false">'Vas megye'!W197</f>
        <v>0</v>
      </c>
      <c r="P185" s="0" t="n">
        <f aca="false">'Vas megye'!X197</f>
        <v>0</v>
      </c>
      <c r="Q185" s="0" t="n">
        <f aca="false">'Vas megye'!Y197</f>
        <v>0</v>
      </c>
      <c r="R185" s="0" t="n">
        <f aca="false">'Vas megye'!Z197</f>
        <v>0</v>
      </c>
    </row>
    <row r="186" customFormat="false" ht="13.8" hidden="false" customHeight="false" outlineLevel="0" collapsed="false">
      <c r="A186" s="0" t="str">
        <f aca="false">'Vas megye'!A198</f>
        <v>Csöpincz, Kerkafő</v>
      </c>
      <c r="B186" s="0" t="n">
        <f aca="false">'Vas megye'!B198</f>
        <v>0</v>
      </c>
      <c r="C186" s="0" t="n">
        <f aca="false">'Vas megye'!C198</f>
        <v>0</v>
      </c>
      <c r="D186" s="0" t="n">
        <f aca="false">'Vas megye'!D198</f>
        <v>44</v>
      </c>
      <c r="E186" s="0" t="n">
        <f aca="false">'Vas megye'!E198</f>
        <v>0</v>
      </c>
      <c r="F186" s="0" t="n">
        <f aca="false">'Vas megye'!F198</f>
        <v>0</v>
      </c>
      <c r="G186" s="0" t="n">
        <f aca="false">'Vas megye'!G198</f>
        <v>525</v>
      </c>
      <c r="H186" s="0" t="n">
        <f aca="false">'Vas megye'!H198</f>
        <v>0</v>
      </c>
      <c r="I186" s="0" t="n">
        <f aca="false">'Vas megye'!P198</f>
        <v>10</v>
      </c>
      <c r="J186" s="0" t="n">
        <f aca="false">'Vas megye'!Q198</f>
        <v>1</v>
      </c>
      <c r="K186" s="0" t="n">
        <f aca="false">'Vas megye'!R198</f>
        <v>0</v>
      </c>
      <c r="L186" s="0" t="n">
        <f aca="false">'Vas megye'!S198</f>
        <v>0</v>
      </c>
      <c r="M186" s="0" t="n">
        <f aca="false">'Vas megye'!T198</f>
        <v>781</v>
      </c>
      <c r="N186" s="0" t="n">
        <f aca="false">'Vas megye'!V198</f>
        <v>1</v>
      </c>
      <c r="O186" s="0" t="n">
        <f aca="false">'Vas megye'!W198</f>
        <v>1</v>
      </c>
      <c r="P186" s="0" t="n">
        <f aca="false">'Vas megye'!X198</f>
        <v>0</v>
      </c>
      <c r="Q186" s="0" t="n">
        <f aca="false">'Vas megye'!Y198</f>
        <v>0</v>
      </c>
      <c r="R186" s="0" t="n">
        <f aca="false">'Vas megye'!Z198</f>
        <v>810</v>
      </c>
    </row>
    <row r="187" customFormat="false" ht="13.8" hidden="false" customHeight="false" outlineLevel="0" collapsed="false">
      <c r="A187" s="0" t="str">
        <f aca="false">'Vas megye'!A199</f>
        <v>Csörötnök, Csörötnek</v>
      </c>
      <c r="B187" s="0" t="n">
        <f aca="false">'Vas megye'!B199</f>
        <v>0</v>
      </c>
      <c r="C187" s="0" t="n">
        <f aca="false">'Vas megye'!C199</f>
        <v>647</v>
      </c>
      <c r="D187" s="0" t="n">
        <f aca="false">'Vas megye'!D199</f>
        <v>36</v>
      </c>
      <c r="E187" s="0" t="n">
        <f aca="false">'Vas megye'!E199</f>
        <v>4</v>
      </c>
      <c r="F187" s="0" t="n">
        <f aca="false">'Vas megye'!F199</f>
        <v>0</v>
      </c>
      <c r="G187" s="0" t="n">
        <f aca="false">'Vas megye'!G199</f>
        <v>18</v>
      </c>
      <c r="H187" s="0" t="n">
        <f aca="false">'Vas megye'!H199</f>
        <v>0</v>
      </c>
      <c r="I187" s="0" t="n">
        <f aca="false">'Vas megye'!P199</f>
        <v>958</v>
      </c>
      <c r="J187" s="0" t="n">
        <f aca="false">'Vas megye'!Q199</f>
        <v>25</v>
      </c>
      <c r="K187" s="0" t="n">
        <f aca="false">'Vas megye'!R199</f>
        <v>0</v>
      </c>
      <c r="L187" s="0" t="n">
        <f aca="false">'Vas megye'!S199</f>
        <v>0</v>
      </c>
      <c r="M187" s="0" t="n">
        <f aca="false">'Vas megye'!T199</f>
        <v>3</v>
      </c>
      <c r="N187" s="0" t="n">
        <f aca="false">'Vas megye'!V199</f>
        <v>1023</v>
      </c>
      <c r="O187" s="0" t="n">
        <f aca="false">'Vas megye'!W199</f>
        <v>15</v>
      </c>
      <c r="P187" s="0" t="n">
        <f aca="false">'Vas megye'!X199</f>
        <v>0</v>
      </c>
      <c r="Q187" s="0" t="n">
        <f aca="false">'Vas megye'!Y199</f>
        <v>1</v>
      </c>
      <c r="R187" s="0" t="n">
        <f aca="false">'Vas megye'!Z199</f>
        <v>1</v>
      </c>
    </row>
    <row r="188" customFormat="false" ht="13.8" hidden="false" customHeight="false" outlineLevel="0" collapsed="false">
      <c r="A188" s="0" t="str">
        <f aca="false">'Vas megye'!A200</f>
        <v>Dávidháza, Dávidház</v>
      </c>
      <c r="B188" s="0" t="n">
        <f aca="false">'Vas megye'!B200</f>
        <v>0</v>
      </c>
      <c r="C188" s="0" t="n">
        <f aca="false">'Vas megye'!C200</f>
        <v>140</v>
      </c>
      <c r="D188" s="0" t="n">
        <f aca="false">'Vas megye'!D200</f>
        <v>0</v>
      </c>
      <c r="E188" s="0" t="n">
        <f aca="false">'Vas megye'!E200</f>
        <v>0</v>
      </c>
      <c r="F188" s="0" t="n">
        <f aca="false">'Vas megye'!F200</f>
        <v>0</v>
      </c>
      <c r="G188" s="0" t="n">
        <f aca="false">'Vas megye'!G200</f>
        <v>1</v>
      </c>
      <c r="H188" s="0" t="n">
        <f aca="false">'Vas megye'!H200</f>
        <v>0</v>
      </c>
      <c r="I188" s="0" t="n">
        <f aca="false">'Vas megye'!P200</f>
        <v>181</v>
      </c>
      <c r="J188" s="0" t="n">
        <f aca="false">'Vas megye'!Q200</f>
        <v>1</v>
      </c>
      <c r="K188" s="0" t="n">
        <f aca="false">'Vas megye'!R200</f>
        <v>0</v>
      </c>
      <c r="L188" s="0" t="n">
        <f aca="false">'Vas megye'!S200</f>
        <v>0</v>
      </c>
      <c r="M188" s="0" t="n">
        <f aca="false">'Vas megye'!T200</f>
        <v>3</v>
      </c>
      <c r="N188" s="0" t="n">
        <f aca="false">'Vas megye'!V200</f>
        <v>215</v>
      </c>
      <c r="O188" s="0" t="n">
        <f aca="false">'Vas megye'!W200</f>
        <v>3</v>
      </c>
      <c r="P188" s="0" t="n">
        <f aca="false">'Vas megye'!X200</f>
        <v>0</v>
      </c>
      <c r="Q188" s="0" t="n">
        <f aca="false">'Vas megye'!Y200</f>
        <v>0</v>
      </c>
      <c r="R188" s="0" t="n">
        <f aca="false">'Vas megye'!Z200</f>
        <v>0</v>
      </c>
    </row>
    <row r="189" customFormat="false" ht="13.8" hidden="false" customHeight="false" outlineLevel="0" collapsed="false">
      <c r="A189" s="0" t="str">
        <f aca="false">'Vas megye'!A201</f>
        <v>Dobra, Vasdobra</v>
      </c>
      <c r="B189" s="0" t="n">
        <f aca="false">'Vas megye'!B201</f>
        <v>0</v>
      </c>
      <c r="C189" s="0" t="n">
        <f aca="false">'Vas megye'!C201</f>
        <v>5</v>
      </c>
      <c r="D189" s="0" t="n">
        <f aca="false">'Vas megye'!D201</f>
        <v>747</v>
      </c>
      <c r="E189" s="0" t="n">
        <f aca="false">'Vas megye'!E201</f>
        <v>1</v>
      </c>
      <c r="F189" s="0" t="n">
        <f aca="false">'Vas megye'!F201</f>
        <v>1</v>
      </c>
      <c r="G189" s="0" t="n">
        <f aca="false">'Vas megye'!G201</f>
        <v>5</v>
      </c>
      <c r="H189" s="0" t="n">
        <f aca="false">'Vas megye'!H201</f>
        <v>0</v>
      </c>
      <c r="I189" s="0" t="n">
        <f aca="false">'Vas megye'!P201</f>
        <v>8</v>
      </c>
      <c r="J189" s="0" t="n">
        <f aca="false">'Vas megye'!Q201</f>
        <v>822</v>
      </c>
      <c r="K189" s="0" t="n">
        <f aca="false">'Vas megye'!R201</f>
        <v>0</v>
      </c>
      <c r="L189" s="0" t="n">
        <f aca="false">'Vas megye'!S201</f>
        <v>0</v>
      </c>
      <c r="M189" s="0" t="n">
        <f aca="false">'Vas megye'!T201</f>
        <v>15</v>
      </c>
      <c r="N189" s="0" t="n">
        <f aca="false">'Vas megye'!V201</f>
        <v>10</v>
      </c>
      <c r="O189" s="0" t="n">
        <f aca="false">'Vas megye'!W201</f>
        <v>755</v>
      </c>
      <c r="P189" s="0" t="n">
        <f aca="false">'Vas megye'!X201</f>
        <v>0</v>
      </c>
      <c r="Q189" s="0" t="n">
        <f aca="false">'Vas megye'!Y201</f>
        <v>8</v>
      </c>
      <c r="R189" s="0" t="n">
        <f aca="false">'Vas megye'!Z201</f>
        <v>24</v>
      </c>
    </row>
    <row r="190" customFormat="false" ht="13.8" hidden="false" customHeight="false" outlineLevel="0" collapsed="false">
      <c r="A190" s="0" t="str">
        <f aca="false">'Vas megye'!A202</f>
        <v>Dobrafalva</v>
      </c>
      <c r="B190" s="0" t="n">
        <f aca="false">'Vas megye'!B202</f>
        <v>0</v>
      </c>
      <c r="C190" s="0" t="n">
        <f aca="false">'Vas megye'!C202</f>
        <v>1</v>
      </c>
      <c r="D190" s="0" t="n">
        <f aca="false">'Vas megye'!D202</f>
        <v>700</v>
      </c>
      <c r="E190" s="0" t="n">
        <f aca="false">'Vas megye'!E202</f>
        <v>0</v>
      </c>
      <c r="F190" s="0" t="n">
        <f aca="false">'Vas megye'!F202</f>
        <v>0</v>
      </c>
      <c r="G190" s="0" t="n">
        <f aca="false">'Vas megye'!G202</f>
        <v>7</v>
      </c>
      <c r="H190" s="0" t="n">
        <f aca="false">'Vas megye'!H202</f>
        <v>0</v>
      </c>
      <c r="I190" s="0" t="n">
        <f aca="false">'Vas megye'!P202</f>
        <v>19</v>
      </c>
      <c r="J190" s="0" t="n">
        <f aca="false">'Vas megye'!Q202</f>
        <v>724</v>
      </c>
      <c r="K190" s="0" t="n">
        <f aca="false">'Vas megye'!R202</f>
        <v>1</v>
      </c>
      <c r="L190" s="0" t="n">
        <f aca="false">'Vas megye'!S202</f>
        <v>0</v>
      </c>
      <c r="M190" s="0" t="n">
        <f aca="false">'Vas megye'!T202</f>
        <v>23</v>
      </c>
      <c r="N190" s="0" t="n">
        <f aca="false">'Vas megye'!V202</f>
        <v>14</v>
      </c>
      <c r="O190" s="0" t="n">
        <f aca="false">'Vas megye'!W202</f>
        <v>693</v>
      </c>
      <c r="P190" s="0" t="n">
        <f aca="false">'Vas megye'!X202</f>
        <v>0</v>
      </c>
      <c r="Q190" s="0" t="n">
        <f aca="false">'Vas megye'!Y202</f>
        <v>0</v>
      </c>
      <c r="R190" s="0" t="n">
        <f aca="false">'Vas megye'!Z202</f>
        <v>22</v>
      </c>
    </row>
    <row r="191" customFormat="false" ht="13.8" hidden="false" customHeight="false" outlineLevel="0" collapsed="false">
      <c r="A191" s="0" t="str">
        <f aca="false">'Vas megye'!A203</f>
        <v>Dolincz (Kis-), Kisdolány</v>
      </c>
      <c r="B191" s="0" t="n">
        <f aca="false">'Vas megye'!B203</f>
        <v>0</v>
      </c>
      <c r="C191" s="0" t="n">
        <f aca="false">'Vas megye'!C203</f>
        <v>0</v>
      </c>
      <c r="D191" s="0" t="n">
        <f aca="false">'Vas megye'!D203</f>
        <v>1</v>
      </c>
      <c r="E191" s="0" t="n">
        <f aca="false">'Vas megye'!E203</f>
        <v>0</v>
      </c>
      <c r="F191" s="0" t="n">
        <f aca="false">'Vas megye'!F203</f>
        <v>0</v>
      </c>
      <c r="G191" s="0" t="n">
        <f aca="false">'Vas megye'!G203</f>
        <v>105</v>
      </c>
      <c r="H191" s="0" t="n">
        <f aca="false">'Vas megye'!H203</f>
        <v>0</v>
      </c>
      <c r="I191" s="0" t="n">
        <f aca="false">'Vas megye'!P203</f>
        <v>1</v>
      </c>
      <c r="J191" s="0" t="n">
        <f aca="false">'Vas megye'!Q203</f>
        <v>0</v>
      </c>
      <c r="K191" s="0" t="n">
        <f aca="false">'Vas megye'!R203</f>
        <v>0</v>
      </c>
      <c r="L191" s="0" t="n">
        <f aca="false">'Vas megye'!S203</f>
        <v>0</v>
      </c>
      <c r="M191" s="0" t="n">
        <f aca="false">'Vas megye'!T203</f>
        <v>126</v>
      </c>
      <c r="N191" s="0" t="n">
        <f aca="false">'Vas megye'!V203</f>
        <v>6</v>
      </c>
      <c r="O191" s="0" t="n">
        <f aca="false">'Vas megye'!W203</f>
        <v>0</v>
      </c>
      <c r="P191" s="0" t="n">
        <f aca="false">'Vas megye'!X203</f>
        <v>0</v>
      </c>
      <c r="Q191" s="0" t="n">
        <f aca="false">'Vas megye'!Y203</f>
        <v>0</v>
      </c>
      <c r="R191" s="0" t="n">
        <f aca="false">'Vas megye'!Z203</f>
        <v>127</v>
      </c>
    </row>
    <row r="192" customFormat="false" ht="13.8" hidden="false" customHeight="false" outlineLevel="0" collapsed="false">
      <c r="A192" s="0" t="str">
        <f aca="false">'Vas megye'!A204</f>
        <v>Dolincz (Nagy-), Nagydolány</v>
      </c>
      <c r="B192" s="0" t="n">
        <f aca="false">'Vas megye'!B204</f>
        <v>0</v>
      </c>
      <c r="C192" s="0" t="n">
        <f aca="false">'Vas megye'!C204</f>
        <v>7</v>
      </c>
      <c r="D192" s="0" t="n">
        <f aca="false">'Vas megye'!D204</f>
        <v>9</v>
      </c>
      <c r="E192" s="0" t="n">
        <f aca="false">'Vas megye'!E204</f>
        <v>0</v>
      </c>
      <c r="F192" s="0" t="n">
        <f aca="false">'Vas megye'!F204</f>
        <v>0</v>
      </c>
      <c r="G192" s="0" t="n">
        <f aca="false">'Vas megye'!G204</f>
        <v>390</v>
      </c>
      <c r="H192" s="0" t="n">
        <f aca="false">'Vas megye'!H204</f>
        <v>0</v>
      </c>
      <c r="I192" s="0" t="n">
        <f aca="false">'Vas megye'!P204</f>
        <v>11</v>
      </c>
      <c r="J192" s="0" t="n">
        <f aca="false">'Vas megye'!Q204</f>
        <v>6</v>
      </c>
      <c r="K192" s="0" t="n">
        <f aca="false">'Vas megye'!R204</f>
        <v>0</v>
      </c>
      <c r="L192" s="0" t="n">
        <f aca="false">'Vas megye'!S204</f>
        <v>0</v>
      </c>
      <c r="M192" s="0" t="n">
        <f aca="false">'Vas megye'!T204</f>
        <v>401</v>
      </c>
      <c r="N192" s="0" t="n">
        <f aca="false">'Vas megye'!V204</f>
        <v>20</v>
      </c>
      <c r="O192" s="0" t="n">
        <f aca="false">'Vas megye'!W204</f>
        <v>2</v>
      </c>
      <c r="P192" s="0" t="n">
        <f aca="false">'Vas megye'!X204</f>
        <v>0</v>
      </c>
      <c r="Q192" s="0" t="n">
        <f aca="false">'Vas megye'!Y204</f>
        <v>0</v>
      </c>
      <c r="R192" s="0" t="n">
        <f aca="false">'Vas megye'!Z204</f>
        <v>398</v>
      </c>
    </row>
    <row r="193" customFormat="false" ht="13.8" hidden="false" customHeight="false" outlineLevel="0" collapsed="false">
      <c r="A193" s="0" t="str">
        <f aca="false">'Vas megye'!A205</f>
        <v>Domonkosfa</v>
      </c>
      <c r="B193" s="0" t="n">
        <f aca="false">'Vas megye'!B205</f>
        <v>0</v>
      </c>
      <c r="C193" s="0" t="n">
        <f aca="false">'Vas megye'!C205</f>
        <v>358</v>
      </c>
      <c r="D193" s="0" t="n">
        <f aca="false">'Vas megye'!D205</f>
        <v>8</v>
      </c>
      <c r="E193" s="0" t="n">
        <f aca="false">'Vas megye'!E205</f>
        <v>0</v>
      </c>
      <c r="F193" s="0" t="n">
        <f aca="false">'Vas megye'!F205</f>
        <v>0</v>
      </c>
      <c r="G193" s="0" t="n">
        <f aca="false">'Vas megye'!G205</f>
        <v>27</v>
      </c>
      <c r="H193" s="0" t="n">
        <f aca="false">'Vas megye'!H205</f>
        <v>0</v>
      </c>
      <c r="I193" s="0" t="n">
        <f aca="false">'Vas megye'!P205</f>
        <v>645</v>
      </c>
      <c r="J193" s="0" t="n">
        <f aca="false">'Vas megye'!Q205</f>
        <v>3</v>
      </c>
      <c r="K193" s="0" t="n">
        <f aca="false">'Vas megye'!R205</f>
        <v>0</v>
      </c>
      <c r="L193" s="0" t="n">
        <f aca="false">'Vas megye'!S205</f>
        <v>0</v>
      </c>
      <c r="M193" s="0" t="n">
        <f aca="false">'Vas megye'!T205</f>
        <v>40</v>
      </c>
      <c r="N193" s="0" t="n">
        <f aca="false">'Vas megye'!V205</f>
        <v>601</v>
      </c>
      <c r="O193" s="0" t="n">
        <f aca="false">'Vas megye'!W205</f>
        <v>0</v>
      </c>
      <c r="P193" s="0" t="n">
        <f aca="false">'Vas megye'!X205</f>
        <v>0</v>
      </c>
      <c r="Q193" s="0" t="n">
        <f aca="false">'Vas megye'!Y205</f>
        <v>0</v>
      </c>
      <c r="R193" s="0" t="n">
        <f aca="false">'Vas megye'!Z205</f>
        <v>111</v>
      </c>
    </row>
    <row r="194" customFormat="false" ht="13.8" hidden="false" customHeight="false" outlineLevel="0" collapsed="false">
      <c r="A194" s="0" t="str">
        <f aca="false">'Vas megye'!A206</f>
        <v>Döbör</v>
      </c>
      <c r="B194" s="0" t="n">
        <f aca="false">'Vas megye'!B206</f>
        <v>0</v>
      </c>
      <c r="C194" s="0" t="n">
        <f aca="false">'Vas megye'!C206</f>
        <v>0</v>
      </c>
      <c r="D194" s="0" t="n">
        <f aca="false">'Vas megye'!D206</f>
        <v>364</v>
      </c>
      <c r="E194" s="0" t="n">
        <f aca="false">'Vas megye'!E206</f>
        <v>0</v>
      </c>
      <c r="F194" s="0" t="n">
        <f aca="false">'Vas megye'!F206</f>
        <v>0</v>
      </c>
      <c r="G194" s="0" t="n">
        <f aca="false">'Vas megye'!G206</f>
        <v>1</v>
      </c>
      <c r="H194" s="0" t="n">
        <f aca="false">'Vas megye'!H206</f>
        <v>0</v>
      </c>
      <c r="I194" s="0" t="n">
        <f aca="false">'Vas megye'!P206</f>
        <v>1</v>
      </c>
      <c r="J194" s="0" t="n">
        <f aca="false">'Vas megye'!Q206</f>
        <v>386</v>
      </c>
      <c r="K194" s="0" t="n">
        <f aca="false">'Vas megye'!R206</f>
        <v>0</v>
      </c>
      <c r="L194" s="0" t="n">
        <f aca="false">'Vas megye'!S206</f>
        <v>0</v>
      </c>
      <c r="M194" s="0" t="n">
        <f aca="false">'Vas megye'!T206</f>
        <v>9</v>
      </c>
      <c r="N194" s="0" t="n">
        <f aca="false">'Vas megye'!V206</f>
        <v>2</v>
      </c>
      <c r="O194" s="0" t="n">
        <f aca="false">'Vas megye'!W206</f>
        <v>387</v>
      </c>
      <c r="P194" s="0" t="n">
        <f aca="false">'Vas megye'!X206</f>
        <v>0</v>
      </c>
      <c r="Q194" s="0" t="n">
        <f aca="false">'Vas megye'!Y206</f>
        <v>0</v>
      </c>
      <c r="R194" s="0" t="n">
        <f aca="false">'Vas megye'!Z206</f>
        <v>13</v>
      </c>
    </row>
    <row r="195" customFormat="false" ht="13.8" hidden="false" customHeight="false" outlineLevel="0" collapsed="false">
      <c r="A195" s="0" t="str">
        <f aca="false">'Vas megye'!A207</f>
        <v>Ercsenye</v>
      </c>
      <c r="B195" s="0" t="n">
        <f aca="false">'Vas megye'!B207</f>
        <v>0</v>
      </c>
      <c r="C195" s="0" t="n">
        <f aca="false">'Vas megye'!C207</f>
        <v>0</v>
      </c>
      <c r="D195" s="0" t="n">
        <f aca="false">'Vas megye'!D207</f>
        <v>842</v>
      </c>
      <c r="E195" s="0" t="n">
        <f aca="false">'Vas megye'!E207</f>
        <v>0</v>
      </c>
      <c r="F195" s="0" t="n">
        <f aca="false">'Vas megye'!F207</f>
        <v>0</v>
      </c>
      <c r="G195" s="0" t="n">
        <f aca="false">'Vas megye'!G207</f>
        <v>0</v>
      </c>
      <c r="H195" s="0" t="n">
        <f aca="false">'Vas megye'!H207</f>
        <v>0</v>
      </c>
      <c r="I195" s="0" t="n">
        <f aca="false">'Vas megye'!P207</f>
        <v>6</v>
      </c>
      <c r="J195" s="0" t="n">
        <f aca="false">'Vas megye'!Q207</f>
        <v>859</v>
      </c>
      <c r="K195" s="0" t="n">
        <f aca="false">'Vas megye'!R207</f>
        <v>0</v>
      </c>
      <c r="L195" s="0" t="n">
        <f aca="false">'Vas megye'!S207</f>
        <v>0</v>
      </c>
      <c r="M195" s="0" t="n">
        <f aca="false">'Vas megye'!T207</f>
        <v>6</v>
      </c>
      <c r="N195" s="0" t="n">
        <f aca="false">'Vas megye'!V207</f>
        <v>6</v>
      </c>
      <c r="O195" s="0" t="n">
        <f aca="false">'Vas megye'!W207</f>
        <v>887</v>
      </c>
      <c r="P195" s="0" t="n">
        <f aca="false">'Vas megye'!X207</f>
        <v>0</v>
      </c>
      <c r="Q195" s="0" t="n">
        <f aca="false">'Vas megye'!Y207</f>
        <v>0</v>
      </c>
      <c r="R195" s="0" t="n">
        <f aca="false">'Vas megye'!Z207</f>
        <v>7</v>
      </c>
    </row>
    <row r="196" customFormat="false" ht="13.8" hidden="false" customHeight="false" outlineLevel="0" collapsed="false">
      <c r="A196" s="0" t="str">
        <f aca="false">'Vas megye'!A208</f>
        <v>Farkasdifalu, Farkasdifalva</v>
      </c>
      <c r="B196" s="0" t="n">
        <f aca="false">'Vas megye'!B208</f>
        <v>0</v>
      </c>
      <c r="C196" s="0" t="n">
        <f aca="false">'Vas megye'!C208</f>
        <v>16</v>
      </c>
      <c r="D196" s="0" t="n">
        <f aca="false">'Vas megye'!D208</f>
        <v>1121</v>
      </c>
      <c r="E196" s="0" t="n">
        <f aca="false">'Vas megye'!E208</f>
        <v>1</v>
      </c>
      <c r="F196" s="0" t="n">
        <f aca="false">'Vas megye'!F208</f>
        <v>6</v>
      </c>
      <c r="G196" s="0" t="n">
        <f aca="false">'Vas megye'!G208</f>
        <v>21</v>
      </c>
      <c r="H196" s="0" t="n">
        <f aca="false">'Vas megye'!H208</f>
        <v>0</v>
      </c>
      <c r="I196" s="0" t="n">
        <f aca="false">'Vas megye'!P208</f>
        <v>33</v>
      </c>
      <c r="J196" s="0" t="n">
        <f aca="false">'Vas megye'!Q208</f>
        <v>1075</v>
      </c>
      <c r="K196" s="0" t="n">
        <f aca="false">'Vas megye'!R208</f>
        <v>0</v>
      </c>
      <c r="L196" s="0" t="n">
        <f aca="false">'Vas megye'!S208</f>
        <v>1</v>
      </c>
      <c r="M196" s="0" t="n">
        <f aca="false">'Vas megye'!T208</f>
        <v>47</v>
      </c>
      <c r="N196" s="0" t="n">
        <f aca="false">'Vas megye'!V208</f>
        <v>37</v>
      </c>
      <c r="O196" s="0" t="n">
        <f aca="false">'Vas megye'!W208</f>
        <v>973</v>
      </c>
      <c r="P196" s="0" t="n">
        <f aca="false">'Vas megye'!X208</f>
        <v>0</v>
      </c>
      <c r="Q196" s="0" t="n">
        <f aca="false">'Vas megye'!Y208</f>
        <v>0</v>
      </c>
      <c r="R196" s="0" t="n">
        <f aca="false">'Vas megye'!Z208</f>
        <v>91</v>
      </c>
    </row>
    <row r="197" customFormat="false" ht="13.8" hidden="false" customHeight="false" outlineLevel="0" collapsed="false">
      <c r="A197" s="0" t="str">
        <f aca="false">'Vas megye'!A209</f>
        <v>Farkasfa</v>
      </c>
      <c r="B197" s="0" t="n">
        <f aca="false">'Vas megye'!B209</f>
        <v>0</v>
      </c>
      <c r="C197" s="0" t="n">
        <f aca="false">'Vas megye'!C209</f>
        <v>380</v>
      </c>
      <c r="D197" s="0" t="n">
        <f aca="false">'Vas megye'!D209</f>
        <v>26</v>
      </c>
      <c r="E197" s="0" t="n">
        <f aca="false">'Vas megye'!E209</f>
        <v>0</v>
      </c>
      <c r="F197" s="0" t="n">
        <f aca="false">'Vas megye'!F209</f>
        <v>35</v>
      </c>
      <c r="G197" s="0" t="n">
        <f aca="false">'Vas megye'!G209</f>
        <v>0</v>
      </c>
      <c r="H197" s="0" t="n">
        <f aca="false">'Vas megye'!H209</f>
        <v>0</v>
      </c>
      <c r="I197" s="0" t="n">
        <f aca="false">'Vas megye'!P209</f>
        <v>519</v>
      </c>
      <c r="J197" s="0" t="n">
        <f aca="false">'Vas megye'!Q209</f>
        <v>9</v>
      </c>
      <c r="K197" s="0" t="n">
        <f aca="false">'Vas megye'!R209</f>
        <v>0</v>
      </c>
      <c r="L197" s="0" t="n">
        <f aca="false">'Vas megye'!S209</f>
        <v>0</v>
      </c>
      <c r="M197" s="0" t="n">
        <f aca="false">'Vas megye'!T209</f>
        <v>42</v>
      </c>
      <c r="N197" s="0" t="n">
        <f aca="false">'Vas megye'!V209</f>
        <v>561</v>
      </c>
      <c r="O197" s="0" t="n">
        <f aca="false">'Vas megye'!W209</f>
        <v>1</v>
      </c>
      <c r="P197" s="0" t="n">
        <f aca="false">'Vas megye'!X209</f>
        <v>0</v>
      </c>
      <c r="Q197" s="0" t="n">
        <f aca="false">'Vas megye'!Y209</f>
        <v>0</v>
      </c>
      <c r="R197" s="0" t="n">
        <f aca="false">'Vas megye'!Z209</f>
        <v>35</v>
      </c>
    </row>
    <row r="198" customFormat="false" ht="13.8" hidden="false" customHeight="false" outlineLevel="0" collapsed="false">
      <c r="A198" s="0" t="str">
        <f aca="false">'Vas megye'!A210</f>
        <v>Füzes (Rába-)</v>
      </c>
      <c r="B198" s="0" t="n">
        <f aca="false">'Vas megye'!B210</f>
        <v>0</v>
      </c>
      <c r="C198" s="0" t="n">
        <f aca="false">'Vas megye'!C210</f>
        <v>4</v>
      </c>
      <c r="D198" s="0" t="n">
        <f aca="false">'Vas megye'!D210</f>
        <v>1118</v>
      </c>
      <c r="E198" s="0" t="n">
        <f aca="false">'Vas megye'!E210</f>
        <v>1</v>
      </c>
      <c r="F198" s="0" t="n">
        <f aca="false">'Vas megye'!F210</f>
        <v>0</v>
      </c>
      <c r="G198" s="0" t="n">
        <f aca="false">'Vas megye'!G210</f>
        <v>0</v>
      </c>
      <c r="H198" s="0" t="n">
        <f aca="false">'Vas megye'!H210</f>
        <v>0</v>
      </c>
      <c r="I198" s="0" t="n">
        <f aca="false">'Vas megye'!P210</f>
        <v>23</v>
      </c>
      <c r="J198" s="0" t="n">
        <f aca="false">'Vas megye'!Q210</f>
        <v>1447</v>
      </c>
      <c r="K198" s="0" t="n">
        <f aca="false">'Vas megye'!R210</f>
        <v>0</v>
      </c>
      <c r="L198" s="0" t="n">
        <f aca="false">'Vas megye'!S210</f>
        <v>0</v>
      </c>
      <c r="M198" s="0" t="n">
        <f aca="false">'Vas megye'!T210</f>
        <v>0</v>
      </c>
      <c r="N198" s="0" t="n">
        <f aca="false">'Vas megye'!V210</f>
        <v>31</v>
      </c>
      <c r="O198" s="0" t="n">
        <f aca="false">'Vas megye'!W210</f>
        <v>1402</v>
      </c>
      <c r="P198" s="0" t="n">
        <f aca="false">'Vas megye'!X210</f>
        <v>0</v>
      </c>
      <c r="Q198" s="0" t="n">
        <f aca="false">'Vas megye'!Y210</f>
        <v>0</v>
      </c>
      <c r="R198" s="0" t="n">
        <f aca="false">'Vas megye'!Z210</f>
        <v>1</v>
      </c>
    </row>
    <row r="199" customFormat="false" ht="13.8" hidden="false" customHeight="false" outlineLevel="0" collapsed="false">
      <c r="A199" s="0" t="str">
        <f aca="false">'Vas megye'!A211</f>
        <v>Gasztony</v>
      </c>
      <c r="B199" s="0" t="n">
        <f aca="false">'Vas megye'!B211</f>
        <v>0</v>
      </c>
      <c r="C199" s="0" t="n">
        <f aca="false">'Vas megye'!C211</f>
        <v>601</v>
      </c>
      <c r="D199" s="0" t="n">
        <f aca="false">'Vas megye'!D211</f>
        <v>62</v>
      </c>
      <c r="E199" s="0" t="n">
        <f aca="false">'Vas megye'!E211</f>
        <v>3</v>
      </c>
      <c r="F199" s="0" t="n">
        <f aca="false">'Vas megye'!F211</f>
        <v>0</v>
      </c>
      <c r="G199" s="0" t="n">
        <f aca="false">'Vas megye'!G211</f>
        <v>5</v>
      </c>
      <c r="H199" s="0" t="n">
        <f aca="false">'Vas megye'!H211</f>
        <v>0</v>
      </c>
      <c r="I199" s="0" t="n">
        <f aca="false">'Vas megye'!P211</f>
        <v>724</v>
      </c>
      <c r="J199" s="0" t="n">
        <f aca="false">'Vas megye'!Q211</f>
        <v>10</v>
      </c>
      <c r="K199" s="0" t="n">
        <f aca="false">'Vas megye'!R211</f>
        <v>0</v>
      </c>
      <c r="L199" s="0" t="n">
        <f aca="false">'Vas megye'!S211</f>
        <v>1</v>
      </c>
      <c r="M199" s="0" t="n">
        <f aca="false">'Vas megye'!T211</f>
        <v>5</v>
      </c>
      <c r="N199" s="0" t="n">
        <f aca="false">'Vas megye'!V211</f>
        <v>815</v>
      </c>
      <c r="O199" s="0" t="n">
        <f aca="false">'Vas megye'!W211</f>
        <v>7</v>
      </c>
      <c r="P199" s="0" t="n">
        <f aca="false">'Vas megye'!X211</f>
        <v>0</v>
      </c>
      <c r="Q199" s="0" t="n">
        <f aca="false">'Vas megye'!Y211</f>
        <v>0</v>
      </c>
      <c r="R199" s="0" t="n">
        <f aca="false">'Vas megye'!Z211</f>
        <v>1</v>
      </c>
    </row>
    <row r="200" customFormat="false" ht="13.8" hidden="false" customHeight="false" outlineLevel="0" collapsed="false">
      <c r="A200" s="0" t="str">
        <f aca="false">'Vas megye'!A212</f>
        <v>Grics, Gercse, Gritsch</v>
      </c>
      <c r="B200" s="0" t="n">
        <f aca="false">'Vas megye'!B212</f>
        <v>0</v>
      </c>
      <c r="C200" s="0" t="n">
        <f aca="false">'Vas megye'!C212</f>
        <v>0</v>
      </c>
      <c r="D200" s="0" t="n">
        <f aca="false">'Vas megye'!D212</f>
        <v>171</v>
      </c>
      <c r="E200" s="0" t="n">
        <f aca="false">'Vas megye'!E212</f>
        <v>0</v>
      </c>
      <c r="F200" s="0" t="n">
        <f aca="false">'Vas megye'!F212</f>
        <v>0</v>
      </c>
      <c r="G200" s="0" t="n">
        <f aca="false">'Vas megye'!G212</f>
        <v>0</v>
      </c>
      <c r="H200" s="0" t="n">
        <f aca="false">'Vas megye'!H212</f>
        <v>0</v>
      </c>
      <c r="I200" s="0" t="n">
        <f aca="false">'Vas megye'!P212</f>
        <v>0</v>
      </c>
      <c r="J200" s="0" t="n">
        <f aca="false">'Vas megye'!Q212</f>
        <v>160</v>
      </c>
      <c r="K200" s="0" t="n">
        <f aca="false">'Vas megye'!R212</f>
        <v>0</v>
      </c>
      <c r="L200" s="0" t="n">
        <f aca="false">'Vas megye'!S212</f>
        <v>0</v>
      </c>
      <c r="M200" s="0" t="n">
        <f aca="false">'Vas megye'!T212</f>
        <v>11</v>
      </c>
      <c r="N200" s="0" t="n">
        <f aca="false">'Vas megye'!V212</f>
        <v>0</v>
      </c>
      <c r="O200" s="0" t="n">
        <f aca="false">'Vas megye'!W212</f>
        <v>172</v>
      </c>
      <c r="P200" s="0" t="n">
        <f aca="false">'Vas megye'!X212</f>
        <v>0</v>
      </c>
      <c r="Q200" s="0" t="n">
        <f aca="false">'Vas megye'!Y212</f>
        <v>0</v>
      </c>
      <c r="R200" s="0" t="n">
        <f aca="false">'Vas megye'!Z212</f>
        <v>24</v>
      </c>
    </row>
    <row r="201" customFormat="false" ht="13.8" hidden="false" customHeight="false" outlineLevel="0" collapsed="false">
      <c r="A201" s="0" t="str">
        <f aca="false">'Vas megye'!A213</f>
        <v>Gyanafalva</v>
      </c>
      <c r="B201" s="0" t="n">
        <f aca="false">'Vas megye'!B213</f>
        <v>0</v>
      </c>
      <c r="C201" s="0" t="n">
        <f aca="false">'Vas megye'!C213</f>
        <v>60</v>
      </c>
      <c r="D201" s="0" t="n">
        <f aca="false">'Vas megye'!D213</f>
        <v>1681</v>
      </c>
      <c r="E201" s="0" t="n">
        <f aca="false">'Vas megye'!E213</f>
        <v>0</v>
      </c>
      <c r="F201" s="0" t="n">
        <f aca="false">'Vas megye'!F213</f>
        <v>13</v>
      </c>
      <c r="G201" s="0" t="n">
        <f aca="false">'Vas megye'!G213</f>
        <v>17</v>
      </c>
      <c r="H201" s="0" t="n">
        <f aca="false">'Vas megye'!H213</f>
        <v>0</v>
      </c>
      <c r="I201" s="0" t="n">
        <f aca="false">'Vas megye'!P213</f>
        <v>84</v>
      </c>
      <c r="J201" s="0" t="n">
        <f aca="false">'Vas megye'!Q213</f>
        <v>1892</v>
      </c>
      <c r="K201" s="0" t="n">
        <f aca="false">'Vas megye'!R213</f>
        <v>2</v>
      </c>
      <c r="L201" s="0" t="n">
        <f aca="false">'Vas megye'!S213</f>
        <v>4</v>
      </c>
      <c r="M201" s="0" t="n">
        <f aca="false">'Vas megye'!T213</f>
        <v>58</v>
      </c>
      <c r="N201" s="0" t="n">
        <f aca="false">'Vas megye'!V213</f>
        <v>121</v>
      </c>
      <c r="O201" s="0" t="n">
        <f aca="false">'Vas megye'!W213</f>
        <v>1950</v>
      </c>
      <c r="P201" s="0" t="n">
        <f aca="false">'Vas megye'!X213</f>
        <v>1</v>
      </c>
      <c r="Q201" s="0" t="n">
        <f aca="false">'Vas megye'!Y213</f>
        <v>1</v>
      </c>
      <c r="R201" s="0" t="n">
        <f aca="false">'Vas megye'!Z213</f>
        <v>33</v>
      </c>
    </row>
    <row r="202" customFormat="false" ht="13.8" hidden="false" customHeight="false" outlineLevel="0" collapsed="false">
      <c r="A202" s="0" t="str">
        <f aca="false">'Vas megye'!A214</f>
        <v>Gyarmat (Rába-)</v>
      </c>
      <c r="B202" s="0" t="n">
        <f aca="false">'Vas megye'!B214</f>
        <v>0</v>
      </c>
      <c r="C202" s="0" t="n">
        <f aca="false">'Vas megye'!C214</f>
        <v>849</v>
      </c>
      <c r="D202" s="0" t="n">
        <f aca="false">'Vas megye'!D214</f>
        <v>10</v>
      </c>
      <c r="E202" s="0" t="n">
        <f aca="false">'Vas megye'!E214</f>
        <v>0</v>
      </c>
      <c r="F202" s="0" t="n">
        <f aca="false">'Vas megye'!F214</f>
        <v>0</v>
      </c>
      <c r="G202" s="0" t="n">
        <f aca="false">'Vas megye'!G214</f>
        <v>25</v>
      </c>
      <c r="H202" s="0" t="n">
        <f aca="false">'Vas megye'!H214</f>
        <v>0</v>
      </c>
      <c r="I202" s="0" t="n">
        <f aca="false">'Vas megye'!P214</f>
        <v>1042</v>
      </c>
      <c r="J202" s="0" t="n">
        <f aca="false">'Vas megye'!Q214</f>
        <v>11</v>
      </c>
      <c r="K202" s="0" t="n">
        <f aca="false">'Vas megye'!R214</f>
        <v>0</v>
      </c>
      <c r="L202" s="0" t="n">
        <f aca="false">'Vas megye'!S214</f>
        <v>0</v>
      </c>
      <c r="M202" s="0" t="n">
        <f aca="false">'Vas megye'!T214</f>
        <v>5</v>
      </c>
      <c r="N202" s="0" t="n">
        <f aca="false">'Vas megye'!V214</f>
        <v>1098</v>
      </c>
      <c r="O202" s="0" t="n">
        <f aca="false">'Vas megye'!W214</f>
        <v>6</v>
      </c>
      <c r="P202" s="0" t="n">
        <f aca="false">'Vas megye'!X214</f>
        <v>0</v>
      </c>
      <c r="Q202" s="0" t="n">
        <f aca="false">'Vas megye'!Y214</f>
        <v>0</v>
      </c>
      <c r="R202" s="0" t="n">
        <f aca="false">'Vas megye'!Z214</f>
        <v>1</v>
      </c>
    </row>
    <row r="203" customFormat="false" ht="13.8" hidden="false" customHeight="false" outlineLevel="0" collapsed="false">
      <c r="A203" s="0" t="str">
        <f aca="false">'Vas megye'!A215</f>
        <v>Háromház</v>
      </c>
      <c r="B203" s="0" t="n">
        <f aca="false">'Vas megye'!B215</f>
        <v>0</v>
      </c>
      <c r="C203" s="0" t="n">
        <f aca="false">'Vas megye'!C215</f>
        <v>129</v>
      </c>
      <c r="D203" s="0" t="n">
        <f aca="false">'Vas megye'!D215</f>
        <v>4</v>
      </c>
      <c r="E203" s="0" t="n">
        <f aca="false">'Vas megye'!E215</f>
        <v>0</v>
      </c>
      <c r="F203" s="0" t="n">
        <f aca="false">'Vas megye'!F215</f>
        <v>0</v>
      </c>
      <c r="G203" s="0" t="n">
        <f aca="false">'Vas megye'!G215</f>
        <v>0</v>
      </c>
      <c r="H203" s="0" t="n">
        <f aca="false">'Vas megye'!H215</f>
        <v>0</v>
      </c>
      <c r="I203" s="0" t="n">
        <f aca="false">'Vas megye'!P215</f>
        <v>140</v>
      </c>
      <c r="J203" s="0" t="n">
        <f aca="false">'Vas megye'!Q215</f>
        <v>0</v>
      </c>
      <c r="K203" s="0" t="n">
        <f aca="false">'Vas megye'!R215</f>
        <v>0</v>
      </c>
      <c r="L203" s="0" t="n">
        <f aca="false">'Vas megye'!S215</f>
        <v>0</v>
      </c>
      <c r="M203" s="0" t="n">
        <f aca="false">'Vas megye'!T215</f>
        <v>0</v>
      </c>
      <c r="N203" s="0" t="n">
        <f aca="false">'Vas megye'!V215</f>
        <v>177</v>
      </c>
      <c r="O203" s="0" t="n">
        <f aca="false">'Vas megye'!W215</f>
        <v>0</v>
      </c>
      <c r="P203" s="0" t="n">
        <f aca="false">'Vas megye'!X215</f>
        <v>0</v>
      </c>
      <c r="Q203" s="0" t="n">
        <f aca="false">'Vas megye'!Y215</f>
        <v>0</v>
      </c>
      <c r="R203" s="0" t="n">
        <f aca="false">'Vas megye'!Z215</f>
        <v>0</v>
      </c>
    </row>
    <row r="204" customFormat="false" ht="13.8" hidden="false" customHeight="false" outlineLevel="0" collapsed="false">
      <c r="A204" s="0" t="str">
        <f aca="false">'Vas megye'!A216</f>
        <v>Hidegkut, Hidegkut (Német-)</v>
      </c>
      <c r="B204" s="0" t="n">
        <f aca="false">'Vas megye'!B216</f>
        <v>0</v>
      </c>
      <c r="C204" s="0" t="n">
        <f aca="false">'Vas megye'!C216</f>
        <v>6</v>
      </c>
      <c r="D204" s="0" t="n">
        <f aca="false">'Vas megye'!D216</f>
        <v>1832</v>
      </c>
      <c r="E204" s="0" t="n">
        <f aca="false">'Vas megye'!E216</f>
        <v>3</v>
      </c>
      <c r="F204" s="0" t="n">
        <f aca="false">'Vas megye'!F216</f>
        <v>0</v>
      </c>
      <c r="G204" s="0" t="n">
        <f aca="false">'Vas megye'!G216</f>
        <v>4</v>
      </c>
      <c r="H204" s="0" t="n">
        <f aca="false">'Vas megye'!H216</f>
        <v>0</v>
      </c>
      <c r="I204" s="0" t="n">
        <f aca="false">'Vas megye'!P216</f>
        <v>9</v>
      </c>
      <c r="J204" s="0" t="n">
        <f aca="false">'Vas megye'!Q216</f>
        <v>1911</v>
      </c>
      <c r="K204" s="0" t="n">
        <f aca="false">'Vas megye'!R216</f>
        <v>4</v>
      </c>
      <c r="L204" s="0" t="n">
        <f aca="false">'Vas megye'!S216</f>
        <v>0</v>
      </c>
      <c r="M204" s="0" t="n">
        <f aca="false">'Vas megye'!T216</f>
        <v>0</v>
      </c>
      <c r="N204" s="0" t="n">
        <f aca="false">'Vas megye'!V216</f>
        <v>21</v>
      </c>
      <c r="O204" s="0" t="n">
        <f aca="false">'Vas megye'!W216</f>
        <v>1693</v>
      </c>
      <c r="P204" s="0" t="n">
        <f aca="false">'Vas megye'!X216</f>
        <v>2</v>
      </c>
      <c r="Q204" s="0" t="n">
        <f aca="false">'Vas megye'!Y216</f>
        <v>0</v>
      </c>
      <c r="R204" s="0" t="n">
        <f aca="false">'Vas megye'!Z216</f>
        <v>78</v>
      </c>
    </row>
    <row r="205" customFormat="false" ht="13.8" hidden="false" customHeight="false" outlineLevel="0" collapsed="false">
      <c r="A205" s="0" t="str">
        <f aca="false">'Vas megye'!A217</f>
        <v>Hodos (Őri-)</v>
      </c>
      <c r="B205" s="0" t="n">
        <f aca="false">'Vas megye'!B217</f>
        <v>0</v>
      </c>
      <c r="C205" s="0" t="n">
        <f aca="false">'Vas megye'!C217</f>
        <v>348</v>
      </c>
      <c r="D205" s="0" t="n">
        <f aca="false">'Vas megye'!D217</f>
        <v>6</v>
      </c>
      <c r="E205" s="0" t="n">
        <f aca="false">'Vas megye'!E217</f>
        <v>0</v>
      </c>
      <c r="F205" s="0" t="n">
        <f aca="false">'Vas megye'!F217</f>
        <v>1</v>
      </c>
      <c r="G205" s="0" t="n">
        <f aca="false">'Vas megye'!G217</f>
        <v>55</v>
      </c>
      <c r="H205" s="0" t="n">
        <f aca="false">'Vas megye'!H217</f>
        <v>0</v>
      </c>
      <c r="I205" s="0" t="n">
        <f aca="false">'Vas megye'!P217</f>
        <v>458</v>
      </c>
      <c r="J205" s="0" t="n">
        <f aca="false">'Vas megye'!Q217</f>
        <v>0</v>
      </c>
      <c r="K205" s="0" t="n">
        <f aca="false">'Vas megye'!R217</f>
        <v>0</v>
      </c>
      <c r="L205" s="0" t="n">
        <f aca="false">'Vas megye'!S217</f>
        <v>0</v>
      </c>
      <c r="M205" s="0" t="n">
        <f aca="false">'Vas megye'!T217</f>
        <v>24</v>
      </c>
      <c r="N205" s="0" t="n">
        <f aca="false">'Vas megye'!V217</f>
        <v>469</v>
      </c>
      <c r="O205" s="0" t="n">
        <f aca="false">'Vas megye'!W217</f>
        <v>0</v>
      </c>
      <c r="P205" s="0" t="n">
        <f aca="false">'Vas megye'!X217</f>
        <v>7</v>
      </c>
      <c r="Q205" s="0" t="n">
        <f aca="false">'Vas megye'!Y217</f>
        <v>0</v>
      </c>
      <c r="R205" s="0" t="n">
        <f aca="false">'Vas megye'!Z217</f>
        <v>20</v>
      </c>
    </row>
    <row r="206" customFormat="false" ht="13.8" hidden="false" customHeight="false" outlineLevel="0" collapsed="false">
      <c r="A206" s="0" t="str">
        <f aca="false">'Vas megye'!A218</f>
        <v>Horvátfalu</v>
      </c>
      <c r="B206" s="0" t="n">
        <f aca="false">'Vas megye'!B218</f>
        <v>0</v>
      </c>
      <c r="C206" s="0" t="n">
        <f aca="false">'Vas megye'!C218</f>
        <v>0</v>
      </c>
      <c r="D206" s="0" t="n">
        <f aca="false">'Vas megye'!D218</f>
        <v>595</v>
      </c>
      <c r="E206" s="0" t="n">
        <f aca="false">'Vas megye'!E218</f>
        <v>0</v>
      </c>
      <c r="F206" s="0" t="n">
        <f aca="false">'Vas megye'!F218</f>
        <v>0</v>
      </c>
      <c r="G206" s="0" t="n">
        <f aca="false">'Vas megye'!G218</f>
        <v>0</v>
      </c>
      <c r="H206" s="0" t="n">
        <f aca="false">'Vas megye'!H218</f>
        <v>0</v>
      </c>
      <c r="I206" s="0" t="n">
        <f aca="false">'Vas megye'!P218</f>
        <v>2</v>
      </c>
      <c r="J206" s="0" t="n">
        <f aca="false">'Vas megye'!Q218</f>
        <v>662</v>
      </c>
      <c r="K206" s="0" t="n">
        <f aca="false">'Vas megye'!R218</f>
        <v>0</v>
      </c>
      <c r="L206" s="0" t="n">
        <f aca="false">'Vas megye'!S218</f>
        <v>0</v>
      </c>
      <c r="M206" s="0" t="n">
        <f aca="false">'Vas megye'!T218</f>
        <v>1</v>
      </c>
      <c r="N206" s="0" t="n">
        <f aca="false">'Vas megye'!V218</f>
        <v>2</v>
      </c>
      <c r="O206" s="0" t="n">
        <f aca="false">'Vas megye'!W218</f>
        <v>605</v>
      </c>
      <c r="P206" s="0" t="n">
        <f aca="false">'Vas megye'!X218</f>
        <v>0</v>
      </c>
      <c r="Q206" s="0" t="n">
        <f aca="false">'Vas megye'!Y218</f>
        <v>0</v>
      </c>
      <c r="R206" s="0" t="n">
        <f aca="false">'Vas megye'!Z218</f>
        <v>29</v>
      </c>
    </row>
    <row r="207" customFormat="false" ht="13.8" hidden="false" customHeight="false" outlineLevel="0" collapsed="false">
      <c r="A207" s="0" t="str">
        <f aca="false">'Vas megye'!A219</f>
        <v>Istvánfalu, Apátistvánfalva</v>
      </c>
      <c r="B207" s="0" t="n">
        <f aca="false">'Vas megye'!B219</f>
        <v>0</v>
      </c>
      <c r="C207" s="0" t="n">
        <f aca="false">'Vas megye'!C219</f>
        <v>1</v>
      </c>
      <c r="D207" s="0" t="n">
        <f aca="false">'Vas megye'!D219</f>
        <v>5</v>
      </c>
      <c r="E207" s="0" t="n">
        <f aca="false">'Vas megye'!E219</f>
        <v>1</v>
      </c>
      <c r="F207" s="0" t="n">
        <f aca="false">'Vas megye'!F219</f>
        <v>0</v>
      </c>
      <c r="G207" s="0" t="n">
        <f aca="false">'Vas megye'!G219</f>
        <v>489</v>
      </c>
      <c r="H207" s="0" t="n">
        <f aca="false">'Vas megye'!H219</f>
        <v>0</v>
      </c>
      <c r="I207" s="0" t="n">
        <f aca="false">'Vas megye'!P219</f>
        <v>21</v>
      </c>
      <c r="J207" s="0" t="n">
        <f aca="false">'Vas megye'!Q219</f>
        <v>2</v>
      </c>
      <c r="K207" s="0" t="n">
        <f aca="false">'Vas megye'!R219</f>
        <v>0</v>
      </c>
      <c r="L207" s="0" t="n">
        <f aca="false">'Vas megye'!S219</f>
        <v>0</v>
      </c>
      <c r="M207" s="0" t="n">
        <f aca="false">'Vas megye'!T219</f>
        <v>573</v>
      </c>
      <c r="N207" s="0" t="n">
        <f aca="false">'Vas megye'!V219</f>
        <v>51</v>
      </c>
      <c r="O207" s="0" t="n">
        <f aca="false">'Vas megye'!W219</f>
        <v>8</v>
      </c>
      <c r="P207" s="0" t="n">
        <f aca="false">'Vas megye'!X219</f>
        <v>0</v>
      </c>
      <c r="Q207" s="0" t="n">
        <f aca="false">'Vas megye'!Y219</f>
        <v>0</v>
      </c>
      <c r="R207" s="0" t="n">
        <f aca="false">'Vas megye'!Z219</f>
        <v>440</v>
      </c>
    </row>
    <row r="208" customFormat="false" ht="13.8" hidden="false" customHeight="false" outlineLevel="0" collapsed="false">
      <c r="A208" s="0" t="str">
        <f aca="false">'Vas megye'!A220</f>
        <v>Jakabhaz, Jakabháza</v>
      </c>
      <c r="B208" s="0" t="n">
        <f aca="false">'Vas megye'!B220</f>
        <v>0</v>
      </c>
      <c r="C208" s="0" t="n">
        <f aca="false">'Vas megye'!C220</f>
        <v>42</v>
      </c>
      <c r="D208" s="0" t="n">
        <f aca="false">'Vas megye'!D220</f>
        <v>241</v>
      </c>
      <c r="E208" s="0" t="n">
        <f aca="false">'Vas megye'!E220</f>
        <v>2</v>
      </c>
      <c r="F208" s="0" t="n">
        <f aca="false">'Vas megye'!F220</f>
        <v>4</v>
      </c>
      <c r="G208" s="0" t="n">
        <f aca="false">'Vas megye'!G220</f>
        <v>4</v>
      </c>
      <c r="H208" s="0" t="n">
        <f aca="false">'Vas megye'!H220</f>
        <v>0</v>
      </c>
      <c r="I208" s="0" t="n">
        <f aca="false">'Vas megye'!P220</f>
        <v>78</v>
      </c>
      <c r="J208" s="0" t="n">
        <f aca="false">'Vas megye'!Q220</f>
        <v>207</v>
      </c>
      <c r="K208" s="0" t="n">
        <f aca="false">'Vas megye'!R220</f>
        <v>0</v>
      </c>
      <c r="L208" s="0" t="n">
        <f aca="false">'Vas megye'!S220</f>
        <v>0</v>
      </c>
      <c r="M208" s="0" t="n">
        <f aca="false">'Vas megye'!T220</f>
        <v>0</v>
      </c>
      <c r="N208" s="0" t="n">
        <f aca="false">'Vas megye'!V220</f>
        <v>40</v>
      </c>
      <c r="O208" s="0" t="n">
        <f aca="false">'Vas megye'!W220</f>
        <v>180</v>
      </c>
      <c r="P208" s="0" t="n">
        <f aca="false">'Vas megye'!X220</f>
        <v>1</v>
      </c>
      <c r="Q208" s="0" t="n">
        <f aca="false">'Vas megye'!Y220</f>
        <v>0</v>
      </c>
      <c r="R208" s="0" t="n">
        <f aca="false">'Vas megye'!Z220</f>
        <v>0</v>
      </c>
    </row>
    <row r="209" customFormat="false" ht="13.8" hidden="false" customHeight="false" outlineLevel="0" collapsed="false">
      <c r="A209" s="0" t="str">
        <f aca="false">'Vas megye'!A221</f>
        <v>Kalch, Mészvölgy</v>
      </c>
      <c r="B209" s="0" t="n">
        <f aca="false">'Vas megye'!B221</f>
        <v>0</v>
      </c>
      <c r="C209" s="0" t="n">
        <f aca="false">'Vas megye'!C221</f>
        <v>0</v>
      </c>
      <c r="D209" s="0" t="n">
        <f aca="false">'Vas megye'!D221</f>
        <v>342</v>
      </c>
      <c r="E209" s="0" t="n">
        <f aca="false">'Vas megye'!E221</f>
        <v>0</v>
      </c>
      <c r="F209" s="0" t="n">
        <f aca="false">'Vas megye'!F221</f>
        <v>0</v>
      </c>
      <c r="G209" s="0" t="n">
        <f aca="false">'Vas megye'!G221</f>
        <v>6</v>
      </c>
      <c r="H209" s="0" t="n">
        <f aca="false">'Vas megye'!H221</f>
        <v>0</v>
      </c>
      <c r="I209" s="0" t="n">
        <f aca="false">'Vas megye'!P221</f>
        <v>0</v>
      </c>
      <c r="J209" s="0" t="n">
        <f aca="false">'Vas megye'!Q221</f>
        <v>365</v>
      </c>
      <c r="K209" s="0" t="n">
        <f aca="false">'Vas megye'!R221</f>
        <v>0</v>
      </c>
      <c r="L209" s="0" t="n">
        <f aca="false">'Vas megye'!S221</f>
        <v>0</v>
      </c>
      <c r="M209" s="0" t="n">
        <f aca="false">'Vas megye'!T221</f>
        <v>3</v>
      </c>
      <c r="N209" s="0" t="n">
        <f aca="false">'Vas megye'!V221</f>
        <v>0</v>
      </c>
      <c r="O209" s="0" t="n">
        <f aca="false">'Vas megye'!W221</f>
        <v>326</v>
      </c>
      <c r="P209" s="0" t="n">
        <f aca="false">'Vas megye'!X221</f>
        <v>0</v>
      </c>
      <c r="Q209" s="0" t="n">
        <f aca="false">'Vas megye'!Y221</f>
        <v>0</v>
      </c>
      <c r="R209" s="0" t="n">
        <f aca="false">'Vas megye'!Z221</f>
        <v>6</v>
      </c>
    </row>
    <row r="210" customFormat="false" ht="13.8" hidden="false" customHeight="false" outlineLevel="0" collapsed="false">
      <c r="A210" s="0" t="str">
        <f aca="false">'Vas megye'!A222</f>
        <v>Kápolna (Kerkás-), Kápolna (Kerka-)</v>
      </c>
      <c r="B210" s="0" t="n">
        <f aca="false">'Vas megye'!B222</f>
        <v>0</v>
      </c>
      <c r="C210" s="0" t="n">
        <f aca="false">'Vas megye'!C222</f>
        <v>309</v>
      </c>
      <c r="D210" s="0" t="n">
        <f aca="false">'Vas megye'!D222</f>
        <v>6</v>
      </c>
      <c r="E210" s="0" t="n">
        <f aca="false">'Vas megye'!E222</f>
        <v>0</v>
      </c>
      <c r="F210" s="0" t="n">
        <f aca="false">'Vas megye'!F222</f>
        <v>0</v>
      </c>
      <c r="G210" s="0" t="n">
        <f aca="false">'Vas megye'!G222</f>
        <v>1</v>
      </c>
      <c r="H210" s="0" t="n">
        <f aca="false">'Vas megye'!H222</f>
        <v>0</v>
      </c>
      <c r="I210" s="0" t="n">
        <f aca="false">'Vas megye'!P222</f>
        <v>325</v>
      </c>
      <c r="J210" s="0" t="n">
        <f aca="false">'Vas megye'!Q222</f>
        <v>3</v>
      </c>
      <c r="K210" s="0" t="n">
        <f aca="false">'Vas megye'!R222</f>
        <v>0</v>
      </c>
      <c r="L210" s="0" t="n">
        <f aca="false">'Vas megye'!S222</f>
        <v>0</v>
      </c>
      <c r="M210" s="0" t="n">
        <f aca="false">'Vas megye'!T222</f>
        <v>0</v>
      </c>
      <c r="N210" s="0" t="n">
        <f aca="false">'Vas megye'!V222</f>
        <v>354</v>
      </c>
      <c r="O210" s="0" t="n">
        <f aca="false">'Vas megye'!W222</f>
        <v>2</v>
      </c>
      <c r="P210" s="0" t="n">
        <f aca="false">'Vas megye'!X222</f>
        <v>0</v>
      </c>
      <c r="Q210" s="0" t="n">
        <f aca="false">'Vas megye'!Y222</f>
        <v>3</v>
      </c>
      <c r="R210" s="0" t="n">
        <f aca="false">'Vas megye'!Z222</f>
        <v>3</v>
      </c>
    </row>
    <row r="211" customFormat="false" ht="13.8" hidden="false" customHeight="false" outlineLevel="0" collapsed="false">
      <c r="A211" s="0" t="str">
        <f aca="false">'Vas megye'!A223</f>
        <v>Kapornak</v>
      </c>
      <c r="B211" s="0" t="n">
        <f aca="false">'Vas megye'!B223</f>
        <v>0</v>
      </c>
      <c r="C211" s="0" t="n">
        <f aca="false">'Vas megye'!C223</f>
        <v>187</v>
      </c>
      <c r="D211" s="0" t="n">
        <f aca="false">'Vas megye'!D223</f>
        <v>5</v>
      </c>
      <c r="E211" s="0" t="n">
        <f aca="false">'Vas megye'!E223</f>
        <v>0</v>
      </c>
      <c r="F211" s="0" t="n">
        <f aca="false">'Vas megye'!F223</f>
        <v>0</v>
      </c>
      <c r="G211" s="0" t="n">
        <f aca="false">'Vas megye'!G223</f>
        <v>8</v>
      </c>
      <c r="H211" s="0" t="n">
        <f aca="false">'Vas megye'!H223</f>
        <v>0</v>
      </c>
      <c r="I211" s="0" t="n">
        <f aca="false">'Vas megye'!P223</f>
        <v>220</v>
      </c>
      <c r="J211" s="0" t="n">
        <f aca="false">'Vas megye'!Q223</f>
        <v>0</v>
      </c>
      <c r="K211" s="0" t="n">
        <f aca="false">'Vas megye'!R223</f>
        <v>0</v>
      </c>
      <c r="L211" s="0" t="n">
        <f aca="false">'Vas megye'!S223</f>
        <v>0</v>
      </c>
      <c r="M211" s="0" t="n">
        <f aca="false">'Vas megye'!T223</f>
        <v>3</v>
      </c>
      <c r="N211" s="0" t="n">
        <f aca="false">'Vas megye'!V223</f>
        <v>225</v>
      </c>
      <c r="O211" s="0" t="n">
        <f aca="false">'Vas megye'!W223</f>
        <v>0</v>
      </c>
      <c r="P211" s="0" t="n">
        <f aca="false">'Vas megye'!X223</f>
        <v>0</v>
      </c>
      <c r="Q211" s="0" t="n">
        <f aca="false">'Vas megye'!Y223</f>
        <v>0</v>
      </c>
      <c r="R211" s="0" t="n">
        <f aca="false">'Vas megye'!Z223</f>
        <v>7</v>
      </c>
    </row>
    <row r="212" customFormat="false" ht="13.8" hidden="false" customHeight="false" outlineLevel="0" collapsed="false">
      <c r="A212" s="0" t="str">
        <f aca="false">'Vas megye'!A224</f>
        <v>Kercza</v>
      </c>
      <c r="B212" s="0" t="n">
        <f aca="false">'Vas megye'!B224</f>
        <v>0</v>
      </c>
      <c r="C212" s="0" t="n">
        <f aca="false">'Vas megye'!C224</f>
        <v>294</v>
      </c>
      <c r="D212" s="0" t="n">
        <f aca="false">'Vas megye'!D224</f>
        <v>2</v>
      </c>
      <c r="E212" s="0" t="n">
        <f aca="false">'Vas megye'!E224</f>
        <v>0</v>
      </c>
      <c r="F212" s="0" t="n">
        <f aca="false">'Vas megye'!F224</f>
        <v>0</v>
      </c>
      <c r="G212" s="0" t="n">
        <f aca="false">'Vas megye'!G224</f>
        <v>13</v>
      </c>
      <c r="H212" s="0" t="n">
        <f aca="false">'Vas megye'!H224</f>
        <v>0</v>
      </c>
      <c r="I212" s="0" t="n">
        <f aca="false">'Vas megye'!P224</f>
        <v>352</v>
      </c>
      <c r="J212" s="0" t="n">
        <f aca="false">'Vas megye'!Q224</f>
        <v>2</v>
      </c>
      <c r="K212" s="0" t="n">
        <f aca="false">'Vas megye'!R224</f>
        <v>0</v>
      </c>
      <c r="L212" s="0" t="n">
        <f aca="false">'Vas megye'!S224</f>
        <v>0</v>
      </c>
      <c r="M212" s="0" t="n">
        <f aca="false">'Vas megye'!T224</f>
        <v>11</v>
      </c>
      <c r="N212" s="0" t="n">
        <f aca="false">'Vas megye'!V224</f>
        <v>351</v>
      </c>
      <c r="O212" s="0" t="n">
        <f aca="false">'Vas megye'!W224</f>
        <v>0</v>
      </c>
      <c r="P212" s="0" t="n">
        <f aca="false">'Vas megye'!X224</f>
        <v>0</v>
      </c>
      <c r="Q212" s="0" t="n">
        <f aca="false">'Vas megye'!Y224</f>
        <v>0</v>
      </c>
      <c r="R212" s="0" t="n">
        <f aca="false">'Vas megye'!Z224</f>
        <v>2</v>
      </c>
    </row>
    <row r="213" customFormat="false" ht="13.8" hidden="false" customHeight="false" outlineLevel="0" collapsed="false">
      <c r="A213" s="0" t="str">
        <f aca="false">'Vas megye'!A225</f>
        <v>Keresztúr (Rába-)</v>
      </c>
      <c r="B213" s="0" t="n">
        <f aca="false">'Vas megye'!B225</f>
        <v>0</v>
      </c>
      <c r="C213" s="0" t="n">
        <f aca="false">'Vas megye'!C225</f>
        <v>21</v>
      </c>
      <c r="D213" s="0" t="n">
        <f aca="false">'Vas megye'!D225</f>
        <v>1110</v>
      </c>
      <c r="E213" s="0" t="n">
        <f aca="false">'Vas megye'!E225</f>
        <v>0</v>
      </c>
      <c r="F213" s="0" t="n">
        <f aca="false">'Vas megye'!F225</f>
        <v>0</v>
      </c>
      <c r="G213" s="0" t="n">
        <f aca="false">'Vas megye'!G225</f>
        <v>0</v>
      </c>
      <c r="H213" s="0" t="n">
        <f aca="false">'Vas megye'!H225</f>
        <v>0</v>
      </c>
      <c r="I213" s="0" t="n">
        <f aca="false">'Vas megye'!P225</f>
        <v>55</v>
      </c>
      <c r="J213" s="0" t="n">
        <f aca="false">'Vas megye'!Q225</f>
        <v>1201</v>
      </c>
      <c r="K213" s="0" t="n">
        <f aca="false">'Vas megye'!R225</f>
        <v>2</v>
      </c>
      <c r="L213" s="0" t="n">
        <f aca="false">'Vas megye'!S225</f>
        <v>0</v>
      </c>
      <c r="M213" s="0" t="n">
        <f aca="false">'Vas megye'!T225</f>
        <v>49</v>
      </c>
      <c r="N213" s="0" t="n">
        <f aca="false">'Vas megye'!V225</f>
        <v>82</v>
      </c>
      <c r="O213" s="0" t="n">
        <f aca="false">'Vas megye'!W225</f>
        <v>1193</v>
      </c>
      <c r="P213" s="0" t="n">
        <f aca="false">'Vas megye'!X225</f>
        <v>2</v>
      </c>
      <c r="Q213" s="0" t="n">
        <f aca="false">'Vas megye'!Y225</f>
        <v>0</v>
      </c>
      <c r="R213" s="0" t="n">
        <f aca="false">'Vas megye'!Z225</f>
        <v>59</v>
      </c>
    </row>
    <row r="214" customFormat="false" ht="13.8" hidden="false" customHeight="false" outlineLevel="0" collapsed="false">
      <c r="A214" s="0" t="str">
        <f aca="false">'Vas megye'!A226</f>
        <v>Kéthely (Rába-)</v>
      </c>
      <c r="B214" s="0" t="n">
        <f aca="false">'Vas megye'!B226</f>
        <v>0</v>
      </c>
      <c r="C214" s="0" t="n">
        <f aca="false">'Vas megye'!C226</f>
        <v>320</v>
      </c>
      <c r="D214" s="0" t="n">
        <f aca="false">'Vas megye'!D226</f>
        <v>15</v>
      </c>
      <c r="E214" s="0" t="n">
        <f aca="false">'Vas megye'!E226</f>
        <v>0</v>
      </c>
      <c r="F214" s="0" t="n">
        <f aca="false">'Vas megye'!F226</f>
        <v>0</v>
      </c>
      <c r="G214" s="0" t="n">
        <f aca="false">'Vas megye'!G226</f>
        <v>29</v>
      </c>
      <c r="H214" s="0" t="n">
        <f aca="false">'Vas megye'!H226</f>
        <v>0</v>
      </c>
      <c r="I214" s="0" t="n">
        <f aca="false">'Vas megye'!P226</f>
        <v>577</v>
      </c>
      <c r="J214" s="0" t="n">
        <f aca="false">'Vas megye'!Q226</f>
        <v>43</v>
      </c>
      <c r="K214" s="0" t="n">
        <f aca="false">'Vas megye'!R226</f>
        <v>0</v>
      </c>
      <c r="L214" s="0" t="n">
        <f aca="false">'Vas megye'!S226</f>
        <v>0</v>
      </c>
      <c r="M214" s="0" t="n">
        <f aca="false">'Vas megye'!T226</f>
        <v>10</v>
      </c>
      <c r="N214" s="0" t="n">
        <f aca="false">'Vas megye'!V226</f>
        <v>848</v>
      </c>
      <c r="O214" s="0" t="n">
        <f aca="false">'Vas megye'!W226</f>
        <v>7</v>
      </c>
      <c r="P214" s="0" t="n">
        <f aca="false">'Vas megye'!X226</f>
        <v>0</v>
      </c>
      <c r="Q214" s="0" t="n">
        <f aca="false">'Vas megye'!Y226</f>
        <v>0</v>
      </c>
      <c r="R214" s="0" t="n">
        <f aca="false">'Vas megye'!Z226</f>
        <v>0</v>
      </c>
    </row>
    <row r="215" customFormat="false" ht="13.8" hidden="false" customHeight="false" outlineLevel="0" collapsed="false">
      <c r="A215" s="0" t="str">
        <f aca="false">'Vas megye'!A227</f>
        <v>Királyfalva</v>
      </c>
      <c r="B215" s="0" t="n">
        <f aca="false">'Vas megye'!B227</f>
        <v>0</v>
      </c>
      <c r="C215" s="0" t="n">
        <f aca="false">'Vas megye'!C227</f>
        <v>6</v>
      </c>
      <c r="D215" s="0" t="n">
        <f aca="false">'Vas megye'!D227</f>
        <v>1304</v>
      </c>
      <c r="E215" s="0" t="n">
        <f aca="false">'Vas megye'!E227</f>
        <v>1</v>
      </c>
      <c r="F215" s="0" t="n">
        <f aca="false">'Vas megye'!F227</f>
        <v>2</v>
      </c>
      <c r="G215" s="0" t="n">
        <f aca="false">'Vas megye'!G227</f>
        <v>1</v>
      </c>
      <c r="H215" s="0" t="n">
        <f aca="false">'Vas megye'!H227</f>
        <v>0</v>
      </c>
      <c r="I215" s="0" t="n">
        <f aca="false">'Vas megye'!P227</f>
        <v>37</v>
      </c>
      <c r="J215" s="0" t="n">
        <f aca="false">'Vas megye'!Q227</f>
        <v>1184</v>
      </c>
      <c r="K215" s="0" t="n">
        <f aca="false">'Vas megye'!R227</f>
        <v>0</v>
      </c>
      <c r="L215" s="0" t="n">
        <f aca="false">'Vas megye'!S227</f>
        <v>0</v>
      </c>
      <c r="M215" s="0" t="n">
        <f aca="false">'Vas megye'!T227</f>
        <v>5</v>
      </c>
      <c r="N215" s="0" t="n">
        <f aca="false">'Vas megye'!V227</f>
        <v>22</v>
      </c>
      <c r="O215" s="0" t="n">
        <f aca="false">'Vas megye'!W227</f>
        <v>1103</v>
      </c>
      <c r="P215" s="0" t="n">
        <f aca="false">'Vas megye'!X227</f>
        <v>0</v>
      </c>
      <c r="Q215" s="0" t="n">
        <f aca="false">'Vas megye'!Y227</f>
        <v>2</v>
      </c>
      <c r="R215" s="0" t="n">
        <f aca="false">'Vas megye'!Z227</f>
        <v>56</v>
      </c>
    </row>
    <row r="216" customFormat="false" ht="13.8" hidden="false" customHeight="false" outlineLevel="0" collapsed="false">
      <c r="A216" s="0" t="str">
        <f aca="false">'Vas megye'!A228</f>
        <v>Kisfalud (Rába-)</v>
      </c>
      <c r="B216" s="0" t="n">
        <f aca="false">'Vas megye'!B228</f>
        <v>0</v>
      </c>
      <c r="C216" s="0" t="n">
        <f aca="false">'Vas megye'!C228</f>
        <v>190</v>
      </c>
      <c r="D216" s="0" t="n">
        <f aca="false">'Vas megye'!D228</f>
        <v>0</v>
      </c>
      <c r="E216" s="0" t="n">
        <f aca="false">'Vas megye'!E228</f>
        <v>0</v>
      </c>
      <c r="F216" s="0" t="n">
        <f aca="false">'Vas megye'!F228</f>
        <v>0</v>
      </c>
      <c r="G216" s="0" t="n">
        <f aca="false">'Vas megye'!G228</f>
        <v>1</v>
      </c>
      <c r="H216" s="0" t="n">
        <f aca="false">'Vas megye'!H228</f>
        <v>0</v>
      </c>
      <c r="I216" s="0" t="n">
        <f aca="false">'Vas megye'!P228</f>
        <v>212</v>
      </c>
      <c r="J216" s="0" t="n">
        <f aca="false">'Vas megye'!Q228</f>
        <v>6</v>
      </c>
      <c r="K216" s="0" t="n">
        <f aca="false">'Vas megye'!R228</f>
        <v>0</v>
      </c>
      <c r="L216" s="0" t="n">
        <f aca="false">'Vas megye'!S228</f>
        <v>0</v>
      </c>
      <c r="M216" s="0" t="n">
        <f aca="false">'Vas megye'!T228</f>
        <v>0</v>
      </c>
      <c r="N216" s="0" t="n">
        <f aca="false">'Vas megye'!V228</f>
        <v>185</v>
      </c>
      <c r="O216" s="0" t="n">
        <f aca="false">'Vas megye'!W228</f>
        <v>7</v>
      </c>
      <c r="P216" s="0" t="n">
        <f aca="false">'Vas megye'!X228</f>
        <v>0</v>
      </c>
      <c r="Q216" s="0" t="n">
        <f aca="false">'Vas megye'!Y228</f>
        <v>0</v>
      </c>
      <c r="R216" s="0" t="n">
        <f aca="false">'Vas megye'!Z228</f>
        <v>0</v>
      </c>
    </row>
    <row r="217" customFormat="false" ht="13.8" hidden="false" customHeight="false" outlineLevel="0" collapsed="false">
      <c r="A217" s="0" t="str">
        <f aca="false">'Vas megye'!A229</f>
        <v>Kondorfa</v>
      </c>
      <c r="B217" s="0" t="n">
        <f aca="false">'Vas megye'!B229</f>
        <v>0</v>
      </c>
      <c r="C217" s="0" t="n">
        <f aca="false">'Vas megye'!C229</f>
        <v>746</v>
      </c>
      <c r="D217" s="0" t="n">
        <f aca="false">'Vas megye'!D229</f>
        <v>81</v>
      </c>
      <c r="E217" s="0" t="n">
        <f aca="false">'Vas megye'!E229</f>
        <v>0</v>
      </c>
      <c r="F217" s="0" t="n">
        <f aca="false">'Vas megye'!F229</f>
        <v>3</v>
      </c>
      <c r="G217" s="0" t="n">
        <f aca="false">'Vas megye'!G229</f>
        <v>3</v>
      </c>
      <c r="H217" s="0" t="n">
        <f aca="false">'Vas megye'!H229</f>
        <v>0</v>
      </c>
      <c r="I217" s="0" t="n">
        <f aca="false">'Vas megye'!P229</f>
        <v>1209</v>
      </c>
      <c r="J217" s="0" t="n">
        <f aca="false">'Vas megye'!Q229</f>
        <v>2</v>
      </c>
      <c r="K217" s="0" t="n">
        <f aca="false">'Vas megye'!R229</f>
        <v>0</v>
      </c>
      <c r="L217" s="0" t="n">
        <f aca="false">'Vas megye'!S229</f>
        <v>0</v>
      </c>
      <c r="M217" s="0" t="n">
        <f aca="false">'Vas megye'!T229</f>
        <v>0</v>
      </c>
      <c r="N217" s="0" t="n">
        <f aca="false">'Vas megye'!V229</f>
        <v>1284</v>
      </c>
      <c r="O217" s="0" t="n">
        <f aca="false">'Vas megye'!W229</f>
        <v>0</v>
      </c>
      <c r="P217" s="0" t="n">
        <f aca="false">'Vas megye'!X229</f>
        <v>0</v>
      </c>
      <c r="Q217" s="0" t="n">
        <f aca="false">'Vas megye'!Y229</f>
        <v>0</v>
      </c>
      <c r="R217" s="0" t="n">
        <f aca="false">'Vas megye'!Z229</f>
        <v>0</v>
      </c>
    </row>
    <row r="218" customFormat="false" ht="13.8" hidden="false" customHeight="false" outlineLevel="0" collapsed="false">
      <c r="A218" s="0" t="str">
        <f aca="false">'Vas megye'!A230</f>
        <v>Kotormány</v>
      </c>
      <c r="B218" s="0" t="n">
        <f aca="false">'Vas megye'!B230</f>
        <v>0</v>
      </c>
      <c r="C218" s="0" t="n">
        <f aca="false">'Vas megye'!C230</f>
        <v>127</v>
      </c>
      <c r="D218" s="0" t="n">
        <f aca="false">'Vas megye'!D230</f>
        <v>0</v>
      </c>
      <c r="E218" s="0" t="n">
        <f aca="false">'Vas megye'!E230</f>
        <v>0</v>
      </c>
      <c r="F218" s="0" t="n">
        <f aca="false">'Vas megye'!F230</f>
        <v>0</v>
      </c>
      <c r="G218" s="0" t="n">
        <f aca="false">'Vas megye'!G230</f>
        <v>5</v>
      </c>
      <c r="H218" s="0" t="n">
        <f aca="false">'Vas megye'!H230</f>
        <v>0</v>
      </c>
      <c r="I218" s="0" t="n">
        <f aca="false">'Vas megye'!P230</f>
        <v>129</v>
      </c>
      <c r="J218" s="0" t="n">
        <f aca="false">'Vas megye'!Q230</f>
        <v>0</v>
      </c>
      <c r="K218" s="0" t="n">
        <f aca="false">'Vas megye'!R230</f>
        <v>2</v>
      </c>
      <c r="L218" s="0" t="n">
        <f aca="false">'Vas megye'!S230</f>
        <v>0</v>
      </c>
      <c r="M218" s="0" t="n">
        <f aca="false">'Vas megye'!T230</f>
        <v>2</v>
      </c>
      <c r="N218" s="0" t="n">
        <f aca="false">'Vas megye'!V230</f>
        <v>143</v>
      </c>
      <c r="O218" s="0" t="n">
        <f aca="false">'Vas megye'!W230</f>
        <v>0</v>
      </c>
      <c r="P218" s="0" t="n">
        <f aca="false">'Vas megye'!X230</f>
        <v>0</v>
      </c>
      <c r="Q218" s="0" t="n">
        <f aca="false">'Vas megye'!Y230</f>
        <v>0</v>
      </c>
      <c r="R218" s="0" t="n">
        <f aca="false">'Vas megye'!Z230</f>
        <v>8</v>
      </c>
    </row>
    <row r="219" customFormat="false" ht="13.8" hidden="false" customHeight="false" outlineLevel="0" collapsed="false">
      <c r="A219" s="0" t="str">
        <f aca="false">'Vas megye'!A231</f>
        <v>Körtvélyes, Körtvélyes (Ó-)</v>
      </c>
      <c r="B219" s="0" t="n">
        <f aca="false">'Vas megye'!B231</f>
        <v>0</v>
      </c>
      <c r="C219" s="0" t="n">
        <f aca="false">'Vas megye'!C231</f>
        <v>16</v>
      </c>
      <c r="D219" s="0" t="n">
        <f aca="false">'Vas megye'!D231</f>
        <v>902</v>
      </c>
      <c r="E219" s="0" t="n">
        <f aca="false">'Vas megye'!E231</f>
        <v>5</v>
      </c>
      <c r="F219" s="0" t="n">
        <f aca="false">'Vas megye'!F231</f>
        <v>2</v>
      </c>
      <c r="G219" s="0" t="n">
        <f aca="false">'Vas megye'!G231</f>
        <v>0</v>
      </c>
      <c r="H219" s="0" t="n">
        <f aca="false">'Vas megye'!H231</f>
        <v>0</v>
      </c>
      <c r="I219" s="0" t="n">
        <f aca="false">'Vas megye'!P231</f>
        <v>60</v>
      </c>
      <c r="J219" s="0" t="n">
        <f aca="false">'Vas megye'!Q231</f>
        <v>736</v>
      </c>
      <c r="K219" s="0" t="n">
        <f aca="false">'Vas megye'!R231</f>
        <v>5</v>
      </c>
      <c r="L219" s="0" t="n">
        <f aca="false">'Vas megye'!S231</f>
        <v>3</v>
      </c>
      <c r="M219" s="0" t="n">
        <f aca="false">'Vas megye'!T231</f>
        <v>3</v>
      </c>
      <c r="N219" s="0" t="n">
        <f aca="false">'Vas megye'!V231</f>
        <v>36</v>
      </c>
      <c r="O219" s="0" t="n">
        <f aca="false">'Vas megye'!W231</f>
        <v>728</v>
      </c>
      <c r="P219" s="0" t="n">
        <f aca="false">'Vas megye'!X231</f>
        <v>1</v>
      </c>
      <c r="Q219" s="0" t="n">
        <f aca="false">'Vas megye'!Y231</f>
        <v>0</v>
      </c>
      <c r="R219" s="0" t="n">
        <f aca="false">'Vas megye'!Z231</f>
        <v>11</v>
      </c>
    </row>
    <row r="220" customFormat="false" ht="13.8" hidden="false" customHeight="false" outlineLevel="0" collapsed="false">
      <c r="A220" s="0" t="str">
        <f aca="false">'Vas megye'!A232</f>
        <v>Kristján, Köröstyén, Grieselstein</v>
      </c>
      <c r="B220" s="0" t="n">
        <f aca="false">'Vas megye'!B232</f>
        <v>0</v>
      </c>
      <c r="C220" s="0" t="n">
        <f aca="false">'Vas megye'!C232</f>
        <v>2</v>
      </c>
      <c r="D220" s="0" t="n">
        <f aca="false">'Vas megye'!D232</f>
        <v>829</v>
      </c>
      <c r="E220" s="0" t="n">
        <f aca="false">'Vas megye'!E232</f>
        <v>0</v>
      </c>
      <c r="F220" s="0" t="n">
        <f aca="false">'Vas megye'!F232</f>
        <v>1</v>
      </c>
      <c r="G220" s="0" t="n">
        <f aca="false">'Vas megye'!G232</f>
        <v>4</v>
      </c>
      <c r="H220" s="0" t="n">
        <f aca="false">'Vas megye'!H232</f>
        <v>0</v>
      </c>
      <c r="I220" s="0" t="n">
        <f aca="false">'Vas megye'!P232</f>
        <v>6</v>
      </c>
      <c r="J220" s="0" t="n">
        <f aca="false">'Vas megye'!Q232</f>
        <v>1022</v>
      </c>
      <c r="K220" s="0" t="n">
        <f aca="false">'Vas megye'!R232</f>
        <v>0</v>
      </c>
      <c r="L220" s="0" t="n">
        <f aca="false">'Vas megye'!S232</f>
        <v>0</v>
      </c>
      <c r="M220" s="0" t="n">
        <f aca="false">'Vas megye'!T232</f>
        <v>0</v>
      </c>
      <c r="N220" s="0" t="n">
        <f aca="false">'Vas megye'!V232</f>
        <v>9</v>
      </c>
      <c r="O220" s="0" t="n">
        <f aca="false">'Vas megye'!W232</f>
        <v>1033</v>
      </c>
      <c r="P220" s="0" t="n">
        <f aca="false">'Vas megye'!X232</f>
        <v>0</v>
      </c>
      <c r="Q220" s="0" t="n">
        <f aca="false">'Vas megye'!Y232</f>
        <v>0</v>
      </c>
      <c r="R220" s="0" t="n">
        <f aca="false">'Vas megye'!Z232</f>
        <v>1</v>
      </c>
    </row>
    <row r="221" customFormat="false" ht="13.8" hidden="false" customHeight="false" outlineLevel="0" collapsed="false">
      <c r="A221" s="0" t="str">
        <f aca="false">'Vas megye'!A233</f>
        <v>Liba</v>
      </c>
      <c r="B221" s="0" t="n">
        <f aca="false">'Vas megye'!B233</f>
        <v>0</v>
      </c>
      <c r="C221" s="0" t="n">
        <f aca="false">'Vas megye'!C233</f>
        <v>0</v>
      </c>
      <c r="D221" s="0" t="n">
        <f aca="false">'Vas megye'!D233</f>
        <v>344</v>
      </c>
      <c r="E221" s="0" t="n">
        <f aca="false">'Vas megye'!E233</f>
        <v>0</v>
      </c>
      <c r="F221" s="0" t="n">
        <f aca="false">'Vas megye'!F233</f>
        <v>0</v>
      </c>
      <c r="G221" s="0" t="n">
        <f aca="false">'Vas megye'!G233</f>
        <v>3</v>
      </c>
      <c r="H221" s="0" t="n">
        <f aca="false">'Vas megye'!H233</f>
        <v>0</v>
      </c>
      <c r="I221" s="0" t="n">
        <f aca="false">'Vas megye'!P233</f>
        <v>0</v>
      </c>
      <c r="J221" s="0" t="n">
        <f aca="false">'Vas megye'!Q233</f>
        <v>369</v>
      </c>
      <c r="K221" s="0" t="n">
        <f aca="false">'Vas megye'!R233</f>
        <v>0</v>
      </c>
      <c r="L221" s="0" t="n">
        <f aca="false">'Vas megye'!S233</f>
        <v>0</v>
      </c>
      <c r="M221" s="0" t="n">
        <f aca="false">'Vas megye'!T233</f>
        <v>5</v>
      </c>
      <c r="N221" s="0" t="n">
        <f aca="false">'Vas megye'!V233</f>
        <v>4</v>
      </c>
      <c r="O221" s="0" t="n">
        <f aca="false">'Vas megye'!W233</f>
        <v>354</v>
      </c>
      <c r="P221" s="0" t="n">
        <f aca="false">'Vas megye'!X233</f>
        <v>0</v>
      </c>
      <c r="Q221" s="0" t="n">
        <f aca="false">'Vas megye'!Y233</f>
        <v>2</v>
      </c>
      <c r="R221" s="0" t="n">
        <f aca="false">'Vas megye'!Z233</f>
        <v>14</v>
      </c>
    </row>
    <row r="222" customFormat="false" ht="13.8" hidden="false" customHeight="false" outlineLevel="0" collapsed="false">
      <c r="A222" s="0" t="str">
        <f aca="false">'Vas megye'!A234</f>
        <v>Magyarlak</v>
      </c>
      <c r="B222" s="0" t="n">
        <f aca="false">'Vas megye'!B234</f>
        <v>0</v>
      </c>
      <c r="C222" s="0" t="n">
        <f aca="false">'Vas megye'!C234</f>
        <v>415</v>
      </c>
      <c r="D222" s="0" t="n">
        <f aca="false">'Vas megye'!D234</f>
        <v>13</v>
      </c>
      <c r="E222" s="0" t="n">
        <f aca="false">'Vas megye'!E234</f>
        <v>0</v>
      </c>
      <c r="F222" s="0" t="n">
        <f aca="false">'Vas megye'!F234</f>
        <v>1</v>
      </c>
      <c r="G222" s="0" t="n">
        <f aca="false">'Vas megye'!G234</f>
        <v>0</v>
      </c>
      <c r="H222" s="0" t="n">
        <f aca="false">'Vas megye'!H234</f>
        <v>0</v>
      </c>
      <c r="I222" s="0" t="n">
        <f aca="false">'Vas megye'!P234</f>
        <v>578</v>
      </c>
      <c r="J222" s="0" t="n">
        <f aca="false">'Vas megye'!Q234</f>
        <v>0</v>
      </c>
      <c r="K222" s="0" t="n">
        <f aca="false">'Vas megye'!R234</f>
        <v>0</v>
      </c>
      <c r="L222" s="0" t="n">
        <f aca="false">'Vas megye'!S234</f>
        <v>0</v>
      </c>
      <c r="M222" s="0" t="n">
        <f aca="false">'Vas megye'!T234</f>
        <v>0</v>
      </c>
      <c r="N222" s="0" t="n">
        <f aca="false">'Vas megye'!V234</f>
        <v>597</v>
      </c>
      <c r="O222" s="0" t="n">
        <f aca="false">'Vas megye'!W234</f>
        <v>1</v>
      </c>
      <c r="P222" s="0" t="n">
        <f aca="false">'Vas megye'!X234</f>
        <v>1</v>
      </c>
      <c r="Q222" s="0" t="n">
        <f aca="false">'Vas megye'!Y234</f>
        <v>0</v>
      </c>
      <c r="R222" s="0" t="n">
        <f aca="false">'Vas megye'!Z234</f>
        <v>1</v>
      </c>
    </row>
    <row r="223" customFormat="false" ht="13.8" hidden="false" customHeight="false" outlineLevel="0" collapsed="false">
      <c r="A223" s="0" t="str">
        <f aca="false">'Vas megye'!A235</f>
        <v>Malomgödör</v>
      </c>
      <c r="B223" s="0" t="n">
        <f aca="false">'Vas megye'!B235</f>
        <v>0</v>
      </c>
      <c r="C223" s="0" t="n">
        <f aca="false">'Vas megye'!C235</f>
        <v>0</v>
      </c>
      <c r="D223" s="0" t="n">
        <f aca="false">'Vas megye'!D235</f>
        <v>537</v>
      </c>
      <c r="E223" s="0" t="n">
        <f aca="false">'Vas megye'!E235</f>
        <v>0</v>
      </c>
      <c r="F223" s="0" t="n">
        <f aca="false">'Vas megye'!F235</f>
        <v>0</v>
      </c>
      <c r="G223" s="0" t="n">
        <f aca="false">'Vas megye'!G235</f>
        <v>0</v>
      </c>
      <c r="H223" s="0" t="n">
        <f aca="false">'Vas megye'!H235</f>
        <v>0</v>
      </c>
      <c r="I223" s="0" t="n">
        <f aca="false">'Vas megye'!P235</f>
        <v>0</v>
      </c>
      <c r="J223" s="0" t="n">
        <f aca="false">'Vas megye'!Q235</f>
        <v>575</v>
      </c>
      <c r="K223" s="0" t="n">
        <f aca="false">'Vas megye'!R235</f>
        <v>0</v>
      </c>
      <c r="L223" s="0" t="n">
        <f aca="false">'Vas megye'!S235</f>
        <v>0</v>
      </c>
      <c r="M223" s="0" t="n">
        <f aca="false">'Vas megye'!T235</f>
        <v>3</v>
      </c>
      <c r="N223" s="0" t="n">
        <f aca="false">'Vas megye'!V235</f>
        <v>0</v>
      </c>
      <c r="O223" s="0" t="n">
        <f aca="false">'Vas megye'!W235</f>
        <v>545</v>
      </c>
      <c r="P223" s="0" t="n">
        <f aca="false">'Vas megye'!X235</f>
        <v>0</v>
      </c>
      <c r="Q223" s="0" t="n">
        <f aca="false">'Vas megye'!Y235</f>
        <v>0</v>
      </c>
      <c r="R223" s="0" t="n">
        <f aca="false">'Vas megye'!Z235</f>
        <v>11</v>
      </c>
    </row>
    <row r="224" customFormat="false" ht="13.8" hidden="false" customHeight="false" outlineLevel="0" collapsed="false">
      <c r="A224" s="0" t="str">
        <f aca="false">'Vas megye'!A236</f>
        <v>Markócz, Marokrét</v>
      </c>
      <c r="B224" s="0" t="n">
        <f aca="false">'Vas megye'!B236</f>
        <v>0</v>
      </c>
      <c r="C224" s="0" t="n">
        <f aca="false">'Vas megye'!C236</f>
        <v>3</v>
      </c>
      <c r="D224" s="0" t="n">
        <f aca="false">'Vas megye'!D236</f>
        <v>28</v>
      </c>
      <c r="E224" s="0" t="n">
        <f aca="false">'Vas megye'!E236</f>
        <v>1</v>
      </c>
      <c r="F224" s="0" t="n">
        <f aca="false">'Vas megye'!F236</f>
        <v>0</v>
      </c>
      <c r="G224" s="0" t="n">
        <f aca="false">'Vas megye'!G236</f>
        <v>463</v>
      </c>
      <c r="H224" s="0" t="n">
        <f aca="false">'Vas megye'!H236</f>
        <v>0</v>
      </c>
      <c r="I224" s="0" t="n">
        <f aca="false">'Vas megye'!P236</f>
        <v>4</v>
      </c>
      <c r="J224" s="0" t="n">
        <f aca="false">'Vas megye'!Q236</f>
        <v>5</v>
      </c>
      <c r="K224" s="0" t="n">
        <f aca="false">'Vas megye'!R236</f>
        <v>0</v>
      </c>
      <c r="L224" s="0" t="n">
        <f aca="false">'Vas megye'!S236</f>
        <v>0</v>
      </c>
      <c r="M224" s="0" t="n">
        <f aca="false">'Vas megye'!T236</f>
        <v>561</v>
      </c>
      <c r="N224" s="0" t="n">
        <f aca="false">'Vas megye'!V236</f>
        <v>5</v>
      </c>
      <c r="O224" s="0" t="n">
        <f aca="false">'Vas megye'!W236</f>
        <v>4</v>
      </c>
      <c r="P224" s="0" t="n">
        <f aca="false">'Vas megye'!X236</f>
        <v>0</v>
      </c>
      <c r="Q224" s="0" t="n">
        <f aca="false">'Vas megye'!Y236</f>
        <v>0</v>
      </c>
      <c r="R224" s="0" t="n">
        <f aca="false">'Vas megye'!Z236</f>
        <v>577</v>
      </c>
    </row>
    <row r="225" customFormat="false" ht="13.8" hidden="false" customHeight="false" outlineLevel="0" collapsed="false">
      <c r="A225" s="0" t="str">
        <f aca="false">'Vas megye'!A237</f>
        <v>Martinya, Magasfok</v>
      </c>
      <c r="B225" s="0" t="n">
        <f aca="false">'Vas megye'!B237</f>
        <v>43</v>
      </c>
      <c r="C225" s="0" t="n">
        <f aca="false">'Vas megye'!C237</f>
        <v>1</v>
      </c>
      <c r="D225" s="0" t="n">
        <f aca="false">'Vas megye'!D237</f>
        <v>13</v>
      </c>
      <c r="E225" s="0" t="n">
        <f aca="false">'Vas megye'!E237</f>
        <v>0</v>
      </c>
      <c r="F225" s="0" t="n">
        <f aca="false">'Vas megye'!F237</f>
        <v>0</v>
      </c>
      <c r="G225" s="0" t="n">
        <f aca="false">'Vas megye'!G237</f>
        <v>173</v>
      </c>
      <c r="H225" s="0" t="n">
        <f aca="false">'Vas megye'!H237</f>
        <v>0</v>
      </c>
      <c r="I225" s="0" t="n">
        <f aca="false">'Vas megye'!P237</f>
        <v>8</v>
      </c>
      <c r="J225" s="0" t="n">
        <f aca="false">'Vas megye'!Q237</f>
        <v>9</v>
      </c>
      <c r="K225" s="0" t="n">
        <f aca="false">'Vas megye'!R237</f>
        <v>0</v>
      </c>
      <c r="L225" s="0" t="n">
        <f aca="false">'Vas megye'!S237</f>
        <v>0</v>
      </c>
      <c r="M225" s="0" t="n">
        <f aca="false">'Vas megye'!T237</f>
        <v>778</v>
      </c>
      <c r="N225" s="0" t="n">
        <f aca="false">'Vas megye'!V237</f>
        <v>4</v>
      </c>
      <c r="O225" s="0" t="n">
        <f aca="false">'Vas megye'!W237</f>
        <v>8</v>
      </c>
      <c r="P225" s="0" t="n">
        <f aca="false">'Vas megye'!X237</f>
        <v>0</v>
      </c>
      <c r="Q225" s="0" t="n">
        <f aca="false">'Vas megye'!Y237</f>
        <v>2</v>
      </c>
      <c r="R225" s="0" t="n">
        <f aca="false">'Vas megye'!Z237</f>
        <v>811</v>
      </c>
    </row>
    <row r="226" customFormat="false" ht="13.8" hidden="false" customHeight="false" outlineLevel="0" collapsed="false">
      <c r="A226" s="0" t="str">
        <f aca="false">'Vas megye'!A238</f>
        <v>Mattyasócz, Szentmátyás</v>
      </c>
      <c r="B226" s="0" t="n">
        <f aca="false">'Vas megye'!B238</f>
        <v>0</v>
      </c>
      <c r="C226" s="0" t="n">
        <f aca="false">'Vas megye'!C238</f>
        <v>2</v>
      </c>
      <c r="D226" s="0" t="n">
        <f aca="false">'Vas megye'!D238</f>
        <v>56</v>
      </c>
      <c r="E226" s="0" t="n">
        <f aca="false">'Vas megye'!E238</f>
        <v>0</v>
      </c>
      <c r="F226" s="0" t="n">
        <f aca="false">'Vas megye'!F238</f>
        <v>0</v>
      </c>
      <c r="G226" s="0" t="n">
        <f aca="false">'Vas megye'!G238</f>
        <v>223</v>
      </c>
      <c r="H226" s="0" t="n">
        <f aca="false">'Vas megye'!H238</f>
        <v>0</v>
      </c>
      <c r="I226" s="0" t="n">
        <f aca="false">'Vas megye'!P238</f>
        <v>0</v>
      </c>
      <c r="J226" s="0" t="n">
        <f aca="false">'Vas megye'!Q238</f>
        <v>28</v>
      </c>
      <c r="K226" s="0" t="n">
        <f aca="false">'Vas megye'!R238</f>
        <v>0</v>
      </c>
      <c r="L226" s="0" t="n">
        <f aca="false">'Vas megye'!S238</f>
        <v>0</v>
      </c>
      <c r="M226" s="0" t="n">
        <f aca="false">'Vas megye'!T238</f>
        <v>313</v>
      </c>
      <c r="N226" s="0" t="n">
        <f aca="false">'Vas megye'!V238</f>
        <v>0</v>
      </c>
      <c r="O226" s="0" t="n">
        <f aca="false">'Vas megye'!W238</f>
        <v>21</v>
      </c>
      <c r="P226" s="0" t="n">
        <f aca="false">'Vas megye'!X238</f>
        <v>0</v>
      </c>
      <c r="Q226" s="0" t="n">
        <f aca="false">'Vas megye'!Y238</f>
        <v>0</v>
      </c>
      <c r="R226" s="0" t="n">
        <f aca="false">'Vas megye'!Z238</f>
        <v>360</v>
      </c>
    </row>
    <row r="227" customFormat="false" ht="13.8" hidden="false" customHeight="false" outlineLevel="0" collapsed="false">
      <c r="A227" s="0" t="str">
        <f aca="false">'Vas megye'!A239</f>
        <v>Nádkút</v>
      </c>
      <c r="B227" s="0" t="n">
        <f aca="false">'Vas megye'!B239</f>
        <v>0</v>
      </c>
      <c r="C227" s="0" t="n">
        <f aca="false">'Vas megye'!C239</f>
        <v>4</v>
      </c>
      <c r="D227" s="0" t="n">
        <f aca="false">'Vas megye'!D239</f>
        <v>578</v>
      </c>
      <c r="E227" s="0" t="n">
        <f aca="false">'Vas megye'!E239</f>
        <v>0</v>
      </c>
      <c r="F227" s="0" t="n">
        <f aca="false">'Vas megye'!F239</f>
        <v>0</v>
      </c>
      <c r="G227" s="0" t="n">
        <f aca="false">'Vas megye'!G239</f>
        <v>0</v>
      </c>
      <c r="H227" s="0" t="n">
        <f aca="false">'Vas megye'!H239</f>
        <v>0</v>
      </c>
      <c r="I227" s="0" t="n">
        <f aca="false">'Vas megye'!P239</f>
        <v>1</v>
      </c>
      <c r="J227" s="0" t="n">
        <f aca="false">'Vas megye'!Q239</f>
        <v>620</v>
      </c>
      <c r="K227" s="0" t="n">
        <f aca="false">'Vas megye'!R239</f>
        <v>5</v>
      </c>
      <c r="L227" s="0" t="n">
        <f aca="false">'Vas megye'!S239</f>
        <v>0</v>
      </c>
      <c r="M227" s="0" t="n">
        <f aca="false">'Vas megye'!T239</f>
        <v>1</v>
      </c>
      <c r="N227" s="0" t="n">
        <f aca="false">'Vas megye'!V239</f>
        <v>0</v>
      </c>
      <c r="O227" s="0" t="n">
        <f aca="false">'Vas megye'!W239</f>
        <v>677</v>
      </c>
      <c r="P227" s="0" t="n">
        <f aca="false">'Vas megye'!X239</f>
        <v>7</v>
      </c>
      <c r="Q227" s="0" t="n">
        <f aca="false">'Vas megye'!Y239</f>
        <v>0</v>
      </c>
      <c r="R227" s="0" t="n">
        <f aca="false">'Vas megye'!Z239</f>
        <v>1</v>
      </c>
    </row>
    <row r="228" customFormat="false" ht="13.8" hidden="false" customHeight="false" outlineLevel="0" collapsed="false">
      <c r="A228" s="0" t="str">
        <f aca="false">'Vas megye'!A240</f>
        <v>Nagyfalu, Nagyfálvá</v>
      </c>
      <c r="B228" s="0" t="n">
        <f aca="false">'Vas megye'!B240</f>
        <v>0</v>
      </c>
      <c r="C228" s="0" t="n">
        <f aca="false">'Vas megye'!C240</f>
        <v>7</v>
      </c>
      <c r="D228" s="0" t="n">
        <f aca="false">'Vas megye'!D240</f>
        <v>856</v>
      </c>
      <c r="E228" s="0" t="n">
        <f aca="false">'Vas megye'!E240</f>
        <v>1</v>
      </c>
      <c r="F228" s="0" t="n">
        <f aca="false">'Vas megye'!F240</f>
        <v>1</v>
      </c>
      <c r="G228" s="0" t="n">
        <f aca="false">'Vas megye'!G240</f>
        <v>17</v>
      </c>
      <c r="H228" s="0" t="n">
        <f aca="false">'Vas megye'!H240</f>
        <v>0</v>
      </c>
      <c r="I228" s="0" t="n">
        <f aca="false">'Vas megye'!P240</f>
        <v>37</v>
      </c>
      <c r="J228" s="0" t="n">
        <f aca="false">'Vas megye'!Q240</f>
        <v>1052</v>
      </c>
      <c r="K228" s="0" t="n">
        <f aca="false">'Vas megye'!R240</f>
        <v>2</v>
      </c>
      <c r="L228" s="0" t="n">
        <f aca="false">'Vas megye'!S240</f>
        <v>0</v>
      </c>
      <c r="M228" s="0" t="n">
        <f aca="false">'Vas megye'!T240</f>
        <v>20</v>
      </c>
      <c r="N228" s="0" t="n">
        <f aca="false">'Vas megye'!V240</f>
        <v>38</v>
      </c>
      <c r="O228" s="0" t="n">
        <f aca="false">'Vas megye'!W240</f>
        <v>1058</v>
      </c>
      <c r="P228" s="0" t="n">
        <f aca="false">'Vas megye'!X240</f>
        <v>0</v>
      </c>
      <c r="Q228" s="0" t="n">
        <f aca="false">'Vas megye'!Y240</f>
        <v>0</v>
      </c>
      <c r="R228" s="0" t="n">
        <f aca="false">'Vas megye'!Z240</f>
        <v>11</v>
      </c>
    </row>
    <row r="229" customFormat="false" ht="13.8" hidden="false" customHeight="false" outlineLevel="0" collapsed="false">
      <c r="A229" s="0" t="str">
        <f aca="false">'Vas megye'!A241</f>
        <v>Német-Lak</v>
      </c>
      <c r="B229" s="0" t="n">
        <f aca="false">'Vas megye'!B241</f>
        <v>0</v>
      </c>
      <c r="C229" s="0" t="n">
        <f aca="false">'Vas megye'!C241</f>
        <v>1</v>
      </c>
      <c r="D229" s="0" t="n">
        <f aca="false">'Vas megye'!D241</f>
        <v>292</v>
      </c>
      <c r="E229" s="0" t="n">
        <f aca="false">'Vas megye'!E241</f>
        <v>0</v>
      </c>
      <c r="F229" s="0" t="n">
        <f aca="false">'Vas megye'!F241</f>
        <v>2</v>
      </c>
      <c r="G229" s="0" t="n">
        <f aca="false">'Vas megye'!G241</f>
        <v>5</v>
      </c>
      <c r="H229" s="0" t="n">
        <f aca="false">'Vas megye'!H241</f>
        <v>0</v>
      </c>
      <c r="I229" s="0" t="n">
        <f aca="false">'Vas megye'!P241</f>
        <v>5</v>
      </c>
      <c r="J229" s="0" t="n">
        <f aca="false">'Vas megye'!Q241</f>
        <v>355</v>
      </c>
      <c r="K229" s="0" t="n">
        <f aca="false">'Vas megye'!R241</f>
        <v>0</v>
      </c>
      <c r="L229" s="0" t="n">
        <f aca="false">'Vas megye'!S241</f>
        <v>0</v>
      </c>
      <c r="M229" s="0" t="n">
        <f aca="false">'Vas megye'!T241</f>
        <v>4</v>
      </c>
      <c r="N229" s="0" t="n">
        <f aca="false">'Vas megye'!V241</f>
        <v>56</v>
      </c>
      <c r="O229" s="0" t="n">
        <f aca="false">'Vas megye'!W241</f>
        <v>337</v>
      </c>
      <c r="P229" s="0" t="n">
        <f aca="false">'Vas megye'!X241</f>
        <v>2</v>
      </c>
      <c r="Q229" s="0" t="n">
        <f aca="false">'Vas megye'!Y241</f>
        <v>0</v>
      </c>
      <c r="R229" s="0" t="n">
        <f aca="false">'Vas megye'!Z241</f>
        <v>3</v>
      </c>
    </row>
    <row r="230" customFormat="false" ht="13.8" hidden="false" customHeight="false" outlineLevel="0" collapsed="false">
      <c r="A230" s="0" t="str">
        <f aca="false">'Vas megye'!A242</f>
        <v>Olaszfalu, Lapincsolaszi, Wallendorf</v>
      </c>
      <c r="B230" s="0" t="n">
        <f aca="false">'Vas megye'!B242</f>
        <v>0</v>
      </c>
      <c r="C230" s="0" t="n">
        <f aca="false">'Vas megye'!C242</f>
        <v>1</v>
      </c>
      <c r="D230" s="0" t="n">
        <f aca="false">'Vas megye'!D242</f>
        <v>548</v>
      </c>
      <c r="E230" s="0" t="n">
        <f aca="false">'Vas megye'!E242</f>
        <v>0</v>
      </c>
      <c r="F230" s="0" t="n">
        <f aca="false">'Vas megye'!F242</f>
        <v>0</v>
      </c>
      <c r="G230" s="0" t="n">
        <f aca="false">'Vas megye'!G242</f>
        <v>1</v>
      </c>
      <c r="H230" s="0" t="n">
        <f aca="false">'Vas megye'!H242</f>
        <v>0</v>
      </c>
      <c r="I230" s="0" t="n">
        <f aca="false">'Vas megye'!P242</f>
        <v>11</v>
      </c>
      <c r="J230" s="0" t="n">
        <f aca="false">'Vas megye'!Q242</f>
        <v>779</v>
      </c>
      <c r="K230" s="0" t="n">
        <f aca="false">'Vas megye'!R242</f>
        <v>0</v>
      </c>
      <c r="L230" s="0" t="n">
        <f aca="false">'Vas megye'!S242</f>
        <v>0</v>
      </c>
      <c r="M230" s="0" t="n">
        <f aca="false">'Vas megye'!T242</f>
        <v>0</v>
      </c>
      <c r="N230" s="0" t="n">
        <f aca="false">'Vas megye'!V242</f>
        <v>8</v>
      </c>
      <c r="O230" s="0" t="n">
        <f aca="false">'Vas megye'!W242</f>
        <v>718</v>
      </c>
      <c r="P230" s="0" t="n">
        <f aca="false">'Vas megye'!X242</f>
        <v>1</v>
      </c>
      <c r="Q230" s="0" t="n">
        <f aca="false">'Vas megye'!Y242</f>
        <v>0</v>
      </c>
      <c r="R230" s="0" t="n">
        <f aca="false">'Vas megye'!Z242</f>
        <v>3</v>
      </c>
    </row>
    <row r="231" customFormat="false" ht="13.8" hidden="false" customHeight="false" outlineLevel="0" collapsed="false">
      <c r="A231" s="0" t="str">
        <f aca="false">'Vas megye'!A243</f>
        <v>Orfalu</v>
      </c>
      <c r="B231" s="0" t="n">
        <f aca="false">'Vas megye'!B243</f>
        <v>0</v>
      </c>
      <c r="C231" s="0" t="n">
        <f aca="false">'Vas megye'!C243</f>
        <v>8</v>
      </c>
      <c r="D231" s="0" t="n">
        <f aca="false">'Vas megye'!D243</f>
        <v>7</v>
      </c>
      <c r="E231" s="0" t="n">
        <f aca="false">'Vas megye'!E243</f>
        <v>0</v>
      </c>
      <c r="F231" s="0" t="n">
        <f aca="false">'Vas megye'!F243</f>
        <v>0</v>
      </c>
      <c r="G231" s="0" t="n">
        <f aca="false">'Vas megye'!G243</f>
        <v>286</v>
      </c>
      <c r="H231" s="0" t="n">
        <f aca="false">'Vas megye'!H243</f>
        <v>0</v>
      </c>
      <c r="I231" s="0" t="n">
        <f aca="false">'Vas megye'!P243</f>
        <v>5</v>
      </c>
      <c r="J231" s="0" t="n">
        <f aca="false">'Vas megye'!Q243</f>
        <v>6</v>
      </c>
      <c r="K231" s="0" t="n">
        <f aca="false">'Vas megye'!R243</f>
        <v>0</v>
      </c>
      <c r="L231" s="0" t="n">
        <f aca="false">'Vas megye'!S243</f>
        <v>0</v>
      </c>
      <c r="M231" s="0" t="n">
        <f aca="false">'Vas megye'!T243</f>
        <v>353</v>
      </c>
      <c r="N231" s="0" t="n">
        <f aca="false">'Vas megye'!V243</f>
        <v>3</v>
      </c>
      <c r="O231" s="0" t="n">
        <f aca="false">'Vas megye'!W243</f>
        <v>4</v>
      </c>
      <c r="P231" s="0" t="n">
        <f aca="false">'Vas megye'!X243</f>
        <v>0</v>
      </c>
      <c r="Q231" s="0" t="n">
        <f aca="false">'Vas megye'!Y243</f>
        <v>0</v>
      </c>
      <c r="R231" s="0" t="n">
        <f aca="false">'Vas megye'!Z243</f>
        <v>281</v>
      </c>
    </row>
    <row r="232" customFormat="false" ht="13.8" hidden="false" customHeight="false" outlineLevel="0" collapsed="false">
      <c r="A232" s="0" t="str">
        <f aca="false">'Vas megye'!A244</f>
        <v>Patafalva</v>
      </c>
      <c r="B232" s="0" t="n">
        <f aca="false">'Vas megye'!B244</f>
        <v>0</v>
      </c>
      <c r="C232" s="0" t="n">
        <f aca="false">'Vas megye'!C244</f>
        <v>13</v>
      </c>
      <c r="D232" s="0" t="n">
        <f aca="false">'Vas megye'!D244</f>
        <v>704</v>
      </c>
      <c r="E232" s="0" t="n">
        <f aca="false">'Vas megye'!E244</f>
        <v>4</v>
      </c>
      <c r="F232" s="0" t="n">
        <f aca="false">'Vas megye'!F244</f>
        <v>1</v>
      </c>
      <c r="G232" s="0" t="n">
        <f aca="false">'Vas megye'!G244</f>
        <v>0</v>
      </c>
      <c r="H232" s="0" t="n">
        <f aca="false">'Vas megye'!H244</f>
        <v>0</v>
      </c>
      <c r="I232" s="0" t="n">
        <f aca="false">'Vas megye'!P244</f>
        <v>16</v>
      </c>
      <c r="J232" s="0" t="n">
        <f aca="false">'Vas megye'!Q244</f>
        <v>749</v>
      </c>
      <c r="K232" s="0" t="n">
        <f aca="false">'Vas megye'!R244</f>
        <v>1</v>
      </c>
      <c r="L232" s="0" t="n">
        <f aca="false">'Vas megye'!S244</f>
        <v>0</v>
      </c>
      <c r="M232" s="0" t="n">
        <f aca="false">'Vas megye'!T244</f>
        <v>0</v>
      </c>
      <c r="N232" s="0" t="n">
        <f aca="false">'Vas megye'!V244</f>
        <v>20</v>
      </c>
      <c r="O232" s="0" t="n">
        <f aca="false">'Vas megye'!W244</f>
        <v>639</v>
      </c>
      <c r="P232" s="0" t="n">
        <f aca="false">'Vas megye'!X244</f>
        <v>15</v>
      </c>
      <c r="Q232" s="0" t="n">
        <f aca="false">'Vas megye'!Y244</f>
        <v>0</v>
      </c>
      <c r="R232" s="0" t="n">
        <f aca="false">'Vas megye'!Z244</f>
        <v>0</v>
      </c>
    </row>
    <row r="233" customFormat="false" ht="13.8" hidden="false" customHeight="false" outlineLevel="0" collapsed="false">
      <c r="A233" s="0" t="str">
        <f aca="false">'Vas megye'!A245</f>
        <v>Permise</v>
      </c>
      <c r="B233" s="0" t="n">
        <f aca="false">'Vas megye'!B245</f>
        <v>0</v>
      </c>
      <c r="C233" s="0" t="n">
        <f aca="false">'Vas megye'!C245</f>
        <v>1</v>
      </c>
      <c r="D233" s="0" t="n">
        <f aca="false">'Vas megye'!D245</f>
        <v>6</v>
      </c>
      <c r="E233" s="0" t="n">
        <f aca="false">'Vas megye'!E245</f>
        <v>0</v>
      </c>
      <c r="F233" s="0" t="n">
        <f aca="false">'Vas megye'!F245</f>
        <v>0</v>
      </c>
      <c r="G233" s="0" t="n">
        <f aca="false">'Vas megye'!G245</f>
        <v>158</v>
      </c>
      <c r="H233" s="0" t="n">
        <f aca="false">'Vas megye'!H245</f>
        <v>0</v>
      </c>
      <c r="I233" s="0" t="n">
        <f aca="false">'Vas megye'!P245</f>
        <v>4</v>
      </c>
      <c r="J233" s="0" t="n">
        <f aca="false">'Vas megye'!Q245</f>
        <v>1</v>
      </c>
      <c r="K233" s="0" t="n">
        <f aca="false">'Vas megye'!R245</f>
        <v>0</v>
      </c>
      <c r="L233" s="0" t="n">
        <f aca="false">'Vas megye'!S245</f>
        <v>0</v>
      </c>
      <c r="M233" s="0" t="n">
        <f aca="false">'Vas megye'!T245</f>
        <v>216</v>
      </c>
      <c r="N233" s="0" t="n">
        <f aca="false">'Vas megye'!V245</f>
        <v>0</v>
      </c>
      <c r="O233" s="0" t="n">
        <f aca="false">'Vas megye'!W245</f>
        <v>0</v>
      </c>
      <c r="P233" s="0" t="n">
        <f aca="false">'Vas megye'!X245</f>
        <v>0</v>
      </c>
      <c r="Q233" s="0" t="n">
        <f aca="false">'Vas megye'!Y245</f>
        <v>0</v>
      </c>
      <c r="R233" s="0" t="n">
        <f aca="false">'Vas megye'!Z245</f>
        <v>186</v>
      </c>
    </row>
    <row r="234" customFormat="false" ht="13.8" hidden="false" customHeight="false" outlineLevel="0" collapsed="false">
      <c r="A234" s="0" t="str">
        <f aca="false">'Vas megye'!A246</f>
        <v>Pócsfalu</v>
      </c>
      <c r="B234" s="0" t="n">
        <f aca="false">'Vas megye'!B246</f>
        <v>0</v>
      </c>
      <c r="C234" s="0" t="n">
        <f aca="false">'Vas megye'!C246</f>
        <v>0</v>
      </c>
      <c r="D234" s="0" t="n">
        <f aca="false">'Vas megye'!D246</f>
        <v>144</v>
      </c>
      <c r="E234" s="0" t="n">
        <f aca="false">'Vas megye'!E246</f>
        <v>0</v>
      </c>
      <c r="F234" s="0" t="n">
        <f aca="false">'Vas megye'!F246</f>
        <v>0</v>
      </c>
      <c r="G234" s="0" t="n">
        <f aca="false">'Vas megye'!G246</f>
        <v>2</v>
      </c>
      <c r="H234" s="0" t="n">
        <f aca="false">'Vas megye'!H246</f>
        <v>0</v>
      </c>
      <c r="I234" s="0" t="n">
        <f aca="false">'Vas megye'!P246</f>
        <v>0</v>
      </c>
      <c r="J234" s="0" t="n">
        <f aca="false">'Vas megye'!Q246</f>
        <v>213</v>
      </c>
      <c r="K234" s="0" t="n">
        <f aca="false">'Vas megye'!R246</f>
        <v>0</v>
      </c>
      <c r="L234" s="0" t="n">
        <f aca="false">'Vas megye'!S246</f>
        <v>0</v>
      </c>
      <c r="M234" s="0" t="n">
        <f aca="false">'Vas megye'!T246</f>
        <v>2</v>
      </c>
      <c r="N234" s="0" t="n">
        <f aca="false">'Vas megye'!V246</f>
        <v>1</v>
      </c>
      <c r="O234" s="0" t="n">
        <f aca="false">'Vas megye'!W246</f>
        <v>213</v>
      </c>
      <c r="P234" s="0" t="n">
        <f aca="false">'Vas megye'!X246</f>
        <v>0</v>
      </c>
      <c r="Q234" s="0" t="n">
        <f aca="false">'Vas megye'!Y246</f>
        <v>0</v>
      </c>
      <c r="R234" s="0" t="n">
        <f aca="false">'Vas megye'!Z246</f>
        <v>2</v>
      </c>
    </row>
    <row r="235" customFormat="false" ht="13.8" hidden="false" customHeight="false" outlineLevel="0" collapsed="false">
      <c r="A235" s="0" t="str">
        <f aca="false">'Vas megye'!A247</f>
        <v>Radafalva</v>
      </c>
      <c r="B235" s="0" t="n">
        <f aca="false">'Vas megye'!B247</f>
        <v>0</v>
      </c>
      <c r="C235" s="0" t="n">
        <f aca="false">'Vas megye'!C247</f>
        <v>5</v>
      </c>
      <c r="D235" s="0" t="n">
        <f aca="false">'Vas megye'!D247</f>
        <v>1539</v>
      </c>
      <c r="E235" s="0" t="n">
        <f aca="false">'Vas megye'!E247</f>
        <v>1</v>
      </c>
      <c r="F235" s="0" t="n">
        <f aca="false">'Vas megye'!F247</f>
        <v>0</v>
      </c>
      <c r="G235" s="0" t="n">
        <f aca="false">'Vas megye'!G247</f>
        <v>1</v>
      </c>
      <c r="H235" s="0" t="n">
        <f aca="false">'Vas megye'!H247</f>
        <v>0</v>
      </c>
      <c r="I235" s="0" t="n">
        <f aca="false">'Vas megye'!P247</f>
        <v>23</v>
      </c>
      <c r="J235" s="0" t="n">
        <f aca="false">'Vas megye'!Q247</f>
        <v>1697</v>
      </c>
      <c r="K235" s="0" t="n">
        <f aca="false">'Vas megye'!R247</f>
        <v>3</v>
      </c>
      <c r="L235" s="0" t="n">
        <f aca="false">'Vas megye'!S247</f>
        <v>0</v>
      </c>
      <c r="M235" s="0" t="n">
        <f aca="false">'Vas megye'!T247</f>
        <v>17</v>
      </c>
      <c r="N235" s="0" t="n">
        <f aca="false">'Vas megye'!V247</f>
        <v>54</v>
      </c>
      <c r="O235" s="0" t="n">
        <f aca="false">'Vas megye'!W247</f>
        <v>1668</v>
      </c>
      <c r="P235" s="0" t="n">
        <f aca="false">'Vas megye'!X247</f>
        <v>1</v>
      </c>
      <c r="Q235" s="0" t="n">
        <f aca="false">'Vas megye'!Y247</f>
        <v>0</v>
      </c>
      <c r="R235" s="0" t="n">
        <f aca="false">'Vas megye'!Z247</f>
        <v>4</v>
      </c>
    </row>
    <row r="236" customFormat="false" ht="13.8" hidden="false" customHeight="false" outlineLevel="0" collapsed="false">
      <c r="A236" s="0" t="str">
        <f aca="false">'Vas megye'!A248</f>
        <v>Raks</v>
      </c>
      <c r="B236" s="0" t="n">
        <f aca="false">'Vas megye'!B248</f>
        <v>0</v>
      </c>
      <c r="C236" s="0" t="n">
        <f aca="false">'Vas megye'!C248</f>
        <v>14</v>
      </c>
      <c r="D236" s="0" t="n">
        <f aca="false">'Vas megye'!D248</f>
        <v>950</v>
      </c>
      <c r="E236" s="0" t="n">
        <f aca="false">'Vas megye'!E248</f>
        <v>0</v>
      </c>
      <c r="F236" s="0" t="n">
        <f aca="false">'Vas megye'!F248</f>
        <v>0</v>
      </c>
      <c r="G236" s="0" t="n">
        <f aca="false">'Vas megye'!G248</f>
        <v>4</v>
      </c>
      <c r="H236" s="0" t="n">
        <f aca="false">'Vas megye'!H248</f>
        <v>0</v>
      </c>
      <c r="I236" s="0" t="n">
        <f aca="false">'Vas megye'!P248</f>
        <v>14</v>
      </c>
      <c r="J236" s="0" t="n">
        <f aca="false">'Vas megye'!Q248</f>
        <v>1010</v>
      </c>
      <c r="K236" s="0" t="n">
        <f aca="false">'Vas megye'!R248</f>
        <v>0</v>
      </c>
      <c r="L236" s="0" t="n">
        <f aca="false">'Vas megye'!S248</f>
        <v>0</v>
      </c>
      <c r="M236" s="0" t="n">
        <f aca="false">'Vas megye'!T248</f>
        <v>3</v>
      </c>
      <c r="N236" s="0" t="n">
        <f aca="false">'Vas megye'!V248</f>
        <v>20</v>
      </c>
      <c r="O236" s="0" t="n">
        <f aca="false">'Vas megye'!W248</f>
        <v>946</v>
      </c>
      <c r="P236" s="0" t="n">
        <f aca="false">'Vas megye'!X248</f>
        <v>0</v>
      </c>
      <c r="Q236" s="0" t="n">
        <f aca="false">'Vas megye'!Y248</f>
        <v>2</v>
      </c>
      <c r="R236" s="0" t="n">
        <f aca="false">'Vas megye'!Z248</f>
        <v>55</v>
      </c>
    </row>
    <row r="237" customFormat="false" ht="13.8" hidden="false" customHeight="false" outlineLevel="0" collapsed="false">
      <c r="A237" s="0" t="str">
        <f aca="false">'Vas megye'!A249</f>
        <v>Rátót</v>
      </c>
      <c r="B237" s="0" t="n">
        <f aca="false">'Vas megye'!B249</f>
        <v>0</v>
      </c>
      <c r="C237" s="0" t="n">
        <f aca="false">'Vas megye'!C249</f>
        <v>160</v>
      </c>
      <c r="D237" s="0" t="n">
        <f aca="false">'Vas megye'!D249</f>
        <v>6</v>
      </c>
      <c r="E237" s="0" t="n">
        <f aca="false">'Vas megye'!E249</f>
        <v>0</v>
      </c>
      <c r="F237" s="0" t="n">
        <f aca="false">'Vas megye'!F249</f>
        <v>0</v>
      </c>
      <c r="G237" s="0" t="n">
        <f aca="false">'Vas megye'!G249</f>
        <v>1</v>
      </c>
      <c r="H237" s="0" t="n">
        <f aca="false">'Vas megye'!H249</f>
        <v>0</v>
      </c>
      <c r="I237" s="0" t="n">
        <f aca="false">'Vas megye'!P249</f>
        <v>283</v>
      </c>
      <c r="J237" s="0" t="n">
        <f aca="false">'Vas megye'!Q249</f>
        <v>6</v>
      </c>
      <c r="K237" s="0" t="n">
        <f aca="false">'Vas megye'!R249</f>
        <v>0</v>
      </c>
      <c r="L237" s="0" t="n">
        <f aca="false">'Vas megye'!S249</f>
        <v>0</v>
      </c>
      <c r="M237" s="0" t="n">
        <f aca="false">'Vas megye'!T249</f>
        <v>1</v>
      </c>
      <c r="N237" s="0" t="n">
        <f aca="false">'Vas megye'!V249</f>
        <v>357</v>
      </c>
      <c r="O237" s="0" t="n">
        <f aca="false">'Vas megye'!W249</f>
        <v>1</v>
      </c>
      <c r="P237" s="0" t="n">
        <f aca="false">'Vas megye'!X249</f>
        <v>0</v>
      </c>
      <c r="Q237" s="0" t="n">
        <f aca="false">'Vas megye'!Y249</f>
        <v>0</v>
      </c>
      <c r="R237" s="0" t="n">
        <f aca="false">'Vas megye'!Z249</f>
        <v>0</v>
      </c>
    </row>
    <row r="238" customFormat="false" ht="13.8" hidden="false" customHeight="false" outlineLevel="0" collapsed="false">
      <c r="A238" s="0" t="str">
        <f aca="false">'Vas megye'!A250</f>
        <v>Ritkarócz, Ritkaháza</v>
      </c>
      <c r="B238" s="0" t="n">
        <f aca="false">'Vas megye'!B250</f>
        <v>0</v>
      </c>
      <c r="C238" s="0" t="n">
        <f aca="false">'Vas megye'!C250</f>
        <v>0</v>
      </c>
      <c r="D238" s="0" t="n">
        <f aca="false">'Vas megye'!D250</f>
        <v>29</v>
      </c>
      <c r="E238" s="0" t="n">
        <f aca="false">'Vas megye'!E250</f>
        <v>0</v>
      </c>
      <c r="F238" s="0" t="n">
        <f aca="false">'Vas megye'!F250</f>
        <v>0</v>
      </c>
      <c r="G238" s="0" t="n">
        <f aca="false">'Vas megye'!G250</f>
        <v>191</v>
      </c>
      <c r="H238" s="0" t="n">
        <f aca="false">'Vas megye'!H250</f>
        <v>0</v>
      </c>
      <c r="I238" s="0" t="n">
        <f aca="false">'Vas megye'!P250</f>
        <v>0</v>
      </c>
      <c r="J238" s="0" t="n">
        <f aca="false">'Vas megye'!Q250</f>
        <v>11</v>
      </c>
      <c r="K238" s="0" t="n">
        <f aca="false">'Vas megye'!R250</f>
        <v>0</v>
      </c>
      <c r="L238" s="0" t="n">
        <f aca="false">'Vas megye'!S250</f>
        <v>0</v>
      </c>
      <c r="M238" s="0" t="n">
        <f aca="false">'Vas megye'!T250</f>
        <v>199</v>
      </c>
      <c r="N238" s="0" t="n">
        <f aca="false">'Vas megye'!V250</f>
        <v>0</v>
      </c>
      <c r="O238" s="0" t="n">
        <f aca="false">'Vas megye'!W250</f>
        <v>0</v>
      </c>
      <c r="P238" s="0" t="n">
        <f aca="false">'Vas megye'!X250</f>
        <v>0</v>
      </c>
      <c r="Q238" s="0" t="n">
        <f aca="false">'Vas megye'!Y250</f>
        <v>0</v>
      </c>
      <c r="R238" s="0" t="n">
        <f aca="false">'Vas megye'!Z250</f>
        <v>213</v>
      </c>
    </row>
    <row r="239" customFormat="false" ht="13.8" hidden="false" customHeight="false" outlineLevel="0" collapsed="false">
      <c r="A239" s="0" t="str">
        <f aca="false">'Vas megye'!A251</f>
        <v>Rönök (Alsó-)</v>
      </c>
      <c r="B239" s="0" t="n">
        <f aca="false">'Vas megye'!B251</f>
        <v>0</v>
      </c>
      <c r="C239" s="0" t="n">
        <f aca="false">'Vas megye'!C251</f>
        <v>5</v>
      </c>
      <c r="D239" s="0" t="n">
        <f aca="false">'Vas megye'!D251</f>
        <v>779</v>
      </c>
      <c r="E239" s="0" t="n">
        <f aca="false">'Vas megye'!E251</f>
        <v>3</v>
      </c>
      <c r="F239" s="0" t="n">
        <f aca="false">'Vas megye'!F251</f>
        <v>0</v>
      </c>
      <c r="G239" s="0" t="n">
        <f aca="false">'Vas megye'!G251</f>
        <v>4</v>
      </c>
      <c r="H239" s="0" t="n">
        <f aca="false">'Vas megye'!H251</f>
        <v>0</v>
      </c>
      <c r="I239" s="0" t="n">
        <f aca="false">'Vas megye'!P251</f>
        <v>16</v>
      </c>
      <c r="J239" s="0" t="n">
        <f aca="false">'Vas megye'!Q251</f>
        <v>864</v>
      </c>
      <c r="K239" s="0" t="n">
        <f aca="false">'Vas megye'!R251</f>
        <v>1</v>
      </c>
      <c r="L239" s="0" t="n">
        <f aca="false">'Vas megye'!S251</f>
        <v>0</v>
      </c>
      <c r="M239" s="0" t="n">
        <f aca="false">'Vas megye'!T251</f>
        <v>0</v>
      </c>
      <c r="N239" s="0" t="n">
        <f aca="false">'Vas megye'!V251</f>
        <v>35</v>
      </c>
      <c r="O239" s="0" t="n">
        <f aca="false">'Vas megye'!W251</f>
        <v>806</v>
      </c>
      <c r="P239" s="0" t="n">
        <f aca="false">'Vas megye'!X251</f>
        <v>2</v>
      </c>
      <c r="Q239" s="0" t="n">
        <f aca="false">'Vas megye'!Y251</f>
        <v>0</v>
      </c>
      <c r="R239" s="0" t="n">
        <f aca="false">'Vas megye'!Z251</f>
        <v>0</v>
      </c>
    </row>
    <row r="240" customFormat="false" ht="13.8" hidden="false" customHeight="false" outlineLevel="0" collapsed="false">
      <c r="A240" s="0" t="str">
        <f aca="false">'Vas megye'!A252</f>
        <v>Rönök (Felső-)</v>
      </c>
      <c r="B240" s="0" t="n">
        <f aca="false">'Vas megye'!B252</f>
        <v>0</v>
      </c>
      <c r="C240" s="0" t="n">
        <f aca="false">'Vas megye'!C252</f>
        <v>5</v>
      </c>
      <c r="D240" s="0" t="n">
        <f aca="false">'Vas megye'!D252</f>
        <v>782</v>
      </c>
      <c r="E240" s="0" t="n">
        <f aca="false">'Vas megye'!E252</f>
        <v>0</v>
      </c>
      <c r="F240" s="0" t="n">
        <f aca="false">'Vas megye'!F252</f>
        <v>0</v>
      </c>
      <c r="G240" s="0" t="n">
        <f aca="false">'Vas megye'!G252</f>
        <v>3</v>
      </c>
      <c r="H240" s="0" t="n">
        <f aca="false">'Vas megye'!H252</f>
        <v>0</v>
      </c>
      <c r="I240" s="0" t="n">
        <f aca="false">'Vas megye'!P252</f>
        <v>8</v>
      </c>
      <c r="J240" s="0" t="n">
        <f aca="false">'Vas megye'!Q252</f>
        <v>930</v>
      </c>
      <c r="K240" s="0" t="n">
        <f aca="false">'Vas megye'!R252</f>
        <v>1</v>
      </c>
      <c r="L240" s="0" t="n">
        <f aca="false">'Vas megye'!S252</f>
        <v>0</v>
      </c>
      <c r="M240" s="0" t="n">
        <f aca="false">'Vas megye'!T252</f>
        <v>0</v>
      </c>
      <c r="N240" s="0" t="n">
        <f aca="false">'Vas megye'!V252</f>
        <v>5</v>
      </c>
      <c r="O240" s="0" t="n">
        <f aca="false">'Vas megye'!W252</f>
        <v>844</v>
      </c>
      <c r="P240" s="0" t="n">
        <f aca="false">'Vas megye'!X252</f>
        <v>2</v>
      </c>
      <c r="Q240" s="0" t="n">
        <f aca="false">'Vas megye'!Y252</f>
        <v>0</v>
      </c>
      <c r="R240" s="0" t="n">
        <f aca="false">'Vas megye'!Z252</f>
        <v>0</v>
      </c>
    </row>
    <row r="241" customFormat="false" ht="13.8" hidden="false" customHeight="false" outlineLevel="0" collapsed="false">
      <c r="A241" s="0" t="str">
        <f aca="false">'Vas megye'!A253</f>
        <v>Sal</v>
      </c>
      <c r="B241" s="0" t="n">
        <f aca="false">'Vas megye'!B253</f>
        <v>0</v>
      </c>
      <c r="C241" s="0" t="n">
        <f aca="false">'Vas megye'!C253</f>
        <v>23</v>
      </c>
      <c r="D241" s="0" t="n">
        <f aca="false">'Vas megye'!D253</f>
        <v>11</v>
      </c>
      <c r="E241" s="0" t="n">
        <f aca="false">'Vas megye'!E253</f>
        <v>0</v>
      </c>
      <c r="F241" s="0" t="n">
        <f aca="false">'Vas megye'!F253</f>
        <v>0</v>
      </c>
      <c r="G241" s="0" t="n">
        <f aca="false">'Vas megye'!G253</f>
        <v>878</v>
      </c>
      <c r="H241" s="0" t="n">
        <f aca="false">'Vas megye'!H253</f>
        <v>0</v>
      </c>
      <c r="I241" s="0" t="n">
        <f aca="false">'Vas megye'!P253</f>
        <v>18</v>
      </c>
      <c r="J241" s="0" t="n">
        <f aca="false">'Vas megye'!Q253</f>
        <v>16</v>
      </c>
      <c r="K241" s="0" t="n">
        <f aca="false">'Vas megye'!R253</f>
        <v>0</v>
      </c>
      <c r="L241" s="0" t="n">
        <f aca="false">'Vas megye'!S253</f>
        <v>0</v>
      </c>
      <c r="M241" s="0" t="n">
        <f aca="false">'Vas megye'!T253</f>
        <v>966</v>
      </c>
      <c r="N241" s="0" t="n">
        <f aca="false">'Vas megye'!V253</f>
        <v>85</v>
      </c>
      <c r="O241" s="0" t="n">
        <f aca="false">'Vas megye'!W253</f>
        <v>1</v>
      </c>
      <c r="P241" s="0" t="n">
        <f aca="false">'Vas megye'!X253</f>
        <v>0</v>
      </c>
      <c r="Q241" s="0" t="n">
        <f aca="false">'Vas megye'!Y253</f>
        <v>0</v>
      </c>
      <c r="R241" s="0" t="n">
        <f aca="false">'Vas megye'!Z253</f>
        <v>984</v>
      </c>
    </row>
    <row r="242" customFormat="false" ht="13.8" hidden="false" customHeight="false" outlineLevel="0" collapsed="false">
      <c r="A242" s="0" t="str">
        <f aca="false">'Vas megye'!A254</f>
        <v>Senyeháza, Senyeháza</v>
      </c>
      <c r="B242" s="0" t="n">
        <f aca="false">'Vas megye'!B254</f>
        <v>0</v>
      </c>
      <c r="C242" s="0" t="n">
        <f aca="false">'Vas megye'!C254</f>
        <v>296</v>
      </c>
      <c r="D242" s="0" t="n">
        <f aca="false">'Vas megye'!D254</f>
        <v>4</v>
      </c>
      <c r="E242" s="0" t="n">
        <f aca="false">'Vas megye'!E254</f>
        <v>0</v>
      </c>
      <c r="F242" s="0" t="n">
        <f aca="false">'Vas megye'!F254</f>
        <v>0</v>
      </c>
      <c r="G242" s="0" t="n">
        <f aca="false">'Vas megye'!G254</f>
        <v>5</v>
      </c>
      <c r="H242" s="0" t="n">
        <f aca="false">'Vas megye'!H254</f>
        <v>0</v>
      </c>
      <c r="I242" s="0" t="n">
        <f aca="false">'Vas megye'!P254</f>
        <v>430</v>
      </c>
      <c r="J242" s="0" t="n">
        <f aca="false">'Vas megye'!Q254</f>
        <v>2</v>
      </c>
      <c r="K242" s="0" t="n">
        <f aca="false">'Vas megye'!R254</f>
        <v>0</v>
      </c>
      <c r="L242" s="0" t="n">
        <f aca="false">'Vas megye'!S254</f>
        <v>0</v>
      </c>
      <c r="M242" s="0" t="n">
        <f aca="false">'Vas megye'!T254</f>
        <v>39</v>
      </c>
      <c r="N242" s="0" t="n">
        <f aca="false">'Vas megye'!V254</f>
        <v>474</v>
      </c>
      <c r="O242" s="0" t="n">
        <f aca="false">'Vas megye'!W254</f>
        <v>3</v>
      </c>
      <c r="P242" s="0" t="n">
        <f aca="false">'Vas megye'!X254</f>
        <v>0</v>
      </c>
      <c r="Q242" s="0" t="n">
        <f aca="false">'Vas megye'!Y254</f>
        <v>0</v>
      </c>
      <c r="R242" s="0" t="n">
        <f aca="false">'Vas megye'!Z254</f>
        <v>46</v>
      </c>
    </row>
    <row r="243" customFormat="false" ht="13.8" hidden="false" customHeight="false" outlineLevel="0" collapsed="false">
      <c r="A243" s="0" t="str">
        <f aca="false">'Vas megye'!A255</f>
        <v>Strázsa (Alsó-)</v>
      </c>
      <c r="B243" s="0" t="n">
        <f aca="false">'Vas megye'!B255</f>
        <v>61</v>
      </c>
      <c r="C243" s="0" t="n">
        <f aca="false">'Vas megye'!C255</f>
        <v>1</v>
      </c>
      <c r="D243" s="0" t="n">
        <f aca="false">'Vas megye'!D255</f>
        <v>541</v>
      </c>
      <c r="E243" s="0" t="n">
        <f aca="false">'Vas megye'!E255</f>
        <v>1</v>
      </c>
      <c r="F243" s="0" t="n">
        <f aca="false">'Vas megye'!F255</f>
        <v>0</v>
      </c>
      <c r="G243" s="0" t="n">
        <f aca="false">'Vas megye'!G255</f>
        <v>16</v>
      </c>
      <c r="H243" s="0" t="n">
        <f aca="false">'Vas megye'!H255</f>
        <v>0</v>
      </c>
      <c r="I243" s="0" t="n">
        <f aca="false">'Vas megye'!P255</f>
        <v>0</v>
      </c>
      <c r="J243" s="0" t="n">
        <f aca="false">'Vas megye'!Q255</f>
        <v>0</v>
      </c>
      <c r="K243" s="0" t="n">
        <f aca="false">'Vas megye'!R255</f>
        <v>0</v>
      </c>
      <c r="L243" s="0" t="n">
        <f aca="false">'Vas megye'!S255</f>
        <v>0</v>
      </c>
      <c r="M243" s="0" t="n">
        <f aca="false">'Vas megye'!T255</f>
        <v>0</v>
      </c>
      <c r="N243" s="0" t="n">
        <f aca="false">'Vas megye'!V255</f>
        <v>0</v>
      </c>
      <c r="O243" s="0" t="n">
        <f aca="false">'Vas megye'!W255</f>
        <v>0</v>
      </c>
      <c r="P243" s="0" t="n">
        <f aca="false">'Vas megye'!X255</f>
        <v>0</v>
      </c>
      <c r="Q243" s="0" t="n">
        <f aca="false">'Vas megye'!Y255</f>
        <v>0</v>
      </c>
      <c r="R243" s="0" t="n">
        <f aca="false">'Vas megye'!Z255</f>
        <v>0</v>
      </c>
    </row>
    <row r="244" customFormat="false" ht="13.8" hidden="false" customHeight="false" outlineLevel="0" collapsed="false">
      <c r="A244" s="0" t="str">
        <f aca="false">'Vas megye'!A256</f>
        <v>Strázsa (Felső-), Oberdrosen</v>
      </c>
      <c r="B244" s="0" t="n">
        <f aca="false">'Vas megye'!B256</f>
        <v>0</v>
      </c>
      <c r="C244" s="0" t="n">
        <f aca="false">'Vas megye'!C256</f>
        <v>0</v>
      </c>
      <c r="D244" s="0" t="n">
        <f aca="false">'Vas megye'!D256</f>
        <v>446</v>
      </c>
      <c r="E244" s="0" t="n">
        <f aca="false">'Vas megye'!E256</f>
        <v>0</v>
      </c>
      <c r="F244" s="0" t="n">
        <f aca="false">'Vas megye'!F256</f>
        <v>0</v>
      </c>
      <c r="G244" s="0" t="n">
        <f aca="false">'Vas megye'!G256</f>
        <v>4</v>
      </c>
      <c r="H244" s="0" t="n">
        <f aca="false">'Vas megye'!H256</f>
        <v>0</v>
      </c>
      <c r="I244" s="0" t="n">
        <f aca="false">'Vas megye'!P256</f>
        <v>1</v>
      </c>
      <c r="J244" s="0" t="n">
        <f aca="false">'Vas megye'!Q256</f>
        <v>481</v>
      </c>
      <c r="K244" s="0" t="n">
        <f aca="false">'Vas megye'!R256</f>
        <v>0</v>
      </c>
      <c r="L244" s="0" t="n">
        <f aca="false">'Vas megye'!S256</f>
        <v>0</v>
      </c>
      <c r="M244" s="0" t="n">
        <f aca="false">'Vas megye'!T256</f>
        <v>8</v>
      </c>
      <c r="N244" s="0" t="n">
        <f aca="false">'Vas megye'!V256</f>
        <v>0</v>
      </c>
      <c r="O244" s="0" t="n">
        <f aca="false">'Vas megye'!W256</f>
        <v>478</v>
      </c>
      <c r="P244" s="0" t="n">
        <f aca="false">'Vas megye'!X256</f>
        <v>0</v>
      </c>
      <c r="Q244" s="0" t="n">
        <f aca="false">'Vas megye'!Y256</f>
        <v>0</v>
      </c>
      <c r="R244" s="0" t="n">
        <f aca="false">'Vas megye'!Z256</f>
        <v>8</v>
      </c>
    </row>
    <row r="245" customFormat="false" ht="13.8" hidden="false" customHeight="false" outlineLevel="0" collapsed="false">
      <c r="A245" s="0" t="str">
        <f aca="false">'Vas megye'!A257</f>
        <v>Szakonyfalu</v>
      </c>
      <c r="B245" s="0" t="n">
        <f aca="false">'Vas megye'!B257</f>
        <v>0</v>
      </c>
      <c r="C245" s="0" t="n">
        <f aca="false">'Vas megye'!C257</f>
        <v>0</v>
      </c>
      <c r="D245" s="0" t="n">
        <f aca="false">'Vas megye'!D257</f>
        <v>8</v>
      </c>
      <c r="E245" s="0" t="n">
        <f aca="false">'Vas megye'!E257</f>
        <v>0</v>
      </c>
      <c r="F245" s="0" t="n">
        <f aca="false">'Vas megye'!F257</f>
        <v>0</v>
      </c>
      <c r="G245" s="0" t="n">
        <f aca="false">'Vas megye'!G257</f>
        <v>446</v>
      </c>
      <c r="H245" s="0" t="n">
        <f aca="false">'Vas megye'!H257</f>
        <v>0</v>
      </c>
      <c r="I245" s="0" t="n">
        <f aca="false">'Vas megye'!P257</f>
        <v>6</v>
      </c>
      <c r="J245" s="0" t="n">
        <f aca="false">'Vas megye'!Q257</f>
        <v>22</v>
      </c>
      <c r="K245" s="0" t="n">
        <f aca="false">'Vas megye'!R257</f>
        <v>0</v>
      </c>
      <c r="L245" s="0" t="n">
        <f aca="false">'Vas megye'!S257</f>
        <v>0</v>
      </c>
      <c r="M245" s="0" t="n">
        <f aca="false">'Vas megye'!T257</f>
        <v>652</v>
      </c>
      <c r="N245" s="0" t="n">
        <f aca="false">'Vas megye'!V257</f>
        <v>9</v>
      </c>
      <c r="O245" s="0" t="n">
        <f aca="false">'Vas megye'!W257</f>
        <v>43</v>
      </c>
      <c r="P245" s="0" t="n">
        <f aca="false">'Vas megye'!X257</f>
        <v>0</v>
      </c>
      <c r="Q245" s="0" t="n">
        <f aca="false">'Vas megye'!Y257</f>
        <v>0</v>
      </c>
      <c r="R245" s="0" t="n">
        <f aca="false">'Vas megye'!Z257</f>
        <v>506</v>
      </c>
    </row>
    <row r="246" customFormat="false" ht="13.8" hidden="false" customHeight="false" outlineLevel="0" collapsed="false">
      <c r="A246" s="0" t="str">
        <f aca="false">'Vas megye'!A258</f>
        <v>Szalafő</v>
      </c>
      <c r="B246" s="0" t="n">
        <f aca="false">'Vas megye'!B258</f>
        <v>0</v>
      </c>
      <c r="C246" s="0" t="n">
        <f aca="false">'Vas megye'!C258</f>
        <v>728</v>
      </c>
      <c r="D246" s="0" t="n">
        <f aca="false">'Vas megye'!D258</f>
        <v>1</v>
      </c>
      <c r="E246" s="0" t="n">
        <f aca="false">'Vas megye'!E258</f>
        <v>0</v>
      </c>
      <c r="F246" s="0" t="n">
        <f aca="false">'Vas megye'!F258</f>
        <v>1</v>
      </c>
      <c r="G246" s="0" t="n">
        <f aca="false">'Vas megye'!G258</f>
        <v>7</v>
      </c>
      <c r="H246" s="0" t="n">
        <f aca="false">'Vas megye'!H258</f>
        <v>0</v>
      </c>
      <c r="I246" s="0" t="n">
        <f aca="false">'Vas megye'!P258</f>
        <v>768</v>
      </c>
      <c r="J246" s="0" t="n">
        <f aca="false">'Vas megye'!Q258</f>
        <v>0</v>
      </c>
      <c r="K246" s="0" t="n">
        <f aca="false">'Vas megye'!R258</f>
        <v>0</v>
      </c>
      <c r="L246" s="0" t="n">
        <f aca="false">'Vas megye'!S258</f>
        <v>0</v>
      </c>
      <c r="M246" s="0" t="n">
        <f aca="false">'Vas megye'!T258</f>
        <v>0</v>
      </c>
      <c r="N246" s="0" t="n">
        <f aca="false">'Vas megye'!V258</f>
        <v>751</v>
      </c>
      <c r="O246" s="0" t="n">
        <f aca="false">'Vas megye'!W258</f>
        <v>0</v>
      </c>
      <c r="P246" s="0" t="n">
        <f aca="false">'Vas megye'!X258</f>
        <v>0</v>
      </c>
      <c r="Q246" s="0" t="n">
        <f aca="false">'Vas megye'!Y258</f>
        <v>0</v>
      </c>
      <c r="R246" s="0" t="n">
        <f aca="false">'Vas megye'!Z258</f>
        <v>10</v>
      </c>
    </row>
    <row r="247" customFormat="false" ht="13.8" hidden="false" customHeight="false" outlineLevel="0" collapsed="false">
      <c r="A247" s="0" t="str">
        <f aca="false">'Vas megye'!A259</f>
        <v>Szent-Gotthard</v>
      </c>
      <c r="B247" s="0" t="n">
        <f aca="false">'Vas megye'!B259</f>
        <v>0</v>
      </c>
      <c r="C247" s="0" t="n">
        <f aca="false">'Vas megye'!C259</f>
        <v>639</v>
      </c>
      <c r="D247" s="0" t="n">
        <f aca="false">'Vas megye'!D259</f>
        <v>643</v>
      </c>
      <c r="E247" s="0" t="n">
        <f aca="false">'Vas megye'!E259</f>
        <v>1</v>
      </c>
      <c r="F247" s="0" t="n">
        <f aca="false">'Vas megye'!F259</f>
        <v>14</v>
      </c>
      <c r="G247" s="0" t="n">
        <f aca="false">'Vas megye'!G259</f>
        <v>74</v>
      </c>
      <c r="H247" s="0" t="n">
        <f aca="false">'Vas megye'!H259</f>
        <v>0</v>
      </c>
      <c r="I247" s="0" t="n">
        <f aca="false">'Vas megye'!P259</f>
        <v>1400</v>
      </c>
      <c r="J247" s="0" t="n">
        <f aca="false">'Vas megye'!Q259</f>
        <v>577</v>
      </c>
      <c r="K247" s="0" t="n">
        <f aca="false">'Vas megye'!R259</f>
        <v>6</v>
      </c>
      <c r="L247" s="0" t="n">
        <f aca="false">'Vas megye'!S259</f>
        <v>13</v>
      </c>
      <c r="M247" s="0" t="n">
        <f aca="false">'Vas megye'!T259</f>
        <v>66</v>
      </c>
      <c r="N247" s="0" t="n">
        <f aca="false">'Vas megye'!V259</f>
        <v>1928</v>
      </c>
      <c r="O247" s="0" t="n">
        <f aca="false">'Vas megye'!W259</f>
        <v>591</v>
      </c>
      <c r="P247" s="0" t="n">
        <f aca="false">'Vas megye'!X259</f>
        <v>9</v>
      </c>
      <c r="Q247" s="0" t="n">
        <f aca="false">'Vas megye'!Y259</f>
        <v>11</v>
      </c>
      <c r="R247" s="0" t="n">
        <f aca="false">'Vas megye'!Z259</f>
        <v>85</v>
      </c>
    </row>
    <row r="248" customFormat="false" ht="13.8" hidden="false" customHeight="false" outlineLevel="0" collapsed="false">
      <c r="A248" s="0" t="str">
        <f aca="false">'Vas megye'!A260</f>
        <v>Szent-Mihály (Rába-), Vasszentmihály</v>
      </c>
      <c r="B248" s="0" t="n">
        <f aca="false">'Vas megye'!B260</f>
        <v>0</v>
      </c>
      <c r="C248" s="0" t="n">
        <f aca="false">'Vas megye'!C260</f>
        <v>394</v>
      </c>
      <c r="D248" s="0" t="n">
        <f aca="false">'Vas megye'!D260</f>
        <v>36</v>
      </c>
      <c r="E248" s="0" t="n">
        <f aca="false">'Vas megye'!E260</f>
        <v>1</v>
      </c>
      <c r="F248" s="0" t="n">
        <f aca="false">'Vas megye'!F260</f>
        <v>0</v>
      </c>
      <c r="G248" s="0" t="n">
        <f aca="false">'Vas megye'!G260</f>
        <v>9</v>
      </c>
      <c r="H248" s="0" t="n">
        <f aca="false">'Vas megye'!H260</f>
        <v>0</v>
      </c>
      <c r="I248" s="0" t="n">
        <f aca="false">'Vas megye'!P260</f>
        <v>547</v>
      </c>
      <c r="J248" s="0" t="n">
        <f aca="false">'Vas megye'!Q260</f>
        <v>58</v>
      </c>
      <c r="K248" s="0" t="n">
        <f aca="false">'Vas megye'!R260</f>
        <v>1</v>
      </c>
      <c r="L248" s="0" t="n">
        <f aca="false">'Vas megye'!S260</f>
        <v>0</v>
      </c>
      <c r="M248" s="0" t="n">
        <f aca="false">'Vas megye'!T260</f>
        <v>1</v>
      </c>
      <c r="N248" s="0" t="n">
        <f aca="false">'Vas megye'!V260</f>
        <v>677</v>
      </c>
      <c r="O248" s="0" t="n">
        <f aca="false">'Vas megye'!W260</f>
        <v>43</v>
      </c>
      <c r="P248" s="0" t="n">
        <f aca="false">'Vas megye'!X260</f>
        <v>0</v>
      </c>
      <c r="Q248" s="0" t="n">
        <f aca="false">'Vas megye'!Y260</f>
        <v>0</v>
      </c>
      <c r="R248" s="0" t="n">
        <f aca="false">'Vas megye'!Z260</f>
        <v>0</v>
      </c>
    </row>
    <row r="249" customFormat="false" ht="13.8" hidden="false" customHeight="false" outlineLevel="0" collapsed="false">
      <c r="A249" s="0" t="str">
        <f aca="false">'Vas megye'!A261</f>
        <v>Szent-Péter (Őri-)</v>
      </c>
      <c r="B249" s="0" t="n">
        <f aca="false">'Vas megye'!B261</f>
        <v>0</v>
      </c>
      <c r="C249" s="0" t="n">
        <f aca="false">'Vas megye'!C261</f>
        <v>973</v>
      </c>
      <c r="D249" s="0" t="n">
        <f aca="false">'Vas megye'!D261</f>
        <v>15</v>
      </c>
      <c r="E249" s="0" t="n">
        <f aca="false">'Vas megye'!E261</f>
        <v>0</v>
      </c>
      <c r="F249" s="0" t="n">
        <f aca="false">'Vas megye'!F261</f>
        <v>0</v>
      </c>
      <c r="G249" s="0" t="n">
        <f aca="false">'Vas megye'!G261</f>
        <v>20</v>
      </c>
      <c r="H249" s="0" t="n">
        <f aca="false">'Vas megye'!H261</f>
        <v>0</v>
      </c>
      <c r="I249" s="0" t="n">
        <f aca="false">'Vas megye'!P261</f>
        <v>1105</v>
      </c>
      <c r="J249" s="0" t="n">
        <f aca="false">'Vas megye'!Q261</f>
        <v>2</v>
      </c>
      <c r="K249" s="0" t="n">
        <f aca="false">'Vas megye'!R261</f>
        <v>0</v>
      </c>
      <c r="L249" s="0" t="n">
        <f aca="false">'Vas megye'!S261</f>
        <v>0</v>
      </c>
      <c r="M249" s="0" t="n">
        <f aca="false">'Vas megye'!T261</f>
        <v>1</v>
      </c>
      <c r="N249" s="0" t="n">
        <f aca="false">'Vas megye'!V261</f>
        <v>1125</v>
      </c>
      <c r="O249" s="0" t="n">
        <f aca="false">'Vas megye'!W261</f>
        <v>11</v>
      </c>
      <c r="P249" s="0" t="n">
        <f aca="false">'Vas megye'!X261</f>
        <v>4</v>
      </c>
      <c r="Q249" s="0" t="n">
        <f aca="false">'Vas megye'!Y261</f>
        <v>0</v>
      </c>
      <c r="R249" s="0" t="n">
        <f aca="false">'Vas megye'!Z261</f>
        <v>22</v>
      </c>
    </row>
    <row r="250" customFormat="false" ht="13.8" hidden="false" customHeight="false" outlineLevel="0" collapsed="false">
      <c r="A250" s="0" t="str">
        <f aca="false">'Vas megye'!A262</f>
        <v>Szomorócz</v>
      </c>
      <c r="B250" s="0" t="n">
        <f aca="false">'Vas megye'!B262</f>
        <v>0</v>
      </c>
      <c r="C250" s="0" t="n">
        <f aca="false">'Vas megye'!C262</f>
        <v>206</v>
      </c>
      <c r="D250" s="0" t="n">
        <f aca="false">'Vas megye'!D262</f>
        <v>0</v>
      </c>
      <c r="E250" s="0" t="n">
        <f aca="false">'Vas megye'!E262</f>
        <v>0</v>
      </c>
      <c r="F250" s="0" t="n">
        <f aca="false">'Vas megye'!F262</f>
        <v>0</v>
      </c>
      <c r="G250" s="0" t="n">
        <f aca="false">'Vas megye'!G262</f>
        <v>5</v>
      </c>
      <c r="H250" s="0" t="n">
        <f aca="false">'Vas megye'!H262</f>
        <v>0</v>
      </c>
      <c r="I250" s="0" t="n">
        <f aca="false">'Vas megye'!P262</f>
        <v>228</v>
      </c>
      <c r="J250" s="0" t="n">
        <f aca="false">'Vas megye'!Q262</f>
        <v>0</v>
      </c>
      <c r="K250" s="0" t="n">
        <f aca="false">'Vas megye'!R262</f>
        <v>0</v>
      </c>
      <c r="L250" s="0" t="n">
        <f aca="false">'Vas megye'!S262</f>
        <v>0</v>
      </c>
      <c r="M250" s="0" t="n">
        <f aca="false">'Vas megye'!T262</f>
        <v>3</v>
      </c>
      <c r="N250" s="0" t="n">
        <f aca="false">'Vas megye'!V262</f>
        <v>193</v>
      </c>
      <c r="O250" s="0" t="n">
        <f aca="false">'Vas megye'!W262</f>
        <v>0</v>
      </c>
      <c r="P250" s="0" t="n">
        <f aca="false">'Vas megye'!X262</f>
        <v>0</v>
      </c>
      <c r="Q250" s="0" t="n">
        <f aca="false">'Vas megye'!Y262</f>
        <v>0</v>
      </c>
      <c r="R250" s="0" t="n">
        <f aca="false">'Vas megye'!Z262</f>
        <v>7</v>
      </c>
    </row>
    <row r="251" customFormat="false" ht="13.8" hidden="false" customHeight="false" outlineLevel="0" collapsed="false">
      <c r="A251" s="0" t="str">
        <f aca="false">'Vas megye'!A263</f>
        <v>Szőlnők (Alsó-)</v>
      </c>
      <c r="B251" s="0" t="n">
        <f aca="false">'Vas megye'!B263</f>
        <v>0</v>
      </c>
      <c r="C251" s="0" t="n">
        <f aca="false">'Vas megye'!C263</f>
        <v>16</v>
      </c>
      <c r="D251" s="0" t="n">
        <f aca="false">'Vas megye'!D263</f>
        <v>120</v>
      </c>
      <c r="E251" s="0" t="n">
        <f aca="false">'Vas megye'!E263</f>
        <v>0</v>
      </c>
      <c r="F251" s="0" t="n">
        <f aca="false">'Vas megye'!F263</f>
        <v>0</v>
      </c>
      <c r="G251" s="0" t="n">
        <f aca="false">'Vas megye'!G263</f>
        <v>514</v>
      </c>
      <c r="H251" s="0" t="n">
        <f aca="false">'Vas megye'!H263</f>
        <v>0</v>
      </c>
      <c r="I251" s="0" t="n">
        <f aca="false">'Vas megye'!P263</f>
        <v>34</v>
      </c>
      <c r="J251" s="0" t="n">
        <f aca="false">'Vas megye'!Q263</f>
        <v>264</v>
      </c>
      <c r="K251" s="0" t="n">
        <f aca="false">'Vas megye'!R263</f>
        <v>0</v>
      </c>
      <c r="L251" s="0" t="n">
        <f aca="false">'Vas megye'!S263</f>
        <v>0</v>
      </c>
      <c r="M251" s="0" t="n">
        <f aca="false">'Vas megye'!T263</f>
        <v>425</v>
      </c>
      <c r="N251" s="0" t="n">
        <f aca="false">'Vas megye'!V263</f>
        <v>17</v>
      </c>
      <c r="O251" s="0" t="n">
        <f aca="false">'Vas megye'!W263</f>
        <v>378</v>
      </c>
      <c r="P251" s="0" t="n">
        <f aca="false">'Vas megye'!X263</f>
        <v>2</v>
      </c>
      <c r="Q251" s="0" t="n">
        <f aca="false">'Vas megye'!Y263</f>
        <v>0</v>
      </c>
      <c r="R251" s="0" t="n">
        <f aca="false">'Vas megye'!Z263</f>
        <v>290</v>
      </c>
    </row>
    <row r="252" customFormat="false" ht="13.8" hidden="false" customHeight="false" outlineLevel="0" collapsed="false">
      <c r="A252" s="0" t="str">
        <f aca="false">'Vas megye'!A264</f>
        <v>Szőlnők (Felső-)</v>
      </c>
      <c r="B252" s="0" t="n">
        <f aca="false">'Vas megye'!B264</f>
        <v>0</v>
      </c>
      <c r="C252" s="0" t="n">
        <f aca="false">'Vas megye'!C264</f>
        <v>7</v>
      </c>
      <c r="D252" s="0" t="n">
        <f aca="false">'Vas megye'!D264</f>
        <v>93</v>
      </c>
      <c r="E252" s="0" t="n">
        <f aca="false">'Vas megye'!E264</f>
        <v>3</v>
      </c>
      <c r="F252" s="0" t="n">
        <f aca="false">'Vas megye'!F264</f>
        <v>0</v>
      </c>
      <c r="G252" s="0" t="n">
        <f aca="false">'Vas megye'!G264</f>
        <v>1023</v>
      </c>
      <c r="H252" s="0" t="n">
        <f aca="false">'Vas megye'!H264</f>
        <v>0</v>
      </c>
      <c r="I252" s="0" t="n">
        <f aca="false">'Vas megye'!P264</f>
        <v>16</v>
      </c>
      <c r="J252" s="0" t="n">
        <f aca="false">'Vas megye'!Q264</f>
        <v>42</v>
      </c>
      <c r="K252" s="0" t="n">
        <f aca="false">'Vas megye'!R264</f>
        <v>0</v>
      </c>
      <c r="L252" s="0" t="n">
        <f aca="false">'Vas megye'!S264</f>
        <v>0</v>
      </c>
      <c r="M252" s="0" t="n">
        <f aca="false">'Vas megye'!T264</f>
        <v>1340</v>
      </c>
      <c r="N252" s="0" t="n">
        <f aca="false">'Vas megye'!V264</f>
        <v>41</v>
      </c>
      <c r="O252" s="0" t="n">
        <f aca="false">'Vas megye'!W264</f>
        <v>71</v>
      </c>
      <c r="P252" s="0" t="n">
        <f aca="false">'Vas megye'!X264</f>
        <v>0</v>
      </c>
      <c r="Q252" s="0" t="n">
        <f aca="false">'Vas megye'!Y264</f>
        <v>0</v>
      </c>
      <c r="R252" s="0" t="n">
        <f aca="false">'Vas megye'!Z264</f>
        <v>1344</v>
      </c>
    </row>
    <row r="253" customFormat="false" ht="13.8" hidden="false" customHeight="false" outlineLevel="0" collapsed="false">
      <c r="A253" s="0" t="str">
        <f aca="false">'Vas megye'!A265</f>
        <v>Talapatka</v>
      </c>
      <c r="B253" s="0" t="n">
        <f aca="false">'Vas megye'!B265</f>
        <v>0</v>
      </c>
      <c r="C253" s="0" t="n">
        <f aca="false">'Vas megye'!C265</f>
        <v>110</v>
      </c>
      <c r="D253" s="0" t="n">
        <f aca="false">'Vas megye'!D265</f>
        <v>3</v>
      </c>
      <c r="E253" s="0" t="n">
        <f aca="false">'Vas megye'!E265</f>
        <v>0</v>
      </c>
      <c r="F253" s="0" t="n">
        <f aca="false">'Vas megye'!F265</f>
        <v>0</v>
      </c>
      <c r="G253" s="0" t="n">
        <f aca="false">'Vas megye'!G265</f>
        <v>0</v>
      </c>
      <c r="H253" s="0" t="n">
        <f aca="false">'Vas megye'!H265</f>
        <v>0</v>
      </c>
      <c r="I253" s="0" t="n">
        <f aca="false">'Vas megye'!P265</f>
        <v>306</v>
      </c>
      <c r="J253" s="0" t="n">
        <f aca="false">'Vas megye'!Q265</f>
        <v>0</v>
      </c>
      <c r="K253" s="0" t="n">
        <f aca="false">'Vas megye'!R265</f>
        <v>0</v>
      </c>
      <c r="L253" s="0" t="n">
        <f aca="false">'Vas megye'!S265</f>
        <v>0</v>
      </c>
      <c r="M253" s="0" t="n">
        <f aca="false">'Vas megye'!T265</f>
        <v>0</v>
      </c>
      <c r="N253" s="0" t="n">
        <f aca="false">'Vas megye'!V265</f>
        <v>271</v>
      </c>
      <c r="O253" s="0" t="n">
        <f aca="false">'Vas megye'!W265</f>
        <v>17</v>
      </c>
      <c r="P253" s="0" t="n">
        <f aca="false">'Vas megye'!X265</f>
        <v>0</v>
      </c>
      <c r="Q253" s="0" t="n">
        <f aca="false">'Vas megye'!Y265</f>
        <v>0</v>
      </c>
      <c r="R253" s="0" t="n">
        <f aca="false">'Vas megye'!Z265</f>
        <v>3</v>
      </c>
    </row>
    <row r="254" customFormat="false" ht="13.8" hidden="false" customHeight="false" outlineLevel="0" collapsed="false">
      <c r="A254" s="0" t="str">
        <f aca="false">'Vas megye'!A266</f>
        <v>Tauka</v>
      </c>
      <c r="B254" s="0" t="n">
        <f aca="false">'Vas megye'!B266</f>
        <v>0</v>
      </c>
      <c r="C254" s="0" t="n">
        <f aca="false">'Vas megye'!C266</f>
        <v>2</v>
      </c>
      <c r="D254" s="0" t="n">
        <f aca="false">'Vas megye'!D266</f>
        <v>367</v>
      </c>
      <c r="E254" s="0" t="n">
        <f aca="false">'Vas megye'!E266</f>
        <v>0</v>
      </c>
      <c r="F254" s="0" t="n">
        <f aca="false">'Vas megye'!F266</f>
        <v>0</v>
      </c>
      <c r="G254" s="0" t="n">
        <f aca="false">'Vas megye'!G266</f>
        <v>3</v>
      </c>
      <c r="H254" s="0" t="n">
        <f aca="false">'Vas megye'!H266</f>
        <v>0</v>
      </c>
      <c r="I254" s="0" t="n">
        <f aca="false">'Vas megye'!P266</f>
        <v>0</v>
      </c>
      <c r="J254" s="0" t="n">
        <f aca="false">'Vas megye'!Q266</f>
        <v>405</v>
      </c>
      <c r="K254" s="0" t="n">
        <f aca="false">'Vas megye'!R266</f>
        <v>0</v>
      </c>
      <c r="L254" s="0" t="n">
        <f aca="false">'Vas megye'!S266</f>
        <v>0</v>
      </c>
      <c r="M254" s="0" t="n">
        <f aca="false">'Vas megye'!T266</f>
        <v>21</v>
      </c>
      <c r="N254" s="0" t="n">
        <f aca="false">'Vas megye'!V266</f>
        <v>1</v>
      </c>
      <c r="O254" s="0" t="n">
        <f aca="false">'Vas megye'!W266</f>
        <v>375</v>
      </c>
      <c r="P254" s="0" t="n">
        <f aca="false">'Vas megye'!X266</f>
        <v>0</v>
      </c>
      <c r="Q254" s="0" t="n">
        <f aca="false">'Vas megye'!Y266</f>
        <v>0</v>
      </c>
      <c r="R254" s="0" t="n">
        <f aca="false">'Vas megye'!Z266</f>
        <v>20</v>
      </c>
    </row>
    <row r="255" customFormat="false" ht="13.8" hidden="false" customHeight="false" outlineLevel="0" collapsed="false">
      <c r="A255" s="0" t="str">
        <f aca="false">'Vas megye'!A267</f>
        <v>Tótfalu (Rába-)</v>
      </c>
      <c r="B255" s="0" t="n">
        <f aca="false">'Vas megye'!B267</f>
        <v>0</v>
      </c>
      <c r="C255" s="0" t="n">
        <f aca="false">'Vas megye'!C267</f>
        <v>1</v>
      </c>
      <c r="D255" s="0" t="n">
        <f aca="false">'Vas megye'!D267</f>
        <v>28</v>
      </c>
      <c r="E255" s="0" t="n">
        <f aca="false">'Vas megye'!E267</f>
        <v>0</v>
      </c>
      <c r="F255" s="0" t="n">
        <f aca="false">'Vas megye'!F267</f>
        <v>0</v>
      </c>
      <c r="G255" s="0" t="n">
        <f aca="false">'Vas megye'!G267</f>
        <v>592</v>
      </c>
      <c r="H255" s="0" t="n">
        <f aca="false">'Vas megye'!H267</f>
        <v>0</v>
      </c>
      <c r="I255" s="0" t="n">
        <f aca="false">'Vas megye'!P267</f>
        <v>15</v>
      </c>
      <c r="J255" s="0" t="n">
        <f aca="false">'Vas megye'!Q267</f>
        <v>14</v>
      </c>
      <c r="K255" s="0" t="n">
        <f aca="false">'Vas megye'!R267</f>
        <v>0</v>
      </c>
      <c r="L255" s="0" t="n">
        <f aca="false">'Vas megye'!S267</f>
        <v>0</v>
      </c>
      <c r="M255" s="0" t="n">
        <f aca="false">'Vas megye'!T267</f>
        <v>841</v>
      </c>
      <c r="N255" s="0" t="n">
        <f aca="false">'Vas megye'!V267</f>
        <v>22</v>
      </c>
      <c r="O255" s="0" t="n">
        <f aca="false">'Vas megye'!W267</f>
        <v>13</v>
      </c>
      <c r="P255" s="0" t="n">
        <f aca="false">'Vas megye'!X267</f>
        <v>0</v>
      </c>
      <c r="Q255" s="0" t="n">
        <f aca="false">'Vas megye'!Y267</f>
        <v>0</v>
      </c>
      <c r="R255" s="0" t="n">
        <f aca="false">'Vas megye'!Z267</f>
        <v>763</v>
      </c>
    </row>
    <row r="256" customFormat="false" ht="13.8" hidden="false" customHeight="false" outlineLevel="0" collapsed="false">
      <c r="A256" s="0" t="str">
        <f aca="false">'Vas megye'!A268</f>
        <v>Tótlak (Vend-), Minihof, Kistótlak</v>
      </c>
      <c r="B256" s="0" t="n">
        <f aca="false">'Vas megye'!B268</f>
        <v>0</v>
      </c>
      <c r="C256" s="0" t="n">
        <f aca="false">'Vas megye'!C268</f>
        <v>0</v>
      </c>
      <c r="D256" s="0" t="n">
        <f aca="false">'Vas megye'!D268</f>
        <v>600</v>
      </c>
      <c r="E256" s="0" t="n">
        <f aca="false">'Vas megye'!E268</f>
        <v>0</v>
      </c>
      <c r="F256" s="0" t="n">
        <f aca="false">'Vas megye'!F268</f>
        <v>0</v>
      </c>
      <c r="G256" s="0" t="n">
        <f aca="false">'Vas megye'!G268</f>
        <v>5</v>
      </c>
      <c r="H256" s="0" t="n">
        <f aca="false">'Vas megye'!H268</f>
        <v>0</v>
      </c>
      <c r="I256" s="0" t="n">
        <f aca="false">'Vas megye'!P268</f>
        <v>2</v>
      </c>
      <c r="J256" s="0" t="n">
        <f aca="false">'Vas megye'!Q268</f>
        <v>727</v>
      </c>
      <c r="K256" s="0" t="n">
        <f aca="false">'Vas megye'!R268</f>
        <v>0</v>
      </c>
      <c r="L256" s="0" t="n">
        <f aca="false">'Vas megye'!S268</f>
        <v>0</v>
      </c>
      <c r="M256" s="0" t="n">
        <f aca="false">'Vas megye'!T268</f>
        <v>1</v>
      </c>
      <c r="N256" s="0" t="n">
        <f aca="false">'Vas megye'!V268</f>
        <v>2</v>
      </c>
      <c r="O256" s="0" t="n">
        <f aca="false">'Vas megye'!W268</f>
        <v>677</v>
      </c>
      <c r="P256" s="0" t="n">
        <f aca="false">'Vas megye'!X268</f>
        <v>0</v>
      </c>
      <c r="Q256" s="0" t="n">
        <f aca="false">'Vas megye'!Y268</f>
        <v>1</v>
      </c>
      <c r="R256" s="0" t="n">
        <f aca="false">'Vas megye'!Z268</f>
        <v>5</v>
      </c>
    </row>
    <row r="257" customFormat="false" ht="13.8" hidden="false" customHeight="false" outlineLevel="0" collapsed="false">
      <c r="A257" s="0" t="str">
        <f aca="false">'Vas megye'!A269</f>
        <v>Türke</v>
      </c>
      <c r="B257" s="0" t="n">
        <f aca="false">'Vas megye'!B269</f>
        <v>43</v>
      </c>
      <c r="C257" s="0" t="n">
        <f aca="false">'Vas megye'!C269</f>
        <v>1</v>
      </c>
      <c r="D257" s="0" t="n">
        <f aca="false">'Vas megye'!D269</f>
        <v>26</v>
      </c>
      <c r="E257" s="0" t="n">
        <f aca="false">'Vas megye'!E269</f>
        <v>0</v>
      </c>
      <c r="F257" s="0" t="n">
        <f aca="false">'Vas megye'!F269</f>
        <v>0</v>
      </c>
      <c r="G257" s="0" t="n">
        <f aca="false">'Vas megye'!G269</f>
        <v>383</v>
      </c>
      <c r="H257" s="0" t="n">
        <f aca="false">'Vas megye'!H269</f>
        <v>0</v>
      </c>
      <c r="I257" s="0" t="n">
        <f aca="false">'Vas megye'!P269</f>
        <v>0</v>
      </c>
      <c r="J257" s="0" t="n">
        <f aca="false">'Vas megye'!Q269</f>
        <v>0</v>
      </c>
      <c r="K257" s="0" t="n">
        <f aca="false">'Vas megye'!R269</f>
        <v>0</v>
      </c>
      <c r="L257" s="0" t="n">
        <f aca="false">'Vas megye'!S269</f>
        <v>0</v>
      </c>
      <c r="M257" s="0" t="n">
        <f aca="false">'Vas megye'!T269</f>
        <v>0</v>
      </c>
      <c r="N257" s="0" t="n">
        <f aca="false">'Vas megye'!V269</f>
        <v>0</v>
      </c>
      <c r="O257" s="0" t="n">
        <f aca="false">'Vas megye'!W269</f>
        <v>0</v>
      </c>
      <c r="P257" s="0" t="n">
        <f aca="false">'Vas megye'!X269</f>
        <v>0</v>
      </c>
      <c r="Q257" s="0" t="n">
        <f aca="false">'Vas megye'!Y269</f>
        <v>0</v>
      </c>
      <c r="R257" s="0" t="n">
        <f aca="false">'Vas megye'!Z269</f>
        <v>0</v>
      </c>
    </row>
    <row r="258" customFormat="false" ht="13.8" hidden="false" customHeight="false" outlineLevel="0" collapsed="false">
      <c r="A258" s="0" t="str">
        <f aca="false">'Vas megye'!A270</f>
        <v>Velike</v>
      </c>
      <c r="B258" s="0" t="n">
        <f aca="false">'Vas megye'!B270</f>
        <v>0</v>
      </c>
      <c r="C258" s="0" t="n">
        <f aca="false">'Vas megye'!C270</f>
        <v>1</v>
      </c>
      <c r="D258" s="0" t="n">
        <f aca="false">'Vas megye'!D270</f>
        <v>642</v>
      </c>
      <c r="E258" s="0" t="n">
        <f aca="false">'Vas megye'!E270</f>
        <v>0</v>
      </c>
      <c r="F258" s="0" t="n">
        <f aca="false">'Vas megye'!F270</f>
        <v>0</v>
      </c>
      <c r="G258" s="0" t="n">
        <f aca="false">'Vas megye'!G270</f>
        <v>2</v>
      </c>
      <c r="H258" s="0" t="n">
        <f aca="false">'Vas megye'!H270</f>
        <v>0</v>
      </c>
      <c r="I258" s="0" t="n">
        <f aca="false">'Vas megye'!P270</f>
        <v>0</v>
      </c>
      <c r="J258" s="0" t="n">
        <f aca="false">'Vas megye'!Q270</f>
        <v>653</v>
      </c>
      <c r="K258" s="0" t="n">
        <f aca="false">'Vas megye'!R270</f>
        <v>0</v>
      </c>
      <c r="L258" s="0" t="n">
        <f aca="false">'Vas megye'!S270</f>
        <v>0</v>
      </c>
      <c r="M258" s="0" t="n">
        <f aca="false">'Vas megye'!T270</f>
        <v>10</v>
      </c>
      <c r="N258" s="0" t="n">
        <f aca="false">'Vas megye'!V270</f>
        <v>0</v>
      </c>
      <c r="O258" s="0" t="n">
        <f aca="false">'Vas megye'!W270</f>
        <v>651</v>
      </c>
      <c r="P258" s="0" t="n">
        <f aca="false">'Vas megye'!X270</f>
        <v>0</v>
      </c>
      <c r="Q258" s="0" t="n">
        <f aca="false">'Vas megye'!Y270</f>
        <v>0</v>
      </c>
      <c r="R258" s="0" t="n">
        <f aca="false">'Vas megye'!Z270</f>
        <v>10</v>
      </c>
    </row>
    <row r="259" customFormat="false" ht="13.8" hidden="false" customHeight="false" outlineLevel="0" collapsed="false">
      <c r="A259" s="0" t="str">
        <f aca="false">'Vas megye'!A271</f>
        <v>Zahling, Újkörtvélyes, Kiskörtvélyes</v>
      </c>
      <c r="B259" s="0" t="n">
        <f aca="false">'Vas megye'!B271</f>
        <v>0</v>
      </c>
      <c r="C259" s="0" t="n">
        <f aca="false">'Vas megye'!C271</f>
        <v>1</v>
      </c>
      <c r="D259" s="0" t="n">
        <f aca="false">'Vas megye'!D271</f>
        <v>893</v>
      </c>
      <c r="E259" s="0" t="n">
        <f aca="false">'Vas megye'!E271</f>
        <v>0</v>
      </c>
      <c r="F259" s="0" t="n">
        <f aca="false">'Vas megye'!F271</f>
        <v>0</v>
      </c>
      <c r="G259" s="0" t="n">
        <f aca="false">'Vas megye'!G271</f>
        <v>0</v>
      </c>
      <c r="H259" s="0" t="n">
        <f aca="false">'Vas megye'!H271</f>
        <v>0</v>
      </c>
      <c r="I259" s="0" t="n">
        <f aca="false">'Vas megye'!P271</f>
        <v>9</v>
      </c>
      <c r="J259" s="0" t="n">
        <f aca="false">'Vas megye'!Q271</f>
        <v>812</v>
      </c>
      <c r="K259" s="0" t="n">
        <f aca="false">'Vas megye'!R271</f>
        <v>4</v>
      </c>
      <c r="L259" s="0" t="n">
        <f aca="false">'Vas megye'!S271</f>
        <v>0</v>
      </c>
      <c r="M259" s="0" t="n">
        <f aca="false">'Vas megye'!T271</f>
        <v>46</v>
      </c>
      <c r="N259" s="0" t="n">
        <f aca="false">'Vas megye'!V271</f>
        <v>15</v>
      </c>
      <c r="O259" s="0" t="n">
        <f aca="false">'Vas megye'!W271</f>
        <v>788</v>
      </c>
      <c r="P259" s="0" t="n">
        <f aca="false">'Vas megye'!X271</f>
        <v>3</v>
      </c>
      <c r="Q259" s="0" t="n">
        <f aca="false">'Vas megye'!Y271</f>
        <v>0</v>
      </c>
      <c r="R259" s="0" t="n">
        <f aca="false">'Vas megye'!Z271</f>
        <v>70</v>
      </c>
    </row>
    <row r="260" customFormat="false" ht="13.8" hidden="false" customHeight="false" outlineLevel="0" collapsed="false">
      <c r="A260" s="0" t="str">
        <f aca="false">'Vas megye'!A272</f>
        <v>Zsidó, Zsida</v>
      </c>
      <c r="B260" s="0" t="n">
        <f aca="false">'Vas megye'!B272</f>
        <v>0</v>
      </c>
      <c r="C260" s="0" t="n">
        <f aca="false">'Vas megye'!C272</f>
        <v>139</v>
      </c>
      <c r="D260" s="0" t="n">
        <f aca="false">'Vas megye'!D272</f>
        <v>83</v>
      </c>
      <c r="E260" s="0" t="n">
        <f aca="false">'Vas megye'!E272</f>
        <v>1</v>
      </c>
      <c r="F260" s="0" t="n">
        <f aca="false">'Vas megye'!F272</f>
        <v>11</v>
      </c>
      <c r="G260" s="0" t="n">
        <f aca="false">'Vas megye'!G272</f>
        <v>1</v>
      </c>
      <c r="H260" s="0" t="n">
        <f aca="false">'Vas megye'!H272</f>
        <v>0</v>
      </c>
      <c r="I260" s="0" t="n">
        <f aca="false">'Vas megye'!P272</f>
        <v>363</v>
      </c>
      <c r="J260" s="0" t="n">
        <f aca="false">'Vas megye'!Q272</f>
        <v>84</v>
      </c>
      <c r="K260" s="0" t="n">
        <f aca="false">'Vas megye'!R272</f>
        <v>0</v>
      </c>
      <c r="L260" s="0" t="n">
        <f aca="false">'Vas megye'!S272</f>
        <v>0</v>
      </c>
      <c r="M260" s="0" t="n">
        <f aca="false">'Vas megye'!T272</f>
        <v>11</v>
      </c>
      <c r="N260" s="0" t="n">
        <f aca="false">'Vas megye'!V272</f>
        <v>358</v>
      </c>
      <c r="O260" s="0" t="n">
        <f aca="false">'Vas megye'!W272</f>
        <v>108</v>
      </c>
      <c r="P260" s="0" t="n">
        <f aca="false">'Vas megye'!X272</f>
        <v>0</v>
      </c>
      <c r="Q260" s="0" t="n">
        <f aca="false">'Vas megye'!Y272</f>
        <v>0</v>
      </c>
      <c r="R260" s="0" t="n">
        <f aca="false">'Vas megye'!Z272</f>
        <v>69</v>
      </c>
    </row>
    <row r="261" customFormat="false" ht="13.8" hidden="false" customHeight="false" outlineLevel="0" collapsed="false">
      <c r="A261" s="0" t="str">
        <f aca="false">'Vas megye'!A273</f>
        <v>Rábaszentmárton</v>
      </c>
      <c r="B261" s="0" t="n">
        <f aca="false">'Vas megye'!B273</f>
        <v>61</v>
      </c>
      <c r="C261" s="0" t="n">
        <f aca="false">'Vas megye'!C273</f>
        <v>0</v>
      </c>
      <c r="D261" s="0" t="n">
        <f aca="false">'Vas megye'!D273</f>
        <v>0</v>
      </c>
      <c r="E261" s="0" t="n">
        <f aca="false">'Vas megye'!E273</f>
        <v>0</v>
      </c>
      <c r="F261" s="0" t="n">
        <f aca="false">'Vas megye'!F273</f>
        <v>0</v>
      </c>
      <c r="G261" s="0" t="n">
        <f aca="false">'Vas megye'!G273</f>
        <v>0</v>
      </c>
      <c r="H261" s="0" t="n">
        <f aca="false">'Vas megye'!H273</f>
        <v>0</v>
      </c>
      <c r="I261" s="0" t="n">
        <f aca="false">'Vas megye'!P273</f>
        <v>18</v>
      </c>
      <c r="J261" s="0" t="n">
        <f aca="false">'Vas megye'!Q273</f>
        <v>662</v>
      </c>
      <c r="K261" s="0" t="n">
        <f aca="false">'Vas megye'!R273</f>
        <v>0</v>
      </c>
      <c r="L261" s="0" t="n">
        <f aca="false">'Vas megye'!S273</f>
        <v>0</v>
      </c>
      <c r="M261" s="0" t="n">
        <f aca="false">'Vas megye'!T273</f>
        <v>34</v>
      </c>
      <c r="N261" s="0" t="n">
        <f aca="false">'Vas megye'!V273</f>
        <v>20</v>
      </c>
      <c r="O261" s="0" t="n">
        <f aca="false">'Vas megye'!W273</f>
        <v>625</v>
      </c>
      <c r="P261" s="0" t="n">
        <f aca="false">'Vas megye'!X273</f>
        <v>0</v>
      </c>
      <c r="Q261" s="0" t="n">
        <f aca="false">'Vas megye'!Y273</f>
        <v>0</v>
      </c>
      <c r="R261" s="0" t="n">
        <f aca="false">'Vas megye'!Z273</f>
        <v>42</v>
      </c>
    </row>
    <row r="262" customFormat="false" ht="13.8" hidden="false" customHeight="false" outlineLevel="0" collapsed="false">
      <c r="A262" s="0" t="str">
        <f aca="false">'Vas megye'!A276</f>
        <v>Baksafalva</v>
      </c>
      <c r="B262" s="0" t="n">
        <f aca="false">'Vas megye'!B276</f>
        <v>0</v>
      </c>
      <c r="C262" s="0" t="n">
        <f aca="false">'Vas megye'!C276</f>
        <v>3</v>
      </c>
      <c r="D262" s="0" t="n">
        <f aca="false">'Vas megye'!D276</f>
        <v>1091</v>
      </c>
      <c r="E262" s="0" t="n">
        <f aca="false">'Vas megye'!E276</f>
        <v>9</v>
      </c>
      <c r="F262" s="0" t="n">
        <f aca="false">'Vas megye'!F276</f>
        <v>0</v>
      </c>
      <c r="G262" s="0" t="n">
        <f aca="false">'Vas megye'!G276</f>
        <v>1</v>
      </c>
      <c r="H262" s="0" t="n">
        <f aca="false">'Vas megye'!H276</f>
        <v>0</v>
      </c>
      <c r="I262" s="0" t="n">
        <f aca="false">'Vas megye'!P276</f>
        <v>7</v>
      </c>
      <c r="J262" s="0" t="n">
        <f aca="false">'Vas megye'!Q276</f>
        <v>1327</v>
      </c>
      <c r="K262" s="0" t="n">
        <f aca="false">'Vas megye'!R276</f>
        <v>10</v>
      </c>
      <c r="L262" s="0" t="n">
        <f aca="false">'Vas megye'!S276</f>
        <v>0</v>
      </c>
      <c r="M262" s="0" t="n">
        <f aca="false">'Vas megye'!T276</f>
        <v>0</v>
      </c>
      <c r="N262" s="0" t="n">
        <f aca="false">'Vas megye'!V276</f>
        <v>8</v>
      </c>
      <c r="O262" s="0" t="n">
        <f aca="false">'Vas megye'!W276</f>
        <v>1354</v>
      </c>
      <c r="P262" s="0" t="n">
        <f aca="false">'Vas megye'!X276</f>
        <v>3</v>
      </c>
      <c r="Q262" s="0" t="n">
        <f aca="false">'Vas megye'!Y276</f>
        <v>0</v>
      </c>
      <c r="R262" s="0" t="n">
        <f aca="false">'Vas megye'!Z276</f>
        <v>0</v>
      </c>
    </row>
    <row r="263" customFormat="false" ht="13.8" hidden="false" customHeight="false" outlineLevel="0" collapsed="false">
      <c r="A263" s="0" t="str">
        <f aca="false">'Vas megye'!A277</f>
        <v>Bánya, Bányácska</v>
      </c>
      <c r="B263" s="0" t="n">
        <f aca="false">'Vas megye'!B277</f>
        <v>0</v>
      </c>
      <c r="C263" s="0" t="n">
        <f aca="false">'Vas megye'!C277</f>
        <v>2</v>
      </c>
      <c r="D263" s="0" t="n">
        <f aca="false">'Vas megye'!D277</f>
        <v>199</v>
      </c>
      <c r="E263" s="0" t="n">
        <f aca="false">'Vas megye'!E277</f>
        <v>47</v>
      </c>
      <c r="F263" s="0" t="n">
        <f aca="false">'Vas megye'!F277</f>
        <v>0</v>
      </c>
      <c r="G263" s="0" t="n">
        <f aca="false">'Vas megye'!G277</f>
        <v>0</v>
      </c>
      <c r="H263" s="0" t="n">
        <f aca="false">'Vas megye'!H277</f>
        <v>0</v>
      </c>
      <c r="I263" s="0" t="n">
        <f aca="false">'Vas megye'!P277</f>
        <v>0</v>
      </c>
      <c r="J263" s="0" t="n">
        <f aca="false">'Vas megye'!Q277</f>
        <v>279</v>
      </c>
      <c r="K263" s="0" t="n">
        <f aca="false">'Vas megye'!R277</f>
        <v>6</v>
      </c>
      <c r="L263" s="0" t="n">
        <f aca="false">'Vas megye'!S277</f>
        <v>0</v>
      </c>
      <c r="M263" s="0" t="n">
        <f aca="false">'Vas megye'!T277</f>
        <v>0</v>
      </c>
      <c r="N263" s="0" t="n">
        <f aca="false">'Vas megye'!V277</f>
        <v>7</v>
      </c>
      <c r="O263" s="0" t="n">
        <f aca="false">'Vas megye'!W277</f>
        <v>258</v>
      </c>
      <c r="P263" s="0" t="n">
        <f aca="false">'Vas megye'!X277</f>
        <v>0</v>
      </c>
      <c r="Q263" s="0" t="n">
        <f aca="false">'Vas megye'!Y277</f>
        <v>0</v>
      </c>
      <c r="R263" s="0" t="n">
        <f aca="false">'Vas megye'!Z277</f>
        <v>3</v>
      </c>
    </row>
    <row r="264" customFormat="false" ht="13.8" hidden="false" customHeight="false" outlineLevel="0" collapsed="false">
      <c r="A264" s="0" t="str">
        <f aca="false">'Vas megye'!A278</f>
        <v>Barátfalva, Ollersdorf</v>
      </c>
      <c r="B264" s="0" t="n">
        <f aca="false">'Vas megye'!B278</f>
        <v>0</v>
      </c>
      <c r="C264" s="0" t="n">
        <f aca="false">'Vas megye'!C278</f>
        <v>2</v>
      </c>
      <c r="D264" s="0" t="n">
        <f aca="false">'Vas megye'!D278</f>
        <v>816</v>
      </c>
      <c r="E264" s="0" t="n">
        <f aca="false">'Vas megye'!E278</f>
        <v>3</v>
      </c>
      <c r="F264" s="0" t="n">
        <f aca="false">'Vas megye'!F278</f>
        <v>0</v>
      </c>
      <c r="G264" s="0" t="n">
        <f aca="false">'Vas megye'!G278</f>
        <v>0</v>
      </c>
      <c r="H264" s="0" t="n">
        <f aca="false">'Vas megye'!H278</f>
        <v>0</v>
      </c>
      <c r="I264" s="0" t="n">
        <f aca="false">'Vas megye'!P278</f>
        <v>4</v>
      </c>
      <c r="J264" s="0" t="n">
        <f aca="false">'Vas megye'!Q278</f>
        <v>978</v>
      </c>
      <c r="K264" s="0" t="n">
        <f aca="false">'Vas megye'!R278</f>
        <v>4</v>
      </c>
      <c r="L264" s="0" t="n">
        <f aca="false">'Vas megye'!S278</f>
        <v>0</v>
      </c>
      <c r="M264" s="0" t="n">
        <f aca="false">'Vas megye'!T278</f>
        <v>0</v>
      </c>
      <c r="N264" s="0" t="n">
        <f aca="false">'Vas megye'!V278</f>
        <v>9</v>
      </c>
      <c r="O264" s="0" t="n">
        <f aca="false">'Vas megye'!W278</f>
        <v>952</v>
      </c>
      <c r="P264" s="0" t="n">
        <f aca="false">'Vas megye'!X278</f>
        <v>7</v>
      </c>
      <c r="Q264" s="0" t="n">
        <f aca="false">'Vas megye'!Y278</f>
        <v>0</v>
      </c>
      <c r="R264" s="0" t="n">
        <f aca="false">'Vas megye'!Z278</f>
        <v>0</v>
      </c>
    </row>
    <row r="265" customFormat="false" ht="13.8" hidden="false" customHeight="false" outlineLevel="0" collapsed="false">
      <c r="A265" s="0" t="str">
        <f aca="false">'Vas megye'!A279</f>
        <v>Békafalu</v>
      </c>
      <c r="B265" s="0" t="n">
        <f aca="false">'Vas megye'!B279</f>
        <v>0</v>
      </c>
      <c r="C265" s="0" t="n">
        <f aca="false">'Vas megye'!C279</f>
        <v>0</v>
      </c>
      <c r="D265" s="0" t="n">
        <f aca="false">'Vas megye'!D279</f>
        <v>118</v>
      </c>
      <c r="E265" s="0" t="n">
        <f aca="false">'Vas megye'!E279</f>
        <v>0</v>
      </c>
      <c r="F265" s="0" t="n">
        <f aca="false">'Vas megye'!F279</f>
        <v>0</v>
      </c>
      <c r="G265" s="0" t="n">
        <f aca="false">'Vas megye'!G279</f>
        <v>0</v>
      </c>
      <c r="H265" s="0" t="n">
        <f aca="false">'Vas megye'!H279</f>
        <v>0</v>
      </c>
      <c r="I265" s="0" t="n">
        <f aca="false">'Vas megye'!P279</f>
        <v>3</v>
      </c>
      <c r="J265" s="0" t="n">
        <f aca="false">'Vas megye'!Q279</f>
        <v>137</v>
      </c>
      <c r="K265" s="0" t="n">
        <f aca="false">'Vas megye'!R279</f>
        <v>11</v>
      </c>
      <c r="L265" s="0" t="n">
        <f aca="false">'Vas megye'!S279</f>
        <v>0</v>
      </c>
      <c r="M265" s="0" t="n">
        <f aca="false">'Vas megye'!T279</f>
        <v>1</v>
      </c>
      <c r="N265" s="0" t="n">
        <f aca="false">'Vas megye'!V279</f>
        <v>0</v>
      </c>
      <c r="O265" s="0" t="n">
        <f aca="false">'Vas megye'!W279</f>
        <v>125</v>
      </c>
      <c r="P265" s="0" t="n">
        <f aca="false">'Vas megye'!X279</f>
        <v>10</v>
      </c>
      <c r="Q265" s="0" t="n">
        <f aca="false">'Vas megye'!Y279</f>
        <v>0</v>
      </c>
      <c r="R265" s="0" t="n">
        <f aca="false">'Vas megye'!Z279</f>
        <v>0</v>
      </c>
    </row>
    <row r="266" customFormat="false" ht="13.8" hidden="false" customHeight="false" outlineLevel="0" collapsed="false">
      <c r="A266" s="0" t="str">
        <f aca="false">'Vas megye'!A280</f>
        <v>Borosgödör, Inzenhof</v>
      </c>
      <c r="B266" s="0" t="n">
        <f aca="false">'Vas megye'!B280</f>
        <v>0</v>
      </c>
      <c r="C266" s="0" t="n">
        <f aca="false">'Vas megye'!C280</f>
        <v>0</v>
      </c>
      <c r="D266" s="0" t="n">
        <f aca="false">'Vas megye'!D280</f>
        <v>596</v>
      </c>
      <c r="E266" s="0" t="n">
        <f aca="false">'Vas megye'!E280</f>
        <v>0</v>
      </c>
      <c r="F266" s="0" t="n">
        <f aca="false">'Vas megye'!F280</f>
        <v>0</v>
      </c>
      <c r="G266" s="0" t="n">
        <f aca="false">'Vas megye'!G280</f>
        <v>0</v>
      </c>
      <c r="H266" s="0" t="n">
        <f aca="false">'Vas megye'!H280</f>
        <v>0</v>
      </c>
      <c r="I266" s="0" t="n">
        <f aca="false">'Vas megye'!P280</f>
        <v>1</v>
      </c>
      <c r="J266" s="0" t="n">
        <f aca="false">'Vas megye'!Q280</f>
        <v>684</v>
      </c>
      <c r="K266" s="0" t="n">
        <f aca="false">'Vas megye'!R280</f>
        <v>2</v>
      </c>
      <c r="L266" s="0" t="n">
        <f aca="false">'Vas megye'!S280</f>
        <v>0</v>
      </c>
      <c r="M266" s="0" t="n">
        <f aca="false">'Vas megye'!T280</f>
        <v>0</v>
      </c>
      <c r="N266" s="0" t="n">
        <f aca="false">'Vas megye'!V280</f>
        <v>5</v>
      </c>
      <c r="O266" s="0" t="n">
        <f aca="false">'Vas megye'!W280</f>
        <v>610</v>
      </c>
      <c r="P266" s="0" t="n">
        <f aca="false">'Vas megye'!X280</f>
        <v>0</v>
      </c>
      <c r="Q266" s="0" t="n">
        <f aca="false">'Vas megye'!Y280</f>
        <v>0</v>
      </c>
      <c r="R266" s="0" t="n">
        <f aca="false">'Vas megye'!Z280</f>
        <v>0</v>
      </c>
    </row>
    <row r="267" customFormat="false" ht="13.8" hidden="false" customHeight="false" outlineLevel="0" collapsed="false">
      <c r="A267" s="0" t="str">
        <f aca="false">'Vas megye'!A281</f>
        <v>Burgóhegy</v>
      </c>
      <c r="B267" s="0" t="n">
        <f aca="false">'Vas megye'!B281</f>
        <v>0</v>
      </c>
      <c r="C267" s="0" t="n">
        <f aca="false">'Vas megye'!C281</f>
        <v>0</v>
      </c>
      <c r="D267" s="0" t="n">
        <f aca="false">'Vas megye'!D281</f>
        <v>648</v>
      </c>
      <c r="E267" s="0" t="n">
        <f aca="false">'Vas megye'!E281</f>
        <v>3</v>
      </c>
      <c r="F267" s="0" t="n">
        <f aca="false">'Vas megye'!F281</f>
        <v>0</v>
      </c>
      <c r="G267" s="0" t="n">
        <f aca="false">'Vas megye'!G281</f>
        <v>0</v>
      </c>
      <c r="H267" s="0" t="n">
        <f aca="false">'Vas megye'!H281</f>
        <v>0</v>
      </c>
      <c r="I267" s="0" t="n">
        <f aca="false">'Vas megye'!P281</f>
        <v>5</v>
      </c>
      <c r="J267" s="0" t="n">
        <f aca="false">'Vas megye'!Q281</f>
        <v>718</v>
      </c>
      <c r="K267" s="0" t="n">
        <f aca="false">'Vas megye'!R281</f>
        <v>8</v>
      </c>
      <c r="L267" s="0" t="n">
        <f aca="false">'Vas megye'!S281</f>
        <v>0</v>
      </c>
      <c r="M267" s="0" t="n">
        <f aca="false">'Vas megye'!T281</f>
        <v>1</v>
      </c>
      <c r="N267" s="0" t="n">
        <f aca="false">'Vas megye'!V281</f>
        <v>1</v>
      </c>
      <c r="O267" s="0" t="n">
        <f aca="false">'Vas megye'!W281</f>
        <v>751</v>
      </c>
      <c r="P267" s="0" t="n">
        <f aca="false">'Vas megye'!X281</f>
        <v>0</v>
      </c>
      <c r="Q267" s="0" t="n">
        <f aca="false">'Vas megye'!Y281</f>
        <v>0</v>
      </c>
      <c r="R267" s="0" t="n">
        <f aca="false">'Vas megye'!Z281</f>
        <v>0</v>
      </c>
    </row>
    <row r="268" customFormat="false" ht="13.8" hidden="false" customHeight="false" outlineLevel="0" collapsed="false">
      <c r="A268" s="0" t="str">
        <f aca="false">'Vas megye'!A282</f>
        <v>Csencs (Horvat-)</v>
      </c>
      <c r="B268" s="0" t="n">
        <f aca="false">'Vas megye'!B282</f>
        <v>0</v>
      </c>
      <c r="C268" s="0" t="n">
        <f aca="false">'Vas megye'!C282</f>
        <v>0</v>
      </c>
      <c r="D268" s="0" t="n">
        <f aca="false">'Vas megye'!D282</f>
        <v>11</v>
      </c>
      <c r="E268" s="0" t="n">
        <f aca="false">'Vas megye'!E282</f>
        <v>170</v>
      </c>
      <c r="F268" s="0" t="n">
        <f aca="false">'Vas megye'!F282</f>
        <v>0</v>
      </c>
      <c r="G268" s="0" t="n">
        <f aca="false">'Vas megye'!G282</f>
        <v>0</v>
      </c>
      <c r="H268" s="0" t="n">
        <f aca="false">'Vas megye'!H282</f>
        <v>0</v>
      </c>
      <c r="I268" s="0" t="n">
        <f aca="false">'Vas megye'!P282</f>
        <v>0</v>
      </c>
      <c r="J268" s="0" t="n">
        <f aca="false">'Vas megye'!Q282</f>
        <v>15</v>
      </c>
      <c r="K268" s="0" t="n">
        <f aca="false">'Vas megye'!R282</f>
        <v>240</v>
      </c>
      <c r="L268" s="0" t="n">
        <f aca="false">'Vas megye'!S282</f>
        <v>0</v>
      </c>
      <c r="M268" s="0" t="n">
        <f aca="false">'Vas megye'!T282</f>
        <v>0</v>
      </c>
      <c r="N268" s="0" t="n">
        <f aca="false">'Vas megye'!V282</f>
        <v>0</v>
      </c>
      <c r="O268" s="0" t="n">
        <f aca="false">'Vas megye'!W282</f>
        <v>13</v>
      </c>
      <c r="P268" s="0" t="n">
        <f aca="false">'Vas megye'!X282</f>
        <v>228</v>
      </c>
      <c r="Q268" s="0" t="n">
        <f aca="false">'Vas megye'!Y282</f>
        <v>0</v>
      </c>
      <c r="R268" s="0" t="n">
        <f aca="false">'Vas megye'!Z282</f>
        <v>0</v>
      </c>
    </row>
    <row r="269" customFormat="false" ht="13.8" hidden="false" customHeight="false" outlineLevel="0" collapsed="false">
      <c r="A269" s="0" t="str">
        <f aca="false">'Vas megye'!A283</f>
        <v>Csencs (Német-)</v>
      </c>
      <c r="B269" s="0" t="n">
        <f aca="false">'Vas megye'!B283</f>
        <v>0</v>
      </c>
      <c r="C269" s="0" t="n">
        <f aca="false">'Vas megye'!C283</f>
        <v>5</v>
      </c>
      <c r="D269" s="0" t="n">
        <f aca="false">'Vas megye'!D283</f>
        <v>634</v>
      </c>
      <c r="E269" s="0" t="n">
        <f aca="false">'Vas megye'!E283</f>
        <v>15</v>
      </c>
      <c r="F269" s="0" t="n">
        <f aca="false">'Vas megye'!F283</f>
        <v>0</v>
      </c>
      <c r="G269" s="0" t="n">
        <f aca="false">'Vas megye'!G283</f>
        <v>6</v>
      </c>
      <c r="H269" s="0" t="n">
        <f aca="false">'Vas megye'!H283</f>
        <v>0</v>
      </c>
      <c r="I269" s="0" t="n">
        <f aca="false">'Vas megye'!P283</f>
        <v>28</v>
      </c>
      <c r="J269" s="0" t="n">
        <f aca="false">'Vas megye'!Q283</f>
        <v>834</v>
      </c>
      <c r="K269" s="0" t="n">
        <f aca="false">'Vas megye'!R283</f>
        <v>12</v>
      </c>
      <c r="L269" s="0" t="n">
        <f aca="false">'Vas megye'!S283</f>
        <v>3</v>
      </c>
      <c r="M269" s="0" t="n">
        <f aca="false">'Vas megye'!T283</f>
        <v>1</v>
      </c>
      <c r="N269" s="0" t="n">
        <f aca="false">'Vas megye'!V283</f>
        <v>11</v>
      </c>
      <c r="O269" s="0" t="n">
        <f aca="false">'Vas megye'!W283</f>
        <v>738</v>
      </c>
      <c r="P269" s="0" t="n">
        <f aca="false">'Vas megye'!X283</f>
        <v>7</v>
      </c>
      <c r="Q269" s="0" t="n">
        <f aca="false">'Vas megye'!Y283</f>
        <v>1</v>
      </c>
      <c r="R269" s="0" t="n">
        <f aca="false">'Vas megye'!Z283</f>
        <v>0</v>
      </c>
    </row>
    <row r="270" customFormat="false" ht="13.8" hidden="false" customHeight="false" outlineLevel="0" collapsed="false">
      <c r="A270" s="0" t="str">
        <f aca="false">'Vas megye'!A284</f>
        <v>Csencs (Taród-)</v>
      </c>
      <c r="B270" s="0" t="n">
        <f aca="false">'Vas megye'!B284</f>
        <v>0</v>
      </c>
      <c r="C270" s="0" t="n">
        <f aca="false">'Vas megye'!C284</f>
        <v>0</v>
      </c>
      <c r="D270" s="0" t="n">
        <f aca="false">'Vas megye'!D284</f>
        <v>35</v>
      </c>
      <c r="E270" s="0" t="n">
        <f aca="false">'Vas megye'!E284</f>
        <v>45</v>
      </c>
      <c r="F270" s="0" t="n">
        <f aca="false">'Vas megye'!F284</f>
        <v>0</v>
      </c>
      <c r="G270" s="0" t="n">
        <f aca="false">'Vas megye'!G284</f>
        <v>0</v>
      </c>
      <c r="H270" s="0" t="n">
        <f aca="false">'Vas megye'!H284</f>
        <v>0</v>
      </c>
      <c r="I270" s="0" t="n">
        <f aca="false">'Vas megye'!P284</f>
        <v>0</v>
      </c>
      <c r="J270" s="0" t="n">
        <f aca="false">'Vas megye'!Q284</f>
        <v>76</v>
      </c>
      <c r="K270" s="0" t="n">
        <f aca="false">'Vas megye'!R284</f>
        <v>16</v>
      </c>
      <c r="L270" s="0" t="n">
        <f aca="false">'Vas megye'!S284</f>
        <v>0</v>
      </c>
      <c r="M270" s="0" t="n">
        <f aca="false">'Vas megye'!T284</f>
        <v>0</v>
      </c>
      <c r="N270" s="0" t="n">
        <f aca="false">'Vas megye'!V284</f>
        <v>0</v>
      </c>
      <c r="O270" s="0" t="n">
        <f aca="false">'Vas megye'!W284</f>
        <v>91</v>
      </c>
      <c r="P270" s="0" t="n">
        <f aca="false">'Vas megye'!X284</f>
        <v>7</v>
      </c>
      <c r="Q270" s="0" t="n">
        <f aca="false">'Vas megye'!Y284</f>
        <v>0</v>
      </c>
      <c r="R270" s="0" t="n">
        <f aca="false">'Vas megye'!Z284</f>
        <v>0</v>
      </c>
    </row>
    <row r="271" customFormat="false" ht="13.8" hidden="false" customHeight="false" outlineLevel="0" collapsed="false">
      <c r="A271" s="0" t="str">
        <f aca="false">'Vas megye'!A285</f>
        <v>Füzes (Egyházas-)</v>
      </c>
      <c r="B271" s="0" t="n">
        <f aca="false">'Vas megye'!B285</f>
        <v>0</v>
      </c>
      <c r="C271" s="0" t="n">
        <f aca="false">'Vas megye'!C285</f>
        <v>2</v>
      </c>
      <c r="D271" s="0" t="n">
        <f aca="false">'Vas megye'!D285</f>
        <v>477</v>
      </c>
      <c r="E271" s="0" t="n">
        <f aca="false">'Vas megye'!E285</f>
        <v>2</v>
      </c>
      <c r="F271" s="0" t="n">
        <f aca="false">'Vas megye'!F285</f>
        <v>0</v>
      </c>
      <c r="G271" s="0" t="n">
        <f aca="false">'Vas megye'!G285</f>
        <v>0</v>
      </c>
      <c r="H271" s="0" t="n">
        <f aca="false">'Vas megye'!H285</f>
        <v>0</v>
      </c>
      <c r="I271" s="0" t="n">
        <f aca="false">'Vas megye'!P285</f>
        <v>7</v>
      </c>
      <c r="J271" s="0" t="n">
        <f aca="false">'Vas megye'!Q285</f>
        <v>602</v>
      </c>
      <c r="K271" s="0" t="n">
        <f aca="false">'Vas megye'!R285</f>
        <v>3</v>
      </c>
      <c r="L271" s="0" t="n">
        <f aca="false">'Vas megye'!S285</f>
        <v>0</v>
      </c>
      <c r="M271" s="0" t="n">
        <f aca="false">'Vas megye'!T285</f>
        <v>1</v>
      </c>
      <c r="N271" s="0" t="n">
        <f aca="false">'Vas megye'!V285</f>
        <v>21</v>
      </c>
      <c r="O271" s="0" t="n">
        <f aca="false">'Vas megye'!W285</f>
        <v>550</v>
      </c>
      <c r="P271" s="0" t="n">
        <f aca="false">'Vas megye'!X285</f>
        <v>0</v>
      </c>
      <c r="Q271" s="0" t="n">
        <f aca="false">'Vas megye'!Y285</f>
        <v>0</v>
      </c>
      <c r="R271" s="0" t="n">
        <f aca="false">'Vas megye'!Z285</f>
        <v>0</v>
      </c>
    </row>
    <row r="272" customFormat="false" ht="13.8" hidden="false" customHeight="false" outlineLevel="0" collapsed="false">
      <c r="A272" s="0" t="str">
        <f aca="false">'Vas megye'!A286</f>
        <v>Gamisdorf, Gánócs</v>
      </c>
      <c r="B272" s="0" t="n">
        <f aca="false">'Vas megye'!B286</f>
        <v>0</v>
      </c>
      <c r="C272" s="0" t="n">
        <f aca="false">'Vas megye'!C286</f>
        <v>4</v>
      </c>
      <c r="D272" s="0" t="n">
        <f aca="false">'Vas megye'!D286</f>
        <v>274</v>
      </c>
      <c r="E272" s="0" t="n">
        <f aca="false">'Vas megye'!E286</f>
        <v>8</v>
      </c>
      <c r="F272" s="0" t="n">
        <f aca="false">'Vas megye'!F286</f>
        <v>0</v>
      </c>
      <c r="G272" s="0" t="n">
        <f aca="false">'Vas megye'!G286</f>
        <v>0</v>
      </c>
      <c r="H272" s="0" t="n">
        <f aca="false">'Vas megye'!H286</f>
        <v>0</v>
      </c>
      <c r="I272" s="0" t="n">
        <f aca="false">'Vas megye'!P286</f>
        <v>1</v>
      </c>
      <c r="J272" s="0" t="n">
        <f aca="false">'Vas megye'!Q286</f>
        <v>319</v>
      </c>
      <c r="K272" s="0" t="n">
        <f aca="false">'Vas megye'!R286</f>
        <v>7</v>
      </c>
      <c r="L272" s="0" t="n">
        <f aca="false">'Vas megye'!S286</f>
        <v>0</v>
      </c>
      <c r="M272" s="0" t="n">
        <f aca="false">'Vas megye'!T286</f>
        <v>0</v>
      </c>
      <c r="N272" s="0" t="n">
        <f aca="false">'Vas megye'!V286</f>
        <v>4</v>
      </c>
      <c r="O272" s="0" t="n">
        <f aca="false">'Vas megye'!W286</f>
        <v>309</v>
      </c>
      <c r="P272" s="0" t="n">
        <f aca="false">'Vas megye'!X286</f>
        <v>3</v>
      </c>
      <c r="Q272" s="0" t="n">
        <f aca="false">'Vas megye'!Y286</f>
        <v>0</v>
      </c>
      <c r="R272" s="0" t="n">
        <f aca="false">'Vas megye'!Z286</f>
        <v>0</v>
      </c>
    </row>
    <row r="273" customFormat="false" ht="13.8" hidden="false" customHeight="false" outlineLevel="0" collapsed="false">
      <c r="A273" s="0" t="str">
        <f aca="false">'Vas megye'!A287</f>
        <v>Hackerhegy, Vághegy</v>
      </c>
      <c r="B273" s="0" t="n">
        <f aca="false">'Vas megye'!B287</f>
        <v>0</v>
      </c>
      <c r="C273" s="0" t="n">
        <f aca="false">'Vas megye'!C287</f>
        <v>1</v>
      </c>
      <c r="D273" s="0" t="n">
        <f aca="false">'Vas megye'!D287</f>
        <v>236</v>
      </c>
      <c r="E273" s="0" t="n">
        <f aca="false">'Vas megye'!E287</f>
        <v>105</v>
      </c>
      <c r="F273" s="0" t="n">
        <f aca="false">'Vas megye'!F287</f>
        <v>0</v>
      </c>
      <c r="G273" s="0" t="n">
        <f aca="false">'Vas megye'!G287</f>
        <v>0</v>
      </c>
      <c r="H273" s="0" t="n">
        <f aca="false">'Vas megye'!H287</f>
        <v>0</v>
      </c>
      <c r="I273" s="0" t="n">
        <f aca="false">'Vas megye'!P287</f>
        <v>1</v>
      </c>
      <c r="J273" s="0" t="n">
        <f aca="false">'Vas megye'!Q287</f>
        <v>266</v>
      </c>
      <c r="K273" s="0" t="n">
        <f aca="false">'Vas megye'!R287</f>
        <v>161</v>
      </c>
      <c r="L273" s="0" t="n">
        <f aca="false">'Vas megye'!S287</f>
        <v>0</v>
      </c>
      <c r="M273" s="0" t="n">
        <f aca="false">'Vas megye'!T287</f>
        <v>0</v>
      </c>
      <c r="N273" s="0" t="n">
        <f aca="false">'Vas megye'!V287</f>
        <v>2</v>
      </c>
      <c r="O273" s="0" t="n">
        <f aca="false">'Vas megye'!W287</f>
        <v>271</v>
      </c>
      <c r="P273" s="0" t="n">
        <f aca="false">'Vas megye'!X287</f>
        <v>214</v>
      </c>
      <c r="Q273" s="0" t="n">
        <f aca="false">'Vas megye'!Y287</f>
        <v>0</v>
      </c>
      <c r="R273" s="0" t="n">
        <f aca="false">'Vas megye'!Z287</f>
        <v>1</v>
      </c>
    </row>
    <row r="274" customFormat="false" ht="13.8" hidden="false" customHeight="false" outlineLevel="0" collapsed="false">
      <c r="A274" s="0" t="str">
        <f aca="false">'Vas megye'!A288</f>
        <v>Hárspatak, Limbach</v>
      </c>
      <c r="B274" s="0" t="n">
        <f aca="false">'Vas megye'!B288</f>
        <v>0</v>
      </c>
      <c r="C274" s="0" t="n">
        <f aca="false">'Vas megye'!C288</f>
        <v>0</v>
      </c>
      <c r="D274" s="0" t="n">
        <f aca="false">'Vas megye'!D288</f>
        <v>661</v>
      </c>
      <c r="E274" s="0" t="n">
        <f aca="false">'Vas megye'!E288</f>
        <v>4</v>
      </c>
      <c r="F274" s="0" t="n">
        <f aca="false">'Vas megye'!F288</f>
        <v>0</v>
      </c>
      <c r="G274" s="0" t="n">
        <f aca="false">'Vas megye'!G288</f>
        <v>3</v>
      </c>
      <c r="H274" s="0" t="n">
        <f aca="false">'Vas megye'!H288</f>
        <v>0</v>
      </c>
      <c r="I274" s="0" t="n">
        <f aca="false">'Vas megye'!P288</f>
        <v>4</v>
      </c>
      <c r="J274" s="0" t="n">
        <f aca="false">'Vas megye'!Q288</f>
        <v>753</v>
      </c>
      <c r="K274" s="0" t="n">
        <f aca="false">'Vas megye'!R288</f>
        <v>2</v>
      </c>
      <c r="L274" s="0" t="n">
        <f aca="false">'Vas megye'!S288</f>
        <v>0</v>
      </c>
      <c r="M274" s="0" t="n">
        <f aca="false">'Vas megye'!T288</f>
        <v>16</v>
      </c>
      <c r="N274" s="0" t="n">
        <f aca="false">'Vas megye'!V288</f>
        <v>2</v>
      </c>
      <c r="O274" s="0" t="n">
        <f aca="false">'Vas megye'!W288</f>
        <v>689</v>
      </c>
      <c r="P274" s="0" t="n">
        <f aca="false">'Vas megye'!X288</f>
        <v>0</v>
      </c>
      <c r="Q274" s="0" t="n">
        <f aca="false">'Vas megye'!Y288</f>
        <v>2</v>
      </c>
      <c r="R274" s="0" t="n">
        <f aca="false">'Vas megye'!Z288</f>
        <v>12</v>
      </c>
    </row>
    <row r="275" customFormat="false" ht="13.8" hidden="false" customHeight="false" outlineLevel="0" collapsed="false">
      <c r="A275" s="0" t="str">
        <f aca="false">'Vas megye'!A289</f>
        <v>Hásos (Horvát-)</v>
      </c>
      <c r="B275" s="0" t="n">
        <f aca="false">'Vas megye'!B289</f>
        <v>0</v>
      </c>
      <c r="C275" s="0" t="n">
        <f aca="false">'Vas megye'!C289</f>
        <v>5</v>
      </c>
      <c r="D275" s="0" t="n">
        <f aca="false">'Vas megye'!D289</f>
        <v>63</v>
      </c>
      <c r="E275" s="0" t="n">
        <f aca="false">'Vas megye'!E289</f>
        <v>146</v>
      </c>
      <c r="F275" s="0" t="n">
        <f aca="false">'Vas megye'!F289</f>
        <v>0</v>
      </c>
      <c r="G275" s="0" t="n">
        <f aca="false">'Vas megye'!G289</f>
        <v>5</v>
      </c>
      <c r="H275" s="0" t="n">
        <f aca="false">'Vas megye'!H289</f>
        <v>0</v>
      </c>
      <c r="I275" s="0" t="n">
        <f aca="false">'Vas megye'!P289</f>
        <v>3</v>
      </c>
      <c r="J275" s="0" t="n">
        <f aca="false">'Vas megye'!Q289</f>
        <v>43</v>
      </c>
      <c r="K275" s="0" t="n">
        <f aca="false">'Vas megye'!R289</f>
        <v>272</v>
      </c>
      <c r="L275" s="0" t="n">
        <f aca="false">'Vas megye'!S289</f>
        <v>0</v>
      </c>
      <c r="M275" s="0" t="n">
        <f aca="false">'Vas megye'!T289</f>
        <v>0</v>
      </c>
      <c r="N275" s="0" t="n">
        <f aca="false">'Vas megye'!V289</f>
        <v>37</v>
      </c>
      <c r="O275" s="0" t="n">
        <f aca="false">'Vas megye'!W289</f>
        <v>94</v>
      </c>
      <c r="P275" s="0" t="n">
        <f aca="false">'Vas megye'!X289</f>
        <v>140</v>
      </c>
      <c r="Q275" s="0" t="n">
        <f aca="false">'Vas megye'!Y289</f>
        <v>0</v>
      </c>
      <c r="R275" s="0" t="n">
        <f aca="false">'Vas megye'!Z289</f>
        <v>1</v>
      </c>
    </row>
    <row r="276" customFormat="false" ht="13.8" hidden="false" customHeight="false" outlineLevel="0" collapsed="false">
      <c r="A276" s="0" t="str">
        <f aca="false">'Vas megye'!A290</f>
        <v>Hásos (Német-)</v>
      </c>
      <c r="B276" s="0" t="n">
        <f aca="false">'Vas megye'!B290</f>
        <v>0</v>
      </c>
      <c r="C276" s="0" t="n">
        <f aca="false">'Vas megye'!C290</f>
        <v>0</v>
      </c>
      <c r="D276" s="0" t="n">
        <f aca="false">'Vas megye'!D290</f>
        <v>232</v>
      </c>
      <c r="E276" s="0" t="n">
        <f aca="false">'Vas megye'!E290</f>
        <v>6</v>
      </c>
      <c r="F276" s="0" t="n">
        <f aca="false">'Vas megye'!F290</f>
        <v>0</v>
      </c>
      <c r="G276" s="0" t="n">
        <f aca="false">'Vas megye'!G290</f>
        <v>17</v>
      </c>
      <c r="H276" s="0" t="n">
        <f aca="false">'Vas megye'!H290</f>
        <v>0</v>
      </c>
      <c r="I276" s="0" t="n">
        <f aca="false">'Vas megye'!P290</f>
        <v>3</v>
      </c>
      <c r="J276" s="0" t="n">
        <f aca="false">'Vas megye'!Q290</f>
        <v>329</v>
      </c>
      <c r="K276" s="0" t="n">
        <f aca="false">'Vas megye'!R290</f>
        <v>9</v>
      </c>
      <c r="L276" s="0" t="n">
        <f aca="false">'Vas megye'!S290</f>
        <v>0</v>
      </c>
      <c r="M276" s="0" t="n">
        <f aca="false">'Vas megye'!T290</f>
        <v>0</v>
      </c>
      <c r="N276" s="0" t="n">
        <f aca="false">'Vas megye'!V290</f>
        <v>9</v>
      </c>
      <c r="O276" s="0" t="n">
        <f aca="false">'Vas megye'!W290</f>
        <v>264</v>
      </c>
      <c r="P276" s="0" t="n">
        <f aca="false">'Vas megye'!X290</f>
        <v>7</v>
      </c>
      <c r="Q276" s="0" t="n">
        <f aca="false">'Vas megye'!Y290</f>
        <v>0</v>
      </c>
      <c r="R276" s="0" t="n">
        <f aca="false">'Vas megye'!Z290</f>
        <v>0</v>
      </c>
    </row>
    <row r="277" customFormat="false" ht="13.8" hidden="false" customHeight="false" outlineLevel="0" collapsed="false">
      <c r="A277" s="0" t="str">
        <f aca="false">'Vas megye'!A291</f>
        <v>Hovárdos</v>
      </c>
      <c r="B277" s="0" t="n">
        <f aca="false">'Vas megye'!B291</f>
        <v>0</v>
      </c>
      <c r="C277" s="0" t="n">
        <f aca="false">'Vas megye'!C291</f>
        <v>3</v>
      </c>
      <c r="D277" s="0" t="n">
        <f aca="false">'Vas megye'!D291</f>
        <v>57</v>
      </c>
      <c r="E277" s="0" t="n">
        <f aca="false">'Vas megye'!E291</f>
        <v>127</v>
      </c>
      <c r="F277" s="0" t="n">
        <f aca="false">'Vas megye'!F291</f>
        <v>0</v>
      </c>
      <c r="G277" s="0" t="n">
        <f aca="false">'Vas megye'!G291</f>
        <v>0</v>
      </c>
      <c r="H277" s="0" t="n">
        <f aca="false">'Vas megye'!H291</f>
        <v>0</v>
      </c>
      <c r="I277" s="0" t="n">
        <f aca="false">'Vas megye'!P291</f>
        <v>2</v>
      </c>
      <c r="J277" s="0" t="n">
        <f aca="false">'Vas megye'!Q291</f>
        <v>91</v>
      </c>
      <c r="K277" s="0" t="n">
        <f aca="false">'Vas megye'!R291</f>
        <v>162</v>
      </c>
      <c r="L277" s="0" t="n">
        <f aca="false">'Vas megye'!S291</f>
        <v>0</v>
      </c>
      <c r="M277" s="0" t="n">
        <f aca="false">'Vas megye'!T291</f>
        <v>0</v>
      </c>
      <c r="N277" s="0" t="n">
        <f aca="false">'Vas megye'!V291</f>
        <v>43</v>
      </c>
      <c r="O277" s="0" t="n">
        <f aca="false">'Vas megye'!W291</f>
        <v>94</v>
      </c>
      <c r="P277" s="0" t="n">
        <f aca="false">'Vas megye'!X291</f>
        <v>55</v>
      </c>
      <c r="Q277" s="0" t="n">
        <f aca="false">'Vas megye'!Y291</f>
        <v>0</v>
      </c>
      <c r="R277" s="0" t="n">
        <f aca="false">'Vas megye'!Z291</f>
        <v>0</v>
      </c>
    </row>
    <row r="278" customFormat="false" ht="13.8" hidden="false" customHeight="false" outlineLevel="0" collapsed="false">
      <c r="A278" s="0" t="str">
        <f aca="false">'Vas megye'!A292</f>
        <v>Kelosvár, Kelosvár (Kis-)</v>
      </c>
      <c r="B278" s="0" t="n">
        <f aca="false">'Vas megye'!B292</f>
        <v>0</v>
      </c>
      <c r="C278" s="0" t="n">
        <f aca="false">'Vas megye'!C292</f>
        <v>0</v>
      </c>
      <c r="D278" s="0" t="n">
        <f aca="false">'Vas megye'!D292</f>
        <v>280</v>
      </c>
      <c r="E278" s="0" t="n">
        <f aca="false">'Vas megye'!E292</f>
        <v>2</v>
      </c>
      <c r="F278" s="0" t="n">
        <f aca="false">'Vas megye'!F292</f>
        <v>0</v>
      </c>
      <c r="G278" s="0" t="n">
        <f aca="false">'Vas megye'!G292</f>
        <v>1</v>
      </c>
      <c r="H278" s="0" t="n">
        <f aca="false">'Vas megye'!H292</f>
        <v>0</v>
      </c>
      <c r="I278" s="0" t="n">
        <f aca="false">'Vas megye'!P292</f>
        <v>2</v>
      </c>
      <c r="J278" s="0" t="n">
        <f aca="false">'Vas megye'!Q292</f>
        <v>302</v>
      </c>
      <c r="K278" s="0" t="n">
        <f aca="false">'Vas megye'!R292</f>
        <v>7</v>
      </c>
      <c r="L278" s="0" t="n">
        <f aca="false">'Vas megye'!S292</f>
        <v>0</v>
      </c>
      <c r="M278" s="0" t="n">
        <f aca="false">'Vas megye'!T292</f>
        <v>0</v>
      </c>
      <c r="N278" s="0" t="n">
        <f aca="false">'Vas megye'!V292</f>
        <v>4</v>
      </c>
      <c r="O278" s="0" t="n">
        <f aca="false">'Vas megye'!W292</f>
        <v>333</v>
      </c>
      <c r="P278" s="0" t="n">
        <f aca="false">'Vas megye'!X292</f>
        <v>2</v>
      </c>
      <c r="Q278" s="0" t="n">
        <f aca="false">'Vas megye'!Y292</f>
        <v>0</v>
      </c>
      <c r="R278" s="0" t="n">
        <f aca="false">'Vas megye'!Z292</f>
        <v>0</v>
      </c>
    </row>
    <row r="279" customFormat="false" ht="13.8" hidden="false" customHeight="false" outlineLevel="0" collapsed="false">
      <c r="A279" s="0" t="str">
        <f aca="false">'Vas megye'!A293</f>
        <v>Kukmér</v>
      </c>
      <c r="B279" s="0" t="n">
        <f aca="false">'Vas megye'!B293</f>
        <v>0</v>
      </c>
      <c r="C279" s="0" t="n">
        <f aca="false">'Vas megye'!C293</f>
        <v>12</v>
      </c>
      <c r="D279" s="0" t="n">
        <f aca="false">'Vas megye'!D293</f>
        <v>1303</v>
      </c>
      <c r="E279" s="0" t="n">
        <f aca="false">'Vas megye'!E293</f>
        <v>5</v>
      </c>
      <c r="F279" s="0" t="n">
        <f aca="false">'Vas megye'!F293</f>
        <v>0</v>
      </c>
      <c r="G279" s="0" t="n">
        <f aca="false">'Vas megye'!G293</f>
        <v>16</v>
      </c>
      <c r="H279" s="0" t="n">
        <f aca="false">'Vas megye'!H293</f>
        <v>0</v>
      </c>
      <c r="I279" s="0" t="n">
        <f aca="false">'Vas megye'!P293</f>
        <v>28</v>
      </c>
      <c r="J279" s="0" t="n">
        <f aca="false">'Vas megye'!Q293</f>
        <v>1347</v>
      </c>
      <c r="K279" s="0" t="n">
        <f aca="false">'Vas megye'!R293</f>
        <v>5</v>
      </c>
      <c r="L279" s="0" t="n">
        <f aca="false">'Vas megye'!S293</f>
        <v>0</v>
      </c>
      <c r="M279" s="0" t="n">
        <f aca="false">'Vas megye'!T293</f>
        <v>20</v>
      </c>
      <c r="N279" s="0" t="n">
        <f aca="false">'Vas megye'!V293</f>
        <v>28</v>
      </c>
      <c r="O279" s="0" t="n">
        <f aca="false">'Vas megye'!W293</f>
        <v>1229</v>
      </c>
      <c r="P279" s="0" t="n">
        <f aca="false">'Vas megye'!X293</f>
        <v>3</v>
      </c>
      <c r="Q279" s="0" t="n">
        <f aca="false">'Vas megye'!Y293</f>
        <v>0</v>
      </c>
      <c r="R279" s="0" t="n">
        <f aca="false">'Vas megye'!Z293</f>
        <v>24</v>
      </c>
    </row>
    <row r="280" customFormat="false" ht="13.8" hidden="false" customHeight="false" outlineLevel="0" collapsed="false">
      <c r="A280" s="0" t="str">
        <f aca="false">'Vas megye'!A294</f>
        <v>Lipócz</v>
      </c>
      <c r="B280" s="0" t="n">
        <f aca="false">'Vas megye'!B294</f>
        <v>0</v>
      </c>
      <c r="C280" s="0" t="n">
        <f aca="false">'Vas megye'!C294</f>
        <v>4</v>
      </c>
      <c r="D280" s="0" t="n">
        <f aca="false">'Vas megye'!D294</f>
        <v>31</v>
      </c>
      <c r="E280" s="0" t="n">
        <f aca="false">'Vas megye'!E294</f>
        <v>160</v>
      </c>
      <c r="F280" s="0" t="n">
        <f aca="false">'Vas megye'!F294</f>
        <v>0</v>
      </c>
      <c r="G280" s="0" t="n">
        <f aca="false">'Vas megye'!G294</f>
        <v>9</v>
      </c>
      <c r="H280" s="0" t="n">
        <f aca="false">'Vas megye'!H294</f>
        <v>0</v>
      </c>
      <c r="I280" s="0" t="n">
        <f aca="false">'Vas megye'!P294</f>
        <v>4</v>
      </c>
      <c r="J280" s="0" t="n">
        <f aca="false">'Vas megye'!Q294</f>
        <v>81</v>
      </c>
      <c r="K280" s="0" t="n">
        <f aca="false">'Vas megye'!R294</f>
        <v>135</v>
      </c>
      <c r="L280" s="0" t="n">
        <f aca="false">'Vas megye'!S294</f>
        <v>0</v>
      </c>
      <c r="M280" s="0" t="n">
        <f aca="false">'Vas megye'!T294</f>
        <v>0</v>
      </c>
      <c r="N280" s="0" t="n">
        <f aca="false">'Vas megye'!V294</f>
        <v>9</v>
      </c>
      <c r="O280" s="0" t="n">
        <f aca="false">'Vas megye'!W294</f>
        <v>91</v>
      </c>
      <c r="P280" s="0" t="n">
        <f aca="false">'Vas megye'!X294</f>
        <v>110</v>
      </c>
      <c r="Q280" s="0" t="n">
        <f aca="false">'Vas megye'!Y294</f>
        <v>0</v>
      </c>
      <c r="R280" s="0" t="n">
        <f aca="false">'Vas megye'!Z294</f>
        <v>0</v>
      </c>
    </row>
    <row r="281" customFormat="false" ht="13.8" hidden="false" customHeight="false" outlineLevel="0" collapsed="false">
      <c r="A281" s="0" t="str">
        <f aca="false">'Vas megye'!A295</f>
        <v>Medves (Kis-), Felsőmedves</v>
      </c>
      <c r="B281" s="0" t="n">
        <f aca="false">'Vas megye'!B295</f>
        <v>0</v>
      </c>
      <c r="C281" s="0" t="n">
        <f aca="false">'Vas megye'!C295</f>
        <v>1</v>
      </c>
      <c r="D281" s="0" t="n">
        <f aca="false">'Vas megye'!D295</f>
        <v>308</v>
      </c>
      <c r="E281" s="0" t="n">
        <f aca="false">'Vas megye'!E295</f>
        <v>2</v>
      </c>
      <c r="F281" s="0" t="n">
        <f aca="false">'Vas megye'!F295</f>
        <v>0</v>
      </c>
      <c r="G281" s="0" t="n">
        <f aca="false">'Vas megye'!G295</f>
        <v>0</v>
      </c>
      <c r="H281" s="0" t="n">
        <f aca="false">'Vas megye'!H295</f>
        <v>0</v>
      </c>
      <c r="I281" s="0" t="n">
        <f aca="false">'Vas megye'!P295</f>
        <v>1</v>
      </c>
      <c r="J281" s="0" t="n">
        <f aca="false">'Vas megye'!Q295</f>
        <v>364</v>
      </c>
      <c r="K281" s="0" t="n">
        <f aca="false">'Vas megye'!R295</f>
        <v>13</v>
      </c>
      <c r="L281" s="0" t="n">
        <f aca="false">'Vas megye'!S295</f>
        <v>0</v>
      </c>
      <c r="M281" s="0" t="n">
        <f aca="false">'Vas megye'!T295</f>
        <v>13</v>
      </c>
      <c r="N281" s="0" t="n">
        <f aca="false">'Vas megye'!V295</f>
        <v>2</v>
      </c>
      <c r="O281" s="0" t="n">
        <f aca="false">'Vas megye'!W295</f>
        <v>334</v>
      </c>
      <c r="P281" s="0" t="n">
        <f aca="false">'Vas megye'!X295</f>
        <v>0</v>
      </c>
      <c r="Q281" s="0" t="n">
        <f aca="false">'Vas megye'!Y295</f>
        <v>0</v>
      </c>
      <c r="R281" s="0" t="n">
        <f aca="false">'Vas megye'!Z295</f>
        <v>23</v>
      </c>
    </row>
    <row r="282" customFormat="false" ht="13.8" hidden="false" customHeight="false" outlineLevel="0" collapsed="false">
      <c r="A282" s="0" t="str">
        <f aca="false">'Vas megye'!A296</f>
        <v>Medves (Nagy-), Alsómedves</v>
      </c>
      <c r="B282" s="0" t="n">
        <f aca="false">'Vas megye'!B296</f>
        <v>0</v>
      </c>
      <c r="C282" s="0" t="n">
        <f aca="false">'Vas megye'!C296</f>
        <v>1</v>
      </c>
      <c r="D282" s="0" t="n">
        <f aca="false">'Vas megye'!D296</f>
        <v>184</v>
      </c>
      <c r="E282" s="0" t="n">
        <f aca="false">'Vas megye'!E296</f>
        <v>334</v>
      </c>
      <c r="F282" s="0" t="n">
        <f aca="false">'Vas megye'!F296</f>
        <v>0</v>
      </c>
      <c r="G282" s="0" t="n">
        <f aca="false">'Vas megye'!G296</f>
        <v>0</v>
      </c>
      <c r="H282" s="0" t="n">
        <f aca="false">'Vas megye'!H296</f>
        <v>0</v>
      </c>
      <c r="I282" s="0" t="n">
        <f aca="false">'Vas megye'!P296</f>
        <v>4</v>
      </c>
      <c r="J282" s="0" t="n">
        <f aca="false">'Vas megye'!Q296</f>
        <v>309</v>
      </c>
      <c r="K282" s="0" t="n">
        <f aca="false">'Vas megye'!R296</f>
        <v>382</v>
      </c>
      <c r="L282" s="0" t="n">
        <f aca="false">'Vas megye'!S296</f>
        <v>0</v>
      </c>
      <c r="M282" s="0" t="n">
        <f aca="false">'Vas megye'!T296</f>
        <v>0</v>
      </c>
      <c r="N282" s="0" t="n">
        <f aca="false">'Vas megye'!V296</f>
        <v>3</v>
      </c>
      <c r="O282" s="0" t="n">
        <f aca="false">'Vas megye'!W296</f>
        <v>292</v>
      </c>
      <c r="P282" s="0" t="n">
        <f aca="false">'Vas megye'!X296</f>
        <v>332</v>
      </c>
      <c r="Q282" s="0" t="n">
        <f aca="false">'Vas megye'!Y296</f>
        <v>0</v>
      </c>
      <c r="R282" s="0" t="n">
        <f aca="false">'Vas megye'!Z296</f>
        <v>1</v>
      </c>
    </row>
    <row r="283" customFormat="false" ht="13.8" hidden="false" customHeight="false" outlineLevel="0" collapsed="false">
      <c r="A283" s="0" t="str">
        <f aca="false">'Vas megye'!A297</f>
        <v>Medves (Nemes-)</v>
      </c>
      <c r="B283" s="0" t="n">
        <f aca="false">'Vas megye'!B297</f>
        <v>0</v>
      </c>
      <c r="C283" s="0" t="n">
        <f aca="false">'Vas megye'!C297</f>
        <v>6</v>
      </c>
      <c r="D283" s="0" t="n">
        <f aca="false">'Vas megye'!D297</f>
        <v>251</v>
      </c>
      <c r="E283" s="0" t="n">
        <f aca="false">'Vas megye'!E297</f>
        <v>5</v>
      </c>
      <c r="F283" s="0" t="n">
        <f aca="false">'Vas megye'!F297</f>
        <v>0</v>
      </c>
      <c r="G283" s="0" t="n">
        <f aca="false">'Vas megye'!G297</f>
        <v>0</v>
      </c>
      <c r="H283" s="0" t="n">
        <f aca="false">'Vas megye'!H297</f>
        <v>0</v>
      </c>
      <c r="I283" s="0" t="n">
        <f aca="false">'Vas megye'!P297</f>
        <v>5</v>
      </c>
      <c r="J283" s="0" t="n">
        <f aca="false">'Vas megye'!Q297</f>
        <v>322</v>
      </c>
      <c r="K283" s="0" t="n">
        <f aca="false">'Vas megye'!R297</f>
        <v>5</v>
      </c>
      <c r="L283" s="0" t="n">
        <f aca="false">'Vas megye'!S297</f>
        <v>0</v>
      </c>
      <c r="M283" s="0" t="n">
        <f aca="false">'Vas megye'!T297</f>
        <v>0</v>
      </c>
      <c r="N283" s="0" t="n">
        <f aca="false">'Vas megye'!V297</f>
        <v>4</v>
      </c>
      <c r="O283" s="0" t="n">
        <f aca="false">'Vas megye'!W297</f>
        <v>358</v>
      </c>
      <c r="P283" s="0" t="n">
        <f aca="false">'Vas megye'!X297</f>
        <v>3</v>
      </c>
      <c r="Q283" s="0" t="n">
        <f aca="false">'Vas megye'!Y297</f>
        <v>0</v>
      </c>
      <c r="R283" s="0" t="n">
        <f aca="false">'Vas megye'!Z297</f>
        <v>0</v>
      </c>
    </row>
    <row r="284" customFormat="false" ht="13.8" hidden="false" customHeight="false" outlineLevel="0" collapsed="false">
      <c r="A284" s="0" t="str">
        <f aca="false">'Vas megye'!A298</f>
        <v>Neudauhegy, Magashegy</v>
      </c>
      <c r="B284" s="0" t="n">
        <f aca="false">'Vas megye'!B298</f>
        <v>0</v>
      </c>
      <c r="C284" s="0" t="n">
        <f aca="false">'Vas megye'!C298</f>
        <v>2</v>
      </c>
      <c r="D284" s="0" t="n">
        <f aca="false">'Vas megye'!D298</f>
        <v>498</v>
      </c>
      <c r="E284" s="0" t="n">
        <f aca="false">'Vas megye'!E298</f>
        <v>2</v>
      </c>
      <c r="F284" s="0" t="n">
        <f aca="false">'Vas megye'!F298</f>
        <v>0</v>
      </c>
      <c r="G284" s="0" t="n">
        <f aca="false">'Vas megye'!G298</f>
        <v>0</v>
      </c>
      <c r="H284" s="0" t="n">
        <f aca="false">'Vas megye'!H298</f>
        <v>0</v>
      </c>
      <c r="I284" s="0" t="n">
        <f aca="false">'Vas megye'!P298</f>
        <v>5</v>
      </c>
      <c r="J284" s="0" t="n">
        <f aca="false">'Vas megye'!Q298</f>
        <v>630</v>
      </c>
      <c r="K284" s="0" t="n">
        <f aca="false">'Vas megye'!R298</f>
        <v>0</v>
      </c>
      <c r="L284" s="0" t="n">
        <f aca="false">'Vas megye'!S298</f>
        <v>0</v>
      </c>
      <c r="M284" s="0" t="n">
        <f aca="false">'Vas megye'!T298</f>
        <v>0</v>
      </c>
      <c r="N284" s="0" t="n">
        <f aca="false">'Vas megye'!V298</f>
        <v>0</v>
      </c>
      <c r="O284" s="0" t="n">
        <f aca="false">'Vas megye'!W298</f>
        <v>629</v>
      </c>
      <c r="P284" s="0" t="n">
        <f aca="false">'Vas megye'!X298</f>
        <v>0</v>
      </c>
      <c r="Q284" s="0" t="n">
        <f aca="false">'Vas megye'!Y298</f>
        <v>0</v>
      </c>
      <c r="R284" s="0" t="n">
        <f aca="false">'Vas megye'!Z298</f>
        <v>8</v>
      </c>
    </row>
    <row r="285" customFormat="false" ht="13.8" hidden="false" customHeight="false" outlineLevel="0" collapsed="false">
      <c r="A285" s="0" t="str">
        <f aca="false">'Vas megye'!A299</f>
        <v>Német-Ujvár</v>
      </c>
      <c r="B285" s="0" t="n">
        <f aca="false">'Vas megye'!B299</f>
        <v>0</v>
      </c>
      <c r="C285" s="0" t="n">
        <f aca="false">'Vas megye'!C299</f>
        <v>233</v>
      </c>
      <c r="D285" s="0" t="n">
        <f aca="false">'Vas megye'!D299</f>
        <v>1609</v>
      </c>
      <c r="E285" s="0" t="n">
        <f aca="false">'Vas megye'!E299</f>
        <v>53</v>
      </c>
      <c r="F285" s="0" t="n">
        <f aca="false">'Vas megye'!F299</f>
        <v>3</v>
      </c>
      <c r="G285" s="0" t="n">
        <f aca="false">'Vas megye'!G299</f>
        <v>1</v>
      </c>
      <c r="H285" s="0" t="n">
        <f aca="false">'Vas megye'!H299</f>
        <v>0</v>
      </c>
      <c r="I285" s="0" t="n">
        <f aca="false">'Vas megye'!P299</f>
        <v>641</v>
      </c>
      <c r="J285" s="0" t="n">
        <f aca="false">'Vas megye'!Q299</f>
        <v>1366</v>
      </c>
      <c r="K285" s="0" t="n">
        <f aca="false">'Vas megye'!R299</f>
        <v>26</v>
      </c>
      <c r="L285" s="0" t="n">
        <f aca="false">'Vas megye'!S299</f>
        <v>3</v>
      </c>
      <c r="M285" s="0" t="n">
        <f aca="false">'Vas megye'!T299</f>
        <v>6</v>
      </c>
      <c r="N285" s="0" t="n">
        <f aca="false">'Vas megye'!V299</f>
        <v>984</v>
      </c>
      <c r="O285" s="0" t="n">
        <f aca="false">'Vas megye'!W299</f>
        <v>1175</v>
      </c>
      <c r="P285" s="0" t="n">
        <f aca="false">'Vas megye'!X299</f>
        <v>17</v>
      </c>
      <c r="Q285" s="0" t="n">
        <f aca="false">'Vas megye'!Y299</f>
        <v>3</v>
      </c>
      <c r="R285" s="0" t="n">
        <f aca="false">'Vas megye'!Z299</f>
        <v>5</v>
      </c>
    </row>
    <row r="286" customFormat="false" ht="13.8" hidden="false" customHeight="false" outlineLevel="0" collapsed="false">
      <c r="A286" s="0" t="str">
        <f aca="false">'Vas megye'!A300</f>
        <v>Neustift, Gödörfő, Újtelep</v>
      </c>
      <c r="B286" s="0" t="n">
        <f aca="false">'Vas megye'!B300</f>
        <v>0</v>
      </c>
      <c r="C286" s="0" t="n">
        <f aca="false">'Vas megye'!C300</f>
        <v>0</v>
      </c>
      <c r="D286" s="0" t="n">
        <f aca="false">'Vas megye'!D300</f>
        <v>968</v>
      </c>
      <c r="E286" s="0" t="n">
        <f aca="false">'Vas megye'!E300</f>
        <v>3</v>
      </c>
      <c r="F286" s="0" t="n">
        <f aca="false">'Vas megye'!F300</f>
        <v>0</v>
      </c>
      <c r="G286" s="0" t="n">
        <f aca="false">'Vas megye'!G300</f>
        <v>0</v>
      </c>
      <c r="H286" s="0" t="n">
        <f aca="false">'Vas megye'!H300</f>
        <v>0</v>
      </c>
      <c r="I286" s="0" t="n">
        <f aca="false">'Vas megye'!P300</f>
        <v>11</v>
      </c>
      <c r="J286" s="0" t="n">
        <f aca="false">'Vas megye'!Q300</f>
        <v>1009</v>
      </c>
      <c r="K286" s="0" t="n">
        <f aca="false">'Vas megye'!R300</f>
        <v>0</v>
      </c>
      <c r="L286" s="0" t="n">
        <f aca="false">'Vas megye'!S300</f>
        <v>0</v>
      </c>
      <c r="M286" s="0" t="n">
        <f aca="false">'Vas megye'!T300</f>
        <v>0</v>
      </c>
      <c r="N286" s="0" t="n">
        <f aca="false">'Vas megye'!V300</f>
        <v>2</v>
      </c>
      <c r="O286" s="0" t="n">
        <f aca="false">'Vas megye'!W300</f>
        <v>908</v>
      </c>
      <c r="P286" s="0" t="n">
        <f aca="false">'Vas megye'!X300</f>
        <v>1</v>
      </c>
      <c r="Q286" s="0" t="n">
        <f aca="false">'Vas megye'!Y300</f>
        <v>0</v>
      </c>
      <c r="R286" s="0" t="n">
        <f aca="false">'Vas megye'!Z300</f>
        <v>20</v>
      </c>
    </row>
    <row r="287" customFormat="false" ht="13.8" hidden="false" customHeight="false" outlineLevel="0" collapsed="false">
      <c r="A287" s="0" t="str">
        <f aca="false">'Vas megye'!A301</f>
        <v>Nyulfalu (Vas-)</v>
      </c>
      <c r="B287" s="0" t="n">
        <f aca="false">'Vas megye'!B301</f>
        <v>0</v>
      </c>
      <c r="C287" s="0" t="n">
        <f aca="false">'Vas megye'!C301</f>
        <v>0</v>
      </c>
      <c r="D287" s="0" t="n">
        <f aca="false">'Vas megye'!D301</f>
        <v>20</v>
      </c>
      <c r="E287" s="0" t="n">
        <f aca="false">'Vas megye'!E301</f>
        <v>112</v>
      </c>
      <c r="F287" s="0" t="n">
        <f aca="false">'Vas megye'!F301</f>
        <v>0</v>
      </c>
      <c r="G287" s="0" t="n">
        <f aca="false">'Vas megye'!G301</f>
        <v>0</v>
      </c>
      <c r="H287" s="0" t="n">
        <f aca="false">'Vas megye'!H301</f>
        <v>0</v>
      </c>
      <c r="I287" s="0" t="n">
        <f aca="false">'Vas megye'!P301</f>
        <v>2</v>
      </c>
      <c r="J287" s="0" t="n">
        <f aca="false">'Vas megye'!Q301</f>
        <v>12</v>
      </c>
      <c r="K287" s="0" t="n">
        <f aca="false">'Vas megye'!R301</f>
        <v>147</v>
      </c>
      <c r="L287" s="0" t="n">
        <f aca="false">'Vas megye'!S301</f>
        <v>0</v>
      </c>
      <c r="M287" s="0" t="n">
        <f aca="false">'Vas megye'!T301</f>
        <v>0</v>
      </c>
      <c r="N287" s="0" t="n">
        <f aca="false">'Vas megye'!V301</f>
        <v>0</v>
      </c>
      <c r="O287" s="0" t="n">
        <f aca="false">'Vas megye'!W301</f>
        <v>0</v>
      </c>
      <c r="P287" s="0" t="n">
        <f aca="false">'Vas megye'!X301</f>
        <v>157</v>
      </c>
      <c r="Q287" s="0" t="n">
        <f aca="false">'Vas megye'!Y301</f>
        <v>0</v>
      </c>
      <c r="R287" s="0" t="n">
        <f aca="false">'Vas megye'!Z301</f>
        <v>0</v>
      </c>
    </row>
    <row r="288" customFormat="false" ht="13.8" hidden="false" customHeight="false" outlineLevel="0" collapsed="false">
      <c r="A288" s="0" t="str">
        <f aca="false">'Vas megye'!A302</f>
        <v>Obér</v>
      </c>
      <c r="B288" s="0" t="n">
        <f aca="false">'Vas megye'!B302</f>
        <v>0</v>
      </c>
      <c r="C288" s="0" t="n">
        <f aca="false">'Vas megye'!C302</f>
        <v>2</v>
      </c>
      <c r="D288" s="0" t="n">
        <f aca="false">'Vas megye'!D302</f>
        <v>1118</v>
      </c>
      <c r="E288" s="0" t="n">
        <f aca="false">'Vas megye'!E302</f>
        <v>3</v>
      </c>
      <c r="F288" s="0" t="n">
        <f aca="false">'Vas megye'!F302</f>
        <v>0</v>
      </c>
      <c r="G288" s="0" t="n">
        <f aca="false">'Vas megye'!G302</f>
        <v>0</v>
      </c>
      <c r="H288" s="0" t="n">
        <f aca="false">'Vas megye'!H302</f>
        <v>0</v>
      </c>
      <c r="I288" s="0" t="n">
        <f aca="false">'Vas megye'!P302</f>
        <v>9</v>
      </c>
      <c r="J288" s="0" t="n">
        <f aca="false">'Vas megye'!Q302</f>
        <v>1462</v>
      </c>
      <c r="K288" s="0" t="n">
        <f aca="false">'Vas megye'!R302</f>
        <v>5</v>
      </c>
      <c r="L288" s="0" t="n">
        <f aca="false">'Vas megye'!S302</f>
        <v>0</v>
      </c>
      <c r="M288" s="0" t="n">
        <f aca="false">'Vas megye'!T302</f>
        <v>0</v>
      </c>
      <c r="N288" s="0" t="n">
        <f aca="false">'Vas megye'!V302</f>
        <v>11</v>
      </c>
      <c r="O288" s="0" t="n">
        <f aca="false">'Vas megye'!W302</f>
        <v>1507</v>
      </c>
      <c r="P288" s="0" t="n">
        <f aca="false">'Vas megye'!X302</f>
        <v>5</v>
      </c>
      <c r="Q288" s="0" t="n">
        <f aca="false">'Vas megye'!Y302</f>
        <v>0</v>
      </c>
      <c r="R288" s="0" t="n">
        <f aca="false">'Vas megye'!Z302</f>
        <v>0</v>
      </c>
    </row>
    <row r="289" customFormat="false" ht="13.8" hidden="false" customHeight="false" outlineLevel="0" collapsed="false">
      <c r="A289" s="0" t="str">
        <f aca="false">'Vas megye'!A303</f>
        <v>Orbánfalu</v>
      </c>
      <c r="B289" s="0" t="n">
        <f aca="false">'Vas megye'!B303</f>
        <v>0</v>
      </c>
      <c r="C289" s="0" t="n">
        <f aca="false">'Vas megye'!C303</f>
        <v>1</v>
      </c>
      <c r="D289" s="0" t="n">
        <f aca="false">'Vas megye'!D303</f>
        <v>309</v>
      </c>
      <c r="E289" s="0" t="n">
        <f aca="false">'Vas megye'!E303</f>
        <v>7</v>
      </c>
      <c r="F289" s="0" t="n">
        <f aca="false">'Vas megye'!F303</f>
        <v>0</v>
      </c>
      <c r="G289" s="0" t="n">
        <f aca="false">'Vas megye'!G303</f>
        <v>0</v>
      </c>
      <c r="H289" s="0" t="n">
        <f aca="false">'Vas megye'!H303</f>
        <v>0</v>
      </c>
      <c r="I289" s="0" t="n">
        <f aca="false">'Vas megye'!P303</f>
        <v>15</v>
      </c>
      <c r="J289" s="0" t="n">
        <f aca="false">'Vas megye'!Q303</f>
        <v>343</v>
      </c>
      <c r="K289" s="0" t="n">
        <f aca="false">'Vas megye'!R303</f>
        <v>11</v>
      </c>
      <c r="L289" s="0" t="n">
        <f aca="false">'Vas megye'!S303</f>
        <v>0</v>
      </c>
      <c r="M289" s="0" t="n">
        <f aca="false">'Vas megye'!T303</f>
        <v>0</v>
      </c>
      <c r="N289" s="0" t="n">
        <f aca="false">'Vas megye'!V303</f>
        <v>15</v>
      </c>
      <c r="O289" s="0" t="n">
        <f aca="false">'Vas megye'!W303</f>
        <v>357</v>
      </c>
      <c r="P289" s="0" t="n">
        <f aca="false">'Vas megye'!X303</f>
        <v>4</v>
      </c>
      <c r="Q289" s="0" t="n">
        <f aca="false">'Vas megye'!Y303</f>
        <v>1</v>
      </c>
      <c r="R289" s="0" t="n">
        <f aca="false">'Vas megye'!Z303</f>
        <v>0</v>
      </c>
    </row>
    <row r="290" customFormat="false" ht="13.8" hidden="false" customHeight="false" outlineLevel="0" collapsed="false">
      <c r="A290" s="0" t="str">
        <f aca="false">'Vas megye'!A304</f>
        <v>Pinkócz</v>
      </c>
      <c r="B290" s="0" t="n">
        <f aca="false">'Vas megye'!B304</f>
        <v>0</v>
      </c>
      <c r="C290" s="0" t="n">
        <f aca="false">'Vas megye'!C304</f>
        <v>2</v>
      </c>
      <c r="D290" s="0" t="n">
        <f aca="false">'Vas megye'!D304</f>
        <v>47</v>
      </c>
      <c r="E290" s="0" t="n">
        <f aca="false">'Vas megye'!E304</f>
        <v>632</v>
      </c>
      <c r="F290" s="0" t="n">
        <f aca="false">'Vas megye'!F304</f>
        <v>0</v>
      </c>
      <c r="G290" s="0" t="n">
        <f aca="false">'Vas megye'!G304</f>
        <v>0</v>
      </c>
      <c r="H290" s="0" t="n">
        <f aca="false">'Vas megye'!H304</f>
        <v>0</v>
      </c>
      <c r="I290" s="0" t="n">
        <f aca="false">'Vas megye'!P304</f>
        <v>113</v>
      </c>
      <c r="J290" s="0" t="n">
        <f aca="false">'Vas megye'!Q304</f>
        <v>96</v>
      </c>
      <c r="K290" s="0" t="n">
        <f aca="false">'Vas megye'!R304</f>
        <v>699</v>
      </c>
      <c r="L290" s="0" t="n">
        <f aca="false">'Vas megye'!S304</f>
        <v>0</v>
      </c>
      <c r="M290" s="0" t="n">
        <f aca="false">'Vas megye'!T304</f>
        <v>2</v>
      </c>
      <c r="N290" s="0" t="n">
        <f aca="false">'Vas megye'!V304</f>
        <v>108</v>
      </c>
      <c r="O290" s="0" t="n">
        <f aca="false">'Vas megye'!W304</f>
        <v>42</v>
      </c>
      <c r="P290" s="0" t="n">
        <f aca="false">'Vas megye'!X304</f>
        <v>852</v>
      </c>
      <c r="Q290" s="0" t="n">
        <f aca="false">'Vas megye'!Y304</f>
        <v>0</v>
      </c>
      <c r="R290" s="0" t="n">
        <f aca="false">'Vas megye'!Z304</f>
        <v>0</v>
      </c>
    </row>
    <row r="291" customFormat="false" ht="13.8" hidden="false" customHeight="false" outlineLevel="0" collapsed="false">
      <c r="A291" s="0" t="str">
        <f aca="false">'Vas megye'!A305</f>
        <v>Prástya, Őzgödör</v>
      </c>
      <c r="B291" s="0" t="n">
        <f aca="false">'Vas megye'!B305</f>
        <v>0</v>
      </c>
      <c r="C291" s="0" t="n">
        <f aca="false">'Vas megye'!C305</f>
        <v>0</v>
      </c>
      <c r="D291" s="0" t="n">
        <f aca="false">'Vas megye'!D305</f>
        <v>33</v>
      </c>
      <c r="E291" s="0" t="n">
        <f aca="false">'Vas megye'!E305</f>
        <v>395</v>
      </c>
      <c r="F291" s="0" t="n">
        <f aca="false">'Vas megye'!F305</f>
        <v>0</v>
      </c>
      <c r="G291" s="0" t="n">
        <f aca="false">'Vas megye'!G305</f>
        <v>0</v>
      </c>
      <c r="H291" s="0" t="n">
        <f aca="false">'Vas megye'!H305</f>
        <v>0</v>
      </c>
      <c r="I291" s="0" t="n">
        <f aca="false">'Vas megye'!P305</f>
        <v>0</v>
      </c>
      <c r="J291" s="0" t="n">
        <f aca="false">'Vas megye'!Q305</f>
        <v>77</v>
      </c>
      <c r="K291" s="0" t="n">
        <f aca="false">'Vas megye'!R305</f>
        <v>406</v>
      </c>
      <c r="L291" s="0" t="n">
        <f aca="false">'Vas megye'!S305</f>
        <v>0</v>
      </c>
      <c r="M291" s="0" t="n">
        <f aca="false">'Vas megye'!T305</f>
        <v>0</v>
      </c>
      <c r="N291" s="0" t="n">
        <f aca="false">'Vas megye'!V305</f>
        <v>6</v>
      </c>
      <c r="O291" s="0" t="n">
        <f aca="false">'Vas megye'!W305</f>
        <v>44</v>
      </c>
      <c r="P291" s="0" t="n">
        <f aca="false">'Vas megye'!X305</f>
        <v>349</v>
      </c>
      <c r="Q291" s="0" t="n">
        <f aca="false">'Vas megye'!Y305</f>
        <v>0</v>
      </c>
      <c r="R291" s="0" t="n">
        <f aca="false">'Vas megye'!Z305</f>
        <v>0</v>
      </c>
    </row>
    <row r="292" customFormat="false" ht="13.8" hidden="false" customHeight="false" outlineLevel="0" collapsed="false">
      <c r="A292" s="0" t="str">
        <f aca="false">'Vas megye'!A306</f>
        <v>Punicz, Pónicz</v>
      </c>
      <c r="B292" s="0" t="n">
        <f aca="false">'Vas megye'!B306</f>
        <v>0</v>
      </c>
      <c r="C292" s="0" t="n">
        <f aca="false">'Vas megye'!C306</f>
        <v>13</v>
      </c>
      <c r="D292" s="0" t="n">
        <f aca="false">'Vas megye'!D306</f>
        <v>328</v>
      </c>
      <c r="E292" s="0" t="n">
        <f aca="false">'Vas megye'!E306</f>
        <v>205</v>
      </c>
      <c r="F292" s="0" t="n">
        <f aca="false">'Vas megye'!F306</f>
        <v>1</v>
      </c>
      <c r="G292" s="0" t="n">
        <f aca="false">'Vas megye'!G306</f>
        <v>4</v>
      </c>
      <c r="H292" s="0" t="n">
        <f aca="false">'Vas megye'!H306</f>
        <v>0</v>
      </c>
      <c r="I292" s="0" t="n">
        <f aca="false">'Vas megye'!P306</f>
        <v>29</v>
      </c>
      <c r="J292" s="0" t="n">
        <f aca="false">'Vas megye'!Q306</f>
        <v>512</v>
      </c>
      <c r="K292" s="0" t="n">
        <f aca="false">'Vas megye'!R306</f>
        <v>141</v>
      </c>
      <c r="L292" s="0" t="n">
        <f aca="false">'Vas megye'!S306</f>
        <v>1</v>
      </c>
      <c r="M292" s="0" t="n">
        <f aca="false">'Vas megye'!T306</f>
        <v>2</v>
      </c>
      <c r="N292" s="0" t="n">
        <f aca="false">'Vas megye'!V306</f>
        <v>27</v>
      </c>
      <c r="O292" s="0" t="n">
        <f aca="false">'Vas megye'!W306</f>
        <v>573</v>
      </c>
      <c r="P292" s="0" t="n">
        <f aca="false">'Vas megye'!X306</f>
        <v>42</v>
      </c>
      <c r="Q292" s="0" t="n">
        <f aca="false">'Vas megye'!Y306</f>
        <v>0</v>
      </c>
      <c r="R292" s="0" t="n">
        <f aca="false">'Vas megye'!Z306</f>
        <v>0</v>
      </c>
    </row>
    <row r="293" customFormat="false" ht="13.8" hidden="false" customHeight="false" outlineLevel="0" collapsed="false">
      <c r="A293" s="0" t="str">
        <f aca="false">'Vas megye'!A307</f>
        <v>Rábort</v>
      </c>
      <c r="B293" s="0" t="n">
        <f aca="false">'Vas megye'!B307</f>
        <v>0</v>
      </c>
      <c r="C293" s="0" t="n">
        <f aca="false">'Vas megye'!C307</f>
        <v>2</v>
      </c>
      <c r="D293" s="0" t="n">
        <f aca="false">'Vas megye'!D307</f>
        <v>844</v>
      </c>
      <c r="E293" s="0" t="n">
        <f aca="false">'Vas megye'!E307</f>
        <v>4</v>
      </c>
      <c r="F293" s="0" t="n">
        <f aca="false">'Vas megye'!F307</f>
        <v>0</v>
      </c>
      <c r="G293" s="0" t="n">
        <f aca="false">'Vas megye'!G307</f>
        <v>1</v>
      </c>
      <c r="H293" s="0" t="n">
        <f aca="false">'Vas megye'!H307</f>
        <v>0</v>
      </c>
      <c r="I293" s="0" t="n">
        <f aca="false">'Vas megye'!P307</f>
        <v>20</v>
      </c>
      <c r="J293" s="0" t="n">
        <f aca="false">'Vas megye'!Q307</f>
        <v>943</v>
      </c>
      <c r="K293" s="0" t="n">
        <f aca="false">'Vas megye'!R307</f>
        <v>11</v>
      </c>
      <c r="L293" s="0" t="n">
        <f aca="false">'Vas megye'!S307</f>
        <v>0</v>
      </c>
      <c r="M293" s="0" t="n">
        <f aca="false">'Vas megye'!T307</f>
        <v>2</v>
      </c>
      <c r="N293" s="0" t="n">
        <f aca="false">'Vas megye'!V307</f>
        <v>51</v>
      </c>
      <c r="O293" s="0" t="n">
        <f aca="false">'Vas megye'!W307</f>
        <v>973</v>
      </c>
      <c r="P293" s="0" t="n">
        <f aca="false">'Vas megye'!X307</f>
        <v>4</v>
      </c>
      <c r="Q293" s="0" t="n">
        <f aca="false">'Vas megye'!Y307</f>
        <v>2</v>
      </c>
      <c r="R293" s="0" t="n">
        <f aca="false">'Vas megye'!Z307</f>
        <v>1</v>
      </c>
    </row>
    <row r="294" customFormat="false" ht="13.8" hidden="false" customHeight="false" outlineLevel="0" collapsed="false">
      <c r="A294" s="0" t="str">
        <f aca="false">'Vas megye'!A308</f>
        <v>Rohr, Nád</v>
      </c>
      <c r="B294" s="0" t="n">
        <f aca="false">'Vas megye'!B308</f>
        <v>0</v>
      </c>
      <c r="C294" s="0" t="n">
        <f aca="false">'Vas megye'!C308</f>
        <v>0</v>
      </c>
      <c r="D294" s="0" t="n">
        <f aca="false">'Vas megye'!D308</f>
        <v>509</v>
      </c>
      <c r="E294" s="0" t="n">
        <f aca="false">'Vas megye'!E308</f>
        <v>5</v>
      </c>
      <c r="F294" s="0" t="n">
        <f aca="false">'Vas megye'!F308</f>
        <v>0</v>
      </c>
      <c r="G294" s="0" t="n">
        <f aca="false">'Vas megye'!G308</f>
        <v>0</v>
      </c>
      <c r="H294" s="0" t="n">
        <f aca="false">'Vas megye'!H308</f>
        <v>0</v>
      </c>
      <c r="I294" s="0" t="n">
        <f aca="false">'Vas megye'!P308</f>
        <v>0</v>
      </c>
      <c r="J294" s="0" t="n">
        <f aca="false">'Vas megye'!Q308</f>
        <v>631</v>
      </c>
      <c r="K294" s="0" t="n">
        <f aca="false">'Vas megye'!R308</f>
        <v>4</v>
      </c>
      <c r="L294" s="0" t="n">
        <f aca="false">'Vas megye'!S308</f>
        <v>0</v>
      </c>
      <c r="M294" s="0" t="n">
        <f aca="false">'Vas megye'!T308</f>
        <v>0</v>
      </c>
      <c r="N294" s="0" t="n">
        <f aca="false">'Vas megye'!V308</f>
        <v>2</v>
      </c>
      <c r="O294" s="0" t="n">
        <f aca="false">'Vas megye'!W308</f>
        <v>623</v>
      </c>
      <c r="P294" s="0" t="n">
        <f aca="false">'Vas megye'!X308</f>
        <v>0</v>
      </c>
      <c r="Q294" s="0" t="n">
        <f aca="false">'Vas megye'!Y308</f>
        <v>0</v>
      </c>
      <c r="R294" s="0" t="n">
        <f aca="false">'Vas megye'!Z308</f>
        <v>0</v>
      </c>
    </row>
    <row r="295" customFormat="false" ht="13.8" hidden="false" customHeight="false" outlineLevel="0" collapsed="false">
      <c r="A295" s="0" t="str">
        <f aca="false">'Vas megye'!A309</f>
        <v>Salafa</v>
      </c>
      <c r="B295" s="0" t="n">
        <f aca="false">'Vas megye'!B309</f>
        <v>0</v>
      </c>
      <c r="C295" s="0" t="n">
        <f aca="false">'Vas megye'!C309</f>
        <v>0</v>
      </c>
      <c r="D295" s="0" t="n">
        <f aca="false">'Vas megye'!D309</f>
        <v>109</v>
      </c>
      <c r="E295" s="0" t="n">
        <f aca="false">'Vas megye'!E309</f>
        <v>46</v>
      </c>
      <c r="F295" s="0" t="n">
        <f aca="false">'Vas megye'!F309</f>
        <v>0</v>
      </c>
      <c r="G295" s="0" t="n">
        <f aca="false">'Vas megye'!G309</f>
        <v>0</v>
      </c>
      <c r="H295" s="0" t="n">
        <f aca="false">'Vas megye'!H309</f>
        <v>0</v>
      </c>
      <c r="I295" s="0" t="n">
        <f aca="false">'Vas megye'!P309</f>
        <v>0</v>
      </c>
      <c r="J295" s="0" t="n">
        <f aca="false">'Vas megye'!Q309</f>
        <v>197</v>
      </c>
      <c r="K295" s="0" t="n">
        <f aca="false">'Vas megye'!R309</f>
        <v>4</v>
      </c>
      <c r="L295" s="0" t="n">
        <f aca="false">'Vas megye'!S309</f>
        <v>0</v>
      </c>
      <c r="M295" s="0" t="n">
        <f aca="false">'Vas megye'!T309</f>
        <v>0</v>
      </c>
      <c r="N295" s="0" t="n">
        <f aca="false">'Vas megye'!V309</f>
        <v>0</v>
      </c>
      <c r="O295" s="0" t="n">
        <f aca="false">'Vas megye'!W309</f>
        <v>201</v>
      </c>
      <c r="P295" s="0" t="n">
        <f aca="false">'Vas megye'!X309</f>
        <v>2</v>
      </c>
      <c r="Q295" s="0" t="n">
        <f aca="false">'Vas megye'!Y309</f>
        <v>0</v>
      </c>
      <c r="R295" s="0" t="n">
        <f aca="false">'Vas megye'!Z309</f>
        <v>7</v>
      </c>
    </row>
    <row r="296" customFormat="false" ht="13.8" hidden="false" customHeight="false" outlineLevel="0" collapsed="false">
      <c r="A296" s="0" t="str">
        <f aca="false">'Vas megye'!A310</f>
        <v>Sánderhegy, Sándorhegy</v>
      </c>
      <c r="B296" s="0" t="n">
        <f aca="false">'Vas megye'!B310</f>
        <v>0</v>
      </c>
      <c r="C296" s="0" t="n">
        <f aca="false">'Vas megye'!C310</f>
        <v>0</v>
      </c>
      <c r="D296" s="0" t="n">
        <f aca="false">'Vas megye'!D310</f>
        <v>195</v>
      </c>
      <c r="E296" s="0" t="n">
        <f aca="false">'Vas megye'!E310</f>
        <v>0</v>
      </c>
      <c r="F296" s="0" t="n">
        <f aca="false">'Vas megye'!F310</f>
        <v>0</v>
      </c>
      <c r="G296" s="0" t="n">
        <f aca="false">'Vas megye'!G310</f>
        <v>0</v>
      </c>
      <c r="H296" s="0" t="n">
        <f aca="false">'Vas megye'!H310</f>
        <v>0</v>
      </c>
      <c r="I296" s="0" t="n">
        <f aca="false">'Vas megye'!P310</f>
        <v>0</v>
      </c>
      <c r="J296" s="0" t="n">
        <f aca="false">'Vas megye'!Q310</f>
        <v>202</v>
      </c>
      <c r="K296" s="0" t="n">
        <f aca="false">'Vas megye'!R310</f>
        <v>0</v>
      </c>
      <c r="L296" s="0" t="n">
        <f aca="false">'Vas megye'!S310</f>
        <v>0</v>
      </c>
      <c r="M296" s="0" t="n">
        <f aca="false">'Vas megye'!T310</f>
        <v>0</v>
      </c>
      <c r="N296" s="0" t="n">
        <f aca="false">'Vas megye'!V310</f>
        <v>0</v>
      </c>
      <c r="O296" s="0" t="n">
        <f aca="false">'Vas megye'!W310</f>
        <v>190</v>
      </c>
      <c r="P296" s="0" t="n">
        <f aca="false">'Vas megye'!X310</f>
        <v>0</v>
      </c>
      <c r="Q296" s="0" t="n">
        <f aca="false">'Vas megye'!Y310</f>
        <v>0</v>
      </c>
      <c r="R296" s="0" t="n">
        <f aca="false">'Vas megye'!Z310</f>
        <v>0</v>
      </c>
    </row>
    <row r="297" customFormat="false" ht="13.8" hidden="false" customHeight="false" outlineLevel="0" collapsed="false">
      <c r="A297" s="0" t="str">
        <f aca="false">'Vas megye'!A311</f>
        <v>Sirovnicza, Szénásgödör</v>
      </c>
      <c r="B297" s="0" t="n">
        <f aca="false">'Vas megye'!B311</f>
        <v>0</v>
      </c>
      <c r="C297" s="0" t="n">
        <f aca="false">'Vas megye'!C311</f>
        <v>0</v>
      </c>
      <c r="D297" s="0" t="n">
        <f aca="false">'Vas megye'!D311</f>
        <v>48</v>
      </c>
      <c r="E297" s="0" t="n">
        <f aca="false">'Vas megye'!E311</f>
        <v>402</v>
      </c>
      <c r="F297" s="0" t="n">
        <f aca="false">'Vas megye'!F311</f>
        <v>0</v>
      </c>
      <c r="G297" s="0" t="n">
        <f aca="false">'Vas megye'!G311</f>
        <v>0</v>
      </c>
      <c r="H297" s="0" t="n">
        <f aca="false">'Vas megye'!H311</f>
        <v>0</v>
      </c>
      <c r="I297" s="0" t="n">
        <f aca="false">'Vas megye'!P311</f>
        <v>0</v>
      </c>
      <c r="J297" s="0" t="n">
        <f aca="false">'Vas megye'!Q311</f>
        <v>26</v>
      </c>
      <c r="K297" s="0" t="n">
        <f aca="false">'Vas megye'!R311</f>
        <v>462</v>
      </c>
      <c r="L297" s="0" t="n">
        <f aca="false">'Vas megye'!S311</f>
        <v>0</v>
      </c>
      <c r="M297" s="0" t="n">
        <f aca="false">'Vas megye'!T311</f>
        <v>0</v>
      </c>
      <c r="N297" s="0" t="n">
        <f aca="false">'Vas megye'!V311</f>
        <v>2</v>
      </c>
      <c r="O297" s="0" t="n">
        <f aca="false">'Vas megye'!W311</f>
        <v>23</v>
      </c>
      <c r="P297" s="0" t="n">
        <f aca="false">'Vas megye'!X311</f>
        <v>462</v>
      </c>
      <c r="Q297" s="0" t="n">
        <f aca="false">'Vas megye'!Y311</f>
        <v>0</v>
      </c>
      <c r="R297" s="0" t="n">
        <f aca="false">'Vas megye'!Z311</f>
        <v>0</v>
      </c>
    </row>
    <row r="298" customFormat="false" ht="13.8" hidden="false" customHeight="false" outlineLevel="0" collapsed="false">
      <c r="A298" s="0" t="str">
        <f aca="false">'Vas megye'!A312</f>
        <v>Sóskút, Sóskútfalu</v>
      </c>
      <c r="B298" s="0" t="n">
        <f aca="false">'Vas megye'!B312</f>
        <v>0</v>
      </c>
      <c r="C298" s="0" t="n">
        <f aca="false">'Vas megye'!C312</f>
        <v>1</v>
      </c>
      <c r="D298" s="0" t="n">
        <f aca="false">'Vas megye'!D312</f>
        <v>133</v>
      </c>
      <c r="E298" s="0" t="n">
        <f aca="false">'Vas megye'!E312</f>
        <v>251</v>
      </c>
      <c r="F298" s="0" t="n">
        <f aca="false">'Vas megye'!F312</f>
        <v>0</v>
      </c>
      <c r="G298" s="0" t="n">
        <f aca="false">'Vas megye'!G312</f>
        <v>0</v>
      </c>
      <c r="H298" s="0" t="n">
        <f aca="false">'Vas megye'!H312</f>
        <v>0</v>
      </c>
      <c r="I298" s="0" t="n">
        <f aca="false">'Vas megye'!P312</f>
        <v>5</v>
      </c>
      <c r="J298" s="0" t="n">
        <f aca="false">'Vas megye'!Q312</f>
        <v>194</v>
      </c>
      <c r="K298" s="0" t="n">
        <f aca="false">'Vas megye'!R312</f>
        <v>270</v>
      </c>
      <c r="L298" s="0" t="n">
        <f aca="false">'Vas megye'!S312</f>
        <v>0</v>
      </c>
      <c r="M298" s="0" t="n">
        <f aca="false">'Vas megye'!T312</f>
        <v>1</v>
      </c>
      <c r="N298" s="0" t="n">
        <f aca="false">'Vas megye'!V312</f>
        <v>2</v>
      </c>
      <c r="O298" s="0" t="n">
        <f aca="false">'Vas megye'!W312</f>
        <v>302</v>
      </c>
      <c r="P298" s="0" t="n">
        <f aca="false">'Vas megye'!X312</f>
        <v>203</v>
      </c>
      <c r="Q298" s="0" t="n">
        <f aca="false">'Vas megye'!Y312</f>
        <v>0</v>
      </c>
      <c r="R298" s="0" t="n">
        <f aca="false">'Vas megye'!Z312</f>
        <v>0</v>
      </c>
    </row>
    <row r="299" customFormat="false" ht="13.8" hidden="false" customHeight="false" outlineLevel="0" collapsed="false">
      <c r="A299" s="0" t="str">
        <f aca="false">'Vas megye'!A313</f>
        <v>Stinácz, Pásztorháza</v>
      </c>
      <c r="B299" s="0" t="n">
        <f aca="false">'Vas megye'!B313</f>
        <v>0</v>
      </c>
      <c r="C299" s="0" t="n">
        <f aca="false">'Vas megye'!C313</f>
        <v>3</v>
      </c>
      <c r="D299" s="0" t="n">
        <f aca="false">'Vas megye'!D313</f>
        <v>62</v>
      </c>
      <c r="E299" s="0" t="n">
        <f aca="false">'Vas megye'!E313</f>
        <v>987</v>
      </c>
      <c r="F299" s="0" t="n">
        <f aca="false">'Vas megye'!F313</f>
        <v>0</v>
      </c>
      <c r="G299" s="0" t="n">
        <f aca="false">'Vas megye'!G313</f>
        <v>0</v>
      </c>
      <c r="H299" s="0" t="n">
        <f aca="false">'Vas megye'!H313</f>
        <v>0</v>
      </c>
      <c r="I299" s="0" t="n">
        <f aca="false">'Vas megye'!P313</f>
        <v>9</v>
      </c>
      <c r="J299" s="0" t="n">
        <f aca="false">'Vas megye'!Q313</f>
        <v>80</v>
      </c>
      <c r="K299" s="0" t="n">
        <f aca="false">'Vas megye'!R313</f>
        <v>1086</v>
      </c>
      <c r="L299" s="0" t="n">
        <f aca="false">'Vas megye'!S313</f>
        <v>1</v>
      </c>
      <c r="M299" s="0" t="n">
        <f aca="false">'Vas megye'!T313</f>
        <v>0</v>
      </c>
      <c r="N299" s="0" t="n">
        <f aca="false">'Vas megye'!V313</f>
        <v>13</v>
      </c>
      <c r="O299" s="0" t="n">
        <f aca="false">'Vas megye'!W313</f>
        <v>63</v>
      </c>
      <c r="P299" s="0" t="n">
        <f aca="false">'Vas megye'!X313</f>
        <v>1156</v>
      </c>
      <c r="Q299" s="0" t="n">
        <f aca="false">'Vas megye'!Y313</f>
        <v>0</v>
      </c>
      <c r="R299" s="0" t="n">
        <f aca="false">'Vas megye'!Z313</f>
        <v>0</v>
      </c>
    </row>
    <row r="300" customFormat="false" ht="13.8" hidden="false" customHeight="false" outlineLevel="0" collapsed="false">
      <c r="A300" s="0" t="str">
        <f aca="false">'Vas megye'!A314</f>
        <v>Strem</v>
      </c>
      <c r="B300" s="0" t="n">
        <f aca="false">'Vas megye'!B314</f>
        <v>0</v>
      </c>
      <c r="C300" s="0" t="n">
        <f aca="false">'Vas megye'!C314</f>
        <v>2</v>
      </c>
      <c r="D300" s="0" t="n">
        <f aca="false">'Vas megye'!D314</f>
        <v>649</v>
      </c>
      <c r="E300" s="0" t="n">
        <f aca="false">'Vas megye'!E314</f>
        <v>4</v>
      </c>
      <c r="F300" s="0" t="n">
        <f aca="false">'Vas megye'!F314</f>
        <v>0</v>
      </c>
      <c r="G300" s="0" t="n">
        <f aca="false">'Vas megye'!G314</f>
        <v>0</v>
      </c>
      <c r="H300" s="0" t="n">
        <f aca="false">'Vas megye'!H314</f>
        <v>0</v>
      </c>
      <c r="I300" s="0" t="n">
        <f aca="false">'Vas megye'!P314</f>
        <v>32</v>
      </c>
      <c r="J300" s="0" t="n">
        <f aca="false">'Vas megye'!Q314</f>
        <v>755</v>
      </c>
      <c r="K300" s="0" t="n">
        <f aca="false">'Vas megye'!R314</f>
        <v>6</v>
      </c>
      <c r="L300" s="0" t="n">
        <f aca="false">'Vas megye'!S314</f>
        <v>0</v>
      </c>
      <c r="M300" s="0" t="n">
        <f aca="false">'Vas megye'!T314</f>
        <v>2</v>
      </c>
      <c r="N300" s="0" t="n">
        <f aca="false">'Vas megye'!V314</f>
        <v>51</v>
      </c>
      <c r="O300" s="0" t="n">
        <f aca="false">'Vas megye'!W314</f>
        <v>686</v>
      </c>
      <c r="P300" s="0" t="n">
        <f aca="false">'Vas megye'!X314</f>
        <v>2</v>
      </c>
      <c r="Q300" s="0" t="n">
        <f aca="false">'Vas megye'!Y314</f>
        <v>0</v>
      </c>
      <c r="R300" s="0" t="n">
        <f aca="false">'Vas megye'!Z314</f>
        <v>0</v>
      </c>
    </row>
    <row r="301" customFormat="false" ht="13.8" hidden="false" customHeight="false" outlineLevel="0" collapsed="false">
      <c r="A301" s="0" t="str">
        <f aca="false">'Vas megye'!A315</f>
        <v>Szent-Elek</v>
      </c>
      <c r="B301" s="0" t="n">
        <f aca="false">'Vas megye'!B315</f>
        <v>0</v>
      </c>
      <c r="C301" s="0" t="n">
        <f aca="false">'Vas megye'!C315</f>
        <v>38</v>
      </c>
      <c r="D301" s="0" t="n">
        <f aca="false">'Vas megye'!D315</f>
        <v>1562</v>
      </c>
      <c r="E301" s="0" t="n">
        <f aca="false">'Vas megye'!E315</f>
        <v>1006</v>
      </c>
      <c r="F301" s="0" t="n">
        <f aca="false">'Vas megye'!F315</f>
        <v>0</v>
      </c>
      <c r="G301" s="0" t="n">
        <f aca="false">'Vas megye'!G315</f>
        <v>19</v>
      </c>
      <c r="H301" s="0" t="n">
        <f aca="false">'Vas megye'!H315</f>
        <v>0</v>
      </c>
      <c r="I301" s="0" t="n">
        <f aca="false">'Vas megye'!P315</f>
        <v>83</v>
      </c>
      <c r="J301" s="0" t="n">
        <f aca="false">'Vas megye'!Q315</f>
        <v>1911</v>
      </c>
      <c r="K301" s="0" t="n">
        <f aca="false">'Vas megye'!R315</f>
        <v>982</v>
      </c>
      <c r="L301" s="0" t="n">
        <f aca="false">'Vas megye'!S315</f>
        <v>0</v>
      </c>
      <c r="M301" s="0" t="n">
        <f aca="false">'Vas megye'!T315</f>
        <v>1</v>
      </c>
      <c r="N301" s="0" t="n">
        <f aca="false">'Vas megye'!V315</f>
        <v>102</v>
      </c>
      <c r="O301" s="0" t="n">
        <f aca="false">'Vas megye'!W315</f>
        <v>1765</v>
      </c>
      <c r="P301" s="0" t="n">
        <f aca="false">'Vas megye'!X315</f>
        <v>847</v>
      </c>
      <c r="Q301" s="0" t="n">
        <f aca="false">'Vas megye'!Y315</f>
        <v>0</v>
      </c>
      <c r="R301" s="0" t="n">
        <f aca="false">'Vas megye'!Z315</f>
        <v>87</v>
      </c>
    </row>
    <row r="302" customFormat="false" ht="13.8" hidden="false" customHeight="false" outlineLevel="0" collapsed="false">
      <c r="A302" s="0" t="str">
        <f aca="false">'Vas megye'!A316</f>
        <v>Szent-Grót (Német-)</v>
      </c>
      <c r="B302" s="0" t="n">
        <f aca="false">'Vas megye'!B316</f>
        <v>0</v>
      </c>
      <c r="C302" s="0" t="n">
        <f aca="false">'Vas megye'!C316</f>
        <v>2</v>
      </c>
      <c r="D302" s="0" t="n">
        <f aca="false">'Vas megye'!D316</f>
        <v>919</v>
      </c>
      <c r="E302" s="0" t="n">
        <f aca="false">'Vas megye'!E316</f>
        <v>12</v>
      </c>
      <c r="F302" s="0" t="n">
        <f aca="false">'Vas megye'!F316</f>
        <v>0</v>
      </c>
      <c r="G302" s="0" t="n">
        <f aca="false">'Vas megye'!G316</f>
        <v>0</v>
      </c>
      <c r="H302" s="0" t="n">
        <f aca="false">'Vas megye'!H316</f>
        <v>0</v>
      </c>
      <c r="I302" s="0" t="n">
        <f aca="false">'Vas megye'!P316</f>
        <v>8</v>
      </c>
      <c r="J302" s="0" t="n">
        <f aca="false">'Vas megye'!Q316</f>
        <v>1001</v>
      </c>
      <c r="K302" s="0" t="n">
        <f aca="false">'Vas megye'!R316</f>
        <v>2</v>
      </c>
      <c r="L302" s="0" t="n">
        <f aca="false">'Vas megye'!S316</f>
        <v>0</v>
      </c>
      <c r="M302" s="0" t="n">
        <f aca="false">'Vas megye'!T316</f>
        <v>0</v>
      </c>
      <c r="N302" s="0" t="n">
        <f aca="false">'Vas megye'!V316</f>
        <v>13</v>
      </c>
      <c r="O302" s="0" t="n">
        <f aca="false">'Vas megye'!W316</f>
        <v>901</v>
      </c>
      <c r="P302" s="0" t="n">
        <f aca="false">'Vas megye'!X316</f>
        <v>3</v>
      </c>
      <c r="Q302" s="0" t="n">
        <f aca="false">'Vas megye'!Y316</f>
        <v>0</v>
      </c>
      <c r="R302" s="0" t="n">
        <f aca="false">'Vas megye'!Z316</f>
        <v>0</v>
      </c>
    </row>
    <row r="303" customFormat="false" ht="13.8" hidden="false" customHeight="false" outlineLevel="0" collapsed="false">
      <c r="A303" s="0" t="str">
        <f aca="false">'Vas megye'!A317</f>
        <v>Szentkút</v>
      </c>
      <c r="B303" s="0" t="n">
        <f aca="false">'Vas megye'!B317</f>
        <v>0</v>
      </c>
      <c r="C303" s="0" t="n">
        <f aca="false">'Vas megye'!C317</f>
        <v>4</v>
      </c>
      <c r="D303" s="0" t="n">
        <f aca="false">'Vas megye'!D317</f>
        <v>260</v>
      </c>
      <c r="E303" s="0" t="n">
        <f aca="false">'Vas megye'!E317</f>
        <v>11</v>
      </c>
      <c r="F303" s="0" t="n">
        <f aca="false">'Vas megye'!F317</f>
        <v>0</v>
      </c>
      <c r="G303" s="0" t="n">
        <f aca="false">'Vas megye'!G317</f>
        <v>0</v>
      </c>
      <c r="H303" s="0" t="n">
        <f aca="false">'Vas megye'!H317</f>
        <v>0</v>
      </c>
      <c r="I303" s="0" t="n">
        <f aca="false">'Vas megye'!P317</f>
        <v>10</v>
      </c>
      <c r="J303" s="0" t="n">
        <f aca="false">'Vas megye'!Q317</f>
        <v>317</v>
      </c>
      <c r="K303" s="0" t="n">
        <f aca="false">'Vas megye'!R317</f>
        <v>4</v>
      </c>
      <c r="L303" s="0" t="n">
        <f aca="false">'Vas megye'!S317</f>
        <v>0</v>
      </c>
      <c r="M303" s="0" t="n">
        <f aca="false">'Vas megye'!T317</f>
        <v>0</v>
      </c>
      <c r="N303" s="0" t="n">
        <f aca="false">'Vas megye'!V317</f>
        <v>19</v>
      </c>
      <c r="O303" s="0" t="n">
        <f aca="false">'Vas megye'!W317</f>
        <v>323</v>
      </c>
      <c r="P303" s="0" t="n">
        <f aca="false">'Vas megye'!X317</f>
        <v>1</v>
      </c>
      <c r="Q303" s="0" t="n">
        <f aca="false">'Vas megye'!Y317</f>
        <v>0</v>
      </c>
      <c r="R303" s="0" t="n">
        <f aca="false">'Vas megye'!Z317</f>
        <v>1</v>
      </c>
    </row>
    <row r="304" customFormat="false" ht="13.8" hidden="false" customHeight="false" outlineLevel="0" collapsed="false">
      <c r="A304" s="0" t="str">
        <f aca="false">'Vas megye'!A318</f>
        <v>Szent-Mihaly (Puszta-)</v>
      </c>
      <c r="B304" s="0" t="n">
        <f aca="false">'Vas megye'!B318</f>
        <v>0</v>
      </c>
      <c r="C304" s="0" t="n">
        <f aca="false">'Vas megye'!C318</f>
        <v>15</v>
      </c>
      <c r="D304" s="0" t="n">
        <f aca="false">'Vas megye'!D318</f>
        <v>642</v>
      </c>
      <c r="E304" s="0" t="n">
        <f aca="false">'Vas megye'!E318</f>
        <v>180</v>
      </c>
      <c r="F304" s="0" t="n">
        <f aca="false">'Vas megye'!F318</f>
        <v>0</v>
      </c>
      <c r="G304" s="0" t="n">
        <f aca="false">'Vas megye'!G318</f>
        <v>0</v>
      </c>
      <c r="H304" s="0" t="n">
        <f aca="false">'Vas megye'!H318</f>
        <v>0</v>
      </c>
      <c r="I304" s="0" t="n">
        <f aca="false">'Vas megye'!P318</f>
        <v>42</v>
      </c>
      <c r="J304" s="0" t="n">
        <f aca="false">'Vas megye'!Q318</f>
        <v>1052</v>
      </c>
      <c r="K304" s="0" t="n">
        <f aca="false">'Vas megye'!R318</f>
        <v>17</v>
      </c>
      <c r="L304" s="0" t="n">
        <f aca="false">'Vas megye'!S318</f>
        <v>0</v>
      </c>
      <c r="M304" s="0" t="n">
        <f aca="false">'Vas megye'!T318</f>
        <v>1</v>
      </c>
      <c r="N304" s="0" t="n">
        <f aca="false">'Vas megye'!V318</f>
        <v>85</v>
      </c>
      <c r="O304" s="0" t="n">
        <f aca="false">'Vas megye'!W318</f>
        <v>928</v>
      </c>
      <c r="P304" s="0" t="n">
        <f aca="false">'Vas megye'!X318</f>
        <v>41</v>
      </c>
      <c r="Q304" s="0" t="n">
        <f aca="false">'Vas megye'!Y318</f>
        <v>0</v>
      </c>
      <c r="R304" s="0" t="n">
        <f aca="false">'Vas megye'!Z318</f>
        <v>3</v>
      </c>
    </row>
    <row r="305" customFormat="false" ht="13.8" hidden="false" customHeight="false" outlineLevel="0" collapsed="false">
      <c r="A305" s="0" t="str">
        <f aca="false">'Vas megye'!A319</f>
        <v>Szent-Miklós (Vár-)</v>
      </c>
      <c r="B305" s="0" t="n">
        <f aca="false">'Vas megye'!B319</f>
        <v>0</v>
      </c>
      <c r="C305" s="0" t="n">
        <f aca="false">'Vas megye'!C319</f>
        <v>2</v>
      </c>
      <c r="D305" s="0" t="n">
        <f aca="false">'Vas megye'!D319</f>
        <v>227</v>
      </c>
      <c r="E305" s="0" t="n">
        <f aca="false">'Vas megye'!E319</f>
        <v>6</v>
      </c>
      <c r="F305" s="0" t="n">
        <f aca="false">'Vas megye'!F319</f>
        <v>0</v>
      </c>
      <c r="G305" s="0" t="n">
        <f aca="false">'Vas megye'!G319</f>
        <v>5</v>
      </c>
      <c r="H305" s="0" t="n">
        <f aca="false">'Vas megye'!H319</f>
        <v>0</v>
      </c>
      <c r="I305" s="0" t="n">
        <f aca="false">'Vas megye'!P319</f>
        <v>20</v>
      </c>
      <c r="J305" s="0" t="n">
        <f aca="false">'Vas megye'!Q319</f>
        <v>266</v>
      </c>
      <c r="K305" s="0" t="n">
        <f aca="false">'Vas megye'!R319</f>
        <v>2</v>
      </c>
      <c r="L305" s="0" t="n">
        <f aca="false">'Vas megye'!S319</f>
        <v>0</v>
      </c>
      <c r="M305" s="0" t="n">
        <f aca="false">'Vas megye'!T319</f>
        <v>2</v>
      </c>
      <c r="N305" s="0" t="n">
        <f aca="false">'Vas megye'!V319</f>
        <v>8</v>
      </c>
      <c r="O305" s="0" t="n">
        <f aca="false">'Vas megye'!W319</f>
        <v>240</v>
      </c>
      <c r="P305" s="0" t="n">
        <f aca="false">'Vas megye'!X319</f>
        <v>1</v>
      </c>
      <c r="Q305" s="0" t="n">
        <f aca="false">'Vas megye'!Y319</f>
        <v>0</v>
      </c>
      <c r="R305" s="0" t="n">
        <f aca="false">'Vas megye'!Z319</f>
        <v>1</v>
      </c>
    </row>
    <row r="306" customFormat="false" ht="13.8" hidden="false" customHeight="false" outlineLevel="0" collapsed="false">
      <c r="A306" s="0" t="str">
        <f aca="false">'Vas megye'!A320</f>
        <v>Szombatfa</v>
      </c>
      <c r="B306" s="0" t="n">
        <f aca="false">'Vas megye'!B320</f>
        <v>0</v>
      </c>
      <c r="C306" s="0" t="n">
        <f aca="false">'Vas megye'!C320</f>
        <v>0</v>
      </c>
      <c r="D306" s="0" t="n">
        <f aca="false">'Vas megye'!D320</f>
        <v>117</v>
      </c>
      <c r="E306" s="0" t="n">
        <f aca="false">'Vas megye'!E320</f>
        <v>1</v>
      </c>
      <c r="F306" s="0" t="n">
        <f aca="false">'Vas megye'!F320</f>
        <v>0</v>
      </c>
      <c r="G306" s="0" t="n">
        <f aca="false">'Vas megye'!G320</f>
        <v>2</v>
      </c>
      <c r="H306" s="0" t="n">
        <f aca="false">'Vas megye'!H320</f>
        <v>0</v>
      </c>
      <c r="I306" s="0" t="n">
        <f aca="false">'Vas megye'!P320</f>
        <v>1</v>
      </c>
      <c r="J306" s="0" t="n">
        <f aca="false">'Vas megye'!Q320</f>
        <v>152</v>
      </c>
      <c r="K306" s="0" t="n">
        <f aca="false">'Vas megye'!R320</f>
        <v>3</v>
      </c>
      <c r="L306" s="0" t="n">
        <f aca="false">'Vas megye'!S320</f>
        <v>0</v>
      </c>
      <c r="M306" s="0" t="n">
        <f aca="false">'Vas megye'!T320</f>
        <v>0</v>
      </c>
      <c r="N306" s="0" t="n">
        <f aca="false">'Vas megye'!V320</f>
        <v>7</v>
      </c>
      <c r="O306" s="0" t="n">
        <f aca="false">'Vas megye'!W320</f>
        <v>145</v>
      </c>
      <c r="P306" s="0" t="n">
        <f aca="false">'Vas megye'!X320</f>
        <v>2</v>
      </c>
      <c r="Q306" s="0" t="n">
        <f aca="false">'Vas megye'!Y320</f>
        <v>0</v>
      </c>
      <c r="R306" s="0" t="n">
        <f aca="false">'Vas megye'!Z320</f>
        <v>0</v>
      </c>
    </row>
    <row r="307" customFormat="false" ht="13.8" hidden="false" customHeight="false" outlineLevel="0" collapsed="false">
      <c r="A307" s="0" t="str">
        <f aca="false">'Vas megye'!A321</f>
        <v>Tobaj</v>
      </c>
      <c r="B307" s="0" t="n">
        <f aca="false">'Vas megye'!B321</f>
        <v>0</v>
      </c>
      <c r="C307" s="0" t="n">
        <f aca="false">'Vas megye'!C321</f>
        <v>0</v>
      </c>
      <c r="D307" s="0" t="n">
        <f aca="false">'Vas megye'!D321</f>
        <v>524</v>
      </c>
      <c r="E307" s="0" t="n">
        <f aca="false">'Vas megye'!E321</f>
        <v>42</v>
      </c>
      <c r="F307" s="0" t="n">
        <f aca="false">'Vas megye'!F321</f>
        <v>0</v>
      </c>
      <c r="G307" s="0" t="n">
        <f aca="false">'Vas megye'!G321</f>
        <v>0</v>
      </c>
      <c r="H307" s="0" t="n">
        <f aca="false">'Vas megye'!H321</f>
        <v>0</v>
      </c>
      <c r="I307" s="0" t="n">
        <f aca="false">'Vas megye'!P321</f>
        <v>12</v>
      </c>
      <c r="J307" s="0" t="n">
        <f aca="false">'Vas megye'!Q321</f>
        <v>514</v>
      </c>
      <c r="K307" s="0" t="n">
        <f aca="false">'Vas megye'!R321</f>
        <v>81</v>
      </c>
      <c r="L307" s="0" t="n">
        <f aca="false">'Vas megye'!S321</f>
        <v>0</v>
      </c>
      <c r="M307" s="0" t="n">
        <f aca="false">'Vas megye'!T321</f>
        <v>0</v>
      </c>
      <c r="N307" s="0" t="n">
        <f aca="false">'Vas megye'!V321</f>
        <v>7</v>
      </c>
      <c r="O307" s="0" t="n">
        <f aca="false">'Vas megye'!W321</f>
        <v>513</v>
      </c>
      <c r="P307" s="0" t="n">
        <f aca="false">'Vas megye'!X321</f>
        <v>45</v>
      </c>
      <c r="Q307" s="0" t="n">
        <f aca="false">'Vas megye'!Y321</f>
        <v>0</v>
      </c>
      <c r="R307" s="0" t="n">
        <f aca="false">'Vas megye'!Z321</f>
        <v>2</v>
      </c>
    </row>
    <row r="308" customFormat="false" ht="13.8" hidden="false" customHeight="false" outlineLevel="0" collapsed="false">
      <c r="A308" s="0" t="str">
        <f aca="false">'Vas megye'!A322</f>
        <v>Újhegy</v>
      </c>
      <c r="B308" s="0" t="n">
        <f aca="false">'Vas megye'!B322</f>
        <v>0</v>
      </c>
      <c r="C308" s="0" t="n">
        <f aca="false">'Vas megye'!C322</f>
        <v>12</v>
      </c>
      <c r="D308" s="0" t="n">
        <f aca="false">'Vas megye'!D322</f>
        <v>288</v>
      </c>
      <c r="E308" s="0" t="n">
        <f aca="false">'Vas megye'!E322</f>
        <v>743</v>
      </c>
      <c r="F308" s="0" t="n">
        <f aca="false">'Vas megye'!F322</f>
        <v>0</v>
      </c>
      <c r="G308" s="0" t="n">
        <f aca="false">'Vas megye'!G322</f>
        <v>0</v>
      </c>
      <c r="H308" s="0" t="n">
        <f aca="false">'Vas megye'!H322</f>
        <v>0</v>
      </c>
      <c r="I308" s="0" t="n">
        <f aca="false">'Vas megye'!P322</f>
        <v>8</v>
      </c>
      <c r="J308" s="0" t="n">
        <f aca="false">'Vas megye'!Q322</f>
        <v>313</v>
      </c>
      <c r="K308" s="0" t="n">
        <f aca="false">'Vas megye'!R322</f>
        <v>936</v>
      </c>
      <c r="L308" s="0" t="n">
        <f aca="false">'Vas megye'!S322</f>
        <v>0</v>
      </c>
      <c r="M308" s="0" t="n">
        <f aca="false">'Vas megye'!T322</f>
        <v>2</v>
      </c>
      <c r="N308" s="0" t="n">
        <f aca="false">'Vas megye'!V322</f>
        <v>10</v>
      </c>
      <c r="O308" s="0" t="n">
        <f aca="false">'Vas megye'!W322</f>
        <v>257</v>
      </c>
      <c r="P308" s="0" t="n">
        <f aca="false">'Vas megye'!X322</f>
        <v>969</v>
      </c>
      <c r="Q308" s="0" t="n">
        <f aca="false">'Vas megye'!Y322</f>
        <v>0</v>
      </c>
      <c r="R308" s="0" t="n">
        <f aca="false">'Vas megye'!Z322</f>
        <v>1</v>
      </c>
    </row>
    <row r="309" customFormat="false" ht="13.8" hidden="false" customHeight="false" outlineLevel="0" collapsed="false">
      <c r="A309" s="0" t="str">
        <f aca="false">'Vas megye'!A323</f>
        <v>Újlak (Felső-)</v>
      </c>
      <c r="B309" s="0" t="n">
        <f aca="false">'Vas megye'!B323</f>
        <v>0</v>
      </c>
      <c r="C309" s="0" t="n">
        <f aca="false">'Vas megye'!C323</f>
        <v>4</v>
      </c>
      <c r="D309" s="0" t="n">
        <f aca="false">'Vas megye'!D323</f>
        <v>861</v>
      </c>
      <c r="E309" s="0" t="n">
        <f aca="false">'Vas megye'!E323</f>
        <v>12</v>
      </c>
      <c r="F309" s="0" t="n">
        <f aca="false">'Vas megye'!F323</f>
        <v>1</v>
      </c>
      <c r="G309" s="0" t="n">
        <f aca="false">'Vas megye'!G323</f>
        <v>6</v>
      </c>
      <c r="H309" s="0" t="n">
        <f aca="false">'Vas megye'!H323</f>
        <v>0</v>
      </c>
      <c r="I309" s="0" t="n">
        <f aca="false">'Vas megye'!P323</f>
        <v>5</v>
      </c>
      <c r="J309" s="0" t="n">
        <f aca="false">'Vas megye'!Q323</f>
        <v>908</v>
      </c>
      <c r="K309" s="0" t="n">
        <f aca="false">'Vas megye'!R323</f>
        <v>6</v>
      </c>
      <c r="L309" s="0" t="n">
        <f aca="false">'Vas megye'!S323</f>
        <v>0</v>
      </c>
      <c r="M309" s="0" t="n">
        <f aca="false">'Vas megye'!T323</f>
        <v>0</v>
      </c>
      <c r="N309" s="0" t="n">
        <f aca="false">'Vas megye'!V323</f>
        <v>6</v>
      </c>
      <c r="O309" s="0" t="n">
        <f aca="false">'Vas megye'!W323</f>
        <v>873</v>
      </c>
      <c r="P309" s="0" t="n">
        <f aca="false">'Vas megye'!X323</f>
        <v>12</v>
      </c>
      <c r="Q309" s="0" t="n">
        <f aca="false">'Vas megye'!Y323</f>
        <v>1</v>
      </c>
      <c r="R309" s="0" t="n">
        <f aca="false">'Vas megye'!Z323</f>
        <v>0</v>
      </c>
    </row>
    <row r="310" customFormat="false" ht="13.8" hidden="false" customHeight="false" outlineLevel="0" collapsed="false">
      <c r="A310" s="0" t="str">
        <f aca="false">'Vas megye'!A324</f>
        <v>Vaskút, Vaskút (Kis-)</v>
      </c>
      <c r="B310" s="0" t="n">
        <f aca="false">'Vas megye'!B324</f>
        <v>0</v>
      </c>
      <c r="C310" s="0" t="n">
        <f aca="false">'Vas megye'!C324</f>
        <v>0</v>
      </c>
      <c r="D310" s="0" t="n">
        <f aca="false">'Vas megye'!D324</f>
        <v>91</v>
      </c>
      <c r="E310" s="0" t="n">
        <f aca="false">'Vas megye'!E324</f>
        <v>275</v>
      </c>
      <c r="F310" s="0" t="n">
        <f aca="false">'Vas megye'!F324</f>
        <v>0</v>
      </c>
      <c r="G310" s="0" t="n">
        <f aca="false">'Vas megye'!G324</f>
        <v>0</v>
      </c>
      <c r="H310" s="0" t="n">
        <f aca="false">'Vas megye'!H324</f>
        <v>0</v>
      </c>
      <c r="I310" s="0" t="n">
        <f aca="false">'Vas megye'!P324</f>
        <v>4</v>
      </c>
      <c r="J310" s="0" t="n">
        <f aca="false">'Vas megye'!Q324</f>
        <v>93</v>
      </c>
      <c r="K310" s="0" t="n">
        <f aca="false">'Vas megye'!R324</f>
        <v>287</v>
      </c>
      <c r="L310" s="0" t="n">
        <f aca="false">'Vas megye'!S324</f>
        <v>0</v>
      </c>
      <c r="M310" s="0" t="n">
        <f aca="false">'Vas megye'!T324</f>
        <v>1</v>
      </c>
      <c r="N310" s="0" t="n">
        <f aca="false">'Vas megye'!V324</f>
        <v>8</v>
      </c>
      <c r="O310" s="0" t="n">
        <f aca="false">'Vas megye'!W324</f>
        <v>107</v>
      </c>
      <c r="P310" s="0" t="n">
        <f aca="false">'Vas megye'!X324</f>
        <v>272</v>
      </c>
      <c r="Q310" s="0" t="n">
        <f aca="false">'Vas megye'!Y324</f>
        <v>1</v>
      </c>
      <c r="R310" s="0" t="n">
        <f aca="false">'Vas megye'!Z324</f>
        <v>1</v>
      </c>
    </row>
    <row r="311" customFormat="false" ht="13.8" hidden="false" customHeight="false" outlineLevel="0" collapsed="false">
      <c r="A311" s="0" t="str">
        <f aca="false">'Vas megye'!A325</f>
        <v>Vörthegy</v>
      </c>
      <c r="B311" s="0" t="n">
        <f aca="false">'Vas megye'!B325</f>
        <v>0</v>
      </c>
      <c r="C311" s="0" t="n">
        <f aca="false">'Vas megye'!C325</f>
        <v>2</v>
      </c>
      <c r="D311" s="0" t="n">
        <f aca="false">'Vas megye'!D325</f>
        <v>603</v>
      </c>
      <c r="E311" s="0" t="n">
        <f aca="false">'Vas megye'!E325</f>
        <v>1</v>
      </c>
      <c r="F311" s="0" t="n">
        <f aca="false">'Vas megye'!F325</f>
        <v>0</v>
      </c>
      <c r="G311" s="0" t="n">
        <f aca="false">'Vas megye'!G325</f>
        <v>0</v>
      </c>
      <c r="H311" s="0" t="n">
        <f aca="false">'Vas megye'!H325</f>
        <v>0</v>
      </c>
      <c r="I311" s="0" t="n">
        <f aca="false">'Vas megye'!P325</f>
        <v>2</v>
      </c>
      <c r="J311" s="0" t="n">
        <f aca="false">'Vas megye'!Q325</f>
        <v>622</v>
      </c>
      <c r="K311" s="0" t="n">
        <f aca="false">'Vas megye'!R325</f>
        <v>2</v>
      </c>
      <c r="L311" s="0" t="n">
        <f aca="false">'Vas megye'!S325</f>
        <v>0</v>
      </c>
      <c r="M311" s="0" t="n">
        <f aca="false">'Vas megye'!T325</f>
        <v>0</v>
      </c>
      <c r="N311" s="0" t="n">
        <f aca="false">'Vas megye'!V325</f>
        <v>5</v>
      </c>
      <c r="O311" s="0" t="n">
        <f aca="false">'Vas megye'!W325</f>
        <v>600</v>
      </c>
      <c r="P311" s="0" t="n">
        <f aca="false">'Vas megye'!X325</f>
        <v>7</v>
      </c>
      <c r="Q311" s="0" t="n">
        <f aca="false">'Vas megye'!Y325</f>
        <v>0</v>
      </c>
      <c r="R311" s="0" t="n">
        <f aca="false">'Vas megye'!Z325</f>
        <v>0</v>
      </c>
    </row>
    <row r="312" customFormat="false" ht="13.8" hidden="false" customHeight="false" outlineLevel="0" collapsed="false">
      <c r="A312" s="0" t="str">
        <f aca="false">'Vas megye'!A326</f>
        <v>Zsámánd (Horvát-)</v>
      </c>
      <c r="B312" s="0" t="n">
        <f aca="false">'Vas megye'!B326</f>
        <v>51</v>
      </c>
      <c r="C312" s="0" t="n">
        <f aca="false">'Vas megye'!C326</f>
        <v>0</v>
      </c>
      <c r="D312" s="0" t="n">
        <f aca="false">'Vas megye'!D326</f>
        <v>22</v>
      </c>
      <c r="E312" s="0" t="n">
        <f aca="false">'Vas megye'!E326</f>
        <v>171</v>
      </c>
      <c r="F312" s="0" t="n">
        <f aca="false">'Vas megye'!F326</f>
        <v>0</v>
      </c>
      <c r="G312" s="0" t="n">
        <f aca="false">'Vas megye'!G326</f>
        <v>0</v>
      </c>
      <c r="H312" s="0" t="n">
        <f aca="false">'Vas megye'!H326</f>
        <v>0</v>
      </c>
      <c r="I312" s="0" t="n">
        <f aca="false">'Vas megye'!P326</f>
        <v>6</v>
      </c>
      <c r="J312" s="0" t="n">
        <f aca="false">'Vas megye'!Q326</f>
        <v>62</v>
      </c>
      <c r="K312" s="0" t="n">
        <f aca="false">'Vas megye'!R326</f>
        <v>517</v>
      </c>
      <c r="L312" s="0" t="n">
        <f aca="false">'Vas megye'!S326</f>
        <v>1</v>
      </c>
      <c r="M312" s="0" t="n">
        <f aca="false">'Vas megye'!T326</f>
        <v>1</v>
      </c>
      <c r="N312" s="0" t="n">
        <f aca="false">'Vas megye'!V326</f>
        <v>1</v>
      </c>
      <c r="O312" s="0" t="n">
        <f aca="false">'Vas megye'!W326</f>
        <v>57</v>
      </c>
      <c r="P312" s="0" t="n">
        <f aca="false">'Vas megye'!X326</f>
        <v>470</v>
      </c>
      <c r="Q312" s="0" t="n">
        <f aca="false">'Vas megye'!Y326</f>
        <v>0</v>
      </c>
      <c r="R312" s="0" t="n">
        <f aca="false">'Vas megye'!Z326</f>
        <v>0</v>
      </c>
    </row>
    <row r="313" customFormat="false" ht="13.8" hidden="false" customHeight="false" outlineLevel="0" collapsed="false">
      <c r="A313" s="0" t="str">
        <f aca="false">'Vas megye'!A327</f>
        <v>Zsámánd (Német-)</v>
      </c>
      <c r="B313" s="0" t="n">
        <f aca="false">'Vas megye'!B327</f>
        <v>51</v>
      </c>
      <c r="C313" s="0" t="n">
        <f aca="false">'Vas megye'!C327</f>
        <v>1</v>
      </c>
      <c r="D313" s="0" t="n">
        <f aca="false">'Vas megye'!D327</f>
        <v>73</v>
      </c>
      <c r="E313" s="0" t="n">
        <f aca="false">'Vas megye'!E327</f>
        <v>160</v>
      </c>
      <c r="F313" s="0" t="n">
        <f aca="false">'Vas megye'!F327</f>
        <v>1</v>
      </c>
      <c r="G313" s="0" t="n">
        <f aca="false">'Vas megye'!G327</f>
        <v>0</v>
      </c>
      <c r="H313" s="0" t="n">
        <f aca="false">'Vas megye'!H327</f>
        <v>0</v>
      </c>
      <c r="I313" s="0" t="n">
        <f aca="false">'Vas megye'!P327</f>
        <v>0</v>
      </c>
      <c r="J313" s="0" t="n">
        <f aca="false">'Vas megye'!Q327</f>
        <v>0</v>
      </c>
      <c r="K313" s="0" t="n">
        <f aca="false">'Vas megye'!R327</f>
        <v>0</v>
      </c>
      <c r="L313" s="0" t="n">
        <f aca="false">'Vas megye'!S327</f>
        <v>0</v>
      </c>
      <c r="M313" s="0" t="n">
        <f aca="false">'Vas megye'!T327</f>
        <v>0</v>
      </c>
      <c r="N313" s="0" t="n">
        <f aca="false">'Vas megye'!V327</f>
        <v>0</v>
      </c>
      <c r="O313" s="0" t="n">
        <f aca="false">'Vas megye'!W327</f>
        <v>0</v>
      </c>
      <c r="P313" s="0" t="n">
        <f aca="false">'Vas megye'!X327</f>
        <v>0</v>
      </c>
      <c r="Q313" s="0" t="n">
        <f aca="false">'Vas megye'!Y327</f>
        <v>0</v>
      </c>
      <c r="R313" s="0" t="n">
        <f aca="false">'Vas megye'!Z327</f>
        <v>0</v>
      </c>
    </row>
    <row r="314" customFormat="false" ht="13.8" hidden="false" customHeight="false" outlineLevel="0" collapsed="false">
      <c r="A314" s="0" t="str">
        <f aca="false">'Vas megye'!A330</f>
        <v>Alhó</v>
      </c>
      <c r="B314" s="0" t="n">
        <f aca="false">'Vas megye'!B330</f>
        <v>0</v>
      </c>
      <c r="C314" s="0" t="n">
        <f aca="false">'Vas megye'!C330</f>
        <v>9</v>
      </c>
      <c r="D314" s="0" t="n">
        <f aca="false">'Vas megye'!D330</f>
        <v>1651</v>
      </c>
      <c r="E314" s="0" t="n">
        <f aca="false">'Vas megye'!E330</f>
        <v>0</v>
      </c>
      <c r="F314" s="0" t="n">
        <f aca="false">'Vas megye'!F330</f>
        <v>0</v>
      </c>
      <c r="G314" s="0" t="n">
        <f aca="false">'Vas megye'!G330</f>
        <v>34</v>
      </c>
      <c r="H314" s="0" t="n">
        <f aca="false">'Vas megye'!H330</f>
        <v>0</v>
      </c>
      <c r="I314" s="0" t="n">
        <f aca="false">'Vas megye'!P330</f>
        <v>32</v>
      </c>
      <c r="J314" s="0" t="n">
        <f aca="false">'Vas megye'!Q330</f>
        <v>1781</v>
      </c>
      <c r="K314" s="0" t="n">
        <f aca="false">'Vas megye'!R330</f>
        <v>1</v>
      </c>
      <c r="L314" s="0" t="n">
        <f aca="false">'Vas megye'!S330</f>
        <v>1</v>
      </c>
      <c r="M314" s="0" t="n">
        <f aca="false">'Vas megye'!T330</f>
        <v>4</v>
      </c>
      <c r="N314" s="0" t="n">
        <f aca="false">'Vas megye'!V330</f>
        <v>32</v>
      </c>
      <c r="O314" s="0" t="n">
        <f aca="false">'Vas megye'!W330</f>
        <v>1528</v>
      </c>
      <c r="P314" s="0" t="n">
        <f aca="false">'Vas megye'!X330</f>
        <v>1</v>
      </c>
      <c r="Q314" s="0" t="n">
        <f aca="false">'Vas megye'!Y330</f>
        <v>0</v>
      </c>
      <c r="R314" s="0" t="n">
        <f aca="false">'Vas megye'!Z330</f>
        <v>100</v>
      </c>
    </row>
    <row r="315" customFormat="false" ht="13.8" hidden="false" customHeight="false" outlineLevel="0" collapsed="false">
      <c r="A315" s="0" t="str">
        <f aca="false">'Vas megye'!A331</f>
        <v>Árokszállás</v>
      </c>
      <c r="B315" s="0" t="n">
        <f aca="false">'Vas megye'!B331</f>
        <v>0</v>
      </c>
      <c r="C315" s="0" t="n">
        <f aca="false">'Vas megye'!C331</f>
        <v>5</v>
      </c>
      <c r="D315" s="0" t="n">
        <f aca="false">'Vas megye'!D331</f>
        <v>733</v>
      </c>
      <c r="E315" s="0" t="n">
        <f aca="false">'Vas megye'!E331</f>
        <v>1</v>
      </c>
      <c r="F315" s="0" t="n">
        <f aca="false">'Vas megye'!F331</f>
        <v>0</v>
      </c>
      <c r="G315" s="0" t="n">
        <f aca="false">'Vas megye'!G331</f>
        <v>0</v>
      </c>
      <c r="H315" s="0" t="n">
        <f aca="false">'Vas megye'!H331</f>
        <v>0</v>
      </c>
      <c r="I315" s="0" t="n">
        <f aca="false">'Vas megye'!P331</f>
        <v>23</v>
      </c>
      <c r="J315" s="0" t="n">
        <f aca="false">'Vas megye'!Q331</f>
        <v>847</v>
      </c>
      <c r="K315" s="0" t="n">
        <f aca="false">'Vas megye'!R331</f>
        <v>0</v>
      </c>
      <c r="L315" s="0" t="n">
        <f aca="false">'Vas megye'!S331</f>
        <v>1</v>
      </c>
      <c r="M315" s="0" t="n">
        <f aca="false">'Vas megye'!T331</f>
        <v>43</v>
      </c>
      <c r="N315" s="0" t="n">
        <f aca="false">'Vas megye'!V331</f>
        <v>14</v>
      </c>
      <c r="O315" s="0" t="n">
        <f aca="false">'Vas megye'!W331</f>
        <v>804</v>
      </c>
      <c r="P315" s="0" t="n">
        <f aca="false">'Vas megye'!X331</f>
        <v>0</v>
      </c>
      <c r="Q315" s="0" t="n">
        <f aca="false">'Vas megye'!Y331</f>
        <v>3</v>
      </c>
      <c r="R315" s="0" t="n">
        <f aca="false">'Vas megye'!Z331</f>
        <v>39</v>
      </c>
    </row>
    <row r="316" customFormat="false" ht="13.8" hidden="false" customHeight="false" outlineLevel="0" collapsed="false">
      <c r="A316" s="0" t="str">
        <f aca="false">'Vas megye'!A332</f>
        <v>Bánya, Őribánya</v>
      </c>
      <c r="B316" s="0" t="n">
        <f aca="false">'Vas megye'!B332</f>
        <v>0</v>
      </c>
      <c r="C316" s="0" t="n">
        <f aca="false">'Vas megye'!C332</f>
        <v>4</v>
      </c>
      <c r="D316" s="0" t="n">
        <f aca="false">'Vas megye'!D332</f>
        <v>323</v>
      </c>
      <c r="E316" s="0" t="n">
        <f aca="false">'Vas megye'!E332</f>
        <v>0</v>
      </c>
      <c r="F316" s="0" t="n">
        <f aca="false">'Vas megye'!F332</f>
        <v>2</v>
      </c>
      <c r="G316" s="0" t="n">
        <f aca="false">'Vas megye'!G332</f>
        <v>0</v>
      </c>
      <c r="H316" s="0" t="n">
        <f aca="false">'Vas megye'!H332</f>
        <v>0</v>
      </c>
      <c r="I316" s="0" t="n">
        <f aca="false">'Vas megye'!P332</f>
        <v>11</v>
      </c>
      <c r="J316" s="0" t="n">
        <f aca="false">'Vas megye'!Q332</f>
        <v>350</v>
      </c>
      <c r="K316" s="0" t="n">
        <f aca="false">'Vas megye'!R332</f>
        <v>1</v>
      </c>
      <c r="L316" s="0" t="n">
        <f aca="false">'Vas megye'!S332</f>
        <v>0</v>
      </c>
      <c r="M316" s="0" t="n">
        <f aca="false">'Vas megye'!T332</f>
        <v>2</v>
      </c>
      <c r="N316" s="0" t="n">
        <f aca="false">'Vas megye'!V332</f>
        <v>2</v>
      </c>
      <c r="O316" s="0" t="n">
        <f aca="false">'Vas megye'!W332</f>
        <v>280</v>
      </c>
      <c r="P316" s="0" t="n">
        <f aca="false">'Vas megye'!X332</f>
        <v>0</v>
      </c>
      <c r="Q316" s="0" t="n">
        <f aca="false">'Vas megye'!Y332</f>
        <v>0</v>
      </c>
      <c r="R316" s="0" t="n">
        <f aca="false">'Vas megye'!Z332</f>
        <v>0</v>
      </c>
    </row>
    <row r="317" customFormat="false" ht="13.8" hidden="false" customHeight="false" outlineLevel="0" collapsed="false">
      <c r="A317" s="0" t="str">
        <f aca="false">'Vas megye'!A333</f>
        <v>Borhegy, Weinberg</v>
      </c>
      <c r="B317" s="0" t="n">
        <f aca="false">'Vas megye'!B333</f>
        <v>0</v>
      </c>
      <c r="C317" s="0" t="n">
        <f aca="false">'Vas megye'!C333</f>
        <v>2</v>
      </c>
      <c r="D317" s="0" t="n">
        <f aca="false">'Vas megye'!D333</f>
        <v>108</v>
      </c>
      <c r="E317" s="0" t="n">
        <f aca="false">'Vas megye'!E333</f>
        <v>0</v>
      </c>
      <c r="F317" s="0" t="n">
        <f aca="false">'Vas megye'!F333</f>
        <v>0</v>
      </c>
      <c r="G317" s="0" t="n">
        <f aca="false">'Vas megye'!G333</f>
        <v>6</v>
      </c>
      <c r="H317" s="0" t="n">
        <f aca="false">'Vas megye'!H333</f>
        <v>0</v>
      </c>
      <c r="I317" s="0" t="n">
        <f aca="false">'Vas megye'!P333</f>
        <v>0</v>
      </c>
      <c r="J317" s="0" t="n">
        <f aca="false">'Vas megye'!Q333</f>
        <v>141</v>
      </c>
      <c r="K317" s="0" t="n">
        <f aca="false">'Vas megye'!R333</f>
        <v>0</v>
      </c>
      <c r="L317" s="0" t="n">
        <f aca="false">'Vas megye'!S333</f>
        <v>0</v>
      </c>
      <c r="M317" s="0" t="n">
        <f aca="false">'Vas megye'!T333</f>
        <v>1</v>
      </c>
      <c r="N317" s="0" t="n">
        <f aca="false">'Vas megye'!V333</f>
        <v>0</v>
      </c>
      <c r="O317" s="0" t="n">
        <f aca="false">'Vas megye'!W333</f>
        <v>99</v>
      </c>
      <c r="P317" s="0" t="n">
        <f aca="false">'Vas megye'!X333</f>
        <v>0</v>
      </c>
      <c r="Q317" s="0" t="n">
        <f aca="false">'Vas megye'!Y333</f>
        <v>0</v>
      </c>
      <c r="R317" s="0" t="n">
        <f aca="false">'Vas megye'!Z333</f>
        <v>17</v>
      </c>
    </row>
    <row r="318" customFormat="false" ht="13.8" hidden="false" customHeight="false" outlineLevel="0" collapsed="false">
      <c r="A318" s="0" t="str">
        <f aca="false">'Vas megye'!A334</f>
        <v>Buglócz</v>
      </c>
      <c r="B318" s="0" t="n">
        <f aca="false">'Vas megye'!B334</f>
        <v>0</v>
      </c>
      <c r="C318" s="0" t="n">
        <f aca="false">'Vas megye'!C334</f>
        <v>0</v>
      </c>
      <c r="D318" s="0" t="n">
        <f aca="false">'Vas megye'!D334</f>
        <v>441</v>
      </c>
      <c r="E318" s="0" t="n">
        <f aca="false">'Vas megye'!E334</f>
        <v>5</v>
      </c>
      <c r="F318" s="0" t="n">
        <f aca="false">'Vas megye'!F334</f>
        <v>0</v>
      </c>
      <c r="G318" s="0" t="n">
        <f aca="false">'Vas megye'!G334</f>
        <v>0</v>
      </c>
      <c r="H318" s="0" t="n">
        <f aca="false">'Vas megye'!H334</f>
        <v>0</v>
      </c>
      <c r="I318" s="0" t="n">
        <f aca="false">'Vas megye'!P334</f>
        <v>1</v>
      </c>
      <c r="J318" s="0" t="n">
        <f aca="false">'Vas megye'!Q334</f>
        <v>308</v>
      </c>
      <c r="K318" s="0" t="n">
        <f aca="false">'Vas megye'!R334</f>
        <v>1</v>
      </c>
      <c r="L318" s="0" t="n">
        <f aca="false">'Vas megye'!S334</f>
        <v>0</v>
      </c>
      <c r="M318" s="0" t="n">
        <f aca="false">'Vas megye'!T334</f>
        <v>67</v>
      </c>
      <c r="N318" s="0" t="n">
        <f aca="false">'Vas megye'!V334</f>
        <v>3</v>
      </c>
      <c r="O318" s="0" t="n">
        <f aca="false">'Vas megye'!W334</f>
        <v>280</v>
      </c>
      <c r="P318" s="0" t="n">
        <f aca="false">'Vas megye'!X334</f>
        <v>0</v>
      </c>
      <c r="Q318" s="0" t="n">
        <f aca="false">'Vas megye'!Y334</f>
        <v>1</v>
      </c>
      <c r="R318" s="0" t="n">
        <f aca="false">'Vas megye'!Z334</f>
        <v>105</v>
      </c>
    </row>
    <row r="319" customFormat="false" ht="13.8" hidden="false" customHeight="false" outlineLevel="0" collapsed="false">
      <c r="A319" s="0" t="str">
        <f aca="false">'Vas megye'!A335</f>
        <v>Bükkösd, Őribükkösd</v>
      </c>
      <c r="B319" s="0" t="n">
        <f aca="false">'Vas megye'!B335</f>
        <v>0</v>
      </c>
      <c r="C319" s="0" t="n">
        <f aca="false">'Vas megye'!C335</f>
        <v>3</v>
      </c>
      <c r="D319" s="0" t="n">
        <f aca="false">'Vas megye'!D335</f>
        <v>837</v>
      </c>
      <c r="E319" s="0" t="n">
        <f aca="false">'Vas megye'!E335</f>
        <v>0</v>
      </c>
      <c r="F319" s="0" t="n">
        <f aca="false">'Vas megye'!F335</f>
        <v>0</v>
      </c>
      <c r="G319" s="0" t="n">
        <f aca="false">'Vas megye'!G335</f>
        <v>62</v>
      </c>
      <c r="H319" s="0" t="n">
        <f aca="false">'Vas megye'!H335</f>
        <v>0</v>
      </c>
      <c r="I319" s="0" t="n">
        <f aca="false">'Vas megye'!P335</f>
        <v>7</v>
      </c>
      <c r="J319" s="0" t="n">
        <f aca="false">'Vas megye'!Q335</f>
        <v>1033</v>
      </c>
      <c r="K319" s="0" t="n">
        <f aca="false">'Vas megye'!R335</f>
        <v>0</v>
      </c>
      <c r="L319" s="0" t="n">
        <f aca="false">'Vas megye'!S335</f>
        <v>0</v>
      </c>
      <c r="M319" s="0" t="n">
        <f aca="false">'Vas megye'!T335</f>
        <v>1</v>
      </c>
      <c r="N319" s="0" t="n">
        <f aca="false">'Vas megye'!V335</f>
        <v>10</v>
      </c>
      <c r="O319" s="0" t="n">
        <f aca="false">'Vas megye'!W335</f>
        <v>842</v>
      </c>
      <c r="P319" s="0" t="n">
        <f aca="false">'Vas megye'!X335</f>
        <v>0</v>
      </c>
      <c r="Q319" s="0" t="n">
        <f aca="false">'Vas megye'!Y335</f>
        <v>1</v>
      </c>
      <c r="R319" s="0" t="n">
        <f aca="false">'Vas megye'!Z335</f>
        <v>157</v>
      </c>
    </row>
    <row r="320" customFormat="false" ht="13.8" hidden="false" customHeight="false" outlineLevel="0" collapsed="false">
      <c r="A320" s="0" t="str">
        <f aca="false">'Vas megye'!A336</f>
        <v>Cziklin (Kis-), Kiscziklény</v>
      </c>
      <c r="B320" s="0" t="n">
        <f aca="false">'Vas megye'!B336</f>
        <v>0</v>
      </c>
      <c r="C320" s="0" t="n">
        <f aca="false">'Vas megye'!C336</f>
        <v>0</v>
      </c>
      <c r="D320" s="0" t="n">
        <f aca="false">'Vas megye'!D336</f>
        <v>150</v>
      </c>
      <c r="E320" s="0" t="n">
        <f aca="false">'Vas megye'!E336</f>
        <v>0</v>
      </c>
      <c r="F320" s="0" t="n">
        <f aca="false">'Vas megye'!F336</f>
        <v>0</v>
      </c>
      <c r="G320" s="0" t="n">
        <f aca="false">'Vas megye'!G336</f>
        <v>0</v>
      </c>
      <c r="H320" s="0" t="n">
        <f aca="false">'Vas megye'!H336</f>
        <v>0</v>
      </c>
      <c r="I320" s="0" t="n">
        <f aca="false">'Vas megye'!P336</f>
        <v>0</v>
      </c>
      <c r="J320" s="0" t="n">
        <f aca="false">'Vas megye'!Q336</f>
        <v>129</v>
      </c>
      <c r="K320" s="0" t="n">
        <f aca="false">'Vas megye'!R336</f>
        <v>0</v>
      </c>
      <c r="L320" s="0" t="n">
        <f aca="false">'Vas megye'!S336</f>
        <v>0</v>
      </c>
      <c r="M320" s="0" t="n">
        <f aca="false">'Vas megye'!T336</f>
        <v>0</v>
      </c>
      <c r="N320" s="0" t="n">
        <f aca="false">'Vas megye'!V336</f>
        <v>0</v>
      </c>
      <c r="O320" s="0" t="n">
        <f aca="false">'Vas megye'!W336</f>
        <v>136</v>
      </c>
      <c r="P320" s="0" t="n">
        <f aca="false">'Vas megye'!X336</f>
        <v>0</v>
      </c>
      <c r="Q320" s="0" t="n">
        <f aca="false">'Vas megye'!Y336</f>
        <v>0</v>
      </c>
      <c r="R320" s="0" t="n">
        <f aca="false">'Vas megye'!Z336</f>
        <v>0</v>
      </c>
    </row>
    <row r="321" customFormat="false" ht="13.8" hidden="false" customHeight="false" outlineLevel="0" collapsed="false">
      <c r="A321" s="0" t="str">
        <f aca="false">'Vas megye'!A337</f>
        <v>Cziklin (Német)</v>
      </c>
      <c r="B321" s="0" t="n">
        <f aca="false">'Vas megye'!B337</f>
        <v>0</v>
      </c>
      <c r="C321" s="0" t="n">
        <f aca="false">'Vas megye'!C337</f>
        <v>2</v>
      </c>
      <c r="D321" s="0" t="n">
        <f aca="false">'Vas megye'!D337</f>
        <v>342</v>
      </c>
      <c r="E321" s="0" t="n">
        <f aca="false">'Vas megye'!E337</f>
        <v>1</v>
      </c>
      <c r="F321" s="0" t="n">
        <f aca="false">'Vas megye'!F337</f>
        <v>0</v>
      </c>
      <c r="G321" s="0" t="n">
        <f aca="false">'Vas megye'!G337</f>
        <v>0</v>
      </c>
      <c r="H321" s="0" t="n">
        <f aca="false">'Vas megye'!H337</f>
        <v>0</v>
      </c>
      <c r="I321" s="0" t="n">
        <f aca="false">'Vas megye'!P337</f>
        <v>6</v>
      </c>
      <c r="J321" s="0" t="n">
        <f aca="false">'Vas megye'!Q337</f>
        <v>364</v>
      </c>
      <c r="K321" s="0" t="n">
        <f aca="false">'Vas megye'!R337</f>
        <v>7</v>
      </c>
      <c r="L321" s="0" t="n">
        <f aca="false">'Vas megye'!S337</f>
        <v>0</v>
      </c>
      <c r="M321" s="0" t="n">
        <f aca="false">'Vas megye'!T337</f>
        <v>0</v>
      </c>
      <c r="N321" s="0" t="n">
        <f aca="false">'Vas megye'!V337</f>
        <v>0</v>
      </c>
      <c r="O321" s="0" t="n">
        <f aca="false">'Vas megye'!W337</f>
        <v>356</v>
      </c>
      <c r="P321" s="0" t="n">
        <f aca="false">'Vas megye'!X337</f>
        <v>2</v>
      </c>
      <c r="Q321" s="0" t="n">
        <f aca="false">'Vas megye'!Y337</f>
        <v>0</v>
      </c>
      <c r="R321" s="0" t="n">
        <f aca="false">'Vas megye'!Z337</f>
        <v>0</v>
      </c>
    </row>
    <row r="322" customFormat="false" ht="13.8" hidden="false" customHeight="false" outlineLevel="0" collapsed="false">
      <c r="A322" s="0" t="str">
        <f aca="false">'Vas megye'!A338</f>
        <v>Cziklin (Oláh-)</v>
      </c>
      <c r="B322" s="0" t="n">
        <f aca="false">'Vas megye'!B338</f>
        <v>0</v>
      </c>
      <c r="C322" s="0" t="n">
        <f aca="false">'Vas megye'!C338</f>
        <v>3</v>
      </c>
      <c r="D322" s="0" t="n">
        <f aca="false">'Vas megye'!D338</f>
        <v>11</v>
      </c>
      <c r="E322" s="0" t="n">
        <f aca="false">'Vas megye'!E338</f>
        <v>538</v>
      </c>
      <c r="F322" s="0" t="n">
        <f aca="false">'Vas megye'!F338</f>
        <v>0</v>
      </c>
      <c r="G322" s="0" t="n">
        <f aca="false">'Vas megye'!G338</f>
        <v>21</v>
      </c>
      <c r="H322" s="0" t="n">
        <f aca="false">'Vas megye'!H338</f>
        <v>0</v>
      </c>
      <c r="I322" s="0" t="n">
        <f aca="false">'Vas megye'!P338</f>
        <v>7</v>
      </c>
      <c r="J322" s="0" t="n">
        <f aca="false">'Vas megye'!Q338</f>
        <v>2</v>
      </c>
      <c r="K322" s="0" t="n">
        <f aca="false">'Vas megye'!R338</f>
        <v>369</v>
      </c>
      <c r="L322" s="0" t="n">
        <f aca="false">'Vas megye'!S338</f>
        <v>0</v>
      </c>
      <c r="M322" s="0" t="n">
        <f aca="false">'Vas megye'!T338</f>
        <v>39</v>
      </c>
      <c r="N322" s="0" t="n">
        <f aca="false">'Vas megye'!V338</f>
        <v>11</v>
      </c>
      <c r="O322" s="0" t="n">
        <f aca="false">'Vas megye'!W338</f>
        <v>5</v>
      </c>
      <c r="P322" s="0" t="n">
        <f aca="false">'Vas megye'!X338</f>
        <v>354</v>
      </c>
      <c r="Q322" s="0" t="n">
        <f aca="false">'Vas megye'!Y338</f>
        <v>0</v>
      </c>
      <c r="R322" s="0" t="n">
        <f aca="false">'Vas megye'!Z338</f>
        <v>3</v>
      </c>
    </row>
    <row r="323" customFormat="false" ht="13.8" hidden="false" customHeight="false" outlineLevel="0" collapsed="false">
      <c r="A323" s="0" t="str">
        <f aca="false">'Vas megye'!A339</f>
        <v>Dobra, Őridobra</v>
      </c>
      <c r="B323" s="0" t="n">
        <f aca="false">'Vas megye'!B339</f>
        <v>0</v>
      </c>
      <c r="C323" s="0" t="n">
        <f aca="false">'Vas megye'!C339</f>
        <v>2</v>
      </c>
      <c r="D323" s="0" t="n">
        <f aca="false">'Vas megye'!D339</f>
        <v>144</v>
      </c>
      <c r="E323" s="0" t="n">
        <f aca="false">'Vas megye'!E339</f>
        <v>123</v>
      </c>
      <c r="F323" s="0" t="n">
        <f aca="false">'Vas megye'!F339</f>
        <v>0</v>
      </c>
      <c r="G323" s="0" t="n">
        <f aca="false">'Vas megye'!G339</f>
        <v>0</v>
      </c>
      <c r="H323" s="0" t="n">
        <f aca="false">'Vas megye'!H339</f>
        <v>0</v>
      </c>
      <c r="I323" s="0" t="n">
        <f aca="false">'Vas megye'!P339</f>
        <v>7</v>
      </c>
      <c r="J323" s="0" t="n">
        <f aca="false">'Vas megye'!Q339</f>
        <v>329</v>
      </c>
      <c r="K323" s="0" t="n">
        <f aca="false">'Vas megye'!R339</f>
        <v>12</v>
      </c>
      <c r="L323" s="0" t="n">
        <f aca="false">'Vas megye'!S339</f>
        <v>0</v>
      </c>
      <c r="M323" s="0" t="n">
        <f aca="false">'Vas megye'!T339</f>
        <v>0</v>
      </c>
      <c r="N323" s="0" t="n">
        <f aca="false">'Vas megye'!V339</f>
        <v>6</v>
      </c>
      <c r="O323" s="0" t="n">
        <f aca="false">'Vas megye'!W339</f>
        <v>303</v>
      </c>
      <c r="P323" s="0" t="n">
        <f aca="false">'Vas megye'!X339</f>
        <v>0</v>
      </c>
      <c r="Q323" s="0" t="n">
        <f aca="false">'Vas megye'!Y339</f>
        <v>0</v>
      </c>
      <c r="R323" s="0" t="n">
        <f aca="false">'Vas megye'!Z339</f>
        <v>0</v>
      </c>
    </row>
    <row r="324" customFormat="false" ht="13.8" hidden="false" customHeight="false" outlineLevel="0" collapsed="false">
      <c r="A324" s="0" t="str">
        <f aca="false">'Vas megye'!A340</f>
        <v>Dombhát, Hochard, Pinkadombhát</v>
      </c>
      <c r="B324" s="0" t="n">
        <f aca="false">'Vas megye'!B340</f>
        <v>0</v>
      </c>
      <c r="C324" s="0" t="n">
        <f aca="false">'Vas megye'!C340</f>
        <v>1</v>
      </c>
      <c r="D324" s="0" t="n">
        <f aca="false">'Vas megye'!D340</f>
        <v>205</v>
      </c>
      <c r="E324" s="0" t="n">
        <f aca="false">'Vas megye'!E340</f>
        <v>0</v>
      </c>
      <c r="F324" s="0" t="n">
        <f aca="false">'Vas megye'!F340</f>
        <v>0</v>
      </c>
      <c r="G324" s="0" t="n">
        <f aca="false">'Vas megye'!G340</f>
        <v>0</v>
      </c>
      <c r="H324" s="0" t="n">
        <f aca="false">'Vas megye'!H340</f>
        <v>0</v>
      </c>
      <c r="I324" s="0" t="n">
        <f aca="false">'Vas megye'!P340</f>
        <v>0</v>
      </c>
      <c r="J324" s="0" t="n">
        <f aca="false">'Vas megye'!Q340</f>
        <v>228</v>
      </c>
      <c r="K324" s="0" t="n">
        <f aca="false">'Vas megye'!R340</f>
        <v>0</v>
      </c>
      <c r="L324" s="0" t="n">
        <f aca="false">'Vas megye'!S340</f>
        <v>0</v>
      </c>
      <c r="M324" s="0" t="n">
        <f aca="false">'Vas megye'!T340</f>
        <v>0</v>
      </c>
      <c r="N324" s="0" t="n">
        <f aca="false">'Vas megye'!V340</f>
        <v>4</v>
      </c>
      <c r="O324" s="0" t="n">
        <f aca="false">'Vas megye'!W340</f>
        <v>204</v>
      </c>
      <c r="P324" s="0" t="n">
        <f aca="false">'Vas megye'!X340</f>
        <v>0</v>
      </c>
      <c r="Q324" s="0" t="n">
        <f aca="false">'Vas megye'!Y340</f>
        <v>0</v>
      </c>
      <c r="R324" s="0" t="n">
        <f aca="false">'Vas megye'!Z340</f>
        <v>0</v>
      </c>
    </row>
    <row r="325" customFormat="false" ht="13.8" hidden="false" customHeight="false" outlineLevel="0" collapsed="false">
      <c r="A325" s="0" t="str">
        <f aca="false">'Vas megye'!A341</f>
        <v>Drumoly</v>
      </c>
      <c r="B325" s="0" t="n">
        <f aca="false">'Vas megye'!B341</f>
        <v>0</v>
      </c>
      <c r="C325" s="0" t="n">
        <f aca="false">'Vas megye'!C341</f>
        <v>1</v>
      </c>
      <c r="D325" s="0" t="n">
        <f aca="false">'Vas megye'!D341</f>
        <v>289</v>
      </c>
      <c r="E325" s="0" t="n">
        <f aca="false">'Vas megye'!E341</f>
        <v>3</v>
      </c>
      <c r="F325" s="0" t="n">
        <f aca="false">'Vas megye'!F341</f>
        <v>0</v>
      </c>
      <c r="G325" s="0" t="n">
        <f aca="false">'Vas megye'!G341</f>
        <v>0</v>
      </c>
      <c r="H325" s="0" t="n">
        <f aca="false">'Vas megye'!H341</f>
        <v>0</v>
      </c>
      <c r="I325" s="0" t="n">
        <f aca="false">'Vas megye'!P341</f>
        <v>5</v>
      </c>
      <c r="J325" s="0" t="n">
        <f aca="false">'Vas megye'!Q341</f>
        <v>292</v>
      </c>
      <c r="K325" s="0" t="n">
        <f aca="false">'Vas megye'!R341</f>
        <v>1</v>
      </c>
      <c r="L325" s="0" t="n">
        <f aca="false">'Vas megye'!S341</f>
        <v>0</v>
      </c>
      <c r="M325" s="0" t="n">
        <f aca="false">'Vas megye'!T341</f>
        <v>1</v>
      </c>
      <c r="N325" s="0" t="n">
        <f aca="false">'Vas megye'!V341</f>
        <v>3</v>
      </c>
      <c r="O325" s="0" t="n">
        <f aca="false">'Vas megye'!W341</f>
        <v>258</v>
      </c>
      <c r="P325" s="0" t="n">
        <f aca="false">'Vas megye'!X341</f>
        <v>4</v>
      </c>
      <c r="Q325" s="0" t="n">
        <f aca="false">'Vas megye'!Y341</f>
        <v>0</v>
      </c>
      <c r="R325" s="0" t="n">
        <f aca="false">'Vas megye'!Z341</f>
        <v>0</v>
      </c>
    </row>
    <row r="326" customFormat="false" ht="13.8" hidden="false" customHeight="false" outlineLevel="0" collapsed="false">
      <c r="A326" s="0" t="str">
        <f aca="false">'Vas megye'!A342</f>
        <v>Eőr (Alsó-), Alsóőr</v>
      </c>
      <c r="B326" s="0" t="n">
        <f aca="false">'Vas megye'!B342</f>
        <v>0</v>
      </c>
      <c r="C326" s="0" t="n">
        <f aca="false">'Vas megye'!C342</f>
        <v>1319</v>
      </c>
      <c r="D326" s="0" t="n">
        <f aca="false">'Vas megye'!D342</f>
        <v>84</v>
      </c>
      <c r="E326" s="0" t="n">
        <f aca="false">'Vas megye'!E342</f>
        <v>5</v>
      </c>
      <c r="F326" s="0" t="n">
        <f aca="false">'Vas megye'!F342</f>
        <v>0</v>
      </c>
      <c r="G326" s="0" t="n">
        <f aca="false">'Vas megye'!G342</f>
        <v>37</v>
      </c>
      <c r="H326" s="0" t="n">
        <f aca="false">'Vas megye'!H342</f>
        <v>0</v>
      </c>
      <c r="I326" s="0" t="n">
        <f aca="false">'Vas megye'!P342</f>
        <v>1407</v>
      </c>
      <c r="J326" s="0" t="n">
        <f aca="false">'Vas megye'!Q342</f>
        <v>63</v>
      </c>
      <c r="K326" s="0" t="n">
        <f aca="false">'Vas megye'!R342</f>
        <v>2</v>
      </c>
      <c r="L326" s="0" t="n">
        <f aca="false">'Vas megye'!S342</f>
        <v>0</v>
      </c>
      <c r="M326" s="0" t="n">
        <f aca="false">'Vas megye'!T342</f>
        <v>17</v>
      </c>
      <c r="N326" s="0" t="n">
        <f aca="false">'Vas megye'!V342</f>
        <v>1393</v>
      </c>
      <c r="O326" s="0" t="n">
        <f aca="false">'Vas megye'!W342</f>
        <v>63</v>
      </c>
      <c r="P326" s="0" t="n">
        <f aca="false">'Vas megye'!X342</f>
        <v>8</v>
      </c>
      <c r="Q326" s="0" t="n">
        <f aca="false">'Vas megye'!Y342</f>
        <v>0</v>
      </c>
      <c r="R326" s="0" t="n">
        <f aca="false">'Vas megye'!Z342</f>
        <v>0</v>
      </c>
    </row>
    <row r="327" customFormat="false" ht="13.8" hidden="false" customHeight="false" outlineLevel="0" collapsed="false">
      <c r="A327" s="0" t="str">
        <f aca="false">'Vas megye'!A343</f>
        <v>Eőr (Felső-), Felsőőr</v>
      </c>
      <c r="B327" s="0" t="n">
        <f aca="false">'Vas megye'!B343</f>
        <v>0</v>
      </c>
      <c r="C327" s="0" t="n">
        <f aca="false">'Vas megye'!C343</f>
        <v>2395</v>
      </c>
      <c r="D327" s="0" t="n">
        <f aca="false">'Vas megye'!D343</f>
        <v>852</v>
      </c>
      <c r="E327" s="0" t="n">
        <f aca="false">'Vas megye'!E343</f>
        <v>8</v>
      </c>
      <c r="F327" s="0" t="n">
        <f aca="false">'Vas megye'!F343</f>
        <v>1</v>
      </c>
      <c r="G327" s="0" t="n">
        <f aca="false">'Vas megye'!G343</f>
        <v>13</v>
      </c>
      <c r="H327" s="0" t="n">
        <f aca="false">'Vas megye'!H343</f>
        <v>0</v>
      </c>
      <c r="I327" s="0" t="n">
        <f aca="false">'Vas megye'!P343</f>
        <v>2680</v>
      </c>
      <c r="J327" s="0" t="n">
        <f aca="false">'Vas megye'!Q343</f>
        <v>782</v>
      </c>
      <c r="K327" s="0" t="n">
        <f aca="false">'Vas megye'!R343</f>
        <v>8</v>
      </c>
      <c r="L327" s="0" t="n">
        <f aca="false">'Vas megye'!S343</f>
        <v>0</v>
      </c>
      <c r="M327" s="0" t="n">
        <f aca="false">'Vas megye'!T343</f>
        <v>1</v>
      </c>
      <c r="N327" s="0" t="n">
        <f aca="false">'Vas megye'!V343</f>
        <v>3039</v>
      </c>
      <c r="O327" s="0" t="n">
        <f aca="false">'Vas megye'!W343</f>
        <v>842</v>
      </c>
      <c r="P327" s="0" t="n">
        <f aca="false">'Vas megye'!X343</f>
        <v>17</v>
      </c>
      <c r="Q327" s="0" t="n">
        <f aca="false">'Vas megye'!Y343</f>
        <v>10</v>
      </c>
      <c r="R327" s="0" t="n">
        <f aca="false">'Vas megye'!Z343</f>
        <v>4</v>
      </c>
    </row>
    <row r="328" customFormat="false" ht="13.8" hidden="false" customHeight="false" outlineLevel="0" collapsed="false">
      <c r="A328" s="0" t="str">
        <f aca="false">'Vas megye'!A344</f>
        <v>Farkasfalva, Vasfarkasfalva</v>
      </c>
      <c r="B328" s="0" t="n">
        <f aca="false">'Vas megye'!B344</f>
        <v>0</v>
      </c>
      <c r="C328" s="0" t="n">
        <f aca="false">'Vas megye'!C344</f>
        <v>0</v>
      </c>
      <c r="D328" s="0" t="n">
        <f aca="false">'Vas megye'!D344</f>
        <v>1531</v>
      </c>
      <c r="E328" s="0" t="n">
        <f aca="false">'Vas megye'!E344</f>
        <v>0</v>
      </c>
      <c r="F328" s="0" t="n">
        <f aca="false">'Vas megye'!F344</f>
        <v>0</v>
      </c>
      <c r="G328" s="0" t="n">
        <f aca="false">'Vas megye'!G344</f>
        <v>0</v>
      </c>
      <c r="H328" s="0" t="n">
        <f aca="false">'Vas megye'!H344</f>
        <v>0</v>
      </c>
      <c r="I328" s="0" t="n">
        <f aca="false">'Vas megye'!P344</f>
        <v>16</v>
      </c>
      <c r="J328" s="0" t="n">
        <f aca="false">'Vas megye'!Q344</f>
        <v>1698</v>
      </c>
      <c r="K328" s="0" t="n">
        <f aca="false">'Vas megye'!R344</f>
        <v>0</v>
      </c>
      <c r="L328" s="0" t="n">
        <f aca="false">'Vas megye'!S344</f>
        <v>0</v>
      </c>
      <c r="M328" s="0" t="n">
        <f aca="false">'Vas megye'!T344</f>
        <v>0</v>
      </c>
      <c r="N328" s="0" t="n">
        <f aca="false">'Vas megye'!V344</f>
        <v>14</v>
      </c>
      <c r="O328" s="0" t="n">
        <f aca="false">'Vas megye'!W344</f>
        <v>1635</v>
      </c>
      <c r="P328" s="0" t="n">
        <f aca="false">'Vas megye'!X344</f>
        <v>0</v>
      </c>
      <c r="Q328" s="0" t="n">
        <f aca="false">'Vas megye'!Y344</f>
        <v>0</v>
      </c>
      <c r="R328" s="0" t="n">
        <f aca="false">'Vas megye'!Z344</f>
        <v>7</v>
      </c>
    </row>
    <row r="329" customFormat="false" ht="13.8" hidden="false" customHeight="false" outlineLevel="0" collapsed="false">
      <c r="A329" s="0" t="str">
        <f aca="false">'Vas megye'!A345</f>
        <v>Feherpatak, Tauchen</v>
      </c>
      <c r="B329" s="0" t="n">
        <f aca="false">'Vas megye'!B345</f>
        <v>0</v>
      </c>
      <c r="C329" s="0" t="n">
        <f aca="false">'Vas megye'!C345</f>
        <v>1</v>
      </c>
      <c r="D329" s="0" t="n">
        <f aca="false">'Vas megye'!D345</f>
        <v>205</v>
      </c>
      <c r="E329" s="0" t="n">
        <f aca="false">'Vas megye'!E345</f>
        <v>0</v>
      </c>
      <c r="F329" s="0" t="n">
        <f aca="false">'Vas megye'!F345</f>
        <v>0</v>
      </c>
      <c r="G329" s="0" t="n">
        <f aca="false">'Vas megye'!G345</f>
        <v>0</v>
      </c>
      <c r="H329" s="0" t="n">
        <f aca="false">'Vas megye'!H345</f>
        <v>0</v>
      </c>
      <c r="I329" s="0" t="n">
        <f aca="false">'Vas megye'!P345</f>
        <v>3</v>
      </c>
      <c r="J329" s="0" t="n">
        <f aca="false">'Vas megye'!Q345</f>
        <v>181</v>
      </c>
      <c r="K329" s="0" t="n">
        <f aca="false">'Vas megye'!R345</f>
        <v>0</v>
      </c>
      <c r="L329" s="0" t="n">
        <f aca="false">'Vas megye'!S345</f>
        <v>0</v>
      </c>
      <c r="M329" s="0" t="n">
        <f aca="false">'Vas megye'!T345</f>
        <v>0</v>
      </c>
      <c r="N329" s="0" t="n">
        <f aca="false">'Vas megye'!V345</f>
        <v>2</v>
      </c>
      <c r="O329" s="0" t="n">
        <f aca="false">'Vas megye'!W345</f>
        <v>207</v>
      </c>
      <c r="P329" s="0" t="n">
        <f aca="false">'Vas megye'!X345</f>
        <v>0</v>
      </c>
      <c r="Q329" s="0" t="n">
        <f aca="false">'Vas megye'!Y345</f>
        <v>0</v>
      </c>
      <c r="R329" s="0" t="n">
        <f aca="false">'Vas megye'!Z345</f>
        <v>0</v>
      </c>
    </row>
    <row r="330" customFormat="false" ht="13.8" hidden="false" customHeight="false" outlineLevel="0" collapsed="false">
      <c r="A330" s="0" t="str">
        <f aca="false">'Vas megye'!A346</f>
        <v>Góborfalu, Góborfalva, Gáborfalva</v>
      </c>
      <c r="B330" s="0" t="n">
        <f aca="false">'Vas megye'!B346</f>
        <v>0</v>
      </c>
      <c r="C330" s="0" t="n">
        <f aca="false">'Vas megye'!C346</f>
        <v>6</v>
      </c>
      <c r="D330" s="0" t="n">
        <f aca="false">'Vas megye'!D346</f>
        <v>569</v>
      </c>
      <c r="E330" s="0" t="n">
        <f aca="false">'Vas megye'!E346</f>
        <v>3</v>
      </c>
      <c r="F330" s="0" t="n">
        <f aca="false">'Vas megye'!F346</f>
        <v>0</v>
      </c>
      <c r="G330" s="0" t="n">
        <f aca="false">'Vas megye'!G346</f>
        <v>34</v>
      </c>
      <c r="H330" s="0" t="n">
        <f aca="false">'Vas megye'!H346</f>
        <v>0</v>
      </c>
      <c r="I330" s="0" t="n">
        <f aca="false">'Vas megye'!P346</f>
        <v>10</v>
      </c>
      <c r="J330" s="0" t="n">
        <f aca="false">'Vas megye'!Q346</f>
        <v>640</v>
      </c>
      <c r="K330" s="0" t="n">
        <f aca="false">'Vas megye'!R346</f>
        <v>18</v>
      </c>
      <c r="L330" s="0" t="n">
        <f aca="false">'Vas megye'!S346</f>
        <v>0</v>
      </c>
      <c r="M330" s="0" t="n">
        <f aca="false">'Vas megye'!T346</f>
        <v>53</v>
      </c>
      <c r="N330" s="0" t="n">
        <f aca="false">'Vas megye'!V346</f>
        <v>3</v>
      </c>
      <c r="O330" s="0" t="n">
        <f aca="false">'Vas megye'!W346</f>
        <v>620</v>
      </c>
      <c r="P330" s="0" t="n">
        <f aca="false">'Vas megye'!X346</f>
        <v>0</v>
      </c>
      <c r="Q330" s="0" t="n">
        <f aca="false">'Vas megye'!Y346</f>
        <v>0</v>
      </c>
      <c r="R330" s="0" t="n">
        <f aca="false">'Vas megye'!Z346</f>
        <v>45</v>
      </c>
    </row>
    <row r="331" customFormat="false" ht="13.8" hidden="false" customHeight="false" outlineLevel="0" collapsed="false">
      <c r="A331" s="0" t="str">
        <f aca="false">'Vas megye'!A347</f>
        <v>Grodnó</v>
      </c>
      <c r="B331" s="0" t="n">
        <f aca="false">'Vas megye'!B347</f>
        <v>0</v>
      </c>
      <c r="C331" s="0" t="n">
        <f aca="false">'Vas megye'!C347</f>
        <v>2</v>
      </c>
      <c r="D331" s="0" t="n">
        <f aca="false">'Vas megye'!D347</f>
        <v>422</v>
      </c>
      <c r="E331" s="0" t="n">
        <f aca="false">'Vas megye'!E347</f>
        <v>0</v>
      </c>
      <c r="F331" s="0" t="n">
        <f aca="false">'Vas megye'!F347</f>
        <v>0</v>
      </c>
      <c r="G331" s="0" t="n">
        <f aca="false">'Vas megye'!G347</f>
        <v>0</v>
      </c>
      <c r="H331" s="0" t="n">
        <f aca="false">'Vas megye'!H347</f>
        <v>0</v>
      </c>
      <c r="I331" s="0" t="n">
        <f aca="false">'Vas megye'!P347</f>
        <v>1</v>
      </c>
      <c r="J331" s="0" t="n">
        <f aca="false">'Vas megye'!Q347</f>
        <v>368</v>
      </c>
      <c r="K331" s="0" t="n">
        <f aca="false">'Vas megye'!R347</f>
        <v>7</v>
      </c>
      <c r="L331" s="0" t="n">
        <f aca="false">'Vas megye'!S347</f>
        <v>0</v>
      </c>
      <c r="M331" s="0" t="n">
        <f aca="false">'Vas megye'!T347</f>
        <v>39</v>
      </c>
      <c r="N331" s="0" t="n">
        <f aca="false">'Vas megye'!V347</f>
        <v>7</v>
      </c>
      <c r="O331" s="0" t="n">
        <f aca="false">'Vas megye'!W347</f>
        <v>303</v>
      </c>
      <c r="P331" s="0" t="n">
        <f aca="false">'Vas megye'!X347</f>
        <v>0</v>
      </c>
      <c r="Q331" s="0" t="n">
        <f aca="false">'Vas megye'!Y347</f>
        <v>0</v>
      </c>
      <c r="R331" s="0" t="n">
        <f aca="false">'Vas megye'!Z347</f>
        <v>72</v>
      </c>
    </row>
    <row r="332" customFormat="false" ht="13.8" hidden="false" customHeight="false" outlineLevel="0" collapsed="false">
      <c r="A332" s="0" t="str">
        <f aca="false">'Vas megye'!A348</f>
        <v>Gyepű-Füzes</v>
      </c>
      <c r="B332" s="0" t="n">
        <f aca="false">'Vas megye'!B348</f>
        <v>0</v>
      </c>
      <c r="C332" s="0" t="n">
        <f aca="false">'Vas megye'!C348</f>
        <v>10</v>
      </c>
      <c r="D332" s="0" t="n">
        <f aca="false">'Vas megye'!D348</f>
        <v>758</v>
      </c>
      <c r="E332" s="0" t="n">
        <f aca="false">'Vas megye'!E348</f>
        <v>9</v>
      </c>
      <c r="F332" s="0" t="n">
        <f aca="false">'Vas megye'!F348</f>
        <v>0</v>
      </c>
      <c r="G332" s="0" t="n">
        <f aca="false">'Vas megye'!G348</f>
        <v>0</v>
      </c>
      <c r="H332" s="0" t="n">
        <f aca="false">'Vas megye'!H348</f>
        <v>0</v>
      </c>
      <c r="I332" s="0" t="n">
        <f aca="false">'Vas megye'!P348</f>
        <v>51</v>
      </c>
      <c r="J332" s="0" t="n">
        <f aca="false">'Vas megye'!Q348</f>
        <v>820</v>
      </c>
      <c r="K332" s="0" t="n">
        <f aca="false">'Vas megye'!R348</f>
        <v>3</v>
      </c>
      <c r="L332" s="0" t="n">
        <f aca="false">'Vas megye'!S348</f>
        <v>0</v>
      </c>
      <c r="M332" s="0" t="n">
        <f aca="false">'Vas megye'!T348</f>
        <v>4</v>
      </c>
      <c r="N332" s="0" t="n">
        <f aca="false">'Vas megye'!V348</f>
        <v>95</v>
      </c>
      <c r="O332" s="0" t="n">
        <f aca="false">'Vas megye'!W348</f>
        <v>831</v>
      </c>
      <c r="P332" s="0" t="n">
        <f aca="false">'Vas megye'!X348</f>
        <v>5</v>
      </c>
      <c r="Q332" s="0" t="n">
        <f aca="false">'Vas megye'!Y348</f>
        <v>0</v>
      </c>
      <c r="R332" s="0" t="n">
        <f aca="false">'Vas megye'!Z348</f>
        <v>3</v>
      </c>
    </row>
    <row r="333" customFormat="false" ht="13.8" hidden="false" customHeight="false" outlineLevel="0" collapsed="false">
      <c r="A333" s="0" t="str">
        <f aca="false">'Vas megye'!A349</f>
        <v>Gyimótfalva</v>
      </c>
      <c r="B333" s="0" t="n">
        <f aca="false">'Vas megye'!B349</f>
        <v>0</v>
      </c>
      <c r="C333" s="0" t="n">
        <f aca="false">'Vas megye'!C349</f>
        <v>30</v>
      </c>
      <c r="D333" s="0" t="n">
        <f aca="false">'Vas megye'!D349</f>
        <v>283</v>
      </c>
      <c r="E333" s="0" t="n">
        <f aca="false">'Vas megye'!E349</f>
        <v>10</v>
      </c>
      <c r="F333" s="0" t="n">
        <f aca="false">'Vas megye'!F349</f>
        <v>0</v>
      </c>
      <c r="G333" s="0" t="n">
        <f aca="false">'Vas megye'!G349</f>
        <v>0</v>
      </c>
      <c r="H333" s="0" t="n">
        <f aca="false">'Vas megye'!H349</f>
        <v>0</v>
      </c>
      <c r="I333" s="0" t="n">
        <f aca="false">'Vas megye'!P349</f>
        <v>16</v>
      </c>
      <c r="J333" s="0" t="n">
        <f aca="false">'Vas megye'!Q349</f>
        <v>268</v>
      </c>
      <c r="K333" s="0" t="n">
        <f aca="false">'Vas megye'!R349</f>
        <v>9</v>
      </c>
      <c r="L333" s="0" t="n">
        <f aca="false">'Vas megye'!S349</f>
        <v>1</v>
      </c>
      <c r="M333" s="0" t="n">
        <f aca="false">'Vas megye'!T349</f>
        <v>7</v>
      </c>
      <c r="N333" s="0" t="n">
        <f aca="false">'Vas megye'!V349</f>
        <v>32</v>
      </c>
      <c r="O333" s="0" t="n">
        <f aca="false">'Vas megye'!W349</f>
        <v>237</v>
      </c>
      <c r="P333" s="0" t="n">
        <f aca="false">'Vas megye'!X349</f>
        <v>14</v>
      </c>
      <c r="Q333" s="0" t="n">
        <f aca="false">'Vas megye'!Y349</f>
        <v>0</v>
      </c>
      <c r="R333" s="0" t="n">
        <f aca="false">'Vas megye'!Z349</f>
        <v>8</v>
      </c>
    </row>
    <row r="334" customFormat="false" ht="13.8" hidden="false" customHeight="false" outlineLevel="0" collapsed="false">
      <c r="A334" s="0" t="str">
        <f aca="false">'Vas megye'!A350</f>
        <v>Hamvasd</v>
      </c>
      <c r="B334" s="0" t="n">
        <f aca="false">'Vas megye'!B350</f>
        <v>0</v>
      </c>
      <c r="C334" s="0" t="n">
        <f aca="false">'Vas megye'!C350</f>
        <v>3</v>
      </c>
      <c r="D334" s="0" t="n">
        <f aca="false">'Vas megye'!D350</f>
        <v>433</v>
      </c>
      <c r="E334" s="0" t="n">
        <f aca="false">'Vas megye'!E350</f>
        <v>6</v>
      </c>
      <c r="F334" s="0" t="n">
        <f aca="false">'Vas megye'!F350</f>
        <v>0</v>
      </c>
      <c r="G334" s="0" t="n">
        <f aca="false">'Vas megye'!G350</f>
        <v>18</v>
      </c>
      <c r="H334" s="0" t="n">
        <f aca="false">'Vas megye'!H350</f>
        <v>0</v>
      </c>
      <c r="I334" s="0" t="n">
        <f aca="false">'Vas megye'!P350</f>
        <v>2</v>
      </c>
      <c r="J334" s="0" t="n">
        <f aca="false">'Vas megye'!Q350</f>
        <v>455</v>
      </c>
      <c r="K334" s="0" t="n">
        <f aca="false">'Vas megye'!R350</f>
        <v>1</v>
      </c>
      <c r="L334" s="0" t="n">
        <f aca="false">'Vas megye'!S350</f>
        <v>0</v>
      </c>
      <c r="M334" s="0" t="n">
        <f aca="false">'Vas megye'!T350</f>
        <v>50</v>
      </c>
      <c r="N334" s="0" t="n">
        <f aca="false">'Vas megye'!V350</f>
        <v>2</v>
      </c>
      <c r="O334" s="0" t="n">
        <f aca="false">'Vas megye'!W350</f>
        <v>481</v>
      </c>
      <c r="P334" s="0" t="n">
        <f aca="false">'Vas megye'!X350</f>
        <v>1</v>
      </c>
      <c r="Q334" s="0" t="n">
        <f aca="false">'Vas megye'!Y350</f>
        <v>0</v>
      </c>
      <c r="R334" s="0" t="n">
        <f aca="false">'Vas megye'!Z350</f>
        <v>73</v>
      </c>
    </row>
    <row r="335" customFormat="false" ht="13.8" hidden="false" customHeight="false" outlineLevel="0" collapsed="false">
      <c r="A335" s="0" t="str">
        <f aca="false">'Vas megye'!A351</f>
        <v>Határfo, Schmidrait</v>
      </c>
      <c r="B335" s="0" t="n">
        <f aca="false">'Vas megye'!B351</f>
        <v>0</v>
      </c>
      <c r="C335" s="0" t="n">
        <f aca="false">'Vas megye'!C351</f>
        <v>0</v>
      </c>
      <c r="D335" s="0" t="n">
        <f aca="false">'Vas megye'!D351</f>
        <v>252</v>
      </c>
      <c r="E335" s="0" t="n">
        <f aca="false">'Vas megye'!E351</f>
        <v>0</v>
      </c>
      <c r="F335" s="0" t="n">
        <f aca="false">'Vas megye'!F351</f>
        <v>0</v>
      </c>
      <c r="G335" s="0" t="n">
        <f aca="false">'Vas megye'!G351</f>
        <v>0</v>
      </c>
      <c r="H335" s="0" t="n">
        <f aca="false">'Vas megye'!H351</f>
        <v>0</v>
      </c>
      <c r="I335" s="0" t="n">
        <f aca="false">'Vas megye'!P351</f>
        <v>0</v>
      </c>
      <c r="J335" s="0" t="n">
        <f aca="false">'Vas megye'!Q351</f>
        <v>271</v>
      </c>
      <c r="K335" s="0" t="n">
        <f aca="false">'Vas megye'!R351</f>
        <v>0</v>
      </c>
      <c r="L335" s="0" t="n">
        <f aca="false">'Vas megye'!S351</f>
        <v>0</v>
      </c>
      <c r="M335" s="0" t="n">
        <f aca="false">'Vas megye'!T351</f>
        <v>0</v>
      </c>
      <c r="N335" s="0" t="n">
        <f aca="false">'Vas megye'!V351</f>
        <v>0</v>
      </c>
      <c r="O335" s="0" t="n">
        <f aca="false">'Vas megye'!W351</f>
        <v>247</v>
      </c>
      <c r="P335" s="0" t="n">
        <f aca="false">'Vas megye'!X351</f>
        <v>0</v>
      </c>
      <c r="Q335" s="0" t="n">
        <f aca="false">'Vas megye'!Y351</f>
        <v>0</v>
      </c>
      <c r="R335" s="0" t="n">
        <f aca="false">'Vas megye'!Z351</f>
        <v>0</v>
      </c>
    </row>
    <row r="336" customFormat="false" ht="13.8" hidden="false" customHeight="false" outlineLevel="0" collapsed="false">
      <c r="A336" s="0" t="str">
        <f aca="false">'Vas megye'!A352</f>
        <v>Jobbágyi, Vasjobbágyi</v>
      </c>
      <c r="B336" s="0" t="n">
        <f aca="false">'Vas megye'!B352</f>
        <v>0</v>
      </c>
      <c r="C336" s="0" t="n">
        <f aca="false">'Vas megye'!C352</f>
        <v>198</v>
      </c>
      <c r="D336" s="0" t="n">
        <f aca="false">'Vas megye'!D352</f>
        <v>994</v>
      </c>
      <c r="E336" s="0" t="n">
        <f aca="false">'Vas megye'!E352</f>
        <v>7</v>
      </c>
      <c r="F336" s="0" t="n">
        <f aca="false">'Vas megye'!F352</f>
        <v>0</v>
      </c>
      <c r="G336" s="0" t="n">
        <f aca="false">'Vas megye'!G352</f>
        <v>0</v>
      </c>
      <c r="H336" s="0" t="n">
        <f aca="false">'Vas megye'!H352</f>
        <v>0</v>
      </c>
      <c r="I336" s="0" t="n">
        <f aca="false">'Vas megye'!P352</f>
        <v>189</v>
      </c>
      <c r="J336" s="0" t="n">
        <f aca="false">'Vas megye'!Q352</f>
        <v>1183</v>
      </c>
      <c r="K336" s="0" t="n">
        <f aca="false">'Vas megye'!R352</f>
        <v>0</v>
      </c>
      <c r="L336" s="0" t="n">
        <f aca="false">'Vas megye'!S352</f>
        <v>0</v>
      </c>
      <c r="M336" s="0" t="n">
        <f aca="false">'Vas megye'!T352</f>
        <v>15</v>
      </c>
      <c r="N336" s="0" t="n">
        <f aca="false">'Vas megye'!V352</f>
        <v>133</v>
      </c>
      <c r="O336" s="0" t="n">
        <f aca="false">'Vas megye'!W352</f>
        <v>1122</v>
      </c>
      <c r="P336" s="0" t="n">
        <f aca="false">'Vas megye'!X352</f>
        <v>2</v>
      </c>
      <c r="Q336" s="0" t="n">
        <f aca="false">'Vas megye'!Y352</f>
        <v>2</v>
      </c>
      <c r="R336" s="0" t="n">
        <f aca="false">'Vas megye'!Z352</f>
        <v>21</v>
      </c>
    </row>
    <row r="337" customFormat="false" ht="13.8" hidden="false" customHeight="false" outlineLevel="0" collapsed="false">
      <c r="A337" s="0" t="str">
        <f aca="false">'Vas megye'!A353</f>
        <v>Karasztos (Kis-)</v>
      </c>
      <c r="B337" s="0" t="n">
        <f aca="false">'Vas megye'!B353</f>
        <v>0</v>
      </c>
      <c r="C337" s="0" t="n">
        <f aca="false">'Vas megye'!C353</f>
        <v>0</v>
      </c>
      <c r="D337" s="0" t="n">
        <f aca="false">'Vas megye'!D353</f>
        <v>212</v>
      </c>
      <c r="E337" s="0" t="n">
        <f aca="false">'Vas megye'!E353</f>
        <v>0</v>
      </c>
      <c r="F337" s="0" t="n">
        <f aca="false">'Vas megye'!F353</f>
        <v>0</v>
      </c>
      <c r="G337" s="0" t="n">
        <f aca="false">'Vas megye'!G353</f>
        <v>0</v>
      </c>
      <c r="H337" s="0" t="n">
        <f aca="false">'Vas megye'!H353</f>
        <v>0</v>
      </c>
      <c r="I337" s="0" t="n">
        <f aca="false">'Vas megye'!P353</f>
        <v>3</v>
      </c>
      <c r="J337" s="0" t="n">
        <f aca="false">'Vas megye'!Q353</f>
        <v>208</v>
      </c>
      <c r="K337" s="0" t="n">
        <f aca="false">'Vas megye'!R353</f>
        <v>0</v>
      </c>
      <c r="L337" s="0" t="n">
        <f aca="false">'Vas megye'!S353</f>
        <v>0</v>
      </c>
      <c r="M337" s="0" t="n">
        <f aca="false">'Vas megye'!T353</f>
        <v>28</v>
      </c>
      <c r="N337" s="0" t="n">
        <f aca="false">'Vas megye'!V353</f>
        <v>0</v>
      </c>
      <c r="O337" s="0" t="n">
        <f aca="false">'Vas megye'!W353</f>
        <v>182</v>
      </c>
      <c r="P337" s="0" t="n">
        <f aca="false">'Vas megye'!X353</f>
        <v>0</v>
      </c>
      <c r="Q337" s="0" t="n">
        <f aca="false">'Vas megye'!Y353</f>
        <v>0</v>
      </c>
      <c r="R337" s="0" t="n">
        <f aca="false">'Vas megye'!Z353</f>
        <v>44</v>
      </c>
    </row>
    <row r="338" customFormat="false" ht="13.8" hidden="false" customHeight="false" outlineLevel="0" collapsed="false">
      <c r="A338" s="0" t="str">
        <f aca="false">'Vas megye'!A354</f>
        <v>Karasztos (Nagy-)</v>
      </c>
      <c r="B338" s="0" t="n">
        <f aca="false">'Vas megye'!B354</f>
        <v>0</v>
      </c>
      <c r="C338" s="0" t="n">
        <f aca="false">'Vas megye'!C354</f>
        <v>0</v>
      </c>
      <c r="D338" s="0" t="n">
        <f aca="false">'Vas megye'!D354</f>
        <v>173</v>
      </c>
      <c r="E338" s="0" t="n">
        <f aca="false">'Vas megye'!E354</f>
        <v>0</v>
      </c>
      <c r="F338" s="0" t="n">
        <f aca="false">'Vas megye'!F354</f>
        <v>0</v>
      </c>
      <c r="G338" s="0" t="n">
        <f aca="false">'Vas megye'!G354</f>
        <v>0</v>
      </c>
      <c r="H338" s="0" t="n">
        <f aca="false">'Vas megye'!H354</f>
        <v>0</v>
      </c>
      <c r="I338" s="0" t="n">
        <f aca="false">'Vas megye'!P354</f>
        <v>0</v>
      </c>
      <c r="J338" s="0" t="n">
        <f aca="false">'Vas megye'!Q354</f>
        <v>187</v>
      </c>
      <c r="K338" s="0" t="n">
        <f aca="false">'Vas megye'!R354</f>
        <v>1</v>
      </c>
      <c r="L338" s="0" t="n">
        <f aca="false">'Vas megye'!S354</f>
        <v>0</v>
      </c>
      <c r="M338" s="0" t="n">
        <f aca="false">'Vas megye'!T354</f>
        <v>0</v>
      </c>
      <c r="N338" s="0" t="n">
        <f aca="false">'Vas megye'!V354</f>
        <v>0</v>
      </c>
      <c r="O338" s="0" t="n">
        <f aca="false">'Vas megye'!W354</f>
        <v>217</v>
      </c>
      <c r="P338" s="0" t="n">
        <f aca="false">'Vas megye'!X354</f>
        <v>0</v>
      </c>
      <c r="Q338" s="0" t="n">
        <f aca="false">'Vas megye'!Y354</f>
        <v>0</v>
      </c>
      <c r="R338" s="0" t="n">
        <f aca="false">'Vas megye'!Z354</f>
        <v>0</v>
      </c>
    </row>
    <row r="339" customFormat="false" ht="13.8" hidden="false" customHeight="false" outlineLevel="0" collapsed="false">
      <c r="A339" s="0" t="str">
        <f aca="false">'Vas megye'!A355</f>
        <v>Kethely, Kethely (Felső-)</v>
      </c>
      <c r="B339" s="0" t="n">
        <f aca="false">'Vas megye'!B355</f>
        <v>0</v>
      </c>
      <c r="C339" s="0" t="n">
        <f aca="false">'Vas megye'!C355</f>
        <v>23</v>
      </c>
      <c r="D339" s="0" t="n">
        <f aca="false">'Vas megye'!D355</f>
        <v>692</v>
      </c>
      <c r="E339" s="0" t="n">
        <f aca="false">'Vas megye'!E355</f>
        <v>51</v>
      </c>
      <c r="F339" s="0" t="n">
        <f aca="false">'Vas megye'!F355</f>
        <v>0</v>
      </c>
      <c r="G339" s="0" t="n">
        <f aca="false">'Vas megye'!G355</f>
        <v>0</v>
      </c>
      <c r="H339" s="0" t="n">
        <f aca="false">'Vas megye'!H355</f>
        <v>0</v>
      </c>
      <c r="I339" s="0" t="n">
        <f aca="false">'Vas megye'!P355</f>
        <v>26</v>
      </c>
      <c r="J339" s="0" t="n">
        <f aca="false">'Vas megye'!Q355</f>
        <v>740</v>
      </c>
      <c r="K339" s="0" t="n">
        <f aca="false">'Vas megye'!R355</f>
        <v>35</v>
      </c>
      <c r="L339" s="0" t="n">
        <f aca="false">'Vas megye'!S355</f>
        <v>0</v>
      </c>
      <c r="M339" s="0" t="n">
        <f aca="false">'Vas megye'!T355</f>
        <v>0</v>
      </c>
      <c r="N339" s="0" t="n">
        <f aca="false">'Vas megye'!V355</f>
        <v>29</v>
      </c>
      <c r="O339" s="0" t="n">
        <f aca="false">'Vas megye'!W355</f>
        <v>606</v>
      </c>
      <c r="P339" s="0" t="n">
        <f aca="false">'Vas megye'!X355</f>
        <v>21</v>
      </c>
      <c r="Q339" s="0" t="n">
        <f aca="false">'Vas megye'!Y355</f>
        <v>0</v>
      </c>
      <c r="R339" s="0" t="n">
        <f aca="false">'Vas megye'!Z355</f>
        <v>1</v>
      </c>
    </row>
    <row r="340" customFormat="false" ht="13.8" hidden="false" customHeight="false" outlineLevel="0" collapsed="false">
      <c r="A340" s="0" t="str">
        <f aca="false">'Vas megye'!A356</f>
        <v>Kiczléd</v>
      </c>
      <c r="B340" s="0" t="n">
        <f aca="false">'Vas megye'!B356</f>
        <v>0</v>
      </c>
      <c r="C340" s="0" t="n">
        <f aca="false">'Vas megye'!C356</f>
        <v>2</v>
      </c>
      <c r="D340" s="0" t="n">
        <f aca="false">'Vas megye'!D356</f>
        <v>332</v>
      </c>
      <c r="E340" s="0" t="n">
        <f aca="false">'Vas megye'!E356</f>
        <v>0</v>
      </c>
      <c r="F340" s="0" t="n">
        <f aca="false">'Vas megye'!F356</f>
        <v>0</v>
      </c>
      <c r="G340" s="0" t="n">
        <f aca="false">'Vas megye'!G356</f>
        <v>18</v>
      </c>
      <c r="H340" s="0" t="n">
        <f aca="false">'Vas megye'!H356</f>
        <v>0</v>
      </c>
      <c r="I340" s="0" t="n">
        <f aca="false">'Vas megye'!P356</f>
        <v>0</v>
      </c>
      <c r="J340" s="0" t="n">
        <f aca="false">'Vas megye'!Q356</f>
        <v>362</v>
      </c>
      <c r="K340" s="0" t="n">
        <f aca="false">'Vas megye'!R356</f>
        <v>1</v>
      </c>
      <c r="L340" s="0" t="n">
        <f aca="false">'Vas megye'!S356</f>
        <v>0</v>
      </c>
      <c r="M340" s="0" t="n">
        <f aca="false">'Vas megye'!T356</f>
        <v>0</v>
      </c>
      <c r="N340" s="0" t="n">
        <f aca="false">'Vas megye'!V356</f>
        <v>1</v>
      </c>
      <c r="O340" s="0" t="n">
        <f aca="false">'Vas megye'!W356</f>
        <v>342</v>
      </c>
      <c r="P340" s="0" t="n">
        <f aca="false">'Vas megye'!X356</f>
        <v>0</v>
      </c>
      <c r="Q340" s="0" t="n">
        <f aca="false">'Vas megye'!Y356</f>
        <v>0</v>
      </c>
      <c r="R340" s="0" t="n">
        <f aca="false">'Vas megye'!Z356</f>
        <v>29</v>
      </c>
    </row>
    <row r="341" customFormat="false" ht="13.8" hidden="false" customHeight="false" outlineLevel="0" collapsed="false">
      <c r="A341" s="0" t="str">
        <f aca="false">'Vas megye'!A357</f>
        <v>Komját, Vaskomját</v>
      </c>
      <c r="B341" s="0" t="n">
        <f aca="false">'Vas megye'!B357</f>
        <v>0</v>
      </c>
      <c r="C341" s="0" t="n">
        <f aca="false">'Vas megye'!C357</f>
        <v>1</v>
      </c>
      <c r="D341" s="0" t="n">
        <f aca="false">'Vas megye'!D357</f>
        <v>1172</v>
      </c>
      <c r="E341" s="0" t="n">
        <f aca="false">'Vas megye'!E357</f>
        <v>0</v>
      </c>
      <c r="F341" s="0" t="n">
        <f aca="false">'Vas megye'!F357</f>
        <v>0</v>
      </c>
      <c r="G341" s="0" t="n">
        <f aca="false">'Vas megye'!G357</f>
        <v>5</v>
      </c>
      <c r="H341" s="0" t="n">
        <f aca="false">'Vas megye'!H357</f>
        <v>0</v>
      </c>
      <c r="I341" s="0" t="n">
        <f aca="false">'Vas megye'!P357</f>
        <v>14</v>
      </c>
      <c r="J341" s="0" t="n">
        <f aca="false">'Vas megye'!Q357</f>
        <v>1396</v>
      </c>
      <c r="K341" s="0" t="n">
        <f aca="false">'Vas megye'!R357</f>
        <v>4</v>
      </c>
      <c r="L341" s="0" t="n">
        <f aca="false">'Vas megye'!S357</f>
        <v>0</v>
      </c>
      <c r="M341" s="0" t="n">
        <f aca="false">'Vas megye'!T357</f>
        <v>50</v>
      </c>
      <c r="N341" s="0" t="n">
        <f aca="false">'Vas megye'!V357</f>
        <v>14</v>
      </c>
      <c r="O341" s="0" t="n">
        <f aca="false">'Vas megye'!W357</f>
        <v>1498</v>
      </c>
      <c r="P341" s="0" t="n">
        <f aca="false">'Vas megye'!X357</f>
        <v>0</v>
      </c>
      <c r="Q341" s="0" t="n">
        <f aca="false">'Vas megye'!Y357</f>
        <v>0</v>
      </c>
      <c r="R341" s="0" t="n">
        <f aca="false">'Vas megye'!Z357</f>
        <v>55</v>
      </c>
    </row>
    <row r="342" customFormat="false" ht="13.8" hidden="false" customHeight="false" outlineLevel="0" collapsed="false">
      <c r="A342" s="0" t="str">
        <f aca="false">'Vas megye'!A358</f>
        <v>Lipótfalva</v>
      </c>
      <c r="B342" s="0" t="n">
        <f aca="false">'Vas megye'!B358</f>
        <v>0</v>
      </c>
      <c r="C342" s="0" t="n">
        <f aca="false">'Vas megye'!C358</f>
        <v>10</v>
      </c>
      <c r="D342" s="0" t="n">
        <f aca="false">'Vas megye'!D358</f>
        <v>726</v>
      </c>
      <c r="E342" s="0" t="n">
        <f aca="false">'Vas megye'!E358</f>
        <v>0</v>
      </c>
      <c r="F342" s="0" t="n">
        <f aca="false">'Vas megye'!F358</f>
        <v>0</v>
      </c>
      <c r="G342" s="0" t="n">
        <f aca="false">'Vas megye'!G358</f>
        <v>34</v>
      </c>
      <c r="H342" s="0" t="n">
        <f aca="false">'Vas megye'!H358</f>
        <v>0</v>
      </c>
      <c r="I342" s="0" t="n">
        <f aca="false">'Vas megye'!P358</f>
        <v>2</v>
      </c>
      <c r="J342" s="0" t="n">
        <f aca="false">'Vas megye'!Q358</f>
        <v>923</v>
      </c>
      <c r="K342" s="0" t="n">
        <f aca="false">'Vas megye'!R358</f>
        <v>1</v>
      </c>
      <c r="L342" s="0" t="n">
        <f aca="false">'Vas megye'!S358</f>
        <v>0</v>
      </c>
      <c r="M342" s="0" t="n">
        <f aca="false">'Vas megye'!T358</f>
        <v>0</v>
      </c>
      <c r="N342" s="0" t="n">
        <f aca="false">'Vas megye'!V358</f>
        <v>0</v>
      </c>
      <c r="O342" s="0" t="n">
        <f aca="false">'Vas megye'!W358</f>
        <v>817</v>
      </c>
      <c r="P342" s="0" t="n">
        <f aca="false">'Vas megye'!X358</f>
        <v>0</v>
      </c>
      <c r="Q342" s="0" t="n">
        <f aca="false">'Vas megye'!Y358</f>
        <v>2</v>
      </c>
      <c r="R342" s="0" t="n">
        <f aca="false">'Vas megye'!Z358</f>
        <v>94</v>
      </c>
    </row>
    <row r="343" customFormat="false" ht="13.8" hidden="false" customHeight="false" outlineLevel="0" collapsed="false">
      <c r="A343" s="0" t="str">
        <f aca="false">'Vas megye'!A359</f>
        <v>Lödös</v>
      </c>
      <c r="B343" s="0" t="n">
        <f aca="false">'Vas megye'!B359</f>
        <v>0</v>
      </c>
      <c r="C343" s="0" t="n">
        <f aca="false">'Vas megye'!C359</f>
        <v>2</v>
      </c>
      <c r="D343" s="0" t="n">
        <f aca="false">'Vas megye'!D359</f>
        <v>1451</v>
      </c>
      <c r="E343" s="0" t="n">
        <f aca="false">'Vas megye'!E359</f>
        <v>2</v>
      </c>
      <c r="F343" s="0" t="n">
        <f aca="false">'Vas megye'!F359</f>
        <v>0</v>
      </c>
      <c r="G343" s="0" t="n">
        <f aca="false">'Vas megye'!G359</f>
        <v>0</v>
      </c>
      <c r="H343" s="0" t="n">
        <f aca="false">'Vas megye'!H359</f>
        <v>0</v>
      </c>
      <c r="I343" s="0" t="n">
        <f aca="false">'Vas megye'!P359</f>
        <v>4</v>
      </c>
      <c r="J343" s="0" t="n">
        <f aca="false">'Vas megye'!Q359</f>
        <v>1956</v>
      </c>
      <c r="K343" s="0" t="n">
        <f aca="false">'Vas megye'!R359</f>
        <v>6</v>
      </c>
      <c r="L343" s="0" t="n">
        <f aca="false">'Vas megye'!S359</f>
        <v>0</v>
      </c>
      <c r="M343" s="0" t="n">
        <f aca="false">'Vas megye'!T359</f>
        <v>0</v>
      </c>
      <c r="N343" s="0" t="n">
        <f aca="false">'Vas megye'!V359</f>
        <v>12</v>
      </c>
      <c r="O343" s="0" t="n">
        <f aca="false">'Vas megye'!W359</f>
        <v>1873</v>
      </c>
      <c r="P343" s="0" t="n">
        <f aca="false">'Vas megye'!X359</f>
        <v>3</v>
      </c>
      <c r="Q343" s="0" t="n">
        <f aca="false">'Vas megye'!Y359</f>
        <v>0</v>
      </c>
      <c r="R343" s="0" t="n">
        <f aca="false">'Vas megye'!Z359</f>
        <v>0</v>
      </c>
    </row>
    <row r="344" customFormat="false" ht="13.8" hidden="false" customHeight="false" outlineLevel="0" collapsed="false">
      <c r="A344" s="0" t="str">
        <f aca="false">'Vas megye'!A360</f>
        <v>Löő (Alsó-), Alsólövő, Alsólő</v>
      </c>
      <c r="B344" s="0" t="n">
        <f aca="false">'Vas megye'!B360</f>
        <v>0</v>
      </c>
      <c r="C344" s="0" t="n">
        <f aca="false">'Vas megye'!C360</f>
        <v>32</v>
      </c>
      <c r="D344" s="0" t="n">
        <f aca="false">'Vas megye'!D360</f>
        <v>675</v>
      </c>
      <c r="E344" s="0" t="n">
        <f aca="false">'Vas megye'!E360</f>
        <v>7</v>
      </c>
      <c r="F344" s="0" t="n">
        <f aca="false">'Vas megye'!F360</f>
        <v>0</v>
      </c>
      <c r="G344" s="0" t="n">
        <f aca="false">'Vas megye'!G360</f>
        <v>26</v>
      </c>
      <c r="H344" s="0" t="n">
        <f aca="false">'Vas megye'!H360</f>
        <v>0</v>
      </c>
      <c r="I344" s="0" t="n">
        <f aca="false">'Vas megye'!P360</f>
        <v>44</v>
      </c>
      <c r="J344" s="0" t="n">
        <f aca="false">'Vas megye'!Q360</f>
        <v>570</v>
      </c>
      <c r="K344" s="0" t="n">
        <f aca="false">'Vas megye'!R360</f>
        <v>13</v>
      </c>
      <c r="L344" s="0" t="n">
        <f aca="false">'Vas megye'!S360</f>
        <v>0</v>
      </c>
      <c r="M344" s="0" t="n">
        <f aca="false">'Vas megye'!T360</f>
        <v>64</v>
      </c>
      <c r="N344" s="0" t="n">
        <f aca="false">'Vas megye'!V360</f>
        <v>36</v>
      </c>
      <c r="O344" s="0" t="n">
        <f aca="false">'Vas megye'!W360</f>
        <v>578</v>
      </c>
      <c r="P344" s="0" t="n">
        <f aca="false">'Vas megye'!X360</f>
        <v>6</v>
      </c>
      <c r="Q344" s="0" t="n">
        <f aca="false">'Vas megye'!Y360</f>
        <v>0</v>
      </c>
      <c r="R344" s="0" t="n">
        <f aca="false">'Vas megye'!Z360</f>
        <v>77</v>
      </c>
    </row>
    <row r="345" customFormat="false" ht="13.8" hidden="false" customHeight="false" outlineLevel="0" collapsed="false">
      <c r="A345" s="0" t="str">
        <f aca="false">'Vas megye'!A361</f>
        <v>Löő (Felső-), Felsőlövő, Felsőlő</v>
      </c>
      <c r="B345" s="0" t="n">
        <f aca="false">'Vas megye'!B361</f>
        <v>0</v>
      </c>
      <c r="C345" s="0" t="n">
        <f aca="false">'Vas megye'!C361</f>
        <v>97</v>
      </c>
      <c r="D345" s="0" t="n">
        <f aca="false">'Vas megye'!D361</f>
        <v>1184</v>
      </c>
      <c r="E345" s="0" t="n">
        <f aca="false">'Vas megye'!E361</f>
        <v>2</v>
      </c>
      <c r="F345" s="0" t="n">
        <f aca="false">'Vas megye'!F361</f>
        <v>1</v>
      </c>
      <c r="G345" s="0" t="n">
        <f aca="false">'Vas megye'!G361</f>
        <v>0</v>
      </c>
      <c r="H345" s="0" t="n">
        <f aca="false">'Vas megye'!H361</f>
        <v>0</v>
      </c>
      <c r="I345" s="0" t="n">
        <f aca="false">'Vas megye'!P361</f>
        <v>139</v>
      </c>
      <c r="J345" s="0" t="n">
        <f aca="false">'Vas megye'!Q361</f>
        <v>1021</v>
      </c>
      <c r="K345" s="0" t="n">
        <f aca="false">'Vas megye'!R361</f>
        <v>4</v>
      </c>
      <c r="L345" s="0" t="n">
        <f aca="false">'Vas megye'!S361</f>
        <v>5</v>
      </c>
      <c r="M345" s="0" t="n">
        <f aca="false">'Vas megye'!T361</f>
        <v>2</v>
      </c>
      <c r="N345" s="0" t="n">
        <f aca="false">'Vas megye'!V361</f>
        <v>184</v>
      </c>
      <c r="O345" s="0" t="n">
        <f aca="false">'Vas megye'!W361</f>
        <v>863</v>
      </c>
      <c r="P345" s="0" t="n">
        <f aca="false">'Vas megye'!X361</f>
        <v>6</v>
      </c>
      <c r="Q345" s="0" t="n">
        <f aca="false">'Vas megye'!Y361</f>
        <v>4</v>
      </c>
      <c r="R345" s="0" t="n">
        <f aca="false">'Vas megye'!Z361</f>
        <v>3</v>
      </c>
    </row>
    <row r="346" customFormat="false" ht="13.8" hidden="false" customHeight="false" outlineLevel="0" collapsed="false">
      <c r="A346" s="0" t="str">
        <f aca="false">'Vas megye'!A362</f>
        <v>Mariafalva</v>
      </c>
      <c r="B346" s="0" t="n">
        <f aca="false">'Vas megye'!B362</f>
        <v>0</v>
      </c>
      <c r="C346" s="0" t="n">
        <f aca="false">'Vas megye'!C362</f>
        <v>17</v>
      </c>
      <c r="D346" s="0" t="n">
        <f aca="false">'Vas megye'!D362</f>
        <v>410</v>
      </c>
      <c r="E346" s="0" t="n">
        <f aca="false">'Vas megye'!E362</f>
        <v>15</v>
      </c>
      <c r="F346" s="0" t="n">
        <f aca="false">'Vas megye'!F362</f>
        <v>0</v>
      </c>
      <c r="G346" s="0" t="n">
        <f aca="false">'Vas megye'!G362</f>
        <v>0</v>
      </c>
      <c r="H346" s="0" t="n">
        <f aca="false">'Vas megye'!H362</f>
        <v>0</v>
      </c>
      <c r="I346" s="0" t="n">
        <f aca="false">'Vas megye'!P362</f>
        <v>23</v>
      </c>
      <c r="J346" s="0" t="n">
        <f aca="false">'Vas megye'!Q362</f>
        <v>441</v>
      </c>
      <c r="K346" s="0" t="n">
        <f aca="false">'Vas megye'!R362</f>
        <v>6</v>
      </c>
      <c r="L346" s="0" t="n">
        <f aca="false">'Vas megye'!S362</f>
        <v>0</v>
      </c>
      <c r="M346" s="0" t="n">
        <f aca="false">'Vas megye'!T362</f>
        <v>1</v>
      </c>
      <c r="N346" s="0" t="n">
        <f aca="false">'Vas megye'!V362</f>
        <v>16</v>
      </c>
      <c r="O346" s="0" t="n">
        <f aca="false">'Vas megye'!W362</f>
        <v>376</v>
      </c>
      <c r="P346" s="0" t="n">
        <f aca="false">'Vas megye'!X362</f>
        <v>4</v>
      </c>
      <c r="Q346" s="0" t="n">
        <f aca="false">'Vas megye'!Y362</f>
        <v>0</v>
      </c>
      <c r="R346" s="0" t="n">
        <f aca="false">'Vas megye'!Z362</f>
        <v>0</v>
      </c>
    </row>
    <row r="347" customFormat="false" ht="13.8" hidden="false" customHeight="false" outlineLevel="0" collapsed="false">
      <c r="A347" s="0" t="str">
        <f aca="false">'Vas megye'!A363</f>
        <v>Mérem</v>
      </c>
      <c r="B347" s="0" t="n">
        <f aca="false">'Vas megye'!B363</f>
        <v>0</v>
      </c>
      <c r="C347" s="0" t="n">
        <f aca="false">'Vas megye'!C363</f>
        <v>3</v>
      </c>
      <c r="D347" s="0" t="n">
        <f aca="false">'Vas megye'!D363</f>
        <v>34</v>
      </c>
      <c r="E347" s="0" t="n">
        <f aca="false">'Vas megye'!E363</f>
        <v>309</v>
      </c>
      <c r="F347" s="0" t="n">
        <f aca="false">'Vas megye'!F363</f>
        <v>0</v>
      </c>
      <c r="G347" s="0" t="n">
        <f aca="false">'Vas megye'!G363</f>
        <v>0</v>
      </c>
      <c r="H347" s="0" t="n">
        <f aca="false">'Vas megye'!H363</f>
        <v>0</v>
      </c>
      <c r="I347" s="0" t="n">
        <f aca="false">'Vas megye'!P363</f>
        <v>3</v>
      </c>
      <c r="J347" s="0" t="n">
        <f aca="false">'Vas megye'!Q363</f>
        <v>48</v>
      </c>
      <c r="K347" s="0" t="n">
        <f aca="false">'Vas megye'!R363</f>
        <v>325</v>
      </c>
      <c r="L347" s="0" t="n">
        <f aca="false">'Vas megye'!S363</f>
        <v>0</v>
      </c>
      <c r="M347" s="0" t="n">
        <f aca="false">'Vas megye'!T363</f>
        <v>0</v>
      </c>
      <c r="N347" s="0" t="n">
        <f aca="false">'Vas megye'!V363</f>
        <v>2</v>
      </c>
      <c r="O347" s="0" t="n">
        <f aca="false">'Vas megye'!W363</f>
        <v>78</v>
      </c>
      <c r="P347" s="0" t="n">
        <f aca="false">'Vas megye'!X363</f>
        <v>278</v>
      </c>
      <c r="Q347" s="0" t="n">
        <f aca="false">'Vas megye'!Y363</f>
        <v>0</v>
      </c>
      <c r="R347" s="0" t="n">
        <f aca="false">'Vas megye'!Z363</f>
        <v>0</v>
      </c>
    </row>
    <row r="348" customFormat="false" ht="13.8" hidden="false" customHeight="false" outlineLevel="0" collapsed="false">
      <c r="A348" s="0" t="str">
        <f aca="false">'Vas megye'!A364</f>
        <v>Őrállás, Oberdorf</v>
      </c>
      <c r="B348" s="0" t="n">
        <f aca="false">'Vas megye'!B364</f>
        <v>0</v>
      </c>
      <c r="C348" s="0" t="n">
        <f aca="false">'Vas megye'!C364</f>
        <v>1</v>
      </c>
      <c r="D348" s="0" t="n">
        <f aca="false">'Vas megye'!D364</f>
        <v>806</v>
      </c>
      <c r="E348" s="0" t="n">
        <f aca="false">'Vas megye'!E364</f>
        <v>0</v>
      </c>
      <c r="F348" s="0" t="n">
        <f aca="false">'Vas megye'!F364</f>
        <v>0</v>
      </c>
      <c r="G348" s="0" t="n">
        <f aca="false">'Vas megye'!G364</f>
        <v>0</v>
      </c>
      <c r="H348" s="0" t="n">
        <f aca="false">'Vas megye'!H364</f>
        <v>0</v>
      </c>
      <c r="I348" s="0" t="n">
        <f aca="false">'Vas megye'!P364</f>
        <v>9</v>
      </c>
      <c r="J348" s="0" t="n">
        <f aca="false">'Vas megye'!Q364</f>
        <v>1053</v>
      </c>
      <c r="K348" s="0" t="n">
        <f aca="false">'Vas megye'!R364</f>
        <v>9</v>
      </c>
      <c r="L348" s="0" t="n">
        <f aca="false">'Vas megye'!S364</f>
        <v>0</v>
      </c>
      <c r="M348" s="0" t="n">
        <f aca="false">'Vas megye'!T364</f>
        <v>0</v>
      </c>
      <c r="N348" s="0" t="n">
        <f aca="false">'Vas megye'!V364</f>
        <v>17</v>
      </c>
      <c r="O348" s="0" t="n">
        <f aca="false">'Vas megye'!W364</f>
        <v>925</v>
      </c>
      <c r="P348" s="0" t="n">
        <f aca="false">'Vas megye'!X364</f>
        <v>0</v>
      </c>
      <c r="Q348" s="0" t="n">
        <f aca="false">'Vas megye'!Y364</f>
        <v>0</v>
      </c>
      <c r="R348" s="0" t="n">
        <f aca="false">'Vas megye'!Z364</f>
        <v>0</v>
      </c>
    </row>
    <row r="349" customFormat="false" ht="13.8" hidden="false" customHeight="false" outlineLevel="0" collapsed="false">
      <c r="A349" s="0" t="str">
        <f aca="false">'Vas megye'!A365</f>
        <v>Óvár, Burg, Pinkaóvár</v>
      </c>
      <c r="B349" s="0" t="n">
        <f aca="false">'Vas megye'!B365</f>
        <v>0</v>
      </c>
      <c r="C349" s="0" t="n">
        <f aca="false">'Vas megye'!C365</f>
        <v>1</v>
      </c>
      <c r="D349" s="0" t="n">
        <f aca="false">'Vas megye'!D365</f>
        <v>465</v>
      </c>
      <c r="E349" s="0" t="n">
        <f aca="false">'Vas megye'!E365</f>
        <v>1</v>
      </c>
      <c r="F349" s="0" t="n">
        <f aca="false">'Vas megye'!F365</f>
        <v>0</v>
      </c>
      <c r="G349" s="0" t="n">
        <f aca="false">'Vas megye'!G365</f>
        <v>0</v>
      </c>
      <c r="H349" s="0" t="n">
        <f aca="false">'Vas megye'!H365</f>
        <v>0</v>
      </c>
      <c r="I349" s="0" t="n">
        <f aca="false">'Vas megye'!P365</f>
        <v>8</v>
      </c>
      <c r="J349" s="0" t="n">
        <f aca="false">'Vas megye'!Q365</f>
        <v>538</v>
      </c>
      <c r="K349" s="0" t="n">
        <f aca="false">'Vas megye'!R365</f>
        <v>3</v>
      </c>
      <c r="L349" s="0" t="n">
        <f aca="false">'Vas megye'!S365</f>
        <v>0</v>
      </c>
      <c r="M349" s="0" t="n">
        <f aca="false">'Vas megye'!T365</f>
        <v>0</v>
      </c>
      <c r="N349" s="0" t="n">
        <f aca="false">'Vas megye'!V365</f>
        <v>6</v>
      </c>
      <c r="O349" s="0" t="n">
        <f aca="false">'Vas megye'!W365</f>
        <v>465</v>
      </c>
      <c r="P349" s="0" t="n">
        <f aca="false">'Vas megye'!X365</f>
        <v>0</v>
      </c>
      <c r="Q349" s="0" t="n">
        <f aca="false">'Vas megye'!Y365</f>
        <v>1</v>
      </c>
      <c r="R349" s="0" t="n">
        <f aca="false">'Vas megye'!Z365</f>
        <v>0</v>
      </c>
    </row>
    <row r="350" customFormat="false" ht="13.8" hidden="false" customHeight="false" outlineLevel="0" collapsed="false">
      <c r="A350" s="0" t="str">
        <f aca="false">'Vas megye'!A366</f>
        <v>Pinkafő</v>
      </c>
      <c r="B350" s="0" t="n">
        <f aca="false">'Vas megye'!B366</f>
        <v>0</v>
      </c>
      <c r="C350" s="0" t="n">
        <f aca="false">'Vas megye'!C366</f>
        <v>174</v>
      </c>
      <c r="D350" s="0" t="n">
        <f aca="false">'Vas megye'!D366</f>
        <v>2558</v>
      </c>
      <c r="E350" s="0" t="n">
        <f aca="false">'Vas megye'!E366</f>
        <v>25</v>
      </c>
      <c r="F350" s="0" t="n">
        <f aca="false">'Vas megye'!F366</f>
        <v>1</v>
      </c>
      <c r="G350" s="0" t="n">
        <f aca="false">'Vas megye'!G366</f>
        <v>2</v>
      </c>
      <c r="H350" s="0" t="n">
        <f aca="false">'Vas megye'!H366</f>
        <v>0</v>
      </c>
      <c r="I350" s="0" t="n">
        <f aca="false">'Vas megye'!P366</f>
        <v>290</v>
      </c>
      <c r="J350" s="0" t="n">
        <f aca="false">'Vas megye'!Q366</f>
        <v>2596</v>
      </c>
      <c r="K350" s="0" t="n">
        <f aca="false">'Vas megye'!R366</f>
        <v>22</v>
      </c>
      <c r="L350" s="0" t="n">
        <f aca="false">'Vas megye'!S366</f>
        <v>4</v>
      </c>
      <c r="M350" s="0" t="n">
        <f aca="false">'Vas megye'!T366</f>
        <v>16</v>
      </c>
      <c r="N350" s="0" t="n">
        <f aca="false">'Vas megye'!V366</f>
        <v>370</v>
      </c>
      <c r="O350" s="0" t="n">
        <f aca="false">'Vas megye'!W366</f>
        <v>2400</v>
      </c>
      <c r="P350" s="0" t="n">
        <f aca="false">'Vas megye'!X366</f>
        <v>20</v>
      </c>
      <c r="Q350" s="0" t="n">
        <f aca="false">'Vas megye'!Y366</f>
        <v>3</v>
      </c>
      <c r="R350" s="0" t="n">
        <f aca="false">'Vas megye'!Z366</f>
        <v>88</v>
      </c>
    </row>
    <row r="351" customFormat="false" ht="13.8" hidden="false" customHeight="false" outlineLevel="0" collapsed="false">
      <c r="A351" s="0" t="str">
        <f aca="false">'Vas megye'!A367</f>
        <v>Pinka-Miske</v>
      </c>
      <c r="B351" s="0" t="n">
        <f aca="false">'Vas megye'!B367</f>
        <v>0</v>
      </c>
      <c r="C351" s="0" t="n">
        <f aca="false">'Vas megye'!C367</f>
        <v>1</v>
      </c>
      <c r="D351" s="0" t="n">
        <f aca="false">'Vas megye'!D367</f>
        <v>577</v>
      </c>
      <c r="E351" s="0" t="n">
        <f aca="false">'Vas megye'!E367</f>
        <v>0</v>
      </c>
      <c r="F351" s="0" t="n">
        <f aca="false">'Vas megye'!F367</f>
        <v>0</v>
      </c>
      <c r="G351" s="0" t="n">
        <f aca="false">'Vas megye'!G367</f>
        <v>0</v>
      </c>
      <c r="H351" s="0" t="n">
        <f aca="false">'Vas megye'!H367</f>
        <v>0</v>
      </c>
      <c r="I351" s="0" t="n">
        <f aca="false">'Vas megye'!P367</f>
        <v>12</v>
      </c>
      <c r="J351" s="0" t="n">
        <f aca="false">'Vas megye'!Q367</f>
        <v>676</v>
      </c>
      <c r="K351" s="0" t="n">
        <f aca="false">'Vas megye'!R367</f>
        <v>5</v>
      </c>
      <c r="L351" s="0" t="n">
        <f aca="false">'Vas megye'!S367</f>
        <v>0</v>
      </c>
      <c r="M351" s="0" t="n">
        <f aca="false">'Vas megye'!T367</f>
        <v>0</v>
      </c>
      <c r="N351" s="0" t="n">
        <f aca="false">'Vas megye'!V367</f>
        <v>27</v>
      </c>
      <c r="O351" s="0" t="n">
        <f aca="false">'Vas megye'!W367</f>
        <v>611</v>
      </c>
      <c r="P351" s="0" t="n">
        <f aca="false">'Vas megye'!X367</f>
        <v>4</v>
      </c>
      <c r="Q351" s="0" t="n">
        <f aca="false">'Vas megye'!Y367</f>
        <v>0</v>
      </c>
      <c r="R351" s="0" t="n">
        <f aca="false">'Vas megye'!Z367</f>
        <v>0</v>
      </c>
    </row>
    <row r="352" customFormat="false" ht="13.8" hidden="false" customHeight="false" outlineLevel="0" collapsed="false">
      <c r="A352" s="0" t="str">
        <f aca="false">'Vas megye'!A368</f>
        <v>Pöszöny</v>
      </c>
      <c r="B352" s="0" t="n">
        <f aca="false">'Vas megye'!B368</f>
        <v>0</v>
      </c>
      <c r="C352" s="0" t="n">
        <f aca="false">'Vas megye'!C368</f>
        <v>2</v>
      </c>
      <c r="D352" s="0" t="n">
        <f aca="false">'Vas megye'!D368</f>
        <v>425</v>
      </c>
      <c r="E352" s="0" t="n">
        <f aca="false">'Vas megye'!E368</f>
        <v>1</v>
      </c>
      <c r="F352" s="0" t="n">
        <f aca="false">'Vas megye'!F368</f>
        <v>0</v>
      </c>
      <c r="G352" s="0" t="n">
        <f aca="false">'Vas megye'!G368</f>
        <v>0</v>
      </c>
      <c r="H352" s="0" t="n">
        <f aca="false">'Vas megye'!H368</f>
        <v>0</v>
      </c>
      <c r="I352" s="0" t="n">
        <f aca="false">'Vas megye'!P368</f>
        <v>3</v>
      </c>
      <c r="J352" s="0" t="n">
        <f aca="false">'Vas megye'!Q368</f>
        <v>496</v>
      </c>
      <c r="K352" s="0" t="n">
        <f aca="false">'Vas megye'!R368</f>
        <v>0</v>
      </c>
      <c r="L352" s="0" t="n">
        <f aca="false">'Vas megye'!S368</f>
        <v>0</v>
      </c>
      <c r="M352" s="0" t="n">
        <f aca="false">'Vas megye'!T368</f>
        <v>0</v>
      </c>
      <c r="N352" s="0" t="n">
        <f aca="false">'Vas megye'!V368</f>
        <v>12</v>
      </c>
      <c r="O352" s="0" t="n">
        <f aca="false">'Vas megye'!W368</f>
        <v>470</v>
      </c>
      <c r="P352" s="0" t="n">
        <f aca="false">'Vas megye'!X368</f>
        <v>0</v>
      </c>
      <c r="Q352" s="0" t="n">
        <f aca="false">'Vas megye'!Y368</f>
        <v>3</v>
      </c>
      <c r="R352" s="0" t="n">
        <f aca="false">'Vas megye'!Z368</f>
        <v>0</v>
      </c>
    </row>
    <row r="353" customFormat="false" ht="13.8" hidden="false" customHeight="false" outlineLevel="0" collapsed="false">
      <c r="A353" s="0" t="str">
        <f aca="false">'Vas megye'!A369</f>
        <v>Rákosd, Hidasdrákosd</v>
      </c>
      <c r="B353" s="0" t="n">
        <f aca="false">'Vas megye'!B369</f>
        <v>0</v>
      </c>
      <c r="C353" s="0" t="n">
        <f aca="false">'Vas megye'!C369</f>
        <v>1</v>
      </c>
      <c r="D353" s="0" t="n">
        <f aca="false">'Vas megye'!D369</f>
        <v>246</v>
      </c>
      <c r="E353" s="0" t="n">
        <f aca="false">'Vas megye'!E369</f>
        <v>0</v>
      </c>
      <c r="F353" s="0" t="n">
        <f aca="false">'Vas megye'!F369</f>
        <v>0</v>
      </c>
      <c r="G353" s="0" t="n">
        <f aca="false">'Vas megye'!G369</f>
        <v>0</v>
      </c>
      <c r="H353" s="0" t="n">
        <f aca="false">'Vas megye'!H369</f>
        <v>0</v>
      </c>
      <c r="I353" s="0" t="n">
        <f aca="false">'Vas megye'!P369</f>
        <v>3</v>
      </c>
      <c r="J353" s="0" t="n">
        <f aca="false">'Vas megye'!Q369</f>
        <v>301</v>
      </c>
      <c r="K353" s="0" t="n">
        <f aca="false">'Vas megye'!R369</f>
        <v>0</v>
      </c>
      <c r="L353" s="0" t="n">
        <f aca="false">'Vas megye'!S369</f>
        <v>0</v>
      </c>
      <c r="M353" s="0" t="n">
        <f aca="false">'Vas megye'!T369</f>
        <v>0</v>
      </c>
      <c r="N353" s="0" t="n">
        <f aca="false">'Vas megye'!V369</f>
        <v>6</v>
      </c>
      <c r="O353" s="0" t="n">
        <f aca="false">'Vas megye'!W369</f>
        <v>292</v>
      </c>
      <c r="P353" s="0" t="n">
        <f aca="false">'Vas megye'!X369</f>
        <v>0</v>
      </c>
      <c r="Q353" s="0" t="n">
        <f aca="false">'Vas megye'!Y369</f>
        <v>4</v>
      </c>
      <c r="R353" s="0" t="n">
        <f aca="false">'Vas megye'!Z369</f>
        <v>1</v>
      </c>
    </row>
    <row r="354" customFormat="false" ht="13.8" hidden="false" customHeight="false" outlineLevel="0" collapsed="false">
      <c r="A354" s="0" t="str">
        <f aca="false">'Vas megye'!A370</f>
        <v>Rétfalva, Vieszfleck, Újrétfalu</v>
      </c>
      <c r="B354" s="0" t="n">
        <f aca="false">'Vas megye'!B370</f>
        <v>0</v>
      </c>
      <c r="C354" s="0" t="n">
        <f aca="false">'Vas megye'!C370</f>
        <v>17</v>
      </c>
      <c r="D354" s="0" t="n">
        <f aca="false">'Vas megye'!D370</f>
        <v>752</v>
      </c>
      <c r="E354" s="0" t="n">
        <f aca="false">'Vas megye'!E370</f>
        <v>14</v>
      </c>
      <c r="F354" s="0" t="n">
        <f aca="false">'Vas megye'!F370</f>
        <v>0</v>
      </c>
      <c r="G354" s="0" t="n">
        <f aca="false">'Vas megye'!G370</f>
        <v>0</v>
      </c>
      <c r="H354" s="0" t="n">
        <f aca="false">'Vas megye'!H370</f>
        <v>0</v>
      </c>
      <c r="I354" s="0" t="n">
        <f aca="false">'Vas megye'!P370</f>
        <v>13</v>
      </c>
      <c r="J354" s="0" t="n">
        <f aca="false">'Vas megye'!Q370</f>
        <v>859</v>
      </c>
      <c r="K354" s="0" t="n">
        <f aca="false">'Vas megye'!R370</f>
        <v>1</v>
      </c>
      <c r="L354" s="0" t="n">
        <f aca="false">'Vas megye'!S370</f>
        <v>0</v>
      </c>
      <c r="M354" s="0" t="n">
        <f aca="false">'Vas megye'!T370</f>
        <v>29</v>
      </c>
      <c r="N354" s="0" t="n">
        <f aca="false">'Vas megye'!V370</f>
        <v>18</v>
      </c>
      <c r="O354" s="0" t="n">
        <f aca="false">'Vas megye'!W370</f>
        <v>834</v>
      </c>
      <c r="P354" s="0" t="n">
        <f aca="false">'Vas megye'!X370</f>
        <v>0</v>
      </c>
      <c r="Q354" s="0" t="n">
        <f aca="false">'Vas megye'!Y370</f>
        <v>0</v>
      </c>
      <c r="R354" s="0" t="n">
        <f aca="false">'Vas megye'!Z370</f>
        <v>39</v>
      </c>
    </row>
    <row r="355" customFormat="false" ht="13.8" hidden="false" customHeight="false" outlineLevel="0" collapsed="false">
      <c r="A355" s="0" t="str">
        <f aca="false">'Vas megye'!A371</f>
        <v>Rödön, Rödöny</v>
      </c>
      <c r="B355" s="0" t="n">
        <f aca="false">'Vas megye'!B371</f>
        <v>0</v>
      </c>
      <c r="C355" s="0" t="n">
        <f aca="false">'Vas megye'!C371</f>
        <v>6</v>
      </c>
      <c r="D355" s="0" t="n">
        <f aca="false">'Vas megye'!D371</f>
        <v>1467</v>
      </c>
      <c r="E355" s="0" t="n">
        <f aca="false">'Vas megye'!E371</f>
        <v>0</v>
      </c>
      <c r="F355" s="0" t="n">
        <f aca="false">'Vas megye'!F371</f>
        <v>0</v>
      </c>
      <c r="G355" s="0" t="n">
        <f aca="false">'Vas megye'!G371</f>
        <v>0</v>
      </c>
      <c r="H355" s="0" t="n">
        <f aca="false">'Vas megye'!H371</f>
        <v>0</v>
      </c>
      <c r="I355" s="0" t="n">
        <f aca="false">'Vas megye'!P371</f>
        <v>12</v>
      </c>
      <c r="J355" s="0" t="n">
        <f aca="false">'Vas megye'!Q371</f>
        <v>1654</v>
      </c>
      <c r="K355" s="0" t="n">
        <f aca="false">'Vas megye'!R371</f>
        <v>0</v>
      </c>
      <c r="L355" s="0" t="n">
        <f aca="false">'Vas megye'!S371</f>
        <v>0</v>
      </c>
      <c r="M355" s="0" t="n">
        <f aca="false">'Vas megye'!T371</f>
        <v>0</v>
      </c>
      <c r="N355" s="0" t="n">
        <f aca="false">'Vas megye'!V371</f>
        <v>19</v>
      </c>
      <c r="O355" s="0" t="n">
        <f aca="false">'Vas megye'!W371</f>
        <v>1541</v>
      </c>
      <c r="P355" s="0" t="n">
        <f aca="false">'Vas megye'!X371</f>
        <v>3</v>
      </c>
      <c r="Q355" s="0" t="n">
        <f aca="false">'Vas megye'!Y371</f>
        <v>0</v>
      </c>
      <c r="R355" s="0" t="n">
        <f aca="false">'Vas megye'!Z371</f>
        <v>2</v>
      </c>
    </row>
    <row r="356" customFormat="false" ht="13.8" hidden="false" customHeight="false" outlineLevel="0" collapsed="false">
      <c r="A356" s="0" t="str">
        <f aca="false">'Vas megye'!A372</f>
        <v>Sámfalva</v>
      </c>
      <c r="B356" s="0" t="n">
        <f aca="false">'Vas megye'!B372</f>
        <v>0</v>
      </c>
      <c r="C356" s="0" t="n">
        <f aca="false">'Vas megye'!C372</f>
        <v>6</v>
      </c>
      <c r="D356" s="0" t="n">
        <f aca="false">'Vas megye'!D372</f>
        <v>751</v>
      </c>
      <c r="E356" s="0" t="n">
        <f aca="false">'Vas megye'!E372</f>
        <v>1</v>
      </c>
      <c r="F356" s="0" t="n">
        <f aca="false">'Vas megye'!F372</f>
        <v>0</v>
      </c>
      <c r="G356" s="0" t="n">
        <f aca="false">'Vas megye'!G372</f>
        <v>0</v>
      </c>
      <c r="H356" s="0" t="n">
        <f aca="false">'Vas megye'!H372</f>
        <v>0</v>
      </c>
      <c r="I356" s="0" t="n">
        <f aca="false">'Vas megye'!P372</f>
        <v>16</v>
      </c>
      <c r="J356" s="0" t="n">
        <f aca="false">'Vas megye'!Q372</f>
        <v>888</v>
      </c>
      <c r="K356" s="0" t="n">
        <f aca="false">'Vas megye'!R372</f>
        <v>1</v>
      </c>
      <c r="L356" s="0" t="n">
        <f aca="false">'Vas megye'!S372</f>
        <v>0</v>
      </c>
      <c r="M356" s="0" t="n">
        <f aca="false">'Vas megye'!T372</f>
        <v>3</v>
      </c>
      <c r="N356" s="0" t="n">
        <f aca="false">'Vas megye'!V372</f>
        <v>23</v>
      </c>
      <c r="O356" s="0" t="n">
        <f aca="false">'Vas megye'!W372</f>
        <v>765</v>
      </c>
      <c r="P356" s="0" t="n">
        <f aca="false">'Vas megye'!X372</f>
        <v>7</v>
      </c>
      <c r="Q356" s="0" t="n">
        <f aca="false">'Vas megye'!Y372</f>
        <v>0</v>
      </c>
      <c r="R356" s="0" t="n">
        <f aca="false">'Vas megye'!Z372</f>
        <v>1</v>
      </c>
    </row>
    <row r="357" customFormat="false" ht="13.8" hidden="false" customHeight="false" outlineLevel="0" collapsed="false">
      <c r="A357" s="0" t="str">
        <f aca="false">'Vas megye'!A373</f>
        <v>Sárosszék</v>
      </c>
      <c r="B357" s="0" t="n">
        <f aca="false">'Vas megye'!B373</f>
        <v>0</v>
      </c>
      <c r="C357" s="0" t="n">
        <f aca="false">'Vas megye'!C373</f>
        <v>1</v>
      </c>
      <c r="D357" s="0" t="n">
        <f aca="false">'Vas megye'!D373</f>
        <v>374</v>
      </c>
      <c r="E357" s="0" t="n">
        <f aca="false">'Vas megye'!E373</f>
        <v>0</v>
      </c>
      <c r="F357" s="0" t="n">
        <f aca="false">'Vas megye'!F373</f>
        <v>0</v>
      </c>
      <c r="G357" s="0" t="n">
        <f aca="false">'Vas megye'!G373</f>
        <v>0</v>
      </c>
      <c r="H357" s="0" t="n">
        <f aca="false">'Vas megye'!H373</f>
        <v>0</v>
      </c>
      <c r="I357" s="0" t="n">
        <f aca="false">'Vas megye'!P373</f>
        <v>4</v>
      </c>
      <c r="J357" s="0" t="n">
        <f aca="false">'Vas megye'!Q373</f>
        <v>422</v>
      </c>
      <c r="K357" s="0" t="n">
        <f aca="false">'Vas megye'!R373</f>
        <v>1</v>
      </c>
      <c r="L357" s="0" t="n">
        <f aca="false">'Vas megye'!S373</f>
        <v>0</v>
      </c>
      <c r="M357" s="0" t="n">
        <f aca="false">'Vas megye'!T373</f>
        <v>0</v>
      </c>
      <c r="N357" s="0" t="n">
        <f aca="false">'Vas megye'!V373</f>
        <v>20</v>
      </c>
      <c r="O357" s="0" t="n">
        <f aca="false">'Vas megye'!W373</f>
        <v>376</v>
      </c>
      <c r="P357" s="0" t="n">
        <f aca="false">'Vas megye'!X373</f>
        <v>0</v>
      </c>
      <c r="Q357" s="0" t="n">
        <f aca="false">'Vas megye'!Y373</f>
        <v>3</v>
      </c>
      <c r="R357" s="0" t="n">
        <f aca="false">'Vas megye'!Z373</f>
        <v>0</v>
      </c>
    </row>
    <row r="358" customFormat="false" ht="13.8" hidden="false" customHeight="false" outlineLevel="0" collapsed="false">
      <c r="A358" s="0" t="str">
        <f aca="false">'Vas megye'!A374</f>
        <v>Schreibersdorf</v>
      </c>
      <c r="B358" s="0" t="n">
        <f aca="false">'Vas megye'!B374</f>
        <v>0</v>
      </c>
      <c r="C358" s="0" t="n">
        <f aca="false">'Vas megye'!C374</f>
        <v>1</v>
      </c>
      <c r="D358" s="0" t="n">
        <f aca="false">'Vas megye'!D374</f>
        <v>271</v>
      </c>
      <c r="E358" s="0" t="n">
        <f aca="false">'Vas megye'!E374</f>
        <v>0</v>
      </c>
      <c r="F358" s="0" t="n">
        <f aca="false">'Vas megye'!F374</f>
        <v>0</v>
      </c>
      <c r="G358" s="0" t="n">
        <f aca="false">'Vas megye'!G374</f>
        <v>42</v>
      </c>
      <c r="H358" s="0" t="n">
        <f aca="false">'Vas megye'!H374</f>
        <v>0</v>
      </c>
      <c r="I358" s="0" t="n">
        <f aca="false">'Vas megye'!P374</f>
        <v>0</v>
      </c>
      <c r="J358" s="0" t="n">
        <f aca="false">'Vas megye'!Q374</f>
        <v>0</v>
      </c>
      <c r="K358" s="0" t="n">
        <f aca="false">'Vas megye'!R374</f>
        <v>0</v>
      </c>
      <c r="L358" s="0" t="n">
        <f aca="false">'Vas megye'!S374</f>
        <v>0</v>
      </c>
      <c r="M358" s="0" t="n">
        <f aca="false">'Vas megye'!T374</f>
        <v>0</v>
      </c>
      <c r="N358" s="0" t="n">
        <f aca="false">'Vas megye'!V374</f>
        <v>0</v>
      </c>
      <c r="O358" s="0" t="n">
        <f aca="false">'Vas megye'!W374</f>
        <v>0</v>
      </c>
      <c r="P358" s="0" t="n">
        <f aca="false">'Vas megye'!X374</f>
        <v>0</v>
      </c>
      <c r="Q358" s="0" t="n">
        <f aca="false">'Vas megye'!Y374</f>
        <v>0</v>
      </c>
      <c r="R358" s="0" t="n">
        <f aca="false">'Vas megye'!Z374</f>
        <v>0</v>
      </c>
    </row>
    <row r="359" customFormat="false" ht="13.8" hidden="false" customHeight="false" outlineLevel="0" collapsed="false">
      <c r="A359" s="0" t="str">
        <f aca="false">'Vas megye'!A375</f>
        <v>Sóshegy, Szulzriegel</v>
      </c>
      <c r="B359" s="0" t="n">
        <f aca="false">'Vas megye'!B375</f>
        <v>0</v>
      </c>
      <c r="C359" s="0" t="n">
        <f aca="false">'Vas megye'!C375</f>
        <v>3</v>
      </c>
      <c r="D359" s="0" t="n">
        <f aca="false">'Vas megye'!D375</f>
        <v>125</v>
      </c>
      <c r="E359" s="0" t="n">
        <f aca="false">'Vas megye'!E375</f>
        <v>0</v>
      </c>
      <c r="F359" s="0" t="n">
        <f aca="false">'Vas megye'!F375</f>
        <v>4</v>
      </c>
      <c r="G359" s="0" t="n">
        <f aca="false">'Vas megye'!G375</f>
        <v>7</v>
      </c>
      <c r="H359" s="0" t="n">
        <f aca="false">'Vas megye'!H375</f>
        <v>0</v>
      </c>
      <c r="I359" s="0" t="n">
        <f aca="false">'Vas megye'!P375</f>
        <v>2</v>
      </c>
      <c r="J359" s="0" t="n">
        <f aca="false">'Vas megye'!Q375</f>
        <v>155</v>
      </c>
      <c r="K359" s="0" t="n">
        <f aca="false">'Vas megye'!R375</f>
        <v>1</v>
      </c>
      <c r="L359" s="0" t="n">
        <f aca="false">'Vas megye'!S375</f>
        <v>0</v>
      </c>
      <c r="M359" s="0" t="n">
        <f aca="false">'Vas megye'!T375</f>
        <v>0</v>
      </c>
      <c r="N359" s="0" t="n">
        <f aca="false">'Vas megye'!V375</f>
        <v>2</v>
      </c>
      <c r="O359" s="0" t="n">
        <f aca="false">'Vas megye'!W375</f>
        <v>102</v>
      </c>
      <c r="P359" s="0" t="n">
        <f aca="false">'Vas megye'!X375</f>
        <v>0</v>
      </c>
      <c r="Q359" s="0" t="n">
        <f aca="false">'Vas megye'!Y375</f>
        <v>0</v>
      </c>
      <c r="R359" s="0" t="n">
        <f aca="false">'Vas megye'!Z375</f>
        <v>18</v>
      </c>
    </row>
    <row r="360" customFormat="false" ht="13.8" hidden="false" customHeight="false" outlineLevel="0" collapsed="false">
      <c r="A360" s="0" t="str">
        <f aca="false">'Vas megye'!A376</f>
        <v>Szalónak (Ó-)</v>
      </c>
      <c r="B360" s="0" t="n">
        <f aca="false">'Vas megye'!B376</f>
        <v>0</v>
      </c>
      <c r="C360" s="0" t="n">
        <f aca="false">'Vas megye'!C376</f>
        <v>0</v>
      </c>
      <c r="D360" s="0" t="n">
        <f aca="false">'Vas megye'!D376</f>
        <v>521</v>
      </c>
      <c r="E360" s="0" t="n">
        <f aca="false">'Vas megye'!E376</f>
        <v>9</v>
      </c>
      <c r="F360" s="0" t="n">
        <f aca="false">'Vas megye'!F376</f>
        <v>0</v>
      </c>
      <c r="G360" s="0" t="n">
        <f aca="false">'Vas megye'!G376</f>
        <v>0</v>
      </c>
      <c r="H360" s="0" t="n">
        <f aca="false">'Vas megye'!H376</f>
        <v>0</v>
      </c>
      <c r="I360" s="0" t="n">
        <f aca="false">'Vas megye'!P376</f>
        <v>15</v>
      </c>
      <c r="J360" s="0" t="n">
        <f aca="false">'Vas megye'!Q376</f>
        <v>558</v>
      </c>
      <c r="K360" s="0" t="n">
        <f aca="false">'Vas megye'!R376</f>
        <v>13</v>
      </c>
      <c r="L360" s="0" t="n">
        <f aca="false">'Vas megye'!S376</f>
        <v>0</v>
      </c>
      <c r="M360" s="0" t="n">
        <f aca="false">'Vas megye'!T376</f>
        <v>0</v>
      </c>
      <c r="N360" s="0" t="n">
        <f aca="false">'Vas megye'!V376</f>
        <v>2</v>
      </c>
      <c r="O360" s="0" t="n">
        <f aca="false">'Vas megye'!W376</f>
        <v>472</v>
      </c>
      <c r="P360" s="0" t="n">
        <f aca="false">'Vas megye'!X376</f>
        <v>11</v>
      </c>
      <c r="Q360" s="0" t="n">
        <f aca="false">'Vas megye'!Y376</f>
        <v>0</v>
      </c>
      <c r="R360" s="0" t="n">
        <f aca="false">'Vas megye'!Z376</f>
        <v>0</v>
      </c>
    </row>
    <row r="361" customFormat="false" ht="13.8" hidden="false" customHeight="false" outlineLevel="0" collapsed="false">
      <c r="A361" s="0" t="str">
        <f aca="false">'Vas megye'!A377</f>
        <v>Szalónak (Város-)</v>
      </c>
      <c r="B361" s="0" t="n">
        <f aca="false">'Vas megye'!B377</f>
        <v>0</v>
      </c>
      <c r="C361" s="0" t="n">
        <f aca="false">'Vas megye'!C377</f>
        <v>24</v>
      </c>
      <c r="D361" s="0" t="n">
        <f aca="false">'Vas megye'!D377</f>
        <v>1237</v>
      </c>
      <c r="E361" s="0" t="n">
        <f aca="false">'Vas megye'!E377</f>
        <v>25</v>
      </c>
      <c r="F361" s="0" t="n">
        <f aca="false">'Vas megye'!F377</f>
        <v>1</v>
      </c>
      <c r="G361" s="0" t="n">
        <f aca="false">'Vas megye'!G377</f>
        <v>0</v>
      </c>
      <c r="H361" s="0" t="n">
        <f aca="false">'Vas megye'!H377</f>
        <v>0</v>
      </c>
      <c r="I361" s="0" t="n">
        <f aca="false">'Vas megye'!P377</f>
        <v>67</v>
      </c>
      <c r="J361" s="0" t="n">
        <f aca="false">'Vas megye'!Q377</f>
        <v>1067</v>
      </c>
      <c r="K361" s="0" t="n">
        <f aca="false">'Vas megye'!R377</f>
        <v>22</v>
      </c>
      <c r="L361" s="0" t="n">
        <f aca="false">'Vas megye'!S377</f>
        <v>2</v>
      </c>
      <c r="M361" s="0" t="n">
        <f aca="false">'Vas megye'!T377</f>
        <v>3</v>
      </c>
      <c r="N361" s="0" t="n">
        <f aca="false">'Vas megye'!V377</f>
        <v>85</v>
      </c>
      <c r="O361" s="0" t="n">
        <f aca="false">'Vas megye'!W377</f>
        <v>924</v>
      </c>
      <c r="P361" s="0" t="n">
        <f aca="false">'Vas megye'!X377</f>
        <v>35</v>
      </c>
      <c r="Q361" s="0" t="n">
        <f aca="false">'Vas megye'!Y377</f>
        <v>0</v>
      </c>
      <c r="R361" s="0" t="n">
        <f aca="false">'Vas megye'!Z377</f>
        <v>2</v>
      </c>
    </row>
    <row r="362" customFormat="false" ht="13.8" hidden="false" customHeight="false" outlineLevel="0" collapsed="false">
      <c r="A362" s="0" t="str">
        <f aca="false">'Vas megye'!A378</f>
        <v>Szent-Márton, Őriszentmárton</v>
      </c>
      <c r="B362" s="0" t="n">
        <f aca="false">'Vas megye'!B378</f>
        <v>0</v>
      </c>
      <c r="C362" s="0" t="n">
        <f aca="false">'Vas megye'!C378</f>
        <v>1</v>
      </c>
      <c r="D362" s="0" t="n">
        <f aca="false">'Vas megye'!D378</f>
        <v>289</v>
      </c>
      <c r="E362" s="0" t="n">
        <f aca="false">'Vas megye'!E378</f>
        <v>6</v>
      </c>
      <c r="F362" s="0" t="n">
        <f aca="false">'Vas megye'!F378</f>
        <v>0</v>
      </c>
      <c r="G362" s="0" t="n">
        <f aca="false">'Vas megye'!G378</f>
        <v>0</v>
      </c>
      <c r="H362" s="0" t="n">
        <f aca="false">'Vas megye'!H378</f>
        <v>0</v>
      </c>
      <c r="I362" s="0" t="n">
        <f aca="false">'Vas megye'!P378</f>
        <v>13</v>
      </c>
      <c r="J362" s="0" t="n">
        <f aca="false">'Vas megye'!Q378</f>
        <v>280</v>
      </c>
      <c r="K362" s="0" t="n">
        <f aca="false">'Vas megye'!R378</f>
        <v>3</v>
      </c>
      <c r="L362" s="0" t="n">
        <f aca="false">'Vas megye'!S378</f>
        <v>0</v>
      </c>
      <c r="M362" s="0" t="n">
        <f aca="false">'Vas megye'!T378</f>
        <v>0</v>
      </c>
      <c r="N362" s="0" t="n">
        <f aca="false">'Vas megye'!V378</f>
        <v>12</v>
      </c>
      <c r="O362" s="0" t="n">
        <f aca="false">'Vas megye'!W378</f>
        <v>262</v>
      </c>
      <c r="P362" s="0" t="n">
        <f aca="false">'Vas megye'!X378</f>
        <v>1</v>
      </c>
      <c r="Q362" s="0" t="n">
        <f aca="false">'Vas megye'!Y378</f>
        <v>0</v>
      </c>
      <c r="R362" s="0" t="n">
        <f aca="false">'Vas megye'!Z378</f>
        <v>0</v>
      </c>
    </row>
    <row r="363" customFormat="false" ht="13.8" hidden="false" customHeight="false" outlineLevel="0" collapsed="false">
      <c r="A363" s="0" t="str">
        <f aca="false">'Vas megye'!A379</f>
        <v>Szent-Mihály (Kis-), Kisnémetszentmihály</v>
      </c>
      <c r="B363" s="0" t="n">
        <f aca="false">'Vas megye'!B379</f>
        <v>0</v>
      </c>
      <c r="C363" s="0" t="n">
        <f aca="false">'Vas megye'!C379</f>
        <v>1</v>
      </c>
      <c r="D363" s="0" t="n">
        <f aca="false">'Vas megye'!D379</f>
        <v>224</v>
      </c>
      <c r="E363" s="0" t="n">
        <f aca="false">'Vas megye'!E379</f>
        <v>0</v>
      </c>
      <c r="F363" s="0" t="n">
        <f aca="false">'Vas megye'!F379</f>
        <v>0</v>
      </c>
      <c r="G363" s="0" t="n">
        <f aca="false">'Vas megye'!G379</f>
        <v>0</v>
      </c>
      <c r="H363" s="0" t="n">
        <f aca="false">'Vas megye'!H379</f>
        <v>0</v>
      </c>
      <c r="I363" s="0" t="n">
        <f aca="false">'Vas megye'!P379</f>
        <v>1</v>
      </c>
      <c r="J363" s="0" t="n">
        <f aca="false">'Vas megye'!Q379</f>
        <v>312</v>
      </c>
      <c r="K363" s="0" t="n">
        <f aca="false">'Vas megye'!R379</f>
        <v>0</v>
      </c>
      <c r="L363" s="0" t="n">
        <f aca="false">'Vas megye'!S379</f>
        <v>0</v>
      </c>
      <c r="M363" s="0" t="n">
        <f aca="false">'Vas megye'!T379</f>
        <v>0</v>
      </c>
      <c r="N363" s="0" t="n">
        <f aca="false">'Vas megye'!V379</f>
        <v>2</v>
      </c>
      <c r="O363" s="0" t="n">
        <f aca="false">'Vas megye'!W379</f>
        <v>316</v>
      </c>
      <c r="P363" s="0" t="n">
        <f aca="false">'Vas megye'!X379</f>
        <v>0</v>
      </c>
      <c r="Q363" s="0" t="n">
        <f aca="false">'Vas megye'!Y379</f>
        <v>0</v>
      </c>
      <c r="R363" s="0" t="n">
        <f aca="false">'Vas megye'!Z379</f>
        <v>1</v>
      </c>
    </row>
    <row r="364" customFormat="false" ht="13.8" hidden="false" customHeight="false" outlineLevel="0" collapsed="false">
      <c r="A364" s="0" t="str">
        <f aca="false">'Vas megye'!A380</f>
        <v>Szent-Mihály (Német-), Nagyszentmihály</v>
      </c>
      <c r="B364" s="0" t="n">
        <f aca="false">'Vas megye'!B380</f>
        <v>0</v>
      </c>
      <c r="C364" s="0" t="n">
        <f aca="false">'Vas megye'!C380</f>
        <v>21</v>
      </c>
      <c r="D364" s="0" t="n">
        <f aca="false">'Vas megye'!D380</f>
        <v>2105</v>
      </c>
      <c r="E364" s="0" t="n">
        <f aca="false">'Vas megye'!E380</f>
        <v>14</v>
      </c>
      <c r="F364" s="0" t="n">
        <f aca="false">'Vas megye'!F380</f>
        <v>0</v>
      </c>
      <c r="G364" s="0" t="n">
        <f aca="false">'Vas megye'!G380</f>
        <v>0</v>
      </c>
      <c r="H364" s="0" t="n">
        <f aca="false">'Vas megye'!H380</f>
        <v>0</v>
      </c>
      <c r="I364" s="0" t="n">
        <f aca="false">'Vas megye'!P380</f>
        <v>82</v>
      </c>
      <c r="J364" s="0" t="n">
        <f aca="false">'Vas megye'!Q380</f>
        <v>2056</v>
      </c>
      <c r="K364" s="0" t="n">
        <f aca="false">'Vas megye'!R380</f>
        <v>16</v>
      </c>
      <c r="L364" s="0" t="n">
        <f aca="false">'Vas megye'!S380</f>
        <v>1</v>
      </c>
      <c r="M364" s="0" t="n">
        <f aca="false">'Vas megye'!T380</f>
        <v>1</v>
      </c>
      <c r="N364" s="0" t="n">
        <f aca="false">'Vas megye'!V380</f>
        <v>208</v>
      </c>
      <c r="O364" s="0" t="n">
        <f aca="false">'Vas megye'!W380</f>
        <v>1931</v>
      </c>
      <c r="P364" s="0" t="n">
        <f aca="false">'Vas megye'!X380</f>
        <v>23</v>
      </c>
      <c r="Q364" s="0" t="n">
        <f aca="false">'Vas megye'!Y380</f>
        <v>5</v>
      </c>
      <c r="R364" s="0" t="n">
        <f aca="false">'Vas megye'!Z380</f>
        <v>1</v>
      </c>
    </row>
    <row r="365" customFormat="false" ht="13.8" hidden="false" customHeight="false" outlineLevel="0" collapsed="false">
      <c r="A365" s="0" t="str">
        <f aca="false">'Vas megye'!A381</f>
        <v>Szépur, Schönherrn</v>
      </c>
      <c r="B365" s="0" t="n">
        <f aca="false">'Vas megye'!B381</f>
        <v>0</v>
      </c>
      <c r="C365" s="0" t="n">
        <f aca="false">'Vas megye'!C381</f>
        <v>3</v>
      </c>
      <c r="D365" s="0" t="n">
        <f aca="false">'Vas megye'!D381</f>
        <v>127</v>
      </c>
      <c r="E365" s="0" t="n">
        <f aca="false">'Vas megye'!E381</f>
        <v>0</v>
      </c>
      <c r="F365" s="0" t="n">
        <f aca="false">'Vas megye'!F381</f>
        <v>0</v>
      </c>
      <c r="G365" s="0" t="n">
        <f aca="false">'Vas megye'!G381</f>
        <v>0</v>
      </c>
      <c r="H365" s="0" t="n">
        <f aca="false">'Vas megye'!H381</f>
        <v>0</v>
      </c>
      <c r="I365" s="0" t="n">
        <f aca="false">'Vas megye'!P381</f>
        <v>1</v>
      </c>
      <c r="J365" s="0" t="n">
        <f aca="false">'Vas megye'!Q381</f>
        <v>128</v>
      </c>
      <c r="K365" s="0" t="n">
        <f aca="false">'Vas megye'!R381</f>
        <v>0</v>
      </c>
      <c r="L365" s="0" t="n">
        <f aca="false">'Vas megye'!S381</f>
        <v>0</v>
      </c>
      <c r="M365" s="0" t="n">
        <f aca="false">'Vas megye'!T381</f>
        <v>0</v>
      </c>
      <c r="N365" s="0" t="n">
        <f aca="false">'Vas megye'!V381</f>
        <v>0</v>
      </c>
      <c r="O365" s="0" t="n">
        <f aca="false">'Vas megye'!W381</f>
        <v>120</v>
      </c>
      <c r="P365" s="0" t="n">
        <f aca="false">'Vas megye'!X381</f>
        <v>0</v>
      </c>
      <c r="Q365" s="0" t="n">
        <f aca="false">'Vas megye'!Y381</f>
        <v>0</v>
      </c>
      <c r="R365" s="0" t="n">
        <f aca="false">'Vas megye'!Z381</f>
        <v>0</v>
      </c>
    </row>
    <row r="366" customFormat="false" ht="13.8" hidden="false" customHeight="false" outlineLevel="0" collapsed="false">
      <c r="A366" s="0" t="str">
        <f aca="false">'Vas megye'!A382</f>
        <v>Sziget (Eőri-), Őrisziget</v>
      </c>
      <c r="B366" s="0" t="n">
        <f aca="false">'Vas megye'!B382</f>
        <v>0</v>
      </c>
      <c r="C366" s="0" t="n">
        <f aca="false">'Vas megye'!C382</f>
        <v>351</v>
      </c>
      <c r="D366" s="0" t="n">
        <f aca="false">'Vas megye'!D382</f>
        <v>19</v>
      </c>
      <c r="E366" s="0" t="n">
        <f aca="false">'Vas megye'!E382</f>
        <v>4</v>
      </c>
      <c r="F366" s="0" t="n">
        <f aca="false">'Vas megye'!F382</f>
        <v>0</v>
      </c>
      <c r="G366" s="0" t="n">
        <f aca="false">'Vas megye'!G382</f>
        <v>0</v>
      </c>
      <c r="H366" s="0" t="n">
        <f aca="false">'Vas megye'!H382</f>
        <v>0</v>
      </c>
      <c r="I366" s="0" t="n">
        <f aca="false">'Vas megye'!P382</f>
        <v>318</v>
      </c>
      <c r="J366" s="0" t="n">
        <f aca="false">'Vas megye'!Q382</f>
        <v>12</v>
      </c>
      <c r="K366" s="0" t="n">
        <f aca="false">'Vas megye'!R382</f>
        <v>1</v>
      </c>
      <c r="L366" s="0" t="n">
        <f aca="false">'Vas megye'!S382</f>
        <v>0</v>
      </c>
      <c r="M366" s="0" t="n">
        <f aca="false">'Vas megye'!T382</f>
        <v>0</v>
      </c>
      <c r="N366" s="0" t="n">
        <f aca="false">'Vas megye'!V382</f>
        <v>317</v>
      </c>
      <c r="O366" s="0" t="n">
        <f aca="false">'Vas megye'!W382</f>
        <v>16</v>
      </c>
      <c r="P366" s="0" t="n">
        <f aca="false">'Vas megye'!X382</f>
        <v>0</v>
      </c>
      <c r="Q366" s="0" t="n">
        <f aca="false">'Vas megye'!Y382</f>
        <v>0</v>
      </c>
      <c r="R366" s="0" t="n">
        <f aca="false">'Vas megye'!Z382</f>
        <v>0</v>
      </c>
    </row>
    <row r="367" customFormat="false" ht="13.8" hidden="false" customHeight="false" outlineLevel="0" collapsed="false">
      <c r="A367" s="0" t="str">
        <f aca="false">'Vas megye'!A383</f>
        <v>Tarcsa</v>
      </c>
      <c r="B367" s="0" t="n">
        <f aca="false">'Vas megye'!B383</f>
        <v>0</v>
      </c>
      <c r="C367" s="0" t="n">
        <f aca="false">'Vas megye'!C383</f>
        <v>6</v>
      </c>
      <c r="D367" s="0" t="n">
        <f aca="false">'Vas megye'!D383</f>
        <v>476</v>
      </c>
      <c r="E367" s="0" t="n">
        <f aca="false">'Vas megye'!E383</f>
        <v>4</v>
      </c>
      <c r="F367" s="0" t="n">
        <f aca="false">'Vas megye'!F383</f>
        <v>0</v>
      </c>
      <c r="G367" s="0" t="n">
        <f aca="false">'Vas megye'!G383</f>
        <v>0</v>
      </c>
      <c r="H367" s="0" t="n">
        <f aca="false">'Vas megye'!H383</f>
        <v>0</v>
      </c>
      <c r="I367" s="0" t="n">
        <f aca="false">'Vas megye'!P383</f>
        <v>12</v>
      </c>
      <c r="J367" s="0" t="n">
        <f aca="false">'Vas megye'!Q383</f>
        <v>476</v>
      </c>
      <c r="K367" s="0" t="n">
        <f aca="false">'Vas megye'!R383</f>
        <v>7</v>
      </c>
      <c r="L367" s="0" t="n">
        <f aca="false">'Vas megye'!S383</f>
        <v>0</v>
      </c>
      <c r="M367" s="0" t="n">
        <f aca="false">'Vas megye'!T383</f>
        <v>5</v>
      </c>
      <c r="N367" s="0" t="n">
        <f aca="false">'Vas megye'!V383</f>
        <v>20</v>
      </c>
      <c r="O367" s="0" t="n">
        <f aca="false">'Vas megye'!W383</f>
        <v>423</v>
      </c>
      <c r="P367" s="0" t="n">
        <f aca="false">'Vas megye'!X383</f>
        <v>5</v>
      </c>
      <c r="Q367" s="0" t="n">
        <f aca="false">'Vas megye'!Y383</f>
        <v>0</v>
      </c>
      <c r="R367" s="0" t="n">
        <f aca="false">'Vas megye'!Z383</f>
        <v>0</v>
      </c>
    </row>
    <row r="368" customFormat="false" ht="13.8" hidden="false" customHeight="false" outlineLevel="0" collapsed="false">
      <c r="A368" s="0" t="str">
        <f aca="false">'Vas megye'!A384</f>
        <v>Ujfalu, Várújfalu</v>
      </c>
      <c r="B368" s="0" t="n">
        <f aca="false">'Vas megye'!B384</f>
        <v>0</v>
      </c>
      <c r="C368" s="0" t="n">
        <f aca="false">'Vas megye'!C384</f>
        <v>2</v>
      </c>
      <c r="D368" s="0" t="n">
        <f aca="false">'Vas megye'!D384</f>
        <v>246</v>
      </c>
      <c r="E368" s="0" t="n">
        <f aca="false">'Vas megye'!E384</f>
        <v>8</v>
      </c>
      <c r="F368" s="0" t="n">
        <f aca="false">'Vas megye'!F384</f>
        <v>0</v>
      </c>
      <c r="G368" s="0" t="n">
        <f aca="false">'Vas megye'!G384</f>
        <v>0</v>
      </c>
      <c r="H368" s="0" t="n">
        <f aca="false">'Vas megye'!H384</f>
        <v>0</v>
      </c>
      <c r="I368" s="0" t="n">
        <f aca="false">'Vas megye'!P384</f>
        <v>1</v>
      </c>
      <c r="J368" s="0" t="n">
        <f aca="false">'Vas megye'!Q384</f>
        <v>312</v>
      </c>
      <c r="K368" s="0" t="n">
        <f aca="false">'Vas megye'!R384</f>
        <v>2</v>
      </c>
      <c r="L368" s="0" t="n">
        <f aca="false">'Vas megye'!S384</f>
        <v>0</v>
      </c>
      <c r="M368" s="0" t="n">
        <f aca="false">'Vas megye'!T384</f>
        <v>1</v>
      </c>
      <c r="N368" s="0" t="n">
        <f aca="false">'Vas megye'!V384</f>
        <v>9</v>
      </c>
      <c r="O368" s="0" t="n">
        <f aca="false">'Vas megye'!W384</f>
        <v>295</v>
      </c>
      <c r="P368" s="0" t="n">
        <f aca="false">'Vas megye'!X384</f>
        <v>1</v>
      </c>
      <c r="Q368" s="0" t="n">
        <f aca="false">'Vas megye'!Y384</f>
        <v>0</v>
      </c>
      <c r="R368" s="0" t="n">
        <f aca="false">'Vas megye'!Z384</f>
        <v>0</v>
      </c>
    </row>
    <row r="369" customFormat="false" ht="13.8" hidden="false" customHeight="false" outlineLevel="0" collapsed="false">
      <c r="A369" s="0" t="str">
        <f aca="false">'Vas megye'!A385</f>
        <v>Ujtelek (Lapincs-)</v>
      </c>
      <c r="B369" s="0" t="n">
        <f aca="false">'Vas megye'!B385</f>
        <v>0</v>
      </c>
      <c r="C369" s="0" t="n">
        <f aca="false">'Vas megye'!C385</f>
        <v>3</v>
      </c>
      <c r="D369" s="0" t="n">
        <f aca="false">'Vas megye'!D385</f>
        <v>485</v>
      </c>
      <c r="E369" s="0" t="n">
        <f aca="false">'Vas megye'!E385</f>
        <v>0</v>
      </c>
      <c r="F369" s="0" t="n">
        <f aca="false">'Vas megye'!F385</f>
        <v>0</v>
      </c>
      <c r="G369" s="0" t="n">
        <f aca="false">'Vas megye'!G385</f>
        <v>0</v>
      </c>
      <c r="H369" s="0" t="n">
        <f aca="false">'Vas megye'!H385</f>
        <v>0</v>
      </c>
      <c r="I369" s="0" t="n">
        <f aca="false">'Vas megye'!P385</f>
        <v>8</v>
      </c>
      <c r="J369" s="0" t="n">
        <f aca="false">'Vas megye'!Q385</f>
        <v>493</v>
      </c>
      <c r="K369" s="0" t="n">
        <f aca="false">'Vas megye'!R385</f>
        <v>0</v>
      </c>
      <c r="L369" s="0" t="n">
        <f aca="false">'Vas megye'!S385</f>
        <v>0</v>
      </c>
      <c r="M369" s="0" t="n">
        <f aca="false">'Vas megye'!T385</f>
        <v>116</v>
      </c>
      <c r="N369" s="0" t="n">
        <f aca="false">'Vas megye'!V385</f>
        <v>5</v>
      </c>
      <c r="O369" s="0" t="n">
        <f aca="false">'Vas megye'!W385</f>
        <v>482</v>
      </c>
      <c r="P369" s="0" t="n">
        <f aca="false">'Vas megye'!X385</f>
        <v>0</v>
      </c>
      <c r="Q369" s="0" t="n">
        <f aca="false">'Vas megye'!Y385</f>
        <v>0</v>
      </c>
      <c r="R369" s="0" t="n">
        <f aca="false">'Vas megye'!Z385</f>
        <v>114</v>
      </c>
    </row>
    <row r="370" customFormat="false" ht="13.8" hidden="false" customHeight="false" outlineLevel="0" collapsed="false">
      <c r="A370" s="0" t="str">
        <f aca="false">'Vas megye'!A386</f>
        <v>Ujtelek (Szalónak-)</v>
      </c>
      <c r="B370" s="0" t="n">
        <f aca="false">'Vas megye'!B386</f>
        <v>0</v>
      </c>
      <c r="C370" s="0" t="n">
        <f aca="false">'Vas megye'!C386</f>
        <v>2</v>
      </c>
      <c r="D370" s="0" t="n">
        <f aca="false">'Vas megye'!D386</f>
        <v>149</v>
      </c>
      <c r="E370" s="0" t="n">
        <f aca="false">'Vas megye'!E386</f>
        <v>0</v>
      </c>
      <c r="F370" s="0" t="n">
        <f aca="false">'Vas megye'!F386</f>
        <v>0</v>
      </c>
      <c r="G370" s="0" t="n">
        <f aca="false">'Vas megye'!G386</f>
        <v>0</v>
      </c>
      <c r="H370" s="0" t="n">
        <f aca="false">'Vas megye'!H386</f>
        <v>0</v>
      </c>
      <c r="I370" s="0" t="n">
        <f aca="false">'Vas megye'!P386</f>
        <v>6</v>
      </c>
      <c r="J370" s="0" t="n">
        <f aca="false">'Vas megye'!Q386</f>
        <v>183</v>
      </c>
      <c r="K370" s="0" t="n">
        <f aca="false">'Vas megye'!R386</f>
        <v>1</v>
      </c>
      <c r="L370" s="0" t="n">
        <f aca="false">'Vas megye'!S386</f>
        <v>0</v>
      </c>
      <c r="M370" s="0" t="n">
        <f aca="false">'Vas megye'!T386</f>
        <v>1</v>
      </c>
      <c r="N370" s="0" t="n">
        <f aca="false">'Vas megye'!V386</f>
        <v>4</v>
      </c>
      <c r="O370" s="0" t="n">
        <f aca="false">'Vas megye'!W386</f>
        <v>161</v>
      </c>
      <c r="P370" s="0" t="n">
        <f aca="false">'Vas megye'!X386</f>
        <v>1</v>
      </c>
      <c r="Q370" s="0" t="n">
        <f aca="false">'Vas megye'!Y386</f>
        <v>0</v>
      </c>
      <c r="R370" s="0" t="n">
        <f aca="false">'Vas megye'!Z386</f>
        <v>0</v>
      </c>
    </row>
    <row r="371" customFormat="false" ht="13.8" hidden="false" customHeight="false" outlineLevel="0" collapsed="false">
      <c r="A371" s="0" t="str">
        <f aca="false">'Vas megye'!A387</f>
        <v>Velege</v>
      </c>
      <c r="B371" s="0" t="n">
        <f aca="false">'Vas megye'!B387</f>
        <v>0</v>
      </c>
      <c r="C371" s="0" t="n">
        <f aca="false">'Vas megye'!C387</f>
        <v>0</v>
      </c>
      <c r="D371" s="0" t="n">
        <f aca="false">'Vas megye'!D387</f>
        <v>514</v>
      </c>
      <c r="E371" s="0" t="n">
        <f aca="false">'Vas megye'!E387</f>
        <v>0</v>
      </c>
      <c r="F371" s="0" t="n">
        <f aca="false">'Vas megye'!F387</f>
        <v>0</v>
      </c>
      <c r="G371" s="0" t="n">
        <f aca="false">'Vas megye'!G387</f>
        <v>6</v>
      </c>
      <c r="H371" s="0" t="n">
        <f aca="false">'Vas megye'!H387</f>
        <v>0</v>
      </c>
      <c r="I371" s="0" t="n">
        <f aca="false">'Vas megye'!P387</f>
        <v>7</v>
      </c>
      <c r="J371" s="0" t="n">
        <f aca="false">'Vas megye'!Q387</f>
        <v>576</v>
      </c>
      <c r="K371" s="0" t="n">
        <f aca="false">'Vas megye'!R387</f>
        <v>4</v>
      </c>
      <c r="L371" s="0" t="n">
        <f aca="false">'Vas megye'!S387</f>
        <v>2</v>
      </c>
      <c r="M371" s="0" t="n">
        <f aca="false">'Vas megye'!T387</f>
        <v>11</v>
      </c>
      <c r="N371" s="0" t="n">
        <f aca="false">'Vas megye'!V387</f>
        <v>1</v>
      </c>
      <c r="O371" s="0" t="n">
        <f aca="false">'Vas megye'!W387</f>
        <v>532</v>
      </c>
      <c r="P371" s="0" t="n">
        <f aca="false">'Vas megye'!X387</f>
        <v>2</v>
      </c>
      <c r="Q371" s="0" t="n">
        <f aca="false">'Vas megye'!Y387</f>
        <v>1</v>
      </c>
      <c r="R371" s="0" t="n">
        <f aca="false">'Vas megye'!Z387</f>
        <v>14</v>
      </c>
    </row>
    <row r="372" customFormat="false" ht="13.8" hidden="false" customHeight="false" outlineLevel="0" collapsed="false">
      <c r="A372" s="0" t="str">
        <f aca="false">'Vas megye'!A388</f>
        <v>Villámos, Willersdorf</v>
      </c>
      <c r="B372" s="0" t="n">
        <f aca="false">'Vas megye'!B388</f>
        <v>0</v>
      </c>
      <c r="C372" s="0" t="n">
        <f aca="false">'Vas megye'!C388</f>
        <v>8</v>
      </c>
      <c r="D372" s="0" t="n">
        <f aca="false">'Vas megye'!D388</f>
        <v>520</v>
      </c>
      <c r="E372" s="0" t="n">
        <f aca="false">'Vas megye'!E388</f>
        <v>2</v>
      </c>
      <c r="F372" s="0" t="n">
        <f aca="false">'Vas megye'!F388</f>
        <v>0</v>
      </c>
      <c r="G372" s="0" t="n">
        <f aca="false">'Vas megye'!G388</f>
        <v>8</v>
      </c>
      <c r="H372" s="0" t="n">
        <f aca="false">'Vas megye'!H388</f>
        <v>0</v>
      </c>
      <c r="I372" s="0" t="n">
        <f aca="false">'Vas megye'!P388</f>
        <v>11</v>
      </c>
      <c r="J372" s="0" t="n">
        <f aca="false">'Vas megye'!Q388</f>
        <v>514</v>
      </c>
      <c r="K372" s="0" t="n">
        <f aca="false">'Vas megye'!R388</f>
        <v>0</v>
      </c>
      <c r="L372" s="0" t="n">
        <f aca="false">'Vas megye'!S388</f>
        <v>0</v>
      </c>
      <c r="M372" s="0" t="n">
        <f aca="false">'Vas megye'!T388</f>
        <v>13</v>
      </c>
      <c r="N372" s="0" t="n">
        <f aca="false">'Vas megye'!V388</f>
        <v>19</v>
      </c>
      <c r="O372" s="0" t="n">
        <f aca="false">'Vas megye'!W388</f>
        <v>501</v>
      </c>
      <c r="P372" s="0" t="n">
        <f aca="false">'Vas megye'!X388</f>
        <v>0</v>
      </c>
      <c r="Q372" s="0" t="n">
        <f aca="false">'Vas megye'!Y388</f>
        <v>0</v>
      </c>
      <c r="R372" s="0" t="n">
        <f aca="false">'Vas megye'!Z388</f>
        <v>17</v>
      </c>
    </row>
    <row r="373" customFormat="false" ht="13.8" hidden="false" customHeight="false" outlineLevel="0" collapsed="false">
      <c r="A373" s="0" t="str">
        <f aca="false">'Vas megye'!A389</f>
        <v>Vörösvár, Vasvörösvár</v>
      </c>
      <c r="B373" s="0" t="n">
        <f aca="false">'Vas megye'!B389</f>
        <v>0</v>
      </c>
      <c r="C373" s="0" t="n">
        <f aca="false">'Vas megye'!C389</f>
        <v>72</v>
      </c>
      <c r="D373" s="0" t="n">
        <f aca="false">'Vas megye'!D389</f>
        <v>836</v>
      </c>
      <c r="E373" s="0" t="n">
        <f aca="false">'Vas megye'!E389</f>
        <v>2</v>
      </c>
      <c r="F373" s="0" t="n">
        <f aca="false">'Vas megye'!F389</f>
        <v>0</v>
      </c>
      <c r="G373" s="0" t="n">
        <f aca="false">'Vas megye'!G389</f>
        <v>0</v>
      </c>
      <c r="H373" s="0" t="n">
        <f aca="false">'Vas megye'!H389</f>
        <v>0</v>
      </c>
      <c r="I373" s="0" t="n">
        <f aca="false">'Vas megye'!P389</f>
        <v>107</v>
      </c>
      <c r="J373" s="0" t="n">
        <f aca="false">'Vas megye'!Q389</f>
        <v>894</v>
      </c>
      <c r="K373" s="0" t="n">
        <f aca="false">'Vas megye'!R389</f>
        <v>2</v>
      </c>
      <c r="L373" s="0" t="n">
        <f aca="false">'Vas megye'!S389</f>
        <v>0</v>
      </c>
      <c r="M373" s="0" t="n">
        <f aca="false">'Vas megye'!T389</f>
        <v>4</v>
      </c>
      <c r="N373" s="0" t="n">
        <f aca="false">'Vas megye'!V389</f>
        <v>212</v>
      </c>
      <c r="O373" s="0" t="n">
        <f aca="false">'Vas megye'!W389</f>
        <v>759</v>
      </c>
      <c r="P373" s="0" t="n">
        <f aca="false">'Vas megye'!X389</f>
        <v>10</v>
      </c>
      <c r="Q373" s="0" t="n">
        <f aca="false">'Vas megye'!Y389</f>
        <v>9</v>
      </c>
      <c r="R373" s="0" t="n">
        <f aca="false">'Vas megye'!Z389</f>
        <v>7</v>
      </c>
    </row>
    <row r="374" customFormat="false" ht="13.8" hidden="false" customHeight="false" outlineLevel="0" collapsed="false">
      <c r="A374" s="0" t="str">
        <f aca="false">'Vas megye'!A390</f>
        <v>Jobbágyújfalu</v>
      </c>
      <c r="B374" s="0" t="n">
        <f aca="false">'Vas megye'!B390</f>
        <v>0</v>
      </c>
      <c r="C374" s="0" t="n">
        <f aca="false">'Vas megye'!C390</f>
        <v>0</v>
      </c>
      <c r="D374" s="0" t="n">
        <f aca="false">'Vas megye'!D390</f>
        <v>0</v>
      </c>
      <c r="E374" s="0" t="n">
        <f aca="false">'Vas megye'!E390</f>
        <v>0</v>
      </c>
      <c r="F374" s="0" t="n">
        <f aca="false">'Vas megye'!F390</f>
        <v>0</v>
      </c>
      <c r="G374" s="0" t="n">
        <f aca="false">'Vas megye'!G390</f>
        <v>0</v>
      </c>
      <c r="H374" s="0" t="n">
        <f aca="false">'Vas megye'!H390</f>
        <v>0</v>
      </c>
      <c r="I374" s="0" t="n">
        <f aca="false">'Vas megye'!P390</f>
        <v>1</v>
      </c>
      <c r="J374" s="0" t="n">
        <f aca="false">'Vas megye'!Q390</f>
        <v>547</v>
      </c>
      <c r="K374" s="0" t="n">
        <f aca="false">'Vas megye'!R390</f>
        <v>2</v>
      </c>
      <c r="L374" s="0" t="n">
        <f aca="false">'Vas megye'!S390</f>
        <v>0</v>
      </c>
      <c r="M374" s="0" t="n">
        <f aca="false">'Vas megye'!T390</f>
        <v>27</v>
      </c>
      <c r="N374" s="0" t="n">
        <f aca="false">'Vas megye'!V390</f>
        <v>2</v>
      </c>
      <c r="O374" s="0" t="n">
        <f aca="false">'Vas megye'!W390</f>
        <v>486</v>
      </c>
      <c r="P374" s="0" t="n">
        <f aca="false">'Vas megye'!X390</f>
        <v>2</v>
      </c>
      <c r="Q374" s="0" t="n">
        <f aca="false">'Vas megye'!Y390</f>
        <v>0</v>
      </c>
      <c r="R374" s="0" t="n">
        <f aca="false">'Vas megye'!Z390</f>
        <v>29</v>
      </c>
    </row>
    <row r="375" customFormat="false" ht="13.8" hidden="false" customHeight="false" outlineLevel="0" collapsed="false">
      <c r="A375" s="0" t="str">
        <f aca="false">'Vas megye'!A392</f>
        <v>Kőszeg</v>
      </c>
      <c r="B375" s="0" t="n">
        <f aca="false">'Vas megye'!B392</f>
        <v>0</v>
      </c>
      <c r="C375" s="0" t="n">
        <f aca="false">'Vas megye'!C392</f>
        <v>1458</v>
      </c>
      <c r="D375" s="0" t="n">
        <f aca="false">'Vas megye'!D392</f>
        <v>5290</v>
      </c>
      <c r="E375" s="0" t="n">
        <f aca="false">'Vas megye'!E392</f>
        <v>191</v>
      </c>
      <c r="F375" s="0" t="n">
        <f aca="false">'Vas megye'!F392</f>
        <v>19</v>
      </c>
      <c r="G375" s="0" t="n">
        <f aca="false">'Vas megye'!G392</f>
        <v>10</v>
      </c>
      <c r="H375" s="0" t="n">
        <f aca="false">'Vas megye'!H392</f>
        <v>106</v>
      </c>
      <c r="I375" s="0" t="n">
        <f aca="false">'Vas megye'!P392</f>
        <v>3575</v>
      </c>
      <c r="J375" s="0" t="n">
        <f aca="false">'Vas megye'!Q392</f>
        <v>4146</v>
      </c>
      <c r="K375" s="0" t="n">
        <f aca="false">'Vas megye'!R392</f>
        <v>144</v>
      </c>
      <c r="L375" s="0" t="n">
        <f aca="false">'Vas megye'!S392</f>
        <v>8</v>
      </c>
      <c r="M375" s="0" t="n">
        <f aca="false">'Vas megye'!T392</f>
        <v>57</v>
      </c>
      <c r="N375" s="0" t="n">
        <f aca="false">'Vas megye'!V392</f>
        <v>5134</v>
      </c>
      <c r="O375" s="0" t="n">
        <f aca="false">'Vas megye'!W392</f>
        <v>3066</v>
      </c>
      <c r="P375" s="0" t="n">
        <f aca="false">'Vas megye'!X392</f>
        <v>139</v>
      </c>
      <c r="Q375" s="0" t="n">
        <f aca="false">'Vas megye'!Y392</f>
        <v>8</v>
      </c>
      <c r="R375" s="0" t="n">
        <f aca="false">'Vas megye'!Z392</f>
        <v>76</v>
      </c>
    </row>
    <row r="376" customFormat="false" ht="13.8" hidden="false" customHeight="false" outlineLevel="0" collapsed="false">
      <c r="A376" s="0" t="str">
        <f aca="false">'Vas megye'!A393</f>
        <v>Szombathely</v>
      </c>
      <c r="B376" s="0" t="n">
        <f aca="false">'Vas megye'!B393</f>
        <v>1</v>
      </c>
      <c r="C376" s="0" t="n">
        <f aca="false">'Vas megye'!C393</f>
        <v>9119</v>
      </c>
      <c r="D376" s="0" t="n">
        <f aca="false">'Vas megye'!D393</f>
        <v>1167</v>
      </c>
      <c r="E376" s="0" t="n">
        <f aca="false">'Vas megye'!E393</f>
        <v>60</v>
      </c>
      <c r="F376" s="0" t="n">
        <f aca="false">'Vas megye'!F393</f>
        <v>15</v>
      </c>
      <c r="G376" s="0" t="n">
        <f aca="false">'Vas megye'!G393</f>
        <v>47</v>
      </c>
      <c r="H376" s="0" t="n">
        <f aca="false">'Vas megye'!H393</f>
        <v>57</v>
      </c>
      <c r="I376" s="0" t="n">
        <f aca="false">'Vas megye'!P393</f>
        <v>22478</v>
      </c>
      <c r="J376" s="0" t="n">
        <f aca="false">'Vas megye'!Q393</f>
        <v>1729</v>
      </c>
      <c r="K376" s="0" t="n">
        <f aca="false">'Vas megye'!R393</f>
        <v>200</v>
      </c>
      <c r="L376" s="0" t="n">
        <f aca="false">'Vas megye'!S393</f>
        <v>93</v>
      </c>
      <c r="M376" s="0" t="n">
        <f aca="false">'Vas megye'!T393</f>
        <v>251</v>
      </c>
      <c r="N376" s="0" t="n">
        <f aca="false">'Vas megye'!V393</f>
        <v>29087</v>
      </c>
      <c r="O376" s="0" t="n">
        <f aca="false">'Vas megye'!W393</f>
        <v>1354</v>
      </c>
      <c r="P376" s="0" t="n">
        <f aca="false">'Vas megye'!X393</f>
        <v>169</v>
      </c>
      <c r="Q376" s="0" t="n">
        <f aca="false">'Vas megye'!Y393</f>
        <v>71</v>
      </c>
      <c r="R376" s="0" t="n">
        <f aca="false">'Vas megye'!Z393</f>
        <v>266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2.8" hidden="false" customHeight="false" outlineLevel="0" collapsed="false"/>
    <row r="2" customFormat="false" ht="13.8" hidden="false" customHeight="false" outlineLevel="0" collapsed="false">
      <c r="A2" s="0" t="str">
        <f aca="false">'Sopron megye'!A7</f>
        <v>Ágfalva</v>
      </c>
      <c r="B2" s="0" t="n">
        <f aca="false">'Sopron megye'!D7</f>
        <v>22</v>
      </c>
      <c r="C2" s="0" t="n">
        <f aca="false">'Sopron megye'!E7</f>
        <v>1372</v>
      </c>
      <c r="D2" s="0" t="n">
        <f aca="false">'Sopron megye'!F7</f>
        <v>0</v>
      </c>
      <c r="E2" s="0" t="n">
        <f aca="false">'Sopron megye'!G7</f>
        <v>0</v>
      </c>
      <c r="F2" s="0" t="n">
        <f aca="false">'Sopron megye'!H7</f>
        <v>0</v>
      </c>
      <c r="G2" s="0" t="n">
        <f aca="false">'Sopron megye'!I7</f>
        <v>0</v>
      </c>
      <c r="H2" s="0" t="n">
        <f aca="false">'Sopron megye'!W7</f>
        <v>85</v>
      </c>
      <c r="I2" s="0" t="n">
        <f aca="false">'Sopron megye'!X7</f>
        <v>1830</v>
      </c>
      <c r="J2" s="0" t="n">
        <f aca="false">'Sopron megye'!Y7</f>
        <v>2</v>
      </c>
      <c r="K2" s="0" t="n">
        <f aca="false">'Sopron megye'!Z7</f>
        <v>2</v>
      </c>
      <c r="L2" s="0" t="n">
        <f aca="false">'Sopron megye'!AA7</f>
        <v>3</v>
      </c>
    </row>
    <row r="3" customFormat="false" ht="13.8" hidden="false" customHeight="false" outlineLevel="0" collapsed="false">
      <c r="A3" s="0" t="str">
        <f aca="false">'Sopron megye'!A8</f>
        <v>Balf</v>
      </c>
      <c r="B3" s="0" t="n">
        <f aca="false">'Sopron megye'!D8</f>
        <v>12</v>
      </c>
      <c r="C3" s="0" t="n">
        <f aca="false">'Sopron megye'!E8</f>
        <v>768</v>
      </c>
      <c r="D3" s="0" t="n">
        <f aca="false">'Sopron megye'!F8</f>
        <v>8</v>
      </c>
      <c r="E3" s="0" t="n">
        <f aca="false">'Sopron megye'!G8</f>
        <v>0</v>
      </c>
      <c r="F3" s="0" t="n">
        <f aca="false">'Sopron megye'!H8</f>
        <v>0</v>
      </c>
      <c r="G3" s="0" t="n">
        <f aca="false">'Sopron megye'!I8</f>
        <v>0</v>
      </c>
      <c r="H3" s="0" t="n">
        <f aca="false">'Sopron megye'!W8</f>
        <v>208</v>
      </c>
      <c r="I3" s="0" t="n">
        <f aca="false">'Sopron megye'!X8</f>
        <v>1161</v>
      </c>
      <c r="J3" s="0" t="n">
        <f aca="false">'Sopron megye'!Y8</f>
        <v>4</v>
      </c>
      <c r="K3" s="0" t="n">
        <f aca="false">'Sopron megye'!Z8</f>
        <v>7</v>
      </c>
      <c r="L3" s="0" t="n">
        <f aca="false">'Sopron megye'!AA8</f>
        <v>13</v>
      </c>
    </row>
    <row r="4" customFormat="false" ht="13.8" hidden="false" customHeight="false" outlineLevel="0" collapsed="false">
      <c r="A4" s="0" t="str">
        <f aca="false">'Sopron megye'!A9</f>
        <v>Bánfalva (Sopron-)</v>
      </c>
      <c r="B4" s="0" t="n">
        <f aca="false">'Sopron megye'!D9</f>
        <v>19</v>
      </c>
      <c r="C4" s="0" t="n">
        <f aca="false">'Sopron megye'!E9</f>
        <v>1379</v>
      </c>
      <c r="D4" s="0" t="n">
        <f aca="false">'Sopron megye'!F9</f>
        <v>11</v>
      </c>
      <c r="E4" s="0" t="n">
        <f aca="false">'Sopron megye'!G9</f>
        <v>0</v>
      </c>
      <c r="F4" s="0" t="n">
        <f aca="false">'Sopron megye'!H9</f>
        <v>2</v>
      </c>
      <c r="G4" s="0" t="n">
        <f aca="false">'Sopron megye'!I9</f>
        <v>0</v>
      </c>
      <c r="H4" s="0" t="n">
        <f aca="false">'Sopron megye'!W9</f>
        <v>205</v>
      </c>
      <c r="I4" s="0" t="n">
        <f aca="false">'Sopron megye'!X9</f>
        <v>2570</v>
      </c>
      <c r="J4" s="0" t="n">
        <f aca="false">'Sopron megye'!Y9</f>
        <v>5</v>
      </c>
      <c r="K4" s="0" t="n">
        <f aca="false">'Sopron megye'!Z9</f>
        <v>8</v>
      </c>
      <c r="L4" s="0" t="n">
        <f aca="false">'Sopron megye'!AA9</f>
        <v>1</v>
      </c>
    </row>
    <row r="5" customFormat="false" ht="13.8" hidden="false" customHeight="false" outlineLevel="0" collapsed="false">
      <c r="A5" s="0" t="str">
        <f aca="false">'Sopron megye'!A10</f>
        <v>Boz, Fertőboz</v>
      </c>
      <c r="B5" s="0" t="n">
        <f aca="false">'Sopron megye'!D10</f>
        <v>19</v>
      </c>
      <c r="C5" s="0" t="n">
        <f aca="false">'Sopron megye'!E10</f>
        <v>377</v>
      </c>
      <c r="D5" s="0" t="n">
        <f aca="false">'Sopron megye'!F10</f>
        <v>1</v>
      </c>
      <c r="E5" s="0" t="n">
        <f aca="false">'Sopron megye'!G10</f>
        <v>0</v>
      </c>
      <c r="F5" s="0" t="n">
        <f aca="false">'Sopron megye'!H10</f>
        <v>0</v>
      </c>
      <c r="G5" s="0" t="n">
        <f aca="false">'Sopron megye'!I10</f>
        <v>0</v>
      </c>
      <c r="H5" s="0" t="n">
        <f aca="false">'Sopron megye'!W10</f>
        <v>26</v>
      </c>
      <c r="I5" s="0" t="n">
        <f aca="false">'Sopron megye'!X10</f>
        <v>490</v>
      </c>
      <c r="J5" s="0" t="n">
        <f aca="false">'Sopron megye'!Y10</f>
        <v>2</v>
      </c>
      <c r="K5" s="0" t="n">
        <f aca="false">'Sopron megye'!Z10</f>
        <v>0</v>
      </c>
      <c r="L5" s="0" t="n">
        <f aca="false">'Sopron megye'!AA10</f>
        <v>0</v>
      </c>
    </row>
    <row r="6" customFormat="false" ht="13.8" hidden="false" customHeight="false" outlineLevel="0" collapsed="false">
      <c r="A6" s="0" t="str">
        <f aca="false">'Sopron megye'!A11</f>
        <v>Czenk (Kis-), Cenk (Kis-)47.60981 16.70857</v>
      </c>
      <c r="B6" s="0" t="n">
        <f aca="false">'Sopron megye'!D11</f>
        <v>354</v>
      </c>
      <c r="C6" s="0" t="n">
        <f aca="false">'Sopron megye'!E11</f>
        <v>23</v>
      </c>
      <c r="D6" s="0" t="n">
        <f aca="false">'Sopron megye'!F11</f>
        <v>10</v>
      </c>
      <c r="E6" s="0" t="n">
        <f aca="false">'Sopron megye'!G11</f>
        <v>0</v>
      </c>
      <c r="F6" s="0" t="n">
        <f aca="false">'Sopron megye'!H11</f>
        <v>0</v>
      </c>
      <c r="G6" s="0" t="n">
        <f aca="false">'Sopron megye'!I11</f>
        <v>0</v>
      </c>
      <c r="H6" s="0" t="n">
        <f aca="false">'Sopron megye'!W11</f>
        <v>0</v>
      </c>
      <c r="I6" s="0" t="n">
        <f aca="false">'Sopron megye'!X11</f>
        <v>0</v>
      </c>
      <c r="J6" s="0" t="n">
        <f aca="false">'Sopron megye'!Y11</f>
        <v>0</v>
      </c>
      <c r="K6" s="0" t="n">
        <f aca="false">'Sopron megye'!Z11</f>
        <v>0</v>
      </c>
      <c r="L6" s="0" t="n">
        <f aca="false">'Sopron megye'!AA11</f>
        <v>0</v>
      </c>
    </row>
    <row r="7" customFormat="false" ht="13.8" hidden="false" customHeight="false" outlineLevel="0" collapsed="false">
      <c r="A7" s="0" t="str">
        <f aca="false">'Sopron megye'!A12</f>
        <v>Czenk (Nagy-), Cenk (Nagy-)</v>
      </c>
      <c r="B7" s="0" t="n">
        <f aca="false">'Sopron megye'!D12</f>
        <v>1259</v>
      </c>
      <c r="C7" s="0" t="n">
        <f aca="false">'Sopron megye'!E12</f>
        <v>182</v>
      </c>
      <c r="D7" s="0" t="n">
        <f aca="false">'Sopron megye'!F12</f>
        <v>16</v>
      </c>
      <c r="E7" s="0" t="n">
        <f aca="false">'Sopron megye'!G12</f>
        <v>4</v>
      </c>
      <c r="F7" s="0" t="n">
        <f aca="false">'Sopron megye'!H12</f>
        <v>0</v>
      </c>
      <c r="G7" s="0" t="n">
        <f aca="false">'Sopron megye'!I12</f>
        <v>0</v>
      </c>
      <c r="H7" s="0" t="n">
        <f aca="false">'Sopron megye'!W12</f>
        <v>1625</v>
      </c>
      <c r="I7" s="0" t="n">
        <f aca="false">'Sopron megye'!X12</f>
        <v>97</v>
      </c>
      <c r="J7" s="0" t="n">
        <f aca="false">'Sopron megye'!Y12</f>
        <v>7</v>
      </c>
      <c r="K7" s="0" t="n">
        <f aca="false">'Sopron megye'!Z12</f>
        <v>3</v>
      </c>
      <c r="L7" s="0" t="n">
        <f aca="false">'Sopron megye'!AA12</f>
        <v>8</v>
      </c>
    </row>
    <row r="8" customFormat="false" ht="13.8" hidden="false" customHeight="false" outlineLevel="0" collapsed="false">
      <c r="A8" s="0" t="str">
        <f aca="false">'Sopron megye'!A13</f>
        <v>Czundra</v>
      </c>
      <c r="B8" s="0" t="n">
        <f aca="false">'Sopron megye'!D13</f>
        <v>3</v>
      </c>
      <c r="C8" s="0" t="n">
        <f aca="false">'Sopron megye'!E13</f>
        <v>335</v>
      </c>
      <c r="D8" s="0" t="n">
        <f aca="false">'Sopron megye'!F13</f>
        <v>0</v>
      </c>
      <c r="E8" s="0" t="n">
        <f aca="false">'Sopron megye'!G13</f>
        <v>0</v>
      </c>
      <c r="F8" s="0" t="n">
        <f aca="false">'Sopron megye'!H13</f>
        <v>0</v>
      </c>
      <c r="G8" s="0" t="n">
        <f aca="false">'Sopron megye'!I13</f>
        <v>0</v>
      </c>
      <c r="H8" s="0" t="n">
        <f aca="false">'Sopron megye'!W13</f>
        <v>3</v>
      </c>
      <c r="I8" s="0" t="n">
        <f aca="false">'Sopron megye'!X13</f>
        <v>392</v>
      </c>
      <c r="J8" s="0" t="n">
        <f aca="false">'Sopron megye'!Y13</f>
        <v>4</v>
      </c>
      <c r="K8" s="0" t="n">
        <f aca="false">'Sopron megye'!Z13</f>
        <v>0</v>
      </c>
      <c r="L8" s="0" t="n">
        <f aca="false">'Sopron megye'!AA13</f>
        <v>0</v>
      </c>
    </row>
    <row r="9" customFormat="false" ht="13.8" hidden="false" customHeight="false" outlineLevel="0" collapsed="false">
      <c r="A9" s="0" t="str">
        <f aca="false">'Sopron megye'!A14</f>
        <v>Doborján</v>
      </c>
      <c r="B9" s="0" t="n">
        <f aca="false">'Sopron megye'!D14</f>
        <v>3</v>
      </c>
      <c r="C9" s="0" t="n">
        <f aca="false">'Sopron megye'!E14</f>
        <v>699</v>
      </c>
      <c r="D9" s="0" t="n">
        <f aca="false">'Sopron megye'!F14</f>
        <v>3</v>
      </c>
      <c r="E9" s="0" t="n">
        <f aca="false">'Sopron megye'!G14</f>
        <v>0</v>
      </c>
      <c r="F9" s="0" t="n">
        <f aca="false">'Sopron megye'!H14</f>
        <v>0</v>
      </c>
      <c r="G9" s="0" t="n">
        <f aca="false">'Sopron megye'!I14</f>
        <v>0</v>
      </c>
      <c r="H9" s="0" t="n">
        <f aca="false">'Sopron megye'!W14</f>
        <v>13</v>
      </c>
      <c r="I9" s="0" t="n">
        <f aca="false">'Sopron megye'!X14</f>
        <v>906</v>
      </c>
      <c r="J9" s="0" t="n">
        <f aca="false">'Sopron megye'!Y14</f>
        <v>7</v>
      </c>
      <c r="K9" s="0" t="n">
        <f aca="false">'Sopron megye'!Z14</f>
        <v>1</v>
      </c>
      <c r="L9" s="0" t="n">
        <f aca="false">'Sopron megye'!AA14</f>
        <v>1</v>
      </c>
    </row>
    <row r="10" customFormat="false" ht="13.8" hidden="false" customHeight="false" outlineLevel="0" collapsed="false">
      <c r="A10" s="0" t="str">
        <f aca="false">'Sopron megye'!A15</f>
        <v>Haracsony</v>
      </c>
      <c r="B10" s="0" t="n">
        <f aca="false">'Sopron megye'!D15</f>
        <v>13</v>
      </c>
      <c r="C10" s="0" t="n">
        <f aca="false">'Sopron megye'!E15</f>
        <v>647</v>
      </c>
      <c r="D10" s="0" t="n">
        <f aca="false">'Sopron megye'!F15</f>
        <v>5</v>
      </c>
      <c r="E10" s="0" t="n">
        <f aca="false">'Sopron megye'!G15</f>
        <v>0</v>
      </c>
      <c r="F10" s="0" t="n">
        <f aca="false">'Sopron megye'!H15</f>
        <v>0</v>
      </c>
      <c r="G10" s="0" t="n">
        <f aca="false">'Sopron megye'!I15</f>
        <v>0</v>
      </c>
      <c r="H10" s="0" t="n">
        <f aca="false">'Sopron megye'!W15</f>
        <v>30</v>
      </c>
      <c r="I10" s="0" t="n">
        <f aca="false">'Sopron megye'!X15</f>
        <v>906</v>
      </c>
      <c r="J10" s="0" t="n">
        <f aca="false">'Sopron megye'!Y15</f>
        <v>2</v>
      </c>
      <c r="K10" s="0" t="n">
        <f aca="false">'Sopron megye'!Z15</f>
        <v>0</v>
      </c>
      <c r="L10" s="0" t="n">
        <f aca="false">'Sopron megye'!AA15</f>
        <v>0</v>
      </c>
    </row>
    <row r="11" customFormat="false" ht="13.8" hidden="false" customHeight="false" outlineLevel="0" collapsed="false">
      <c r="A11" s="0" t="str">
        <f aca="false">'Sopron megye'!A16</f>
        <v>Harka</v>
      </c>
      <c r="B11" s="0" t="n">
        <f aca="false">'Sopron megye'!D16</f>
        <v>9</v>
      </c>
      <c r="C11" s="0" t="n">
        <f aca="false">'Sopron megye'!E16</f>
        <v>1019</v>
      </c>
      <c r="D11" s="0" t="n">
        <f aca="false">'Sopron megye'!F16</f>
        <v>3</v>
      </c>
      <c r="E11" s="0" t="n">
        <f aca="false">'Sopron megye'!G16</f>
        <v>0</v>
      </c>
      <c r="F11" s="0" t="n">
        <f aca="false">'Sopron megye'!H16</f>
        <v>0</v>
      </c>
      <c r="G11" s="0" t="n">
        <f aca="false">'Sopron megye'!I16</f>
        <v>0</v>
      </c>
      <c r="H11" s="0" t="n">
        <f aca="false">'Sopron megye'!W16</f>
        <v>26</v>
      </c>
      <c r="I11" s="0" t="n">
        <f aca="false">'Sopron megye'!X16</f>
        <v>1031</v>
      </c>
      <c r="J11" s="0" t="n">
        <f aca="false">'Sopron megye'!Y16</f>
        <v>5</v>
      </c>
      <c r="K11" s="0" t="n">
        <f aca="false">'Sopron megye'!Z16</f>
        <v>0</v>
      </c>
      <c r="L11" s="0" t="n">
        <f aca="false">'Sopron megye'!AA16</f>
        <v>0</v>
      </c>
    </row>
    <row r="12" customFormat="false" ht="13.8" hidden="false" customHeight="false" outlineLevel="0" collapsed="false">
      <c r="A12" s="0" t="str">
        <f aca="false">'Sopron megye'!A17</f>
        <v>Hasfalu, Hasfalva</v>
      </c>
      <c r="B12" s="0" t="n">
        <f aca="false">'Sopron megye'!D17</f>
        <v>10</v>
      </c>
      <c r="C12" s="0" t="n">
        <f aca="false">'Sopron megye'!E17</f>
        <v>183</v>
      </c>
      <c r="D12" s="0" t="n">
        <f aca="false">'Sopron megye'!F17</f>
        <v>1</v>
      </c>
      <c r="E12" s="0" t="n">
        <f aca="false">'Sopron megye'!G17</f>
        <v>0</v>
      </c>
      <c r="F12" s="0" t="n">
        <f aca="false">'Sopron megye'!H17</f>
        <v>0</v>
      </c>
      <c r="G12" s="0" t="n">
        <f aca="false">'Sopron megye'!I17</f>
        <v>0</v>
      </c>
      <c r="H12" s="0" t="n">
        <f aca="false">'Sopron megye'!W17</f>
        <v>2</v>
      </c>
      <c r="I12" s="0" t="n">
        <f aca="false">'Sopron megye'!X17</f>
        <v>198</v>
      </c>
      <c r="J12" s="0" t="n">
        <f aca="false">'Sopron megye'!Y17</f>
        <v>2</v>
      </c>
      <c r="K12" s="0" t="n">
        <f aca="false">'Sopron megye'!Z17</f>
        <v>0</v>
      </c>
      <c r="L12" s="0" t="n">
        <f aca="false">'Sopron megye'!AA17</f>
        <v>19</v>
      </c>
    </row>
    <row r="13" customFormat="false" ht="13.8" hidden="false" customHeight="false" outlineLevel="0" collapsed="false">
      <c r="A13" s="0" t="str">
        <f aca="false">'Sopron megye'!A18</f>
        <v>Hegykő</v>
      </c>
      <c r="B13" s="0" t="n">
        <f aca="false">'Sopron megye'!D18</f>
        <v>1014</v>
      </c>
      <c r="C13" s="0" t="n">
        <f aca="false">'Sopron megye'!E18</f>
        <v>15</v>
      </c>
      <c r="D13" s="0" t="n">
        <f aca="false">'Sopron megye'!F18</f>
        <v>13</v>
      </c>
      <c r="E13" s="0" t="n">
        <f aca="false">'Sopron megye'!G18</f>
        <v>0</v>
      </c>
      <c r="F13" s="0" t="n">
        <f aca="false">'Sopron megye'!H18</f>
        <v>0</v>
      </c>
      <c r="G13" s="0" t="n">
        <f aca="false">'Sopron megye'!I18</f>
        <v>0</v>
      </c>
      <c r="H13" s="0" t="n">
        <f aca="false">'Sopron megye'!W18</f>
        <v>1288</v>
      </c>
      <c r="I13" s="0" t="n">
        <f aca="false">'Sopron megye'!X18</f>
        <v>16</v>
      </c>
      <c r="J13" s="0" t="n">
        <f aca="false">'Sopron megye'!Y18</f>
        <v>9</v>
      </c>
      <c r="K13" s="0" t="n">
        <f aca="false">'Sopron megye'!Z18</f>
        <v>0</v>
      </c>
      <c r="L13" s="0" t="n">
        <f aca="false">'Sopron megye'!AA18</f>
        <v>7</v>
      </c>
    </row>
    <row r="14" customFormat="false" ht="13.8" hidden="false" customHeight="false" outlineLevel="0" collapsed="false">
      <c r="A14" s="0" t="str">
        <f aca="false">'Sopron megye'!A19</f>
        <v>Hidegség</v>
      </c>
      <c r="B14" s="0" t="n">
        <f aca="false">'Sopron megye'!D19</f>
        <v>497</v>
      </c>
      <c r="C14" s="0" t="n">
        <f aca="false">'Sopron megye'!E19</f>
        <v>6</v>
      </c>
      <c r="D14" s="0" t="n">
        <f aca="false">'Sopron megye'!F19</f>
        <v>0</v>
      </c>
      <c r="E14" s="0" t="n">
        <f aca="false">'Sopron megye'!G19</f>
        <v>0</v>
      </c>
      <c r="F14" s="0" t="n">
        <f aca="false">'Sopron megye'!H19</f>
        <v>0</v>
      </c>
      <c r="G14" s="0" t="n">
        <f aca="false">'Sopron megye'!I19</f>
        <v>0</v>
      </c>
      <c r="H14" s="0" t="n">
        <f aca="false">'Sopron megye'!W19</f>
        <v>512</v>
      </c>
      <c r="I14" s="0" t="n">
        <f aca="false">'Sopron megye'!X19</f>
        <v>4</v>
      </c>
      <c r="J14" s="0" t="n">
        <f aca="false">'Sopron megye'!Y19</f>
        <v>1</v>
      </c>
      <c r="K14" s="0" t="n">
        <f aca="false">'Sopron megye'!Z19</f>
        <v>4</v>
      </c>
      <c r="L14" s="0" t="n">
        <f aca="false">'Sopron megye'!AA19</f>
        <v>0</v>
      </c>
    </row>
    <row r="15" customFormat="false" ht="13.8" hidden="false" customHeight="false" outlineLevel="0" collapsed="false">
      <c r="A15" s="0" t="str">
        <f aca="false">'Sopron megye'!A20</f>
        <v>Homok (Fertő-)</v>
      </c>
      <c r="B15" s="0" t="n">
        <f aca="false">'Sopron megye'!D20</f>
        <v>507</v>
      </c>
      <c r="C15" s="0" t="n">
        <f aca="false">'Sopron megye'!E20</f>
        <v>0</v>
      </c>
      <c r="D15" s="0" t="n">
        <f aca="false">'Sopron megye'!F20</f>
        <v>0</v>
      </c>
      <c r="E15" s="0" t="n">
        <f aca="false">'Sopron megye'!G20</f>
        <v>0</v>
      </c>
      <c r="F15" s="0" t="n">
        <f aca="false">'Sopron megye'!H20</f>
        <v>0</v>
      </c>
      <c r="G15" s="0" t="n">
        <f aca="false">'Sopron megye'!I20</f>
        <v>0</v>
      </c>
      <c r="H15" s="0" t="n">
        <f aca="false">'Sopron megye'!W20</f>
        <v>587</v>
      </c>
      <c r="I15" s="0" t="n">
        <f aca="false">'Sopron megye'!X20</f>
        <v>4</v>
      </c>
      <c r="J15" s="0" t="n">
        <f aca="false">'Sopron megye'!Y20</f>
        <v>1</v>
      </c>
      <c r="K15" s="0" t="n">
        <f aca="false">'Sopron megye'!Z20</f>
        <v>0</v>
      </c>
      <c r="L15" s="0" t="n">
        <f aca="false">'Sopron megye'!AA20</f>
        <v>0</v>
      </c>
    </row>
    <row r="16" customFormat="false" ht="13.8" hidden="false" customHeight="false" outlineLevel="0" collapsed="false">
      <c r="A16" s="0" t="str">
        <f aca="false">'Sopron megye'!A21</f>
        <v>Kabold</v>
      </c>
      <c r="B16" s="0" t="n">
        <f aca="false">'Sopron megye'!D21</f>
        <v>31</v>
      </c>
      <c r="C16" s="0" t="n">
        <f aca="false">'Sopron megye'!E21</f>
        <v>1175</v>
      </c>
      <c r="D16" s="0" t="n">
        <f aca="false">'Sopron megye'!F21</f>
        <v>2</v>
      </c>
      <c r="E16" s="0" t="n">
        <f aca="false">'Sopron megye'!G21</f>
        <v>0</v>
      </c>
      <c r="F16" s="0" t="n">
        <f aca="false">'Sopron megye'!H21</f>
        <v>0</v>
      </c>
      <c r="G16" s="0" t="n">
        <f aca="false">'Sopron megye'!I21</f>
        <v>0</v>
      </c>
      <c r="H16" s="0" t="n">
        <f aca="false">'Sopron megye'!W21</f>
        <v>41</v>
      </c>
      <c r="I16" s="0" t="n">
        <f aca="false">'Sopron megye'!X21</f>
        <v>1199</v>
      </c>
      <c r="J16" s="0" t="n">
        <f aca="false">'Sopron megye'!Y21</f>
        <v>13</v>
      </c>
      <c r="K16" s="0" t="n">
        <f aca="false">'Sopron megye'!Z21</f>
        <v>13</v>
      </c>
      <c r="L16" s="0" t="n">
        <f aca="false">'Sopron megye'!AA21</f>
        <v>1</v>
      </c>
    </row>
    <row r="17" customFormat="false" ht="13.8" hidden="false" customHeight="false" outlineLevel="0" collapsed="false">
      <c r="A17" s="0" t="str">
        <f aca="false">'Sopron megye'!A22</f>
        <v>Kalkgruben, Mészverem</v>
      </c>
      <c r="B17" s="0" t="n">
        <f aca="false">'Sopron megye'!D22</f>
        <v>0</v>
      </c>
      <c r="C17" s="0" t="n">
        <f aca="false">'Sopron megye'!E22</f>
        <v>229</v>
      </c>
      <c r="D17" s="0" t="n">
        <f aca="false">'Sopron megye'!F22</f>
        <v>0</v>
      </c>
      <c r="E17" s="0" t="n">
        <f aca="false">'Sopron megye'!G22</f>
        <v>0</v>
      </c>
      <c r="F17" s="0" t="n">
        <f aca="false">'Sopron megye'!H22</f>
        <v>0</v>
      </c>
      <c r="G17" s="0" t="n">
        <f aca="false">'Sopron megye'!I22</f>
        <v>0</v>
      </c>
      <c r="H17" s="0" t="n">
        <f aca="false">'Sopron megye'!W22</f>
        <v>1</v>
      </c>
      <c r="I17" s="0" t="n">
        <f aca="false">'Sopron megye'!X22</f>
        <v>302</v>
      </c>
      <c r="J17" s="0" t="n">
        <f aca="false">'Sopron megye'!Y22</f>
        <v>0</v>
      </c>
      <c r="K17" s="0" t="n">
        <f aca="false">'Sopron megye'!Z22</f>
        <v>0</v>
      </c>
      <c r="L17" s="0" t="n">
        <f aca="false">'Sopron megye'!AA22</f>
        <v>0</v>
      </c>
    </row>
    <row r="18" customFormat="false" ht="13.8" hidden="false" customHeight="false" outlineLevel="0" collapsed="false">
      <c r="A18" s="0" t="str">
        <f aca="false">'Sopron megye'!A23</f>
        <v>Keresztúr (Német-), Deutschkreutz</v>
      </c>
      <c r="B18" s="0" t="n">
        <f aca="false">'Sopron megye'!D23</f>
        <v>73</v>
      </c>
      <c r="C18" s="0" t="n">
        <f aca="false">'Sopron megye'!E23</f>
        <v>2462</v>
      </c>
      <c r="D18" s="0" t="n">
        <f aca="false">'Sopron megye'!F23</f>
        <v>32</v>
      </c>
      <c r="E18" s="0" t="n">
        <f aca="false">'Sopron megye'!G23</f>
        <v>5</v>
      </c>
      <c r="F18" s="0" t="n">
        <f aca="false">'Sopron megye'!H23</f>
        <v>0</v>
      </c>
      <c r="G18" s="0" t="n">
        <f aca="false">'Sopron megye'!I23</f>
        <v>0</v>
      </c>
      <c r="H18" s="0" t="n">
        <f aca="false">'Sopron megye'!W23</f>
        <v>312</v>
      </c>
      <c r="I18" s="0" t="n">
        <f aca="false">'Sopron megye'!X23</f>
        <v>2963</v>
      </c>
      <c r="J18" s="0" t="n">
        <f aca="false">'Sopron megye'!Y23</f>
        <v>41</v>
      </c>
      <c r="K18" s="0" t="n">
        <f aca="false">'Sopron megye'!Z23</f>
        <v>4</v>
      </c>
      <c r="L18" s="0" t="n">
        <f aca="false">'Sopron megye'!AA23</f>
        <v>13</v>
      </c>
    </row>
    <row r="19" customFormat="false" ht="13.8" hidden="false" customHeight="false" outlineLevel="0" collapsed="false">
      <c r="A19" s="0" t="str">
        <f aca="false">'Sopron megye'!A24</f>
        <v>Kertes (Sopron-)</v>
      </c>
      <c r="B19" s="0" t="n">
        <f aca="false">'Sopron megye'!D24</f>
        <v>9</v>
      </c>
      <c r="C19" s="0" t="n">
        <f aca="false">'Sopron megye'!E24</f>
        <v>41</v>
      </c>
      <c r="D19" s="0" t="n">
        <f aca="false">'Sopron megye'!F24</f>
        <v>692</v>
      </c>
      <c r="E19" s="0" t="n">
        <f aca="false">'Sopron megye'!G24</f>
        <v>0</v>
      </c>
      <c r="F19" s="0" t="n">
        <f aca="false">'Sopron megye'!H24</f>
        <v>0</v>
      </c>
      <c r="G19" s="0" t="n">
        <f aca="false">'Sopron megye'!I24</f>
        <v>0</v>
      </c>
      <c r="H19" s="0" t="n">
        <f aca="false">'Sopron megye'!W24</f>
        <v>63</v>
      </c>
      <c r="I19" s="0" t="n">
        <f aca="false">'Sopron megye'!X24</f>
        <v>41</v>
      </c>
      <c r="J19" s="0" t="n">
        <f aca="false">'Sopron megye'!Y24</f>
        <v>830</v>
      </c>
      <c r="K19" s="0" t="n">
        <f aca="false">'Sopron megye'!Z24</f>
        <v>0</v>
      </c>
      <c r="L19" s="0" t="n">
        <f aca="false">'Sopron megye'!AA24</f>
        <v>3</v>
      </c>
    </row>
    <row r="20" customFormat="false" ht="13.8" hidden="false" customHeight="false" outlineLevel="0" collapsed="false">
      <c r="A20" s="0" t="str">
        <f aca="false">'Sopron megye'!A25</f>
        <v>Klimpa, Kelénpatak</v>
      </c>
      <c r="B20" s="0" t="n">
        <f aca="false">'Sopron megye'!D25</f>
        <v>0</v>
      </c>
      <c r="C20" s="0" t="n">
        <f aca="false">'Sopron megye'!E25</f>
        <v>45</v>
      </c>
      <c r="D20" s="0" t="n">
        <f aca="false">'Sopron megye'!F25</f>
        <v>865</v>
      </c>
      <c r="E20" s="0" t="n">
        <f aca="false">'Sopron megye'!G25</f>
        <v>0</v>
      </c>
      <c r="F20" s="0" t="n">
        <f aca="false">'Sopron megye'!H25</f>
        <v>0</v>
      </c>
      <c r="G20" s="0" t="n">
        <f aca="false">'Sopron megye'!I25</f>
        <v>0</v>
      </c>
      <c r="H20" s="0" t="n">
        <f aca="false">'Sopron megye'!W25</f>
        <v>8</v>
      </c>
      <c r="I20" s="0" t="n">
        <f aca="false">'Sopron megye'!X25</f>
        <v>43</v>
      </c>
      <c r="J20" s="0" t="n">
        <f aca="false">'Sopron megye'!Y25</f>
        <v>1207</v>
      </c>
      <c r="K20" s="0" t="n">
        <f aca="false">'Sopron megye'!Z25</f>
        <v>0</v>
      </c>
      <c r="L20" s="0" t="n">
        <f aca="false">'Sopron megye'!AA25</f>
        <v>0</v>
      </c>
    </row>
    <row r="21" customFormat="false" ht="13.8" hidden="false" customHeight="false" outlineLevel="0" collapsed="false">
      <c r="A21" s="0" t="str">
        <f aca="false">'Sopron megye'!A26</f>
        <v>Kopháza</v>
      </c>
      <c r="B21" s="0" t="n">
        <f aca="false">'Sopron megye'!D26</f>
        <v>16</v>
      </c>
      <c r="C21" s="0" t="n">
        <f aca="false">'Sopron megye'!E26</f>
        <v>41</v>
      </c>
      <c r="D21" s="0" t="n">
        <f aca="false">'Sopron megye'!F26</f>
        <v>1383</v>
      </c>
      <c r="E21" s="0" t="n">
        <f aca="false">'Sopron megye'!G26</f>
        <v>0</v>
      </c>
      <c r="F21" s="0" t="n">
        <f aca="false">'Sopron megye'!H26</f>
        <v>0</v>
      </c>
      <c r="G21" s="0" t="n">
        <f aca="false">'Sopron megye'!I26</f>
        <v>0</v>
      </c>
      <c r="H21" s="0" t="n">
        <f aca="false">'Sopron megye'!W26</f>
        <v>44</v>
      </c>
      <c r="I21" s="0" t="n">
        <f aca="false">'Sopron megye'!X26</f>
        <v>38</v>
      </c>
      <c r="J21" s="0" t="n">
        <f aca="false">'Sopron megye'!Y26</f>
        <v>1773</v>
      </c>
      <c r="K21" s="0" t="n">
        <f aca="false">'Sopron megye'!Z26</f>
        <v>0</v>
      </c>
      <c r="L21" s="0" t="n">
        <f aca="false">'Sopron megye'!AA26</f>
        <v>0</v>
      </c>
    </row>
    <row r="22" customFormat="false" ht="13.8" hidden="false" customHeight="false" outlineLevel="0" collapsed="false">
      <c r="A22" s="0" t="str">
        <f aca="false">'Sopron megye'!A27</f>
        <v>Kővezd, Sopronkövesd</v>
      </c>
      <c r="B22" s="0" t="n">
        <f aca="false">'Sopron megye'!D27</f>
        <v>1139</v>
      </c>
      <c r="C22" s="0" t="n">
        <f aca="false">'Sopron megye'!E27</f>
        <v>24</v>
      </c>
      <c r="D22" s="0" t="n">
        <f aca="false">'Sopron megye'!F27</f>
        <v>9</v>
      </c>
      <c r="E22" s="0" t="n">
        <f aca="false">'Sopron megye'!G27</f>
        <v>0</v>
      </c>
      <c r="F22" s="0" t="n">
        <f aca="false">'Sopron megye'!H27</f>
        <v>1</v>
      </c>
      <c r="G22" s="0" t="n">
        <f aca="false">'Sopron megye'!I27</f>
        <v>0</v>
      </c>
      <c r="H22" s="0" t="n">
        <f aca="false">'Sopron megye'!W27</f>
        <v>1338</v>
      </c>
      <c r="I22" s="0" t="n">
        <f aca="false">'Sopron megye'!X27</f>
        <v>3</v>
      </c>
      <c r="J22" s="0" t="n">
        <f aca="false">'Sopron megye'!Y27</f>
        <v>12</v>
      </c>
      <c r="K22" s="0" t="n">
        <f aca="false">'Sopron megye'!Z27</f>
        <v>0</v>
      </c>
      <c r="L22" s="0" t="n">
        <f aca="false">'Sopron megye'!AA27</f>
        <v>1</v>
      </c>
    </row>
    <row r="23" customFormat="false" ht="13.8" hidden="false" customHeight="false" outlineLevel="0" collapsed="false">
      <c r="A23" s="0" t="str">
        <f aca="false">'Sopron megye'!A28</f>
        <v>Küllő</v>
      </c>
      <c r="B23" s="0" t="n">
        <f aca="false">'Sopron megye'!D28</f>
        <v>7</v>
      </c>
      <c r="C23" s="0" t="n">
        <f aca="false">'Sopron megye'!E28</f>
        <v>439</v>
      </c>
      <c r="D23" s="0" t="n">
        <f aca="false">'Sopron megye'!F28</f>
        <v>3</v>
      </c>
      <c r="E23" s="0" t="n">
        <f aca="false">'Sopron megye'!G28</f>
        <v>0</v>
      </c>
      <c r="F23" s="0" t="n">
        <f aca="false">'Sopron megye'!H28</f>
        <v>0</v>
      </c>
      <c r="G23" s="0" t="n">
        <f aca="false">'Sopron megye'!I28</f>
        <v>0</v>
      </c>
      <c r="H23" s="0" t="n">
        <f aca="false">'Sopron megye'!W28</f>
        <v>7</v>
      </c>
      <c r="I23" s="0" t="n">
        <f aca="false">'Sopron megye'!X28</f>
        <v>532</v>
      </c>
      <c r="J23" s="0" t="n">
        <f aca="false">'Sopron megye'!Y28</f>
        <v>2</v>
      </c>
      <c r="K23" s="0" t="n">
        <f aca="false">'Sopron megye'!Z28</f>
        <v>0</v>
      </c>
      <c r="L23" s="0" t="n">
        <f aca="false">'Sopron megye'!AA28</f>
        <v>17</v>
      </c>
    </row>
    <row r="24" customFormat="false" ht="13.8" hidden="false" customHeight="false" outlineLevel="0" collapsed="false">
      <c r="A24" s="0" t="str">
        <f aca="false">'Sopron megye'!A29</f>
        <v>Lakfalva</v>
      </c>
      <c r="B24" s="0" t="n">
        <f aca="false">'Sopron megye'!D29</f>
        <v>6</v>
      </c>
      <c r="C24" s="0" t="n">
        <f aca="false">'Sopron megye'!E29</f>
        <v>223</v>
      </c>
      <c r="D24" s="0" t="n">
        <f aca="false">'Sopron megye'!F29</f>
        <v>329</v>
      </c>
      <c r="E24" s="0" t="n">
        <f aca="false">'Sopron megye'!G29</f>
        <v>0</v>
      </c>
      <c r="F24" s="0" t="n">
        <f aca="false">'Sopron megye'!H29</f>
        <v>0</v>
      </c>
      <c r="G24" s="0" t="n">
        <f aca="false">'Sopron megye'!I29</f>
        <v>0</v>
      </c>
      <c r="H24" s="0" t="n">
        <f aca="false">'Sopron megye'!W29</f>
        <v>33</v>
      </c>
      <c r="I24" s="0" t="n">
        <f aca="false">'Sopron megye'!X29</f>
        <v>394</v>
      </c>
      <c r="J24" s="0" t="n">
        <f aca="false">'Sopron megye'!Y29</f>
        <v>201</v>
      </c>
      <c r="K24" s="0" t="n">
        <f aca="false">'Sopron megye'!Z29</f>
        <v>1</v>
      </c>
      <c r="L24" s="0" t="n">
        <f aca="false">'Sopron megye'!AA29</f>
        <v>0</v>
      </c>
    </row>
    <row r="25" customFormat="false" ht="13.8" hidden="false" customHeight="false" outlineLevel="0" collapsed="false">
      <c r="A25" s="0" t="str">
        <f aca="false">'Sopron megye'!A30</f>
        <v>Lakompak</v>
      </c>
      <c r="B25" s="0" t="n">
        <f aca="false">'Sopron megye'!D30</f>
        <v>30</v>
      </c>
      <c r="C25" s="0" t="n">
        <f aca="false">'Sopron megye'!E30</f>
        <v>1313</v>
      </c>
      <c r="D25" s="0" t="n">
        <f aca="false">'Sopron megye'!F30</f>
        <v>40</v>
      </c>
      <c r="E25" s="0" t="n">
        <f aca="false">'Sopron megye'!G30</f>
        <v>1</v>
      </c>
      <c r="F25" s="0" t="n">
        <f aca="false">'Sopron megye'!H30</f>
        <v>0</v>
      </c>
      <c r="G25" s="0" t="n">
        <f aca="false">'Sopron megye'!I30</f>
        <v>0</v>
      </c>
      <c r="H25" s="0" t="n">
        <f aca="false">'Sopron megye'!W30</f>
        <v>199</v>
      </c>
      <c r="I25" s="0" t="n">
        <f aca="false">'Sopron megye'!X30</f>
        <v>1453</v>
      </c>
      <c r="J25" s="0" t="n">
        <f aca="false">'Sopron megye'!Y30</f>
        <v>12</v>
      </c>
      <c r="K25" s="0" t="n">
        <f aca="false">'Sopron megye'!Z30</f>
        <v>0</v>
      </c>
      <c r="L25" s="0" t="n">
        <f aca="false">'Sopron megye'!AA30</f>
        <v>4</v>
      </c>
    </row>
    <row r="26" customFormat="false" ht="13.8" hidden="false" customHeight="false" outlineLevel="0" collapsed="false">
      <c r="A26" s="0" t="str">
        <f aca="false">'Sopron megye'!A31</f>
        <v>Lépesfalu, Lépesfalva</v>
      </c>
      <c r="B26" s="0" t="n">
        <f aca="false">'Sopron megye'!D31</f>
        <v>11</v>
      </c>
      <c r="C26" s="0" t="n">
        <f aca="false">'Sopron megye'!E31</f>
        <v>611</v>
      </c>
      <c r="D26" s="0" t="n">
        <f aca="false">'Sopron megye'!F31</f>
        <v>3</v>
      </c>
      <c r="E26" s="0" t="n">
        <f aca="false">'Sopron megye'!G31</f>
        <v>3</v>
      </c>
      <c r="F26" s="0" t="n">
        <f aca="false">'Sopron megye'!H31</f>
        <v>0</v>
      </c>
      <c r="G26" s="0" t="n">
        <f aca="false">'Sopron megye'!I31</f>
        <v>0</v>
      </c>
      <c r="H26" s="0" t="n">
        <f aca="false">'Sopron megye'!W31</f>
        <v>21</v>
      </c>
      <c r="I26" s="0" t="n">
        <f aca="false">'Sopron megye'!X31</f>
        <v>873</v>
      </c>
      <c r="J26" s="0" t="n">
        <f aca="false">'Sopron megye'!Y31</f>
        <v>2</v>
      </c>
      <c r="K26" s="0" t="n">
        <f aca="false">'Sopron megye'!Z31</f>
        <v>0</v>
      </c>
      <c r="L26" s="0" t="n">
        <f aca="false">'Sopron megye'!AA31</f>
        <v>15</v>
      </c>
    </row>
    <row r="27" customFormat="false" ht="13.8" hidden="false" customHeight="false" outlineLevel="0" collapsed="false">
      <c r="A27" s="0" t="str">
        <f aca="false">'Sopron megye'!A32</f>
        <v>Lózs, Nagylózs</v>
      </c>
      <c r="B27" s="0" t="n">
        <f aca="false">'Sopron megye'!D32</f>
        <v>1367</v>
      </c>
      <c r="C27" s="0" t="n">
        <f aca="false">'Sopron megye'!E32</f>
        <v>17</v>
      </c>
      <c r="D27" s="0" t="n">
        <f aca="false">'Sopron megye'!F32</f>
        <v>3</v>
      </c>
      <c r="E27" s="0" t="n">
        <f aca="false">'Sopron megye'!G32</f>
        <v>0</v>
      </c>
      <c r="F27" s="0" t="n">
        <f aca="false">'Sopron megye'!H32</f>
        <v>0</v>
      </c>
      <c r="G27" s="0" t="n">
        <f aca="false">'Sopron megye'!I32</f>
        <v>0</v>
      </c>
      <c r="H27" s="0" t="n">
        <f aca="false">'Sopron megye'!W32</f>
        <v>1279</v>
      </c>
      <c r="I27" s="0" t="n">
        <f aca="false">'Sopron megye'!X32</f>
        <v>25</v>
      </c>
      <c r="J27" s="0" t="n">
        <f aca="false">'Sopron megye'!Y32</f>
        <v>8</v>
      </c>
      <c r="K27" s="0" t="n">
        <f aca="false">'Sopron megye'!Z32</f>
        <v>0</v>
      </c>
      <c r="L27" s="0" t="n">
        <f aca="false">'Sopron megye'!AA32</f>
        <v>1</v>
      </c>
    </row>
    <row r="28" customFormat="false" ht="13.8" hidden="false" customHeight="false" outlineLevel="0" collapsed="false">
      <c r="A28" s="0" t="str">
        <f aca="false">'Sopron megye'!A33</f>
        <v>Medgyes, Fertőmeggyes</v>
      </c>
      <c r="B28" s="0" t="n">
        <f aca="false">'Sopron megye'!D33</f>
        <v>17</v>
      </c>
      <c r="C28" s="0" t="n">
        <f aca="false">'Sopron megye'!E33</f>
        <v>1119</v>
      </c>
      <c r="D28" s="0" t="n">
        <f aca="false">'Sopron megye'!F33</f>
        <v>1</v>
      </c>
      <c r="E28" s="0" t="n">
        <f aca="false">'Sopron megye'!G33</f>
        <v>0</v>
      </c>
      <c r="F28" s="0" t="n">
        <f aca="false">'Sopron megye'!H33</f>
        <v>0</v>
      </c>
      <c r="G28" s="0" t="n">
        <f aca="false">'Sopron megye'!I33</f>
        <v>0</v>
      </c>
      <c r="H28" s="0" t="n">
        <f aca="false">'Sopron megye'!W33</f>
        <v>49</v>
      </c>
      <c r="I28" s="0" t="n">
        <f aca="false">'Sopron megye'!X33</f>
        <v>1755</v>
      </c>
      <c r="J28" s="0" t="n">
        <f aca="false">'Sopron megye'!Y33</f>
        <v>3</v>
      </c>
      <c r="K28" s="0" t="n">
        <f aca="false">'Sopron megye'!Z33</f>
        <v>0</v>
      </c>
      <c r="L28" s="0" t="n">
        <f aca="false">'Sopron megye'!AA33</f>
        <v>27</v>
      </c>
    </row>
    <row r="29" customFormat="false" ht="13.8" hidden="false" customHeight="false" outlineLevel="0" collapsed="false">
      <c r="A29" s="0" t="str">
        <f aca="false">'Sopron megye'!A34</f>
        <v>Nyék, Sopronnyék</v>
      </c>
      <c r="B29" s="0" t="n">
        <f aca="false">'Sopron megye'!D34</f>
        <v>30</v>
      </c>
      <c r="C29" s="0" t="n">
        <f aca="false">'Sopron megye'!E34</f>
        <v>1583</v>
      </c>
      <c r="D29" s="0" t="n">
        <f aca="false">'Sopron megye'!F34</f>
        <v>9</v>
      </c>
      <c r="E29" s="0" t="n">
        <f aca="false">'Sopron megye'!G34</f>
        <v>20</v>
      </c>
      <c r="F29" s="0" t="n">
        <f aca="false">'Sopron megye'!H34</f>
        <v>0</v>
      </c>
      <c r="G29" s="0" t="n">
        <f aca="false">'Sopron megye'!I34</f>
        <v>0</v>
      </c>
      <c r="H29" s="0" t="n">
        <f aca="false">'Sopron megye'!W34</f>
        <v>56</v>
      </c>
      <c r="I29" s="0" t="n">
        <f aca="false">'Sopron megye'!X34</f>
        <v>1701</v>
      </c>
      <c r="J29" s="0" t="n">
        <f aca="false">'Sopron megye'!Y34</f>
        <v>12</v>
      </c>
      <c r="K29" s="0" t="n">
        <f aca="false">'Sopron megye'!Z34</f>
        <v>8</v>
      </c>
      <c r="L29" s="0" t="n">
        <f aca="false">'Sopron megye'!AA34</f>
        <v>13</v>
      </c>
    </row>
    <row r="30" customFormat="false" ht="13.8" hidden="false" customHeight="false" outlineLevel="0" collapsed="false">
      <c r="A30" s="0" t="str">
        <f aca="false">'Sopron megye'!A35</f>
        <v>Pereszteg (Német-), Pereszteg</v>
      </c>
      <c r="B30" s="0" t="n">
        <f aca="false">'Sopron megye'!D35</f>
        <v>1013</v>
      </c>
      <c r="C30" s="0" t="n">
        <f aca="false">'Sopron megye'!E35</f>
        <v>25</v>
      </c>
      <c r="D30" s="0" t="n">
        <f aca="false">'Sopron megye'!F35</f>
        <v>5</v>
      </c>
      <c r="E30" s="0" t="n">
        <f aca="false">'Sopron megye'!G35</f>
        <v>2</v>
      </c>
      <c r="F30" s="0" t="n">
        <f aca="false">'Sopron megye'!H35</f>
        <v>0</v>
      </c>
      <c r="G30" s="0" t="n">
        <f aca="false">'Sopron megye'!I35</f>
        <v>0</v>
      </c>
      <c r="H30" s="0" t="n">
        <f aca="false">'Sopron megye'!W35</f>
        <v>1082</v>
      </c>
      <c r="I30" s="0" t="n">
        <f aca="false">'Sopron megye'!X35</f>
        <v>9</v>
      </c>
      <c r="J30" s="0" t="n">
        <f aca="false">'Sopron megye'!Y35</f>
        <v>22</v>
      </c>
      <c r="K30" s="0" t="n">
        <f aca="false">'Sopron megye'!Z35</f>
        <v>1</v>
      </c>
      <c r="L30" s="0" t="n">
        <f aca="false">'Sopron megye'!AA35</f>
        <v>1</v>
      </c>
    </row>
    <row r="31" customFormat="false" ht="13.8" hidden="false" customHeight="false" outlineLevel="0" collapsed="false">
      <c r="A31" s="0" t="str">
        <f aca="false">'Sopron megye'!A36</f>
        <v>Péterfa (Alsó-)</v>
      </c>
      <c r="B31" s="0" t="n">
        <f aca="false">'Sopron megye'!D36</f>
        <v>9</v>
      </c>
      <c r="C31" s="0" t="n">
        <f aca="false">'Sopron megye'!E36</f>
        <v>449</v>
      </c>
      <c r="D31" s="0" t="n">
        <f aca="false">'Sopron megye'!F36</f>
        <v>1</v>
      </c>
      <c r="E31" s="0" t="n">
        <f aca="false">'Sopron megye'!G36</f>
        <v>0</v>
      </c>
      <c r="F31" s="0" t="n">
        <f aca="false">'Sopron megye'!H36</f>
        <v>0</v>
      </c>
      <c r="G31" s="0" t="n">
        <f aca="false">'Sopron megye'!I36</f>
        <v>0</v>
      </c>
      <c r="H31" s="0" t="n">
        <f aca="false">'Sopron megye'!W36</f>
        <v>21</v>
      </c>
      <c r="I31" s="0" t="n">
        <f aca="false">'Sopron megye'!X36</f>
        <v>515</v>
      </c>
      <c r="J31" s="0" t="n">
        <f aca="false">'Sopron megye'!Y36</f>
        <v>2</v>
      </c>
      <c r="K31" s="0" t="n">
        <f aca="false">'Sopron megye'!Z36</f>
        <v>1</v>
      </c>
      <c r="L31" s="0" t="n">
        <f aca="false">'Sopron megye'!AA36</f>
        <v>0</v>
      </c>
    </row>
    <row r="32" customFormat="false" ht="13.8" hidden="false" customHeight="false" outlineLevel="0" collapsed="false">
      <c r="A32" s="0" t="str">
        <f aca="false">'Sopron megye'!A37</f>
        <v>Péterfa (Felső-)</v>
      </c>
      <c r="B32" s="0" t="n">
        <f aca="false">'Sopron megye'!D37</f>
        <v>1</v>
      </c>
      <c r="C32" s="0" t="n">
        <f aca="false">'Sopron megye'!E37</f>
        <v>371</v>
      </c>
      <c r="D32" s="0" t="n">
        <f aca="false">'Sopron megye'!F37</f>
        <v>1</v>
      </c>
      <c r="E32" s="0" t="n">
        <f aca="false">'Sopron megye'!G37</f>
        <v>0</v>
      </c>
      <c r="F32" s="0" t="n">
        <f aca="false">'Sopron megye'!H37</f>
        <v>0</v>
      </c>
      <c r="G32" s="0" t="n">
        <f aca="false">'Sopron megye'!I37</f>
        <v>0</v>
      </c>
      <c r="H32" s="0" t="n">
        <f aca="false">'Sopron megye'!W37</f>
        <v>7</v>
      </c>
      <c r="I32" s="0" t="n">
        <f aca="false">'Sopron megye'!X37</f>
        <v>420</v>
      </c>
      <c r="J32" s="0" t="n">
        <f aca="false">'Sopron megye'!Y37</f>
        <v>9</v>
      </c>
      <c r="K32" s="0" t="n">
        <f aca="false">'Sopron megye'!Z37</f>
        <v>0</v>
      </c>
      <c r="L32" s="0" t="n">
        <f aca="false">'Sopron megye'!AA37</f>
        <v>0</v>
      </c>
    </row>
    <row r="33" customFormat="false" ht="13.8" hidden="false" customHeight="false" outlineLevel="0" collapsed="false">
      <c r="A33" s="0" t="str">
        <f aca="false">'Sopron megye'!A38</f>
        <v>Pinnye</v>
      </c>
      <c r="B33" s="0" t="n">
        <f aca="false">'Sopron megye'!D38</f>
        <v>606</v>
      </c>
      <c r="C33" s="0" t="n">
        <f aca="false">'Sopron megye'!E38</f>
        <v>12</v>
      </c>
      <c r="D33" s="0" t="n">
        <f aca="false">'Sopron megye'!F38</f>
        <v>7</v>
      </c>
      <c r="E33" s="0" t="n">
        <f aca="false">'Sopron megye'!G38</f>
        <v>7</v>
      </c>
      <c r="F33" s="0" t="n">
        <f aca="false">'Sopron megye'!H38</f>
        <v>2</v>
      </c>
      <c r="G33" s="0" t="n">
        <f aca="false">'Sopron megye'!I38</f>
        <v>0</v>
      </c>
      <c r="H33" s="0" t="n">
        <f aca="false">'Sopron megye'!W38</f>
        <v>604</v>
      </c>
      <c r="I33" s="0" t="n">
        <f aca="false">'Sopron megye'!X38</f>
        <v>16</v>
      </c>
      <c r="J33" s="0" t="n">
        <f aca="false">'Sopron megye'!Y38</f>
        <v>6</v>
      </c>
      <c r="K33" s="0" t="n">
        <f aca="false">'Sopron megye'!Z38</f>
        <v>0</v>
      </c>
      <c r="L33" s="0" t="n">
        <f aca="false">'Sopron megye'!AA38</f>
        <v>3</v>
      </c>
    </row>
    <row r="34" customFormat="false" ht="13.8" hidden="false" customHeight="false" outlineLevel="0" collapsed="false">
      <c r="A34" s="0" t="str">
        <f aca="false">'Sopron megye'!A39</f>
        <v>Rákos, Fertőrákos</v>
      </c>
      <c r="B34" s="0" t="n">
        <f aca="false">'Sopron megye'!D39</f>
        <v>97</v>
      </c>
      <c r="C34" s="0" t="n">
        <f aca="false">'Sopron megye'!E39</f>
        <v>1800</v>
      </c>
      <c r="D34" s="0" t="n">
        <f aca="false">'Sopron megye'!F39</f>
        <v>4</v>
      </c>
      <c r="E34" s="0" t="n">
        <f aca="false">'Sopron megye'!G39</f>
        <v>0</v>
      </c>
      <c r="F34" s="0" t="n">
        <f aca="false">'Sopron megye'!H39</f>
        <v>0</v>
      </c>
      <c r="G34" s="0" t="n">
        <f aca="false">'Sopron megye'!I39</f>
        <v>0</v>
      </c>
      <c r="H34" s="0" t="n">
        <f aca="false">'Sopron megye'!W39</f>
        <v>150</v>
      </c>
      <c r="I34" s="0" t="n">
        <f aca="false">'Sopron megye'!X39</f>
        <v>2766</v>
      </c>
      <c r="J34" s="0" t="n">
        <f aca="false">'Sopron megye'!Y39</f>
        <v>4</v>
      </c>
      <c r="K34" s="0" t="n">
        <f aca="false">'Sopron megye'!Z39</f>
        <v>0</v>
      </c>
      <c r="L34" s="0" t="n">
        <f aca="false">'Sopron megye'!AA39</f>
        <v>60</v>
      </c>
    </row>
    <row r="35" customFormat="false" ht="13.8" hidden="false" customHeight="false" outlineLevel="0" collapsed="false">
      <c r="A35" s="0" t="str">
        <f aca="false">'Sopron megye'!A40</f>
        <v>Ritzing, Récény</v>
      </c>
      <c r="B35" s="0" t="n">
        <f aca="false">'Sopron megye'!D40</f>
        <v>4</v>
      </c>
      <c r="C35" s="0" t="n">
        <f aca="false">'Sopron megye'!E40</f>
        <v>925</v>
      </c>
      <c r="D35" s="0" t="n">
        <f aca="false">'Sopron megye'!F40</f>
        <v>18</v>
      </c>
      <c r="E35" s="0" t="n">
        <f aca="false">'Sopron megye'!G40</f>
        <v>1</v>
      </c>
      <c r="F35" s="0" t="n">
        <f aca="false">'Sopron megye'!H40</f>
        <v>0</v>
      </c>
      <c r="G35" s="0" t="n">
        <f aca="false">'Sopron megye'!I40</f>
        <v>0</v>
      </c>
      <c r="H35" s="0" t="n">
        <f aca="false">'Sopron megye'!W40</f>
        <v>10</v>
      </c>
      <c r="I35" s="0" t="n">
        <f aca="false">'Sopron megye'!X40</f>
        <v>1402</v>
      </c>
      <c r="J35" s="0" t="n">
        <f aca="false">'Sopron megye'!Y40</f>
        <v>8</v>
      </c>
      <c r="K35" s="0" t="n">
        <f aca="false">'Sopron megye'!Z40</f>
        <v>0</v>
      </c>
      <c r="L35" s="0" t="n">
        <f aca="false">'Sopron megye'!AA40</f>
        <v>14</v>
      </c>
    </row>
    <row r="36" customFormat="false" ht="13.8" hidden="false" customHeight="false" outlineLevel="0" collapsed="false">
      <c r="A36" s="0" t="str">
        <f aca="false">'Sopron megye'!A41</f>
        <v>Somfalva</v>
      </c>
      <c r="B36" s="0" t="n">
        <f aca="false">'Sopron megye'!D41</f>
        <v>4</v>
      </c>
      <c r="C36" s="0" t="n">
        <f aca="false">'Sopron megye'!E41</f>
        <v>1627</v>
      </c>
      <c r="D36" s="0" t="n">
        <f aca="false">'Sopron megye'!F41</f>
        <v>7</v>
      </c>
      <c r="E36" s="0" t="n">
        <f aca="false">'Sopron megye'!G41</f>
        <v>0</v>
      </c>
      <c r="F36" s="0" t="n">
        <f aca="false">'Sopron megye'!H41</f>
        <v>0</v>
      </c>
      <c r="G36" s="0" t="n">
        <f aca="false">'Sopron megye'!I41</f>
        <v>0</v>
      </c>
      <c r="H36" s="0" t="n">
        <f aca="false">'Sopron megye'!W41</f>
        <v>28</v>
      </c>
      <c r="I36" s="0" t="n">
        <f aca="false">'Sopron megye'!X41</f>
        <v>2093</v>
      </c>
      <c r="J36" s="0" t="n">
        <f aca="false">'Sopron megye'!Y41</f>
        <v>8</v>
      </c>
      <c r="K36" s="0" t="n">
        <f aca="false">'Sopron megye'!Z41</f>
        <v>1</v>
      </c>
      <c r="L36" s="0" t="n">
        <f aca="false">'Sopron megye'!AA41</f>
        <v>29</v>
      </c>
    </row>
    <row r="37" customFormat="false" ht="13.8" hidden="false" customHeight="false" outlineLevel="0" collapsed="false">
      <c r="A37" s="0" t="str">
        <f aca="false">'Sopron megye'!A42</f>
        <v>Szécsény, Sopronszécseny</v>
      </c>
      <c r="B37" s="0" t="n">
        <f aca="false">'Sopron megye'!D42</f>
        <v>291</v>
      </c>
      <c r="C37" s="0" t="n">
        <f aca="false">'Sopron megye'!E42</f>
        <v>2</v>
      </c>
      <c r="D37" s="0" t="n">
        <f aca="false">'Sopron megye'!F42</f>
        <v>1</v>
      </c>
      <c r="E37" s="0" t="n">
        <f aca="false">'Sopron megye'!G42</f>
        <v>0</v>
      </c>
      <c r="F37" s="0" t="n">
        <f aca="false">'Sopron megye'!H42</f>
        <v>0</v>
      </c>
      <c r="G37" s="0" t="n">
        <f aca="false">'Sopron megye'!I42</f>
        <v>0</v>
      </c>
      <c r="H37" s="0" t="n">
        <f aca="false">'Sopron megye'!W42</f>
        <v>250</v>
      </c>
      <c r="I37" s="0" t="n">
        <f aca="false">'Sopron megye'!X42</f>
        <v>2</v>
      </c>
      <c r="J37" s="0" t="n">
        <f aca="false">'Sopron megye'!Y42</f>
        <v>1</v>
      </c>
      <c r="K37" s="0" t="n">
        <f aca="false">'Sopron megye'!Z42</f>
        <v>0</v>
      </c>
      <c r="L37" s="0" t="n">
        <f aca="false">'Sopron megye'!AA42</f>
        <v>0</v>
      </c>
    </row>
    <row r="38" customFormat="false" ht="13.8" hidden="false" customHeight="false" outlineLevel="0" collapsed="false">
      <c r="A38" s="0" t="str">
        <f aca="false">'Sopron megye'!A43</f>
        <v>Vepperd, Veperd</v>
      </c>
      <c r="B38" s="0" t="n">
        <f aca="false">'Sopron megye'!D43</f>
        <v>7</v>
      </c>
      <c r="C38" s="0" t="n">
        <f aca="false">'Sopron megye'!E43</f>
        <v>946</v>
      </c>
      <c r="D38" s="0" t="n">
        <f aca="false">'Sopron megye'!F43</f>
        <v>9</v>
      </c>
      <c r="E38" s="0" t="n">
        <f aca="false">'Sopron megye'!G43</f>
        <v>0</v>
      </c>
      <c r="F38" s="0" t="n">
        <f aca="false">'Sopron megye'!H43</f>
        <v>0</v>
      </c>
      <c r="G38" s="0" t="n">
        <f aca="false">'Sopron megye'!I43</f>
        <v>0</v>
      </c>
      <c r="H38" s="0" t="n">
        <f aca="false">'Sopron megye'!W43</f>
        <v>11</v>
      </c>
      <c r="I38" s="0" t="n">
        <f aca="false">'Sopron megye'!X43</f>
        <v>1078</v>
      </c>
      <c r="J38" s="0" t="n">
        <f aca="false">'Sopron megye'!Y43</f>
        <v>8</v>
      </c>
      <c r="K38" s="0" t="n">
        <f aca="false">'Sopron megye'!Z43</f>
        <v>0</v>
      </c>
      <c r="L38" s="0" t="n">
        <f aca="false">'Sopron megye'!AA43</f>
        <v>12</v>
      </c>
    </row>
    <row r="39" customFormat="false" ht="13.8" hidden="false" customHeight="false" outlineLevel="0" collapsed="false">
      <c r="A39" s="0" t="str">
        <f aca="false">'Sopron megye'!A44</f>
        <v>Lok</v>
      </c>
      <c r="B39" s="0" t="n">
        <f aca="false">'Sopron megye'!D44</f>
        <v>0</v>
      </c>
      <c r="C39" s="0" t="n">
        <f aca="false">'Sopron megye'!E44</f>
        <v>0</v>
      </c>
      <c r="D39" s="0" t="n">
        <f aca="false">'Sopron megye'!F44</f>
        <v>0</v>
      </c>
      <c r="E39" s="0" t="n">
        <f aca="false">'Sopron megye'!G44</f>
        <v>0</v>
      </c>
      <c r="F39" s="0" t="n">
        <f aca="false">'Sopron megye'!H44</f>
        <v>0</v>
      </c>
      <c r="G39" s="0" t="n">
        <f aca="false">'Sopron megye'!I44</f>
        <v>0</v>
      </c>
      <c r="H39" s="0" t="n">
        <f aca="false">'Sopron megye'!W44</f>
        <v>17</v>
      </c>
      <c r="I39" s="0" t="n">
        <f aca="false">'Sopron megye'!X44</f>
        <v>579</v>
      </c>
      <c r="J39" s="0" t="n">
        <f aca="false">'Sopron megye'!Y44</f>
        <v>3</v>
      </c>
      <c r="K39" s="0" t="n">
        <f aca="false">'Sopron megye'!Z44</f>
        <v>0</v>
      </c>
      <c r="L39" s="0" t="n">
        <f aca="false">'Sopron megye'!AA44</f>
        <v>0</v>
      </c>
    </row>
    <row r="40" customFormat="false" ht="13.8" hidden="false" customHeight="false" outlineLevel="0" collapsed="false">
      <c r="A40" s="0" t="str">
        <f aca="false">'Sopron megye'!A47</f>
        <v>Borbolya</v>
      </c>
      <c r="B40" s="0" t="n">
        <f aca="false">'Sopron megye'!D47</f>
        <v>4</v>
      </c>
      <c r="C40" s="0" t="n">
        <f aca="false">'Sopron megye'!E47</f>
        <v>554</v>
      </c>
      <c r="D40" s="0" t="n">
        <f aca="false">'Sopron megye'!F47</f>
        <v>1</v>
      </c>
      <c r="E40" s="0" t="n">
        <f aca="false">'Sopron megye'!G47</f>
        <v>1</v>
      </c>
      <c r="F40" s="0" t="n">
        <f aca="false">'Sopron megye'!H47</f>
        <v>0</v>
      </c>
      <c r="G40" s="0" t="n">
        <f aca="false">'Sopron megye'!I47</f>
        <v>0</v>
      </c>
      <c r="H40" s="0" t="n">
        <f aca="false">'Sopron megye'!W47</f>
        <v>58</v>
      </c>
      <c r="I40" s="0" t="n">
        <f aca="false">'Sopron megye'!X47</f>
        <v>741</v>
      </c>
      <c r="J40" s="0" t="n">
        <f aca="false">'Sopron megye'!Y47</f>
        <v>3</v>
      </c>
      <c r="K40" s="0" t="n">
        <f aca="false">'Sopron megye'!Z47</f>
        <v>0</v>
      </c>
      <c r="L40" s="0" t="n">
        <f aca="false">'Sopron megye'!AA47</f>
        <v>18</v>
      </c>
    </row>
    <row r="41" customFormat="false" ht="13.8" hidden="false" customHeight="false" outlineLevel="0" collapsed="false">
      <c r="A41" s="0" t="str">
        <f aca="false">'Sopron megye'!A48</f>
        <v>Darufalu, Darufalva</v>
      </c>
      <c r="B41" s="0" t="n">
        <f aca="false">'Sopron megye'!D48</f>
        <v>13</v>
      </c>
      <c r="C41" s="0" t="n">
        <f aca="false">'Sopron megye'!E48</f>
        <v>205</v>
      </c>
      <c r="D41" s="0" t="n">
        <f aca="false">'Sopron megye'!F48</f>
        <v>876</v>
      </c>
      <c r="E41" s="0" t="n">
        <f aca="false">'Sopron megye'!G48</f>
        <v>0</v>
      </c>
      <c r="F41" s="0" t="n">
        <f aca="false">'Sopron megye'!H48</f>
        <v>0</v>
      </c>
      <c r="G41" s="0" t="n">
        <f aca="false">'Sopron megye'!I48</f>
        <v>0</v>
      </c>
      <c r="H41" s="0" t="n">
        <f aca="false">'Sopron megye'!W48</f>
        <v>69</v>
      </c>
      <c r="I41" s="0" t="n">
        <f aca="false">'Sopron megye'!X48</f>
        <v>237</v>
      </c>
      <c r="J41" s="0" t="n">
        <f aca="false">'Sopron megye'!Y48</f>
        <v>916</v>
      </c>
      <c r="K41" s="0" t="n">
        <f aca="false">'Sopron megye'!Z48</f>
        <v>0</v>
      </c>
      <c r="L41" s="0" t="n">
        <f aca="false">'Sopron megye'!AA48</f>
        <v>10</v>
      </c>
    </row>
    <row r="42" customFormat="false" ht="13.8" hidden="false" customHeight="false" outlineLevel="0" collapsed="false">
      <c r="A42" s="0" t="str">
        <f aca="false">'Sopron megye'!A49</f>
        <v>Félszerfalu, Félszerfalva</v>
      </c>
      <c r="B42" s="0" t="n">
        <f aca="false">'Sopron megye'!D49</f>
        <v>38</v>
      </c>
      <c r="C42" s="0" t="n">
        <f aca="false">'Sopron megye'!E49</f>
        <v>499</v>
      </c>
      <c r="D42" s="0" t="n">
        <f aca="false">'Sopron megye'!F49</f>
        <v>4</v>
      </c>
      <c r="E42" s="0" t="n">
        <f aca="false">'Sopron megye'!G49</f>
        <v>0</v>
      </c>
      <c r="F42" s="0" t="n">
        <f aca="false">'Sopron megye'!H49</f>
        <v>0</v>
      </c>
      <c r="G42" s="0" t="n">
        <f aca="false">'Sopron megye'!I49</f>
        <v>0</v>
      </c>
      <c r="H42" s="0" t="n">
        <f aca="false">'Sopron megye'!W49</f>
        <v>62</v>
      </c>
      <c r="I42" s="0" t="n">
        <f aca="false">'Sopron megye'!X49</f>
        <v>739</v>
      </c>
      <c r="J42" s="0" t="n">
        <f aca="false">'Sopron megye'!Y49</f>
        <v>13</v>
      </c>
      <c r="K42" s="0" t="n">
        <f aca="false">'Sopron megye'!Z49</f>
        <v>0</v>
      </c>
      <c r="L42" s="0" t="n">
        <f aca="false">'Sopron megye'!AA49</f>
        <v>17</v>
      </c>
    </row>
    <row r="43" customFormat="false" ht="13.8" hidden="false" customHeight="false" outlineLevel="0" collapsed="false">
      <c r="A43" s="0" t="str">
        <f aca="false">'Sopron megye'!A50</f>
        <v>Fraknó</v>
      </c>
      <c r="B43" s="0" t="n">
        <f aca="false">'Sopron megye'!D50</f>
        <v>10</v>
      </c>
      <c r="C43" s="0" t="n">
        <f aca="false">'Sopron megye'!E50</f>
        <v>789</v>
      </c>
      <c r="D43" s="0" t="n">
        <f aca="false">'Sopron megye'!F50</f>
        <v>3</v>
      </c>
      <c r="E43" s="0" t="n">
        <f aca="false">'Sopron megye'!G50</f>
        <v>1</v>
      </c>
      <c r="F43" s="0" t="n">
        <f aca="false">'Sopron megye'!H50</f>
        <v>12</v>
      </c>
      <c r="G43" s="0" t="n">
        <f aca="false">'Sopron megye'!I50</f>
        <v>0</v>
      </c>
      <c r="H43" s="0" t="n">
        <f aca="false">'Sopron megye'!W50</f>
        <v>23</v>
      </c>
      <c r="I43" s="0" t="n">
        <f aca="false">'Sopron megye'!X50</f>
        <v>1045</v>
      </c>
      <c r="J43" s="0" t="n">
        <f aca="false">'Sopron megye'!Y50</f>
        <v>4</v>
      </c>
      <c r="K43" s="0" t="n">
        <f aca="false">'Sopron megye'!Z50</f>
        <v>1</v>
      </c>
      <c r="L43" s="0" t="n">
        <f aca="false">'Sopron megye'!AA50</f>
        <v>12</v>
      </c>
    </row>
    <row r="44" customFormat="false" ht="13.8" hidden="false" customHeight="false" outlineLevel="0" collapsed="false">
      <c r="A44" s="0" t="str">
        <f aca="false">'Sopron megye'!A51</f>
        <v>Márczfalva</v>
      </c>
      <c r="B44" s="0" t="n">
        <f aca="false">'Sopron megye'!D51</f>
        <v>6</v>
      </c>
      <c r="C44" s="0" t="n">
        <f aca="false">'Sopron megye'!E51</f>
        <v>1405</v>
      </c>
      <c r="D44" s="0" t="n">
        <f aca="false">'Sopron megye'!F51</f>
        <v>0</v>
      </c>
      <c r="E44" s="0" t="n">
        <f aca="false">'Sopron megye'!G51</f>
        <v>0</v>
      </c>
      <c r="F44" s="0" t="n">
        <f aca="false">'Sopron megye'!H51</f>
        <v>0</v>
      </c>
      <c r="G44" s="0" t="n">
        <f aca="false">'Sopron megye'!I51</f>
        <v>0</v>
      </c>
      <c r="H44" s="0" t="n">
        <f aca="false">'Sopron megye'!W51</f>
        <v>29</v>
      </c>
      <c r="I44" s="0" t="n">
        <f aca="false">'Sopron megye'!X51</f>
        <v>1770</v>
      </c>
      <c r="J44" s="0" t="n">
        <f aca="false">'Sopron megye'!Y51</f>
        <v>7</v>
      </c>
      <c r="K44" s="0" t="n">
        <f aca="false">'Sopron megye'!Z51</f>
        <v>0</v>
      </c>
      <c r="L44" s="0" t="n">
        <f aca="false">'Sopron megye'!AA51</f>
        <v>22</v>
      </c>
    </row>
    <row r="45" customFormat="false" ht="13.8" hidden="false" customHeight="false" outlineLevel="0" collapsed="false">
      <c r="A45" s="0" t="str">
        <f aca="false">'Sopron megye'!A52</f>
        <v>Nadasd, Fraknónádasd</v>
      </c>
      <c r="B45" s="0" t="n">
        <f aca="false">'Sopron megye'!D52</f>
        <v>7</v>
      </c>
      <c r="C45" s="0" t="n">
        <f aca="false">'Sopron megye'!E52</f>
        <v>1467</v>
      </c>
      <c r="D45" s="0" t="n">
        <f aca="false">'Sopron megye'!F52</f>
        <v>4</v>
      </c>
      <c r="E45" s="0" t="n">
        <f aca="false">'Sopron megye'!G52</f>
        <v>0</v>
      </c>
      <c r="F45" s="0" t="n">
        <f aca="false">'Sopron megye'!H52</f>
        <v>0</v>
      </c>
      <c r="G45" s="0" t="n">
        <f aca="false">'Sopron megye'!I52</f>
        <v>0</v>
      </c>
      <c r="H45" s="0" t="n">
        <f aca="false">'Sopron megye'!W52</f>
        <v>47</v>
      </c>
      <c r="I45" s="0" t="n">
        <f aca="false">'Sopron megye'!X52</f>
        <v>1978</v>
      </c>
      <c r="J45" s="0" t="n">
        <f aca="false">'Sopron megye'!Y52</f>
        <v>7</v>
      </c>
      <c r="K45" s="0" t="n">
        <f aca="false">'Sopron megye'!Z52</f>
        <v>0</v>
      </c>
      <c r="L45" s="0" t="n">
        <f aca="false">'Sopron megye'!AA52</f>
        <v>67</v>
      </c>
    </row>
    <row r="46" customFormat="false" ht="13.8" hidden="false" customHeight="false" outlineLevel="0" collapsed="false">
      <c r="A46" s="0" t="str">
        <f aca="false">'Sopron megye'!A53</f>
        <v>Nagy-Marton</v>
      </c>
      <c r="B46" s="0" t="n">
        <f aca="false">'Sopron megye'!D53</f>
        <v>113</v>
      </c>
      <c r="C46" s="0" t="n">
        <f aca="false">'Sopron megye'!E53</f>
        <v>3215</v>
      </c>
      <c r="D46" s="0" t="n">
        <f aca="false">'Sopron megye'!F53</f>
        <v>12</v>
      </c>
      <c r="E46" s="0" t="n">
        <f aca="false">'Sopron megye'!G53</f>
        <v>0</v>
      </c>
      <c r="F46" s="0" t="n">
        <f aca="false">'Sopron megye'!H53</f>
        <v>1</v>
      </c>
      <c r="G46" s="0" t="n">
        <f aca="false">'Sopron megye'!I53</f>
        <v>0</v>
      </c>
      <c r="H46" s="0" t="n">
        <f aca="false">'Sopron megye'!W53</f>
        <v>358</v>
      </c>
      <c r="I46" s="0" t="n">
        <f aca="false">'Sopron megye'!X53</f>
        <v>3359</v>
      </c>
      <c r="J46" s="0" t="n">
        <f aca="false">'Sopron megye'!Y53</f>
        <v>21</v>
      </c>
      <c r="K46" s="0" t="n">
        <f aca="false">'Sopron megye'!Z53</f>
        <v>8</v>
      </c>
      <c r="L46" s="0" t="n">
        <f aca="false">'Sopron megye'!AA53</f>
        <v>26</v>
      </c>
    </row>
    <row r="47" customFormat="false" ht="13.8" hidden="false" customHeight="false" outlineLevel="0" collapsed="false">
      <c r="A47" s="0" t="str">
        <f aca="false">'Sopron megye'!A54</f>
        <v>Ottova, Selegszántó</v>
      </c>
      <c r="B47" s="0" t="n">
        <f aca="false">'Sopron megye'!D54</f>
        <v>1</v>
      </c>
      <c r="C47" s="0" t="n">
        <f aca="false">'Sopron megye'!E54</f>
        <v>346</v>
      </c>
      <c r="D47" s="0" t="n">
        <f aca="false">'Sopron megye'!F54</f>
        <v>534</v>
      </c>
      <c r="E47" s="0" t="n">
        <f aca="false">'Sopron megye'!G54</f>
        <v>0</v>
      </c>
      <c r="F47" s="0" t="n">
        <f aca="false">'Sopron megye'!H54</f>
        <v>0</v>
      </c>
      <c r="G47" s="0" t="n">
        <f aca="false">'Sopron megye'!I54</f>
        <v>0</v>
      </c>
      <c r="H47" s="0" t="n">
        <f aca="false">'Sopron megye'!W54</f>
        <v>34</v>
      </c>
      <c r="I47" s="0" t="n">
        <f aca="false">'Sopron megye'!X54</f>
        <v>388</v>
      </c>
      <c r="J47" s="0" t="n">
        <f aca="false">'Sopron megye'!Y54</f>
        <v>478</v>
      </c>
      <c r="K47" s="0" t="n">
        <f aca="false">'Sopron megye'!Z54</f>
        <v>3</v>
      </c>
      <c r="L47" s="0" t="n">
        <f aca="false">'Sopron megye'!AA54</f>
        <v>5</v>
      </c>
    </row>
    <row r="48" customFormat="false" ht="13.8" hidden="false" customHeight="false" outlineLevel="0" collapsed="false">
      <c r="A48" s="0" t="str">
        <f aca="false">'Sopron megye'!A55</f>
        <v>Pecsenyéd</v>
      </c>
      <c r="B48" s="0" t="n">
        <f aca="false">'Sopron megye'!D55</f>
        <v>12</v>
      </c>
      <c r="C48" s="0" t="n">
        <f aca="false">'Sopron megye'!E55</f>
        <v>1807</v>
      </c>
      <c r="D48" s="0" t="n">
        <f aca="false">'Sopron megye'!F55</f>
        <v>4</v>
      </c>
      <c r="E48" s="0" t="n">
        <f aca="false">'Sopron megye'!G55</f>
        <v>0</v>
      </c>
      <c r="F48" s="0" t="n">
        <f aca="false">'Sopron megye'!H55</f>
        <v>0</v>
      </c>
      <c r="G48" s="0" t="n">
        <f aca="false">'Sopron megye'!I55</f>
        <v>0</v>
      </c>
      <c r="H48" s="0" t="n">
        <f aca="false">'Sopron megye'!W55</f>
        <v>35</v>
      </c>
      <c r="I48" s="0" t="n">
        <f aca="false">'Sopron megye'!X55</f>
        <v>1968</v>
      </c>
      <c r="J48" s="0" t="n">
        <f aca="false">'Sopron megye'!Y55</f>
        <v>5</v>
      </c>
      <c r="K48" s="0" t="n">
        <f aca="false">'Sopron megye'!Z55</f>
        <v>0</v>
      </c>
      <c r="L48" s="0" t="n">
        <f aca="false">'Sopron megye'!AA55</f>
        <v>1</v>
      </c>
    </row>
    <row r="49" customFormat="false" ht="13.8" hidden="false" customHeight="false" outlineLevel="0" collapsed="false">
      <c r="A49" s="0" t="str">
        <f aca="false">'Sopron megye'!A56</f>
        <v>Petőfalu, Petőfalva</v>
      </c>
      <c r="B49" s="0" t="n">
        <f aca="false">'Sopron megye'!D56</f>
        <v>15</v>
      </c>
      <c r="C49" s="0" t="n">
        <f aca="false">'Sopron megye'!E56</f>
        <v>623</v>
      </c>
      <c r="D49" s="0" t="n">
        <f aca="false">'Sopron megye'!F56</f>
        <v>1</v>
      </c>
      <c r="E49" s="0" t="n">
        <f aca="false">'Sopron megye'!G56</f>
        <v>1</v>
      </c>
      <c r="F49" s="0" t="n">
        <f aca="false">'Sopron megye'!H56</f>
        <v>0</v>
      </c>
      <c r="G49" s="0" t="n">
        <f aca="false">'Sopron megye'!I56</f>
        <v>0</v>
      </c>
      <c r="H49" s="0" t="n">
        <f aca="false">'Sopron megye'!W56</f>
        <v>6</v>
      </c>
      <c r="I49" s="0" t="n">
        <f aca="false">'Sopron megye'!X56</f>
        <v>689</v>
      </c>
      <c r="J49" s="0" t="n">
        <f aca="false">'Sopron megye'!Y56</f>
        <v>5</v>
      </c>
      <c r="K49" s="0" t="n">
        <f aca="false">'Sopron megye'!Z56</f>
        <v>0</v>
      </c>
      <c r="L49" s="0" t="n">
        <f aca="false">'Sopron megye'!AA56</f>
        <v>0</v>
      </c>
    </row>
    <row r="50" customFormat="false" ht="13.8" hidden="false" customHeight="false" outlineLevel="0" collapsed="false">
      <c r="A50" s="0" t="str">
        <f aca="false">'Sopron megye'!A57</f>
        <v>Rétfalu</v>
      </c>
      <c r="B50" s="0" t="n">
        <f aca="false">'Sopron megye'!D57</f>
        <v>3</v>
      </c>
      <c r="C50" s="0" t="n">
        <f aca="false">'Sopron megye'!E57</f>
        <v>1493</v>
      </c>
      <c r="D50" s="0" t="n">
        <f aca="false">'Sopron megye'!F57</f>
        <v>2</v>
      </c>
      <c r="E50" s="0" t="n">
        <f aca="false">'Sopron megye'!G57</f>
        <v>2</v>
      </c>
      <c r="F50" s="0" t="n">
        <f aca="false">'Sopron megye'!H57</f>
        <v>0</v>
      </c>
      <c r="G50" s="0" t="n">
        <f aca="false">'Sopron megye'!I57</f>
        <v>0</v>
      </c>
      <c r="H50" s="0" t="n">
        <f aca="false">'Sopron megye'!W57</f>
        <v>28</v>
      </c>
      <c r="I50" s="0" t="n">
        <f aca="false">'Sopron megye'!X57</f>
        <v>1741</v>
      </c>
      <c r="J50" s="0" t="n">
        <f aca="false">'Sopron megye'!Y57</f>
        <v>12</v>
      </c>
      <c r="K50" s="0" t="n">
        <f aca="false">'Sopron megye'!Z57</f>
        <v>0</v>
      </c>
      <c r="L50" s="0" t="n">
        <f aca="false">'Sopron megye'!AA57</f>
        <v>18</v>
      </c>
    </row>
    <row r="51" customFormat="false" ht="13.8" hidden="false" customHeight="false" outlineLevel="0" collapsed="false">
      <c r="A51" s="0" t="str">
        <f aca="false">'Sopron megye'!A58</f>
        <v>Siklós, Siklósd</v>
      </c>
      <c r="B51" s="0" t="n">
        <f aca="false">'Sopron megye'!D58</f>
        <v>3</v>
      </c>
      <c r="C51" s="0" t="n">
        <f aca="false">'Sopron megye'!E58</f>
        <v>659</v>
      </c>
      <c r="D51" s="0" t="n">
        <f aca="false">'Sopron megye'!F58</f>
        <v>540</v>
      </c>
      <c r="E51" s="0" t="n">
        <f aca="false">'Sopron megye'!G58</f>
        <v>0</v>
      </c>
      <c r="F51" s="0" t="n">
        <f aca="false">'Sopron megye'!H58</f>
        <v>0</v>
      </c>
      <c r="G51" s="0" t="n">
        <f aca="false">'Sopron megye'!I58</f>
        <v>0</v>
      </c>
      <c r="H51" s="0" t="n">
        <f aca="false">'Sopron megye'!W58</f>
        <v>29</v>
      </c>
      <c r="I51" s="0" t="n">
        <f aca="false">'Sopron megye'!X58</f>
        <v>904</v>
      </c>
      <c r="J51" s="0" t="n">
        <f aca="false">'Sopron megye'!Y58</f>
        <v>550</v>
      </c>
      <c r="K51" s="0" t="n">
        <f aca="false">'Sopron megye'!Z58</f>
        <v>1</v>
      </c>
      <c r="L51" s="0" t="n">
        <f aca="false">'Sopron megye'!AA58</f>
        <v>15</v>
      </c>
    </row>
    <row r="52" customFormat="false" ht="13.8" hidden="false" customHeight="false" outlineLevel="0" collapsed="false">
      <c r="A52" s="0" t="str">
        <f aca="false">'Sopron megye'!A59</f>
        <v>Stodra, Selegd</v>
      </c>
      <c r="B52" s="0" t="n">
        <f aca="false">'Sopron megye'!D59</f>
        <v>12</v>
      </c>
      <c r="C52" s="0" t="n">
        <f aca="false">'Sopron megye'!E59</f>
        <v>793</v>
      </c>
      <c r="D52" s="0" t="n">
        <f aca="false">'Sopron megye'!F59</f>
        <v>9</v>
      </c>
      <c r="E52" s="0" t="n">
        <f aca="false">'Sopron megye'!G59</f>
        <v>0</v>
      </c>
      <c r="F52" s="0" t="n">
        <f aca="false">'Sopron megye'!H59</f>
        <v>0</v>
      </c>
      <c r="G52" s="0" t="n">
        <f aca="false">'Sopron megye'!I59</f>
        <v>0</v>
      </c>
      <c r="H52" s="0" t="n">
        <f aca="false">'Sopron megye'!W59</f>
        <v>34</v>
      </c>
      <c r="I52" s="0" t="n">
        <f aca="false">'Sopron megye'!X59</f>
        <v>794</v>
      </c>
      <c r="J52" s="0" t="n">
        <f aca="false">'Sopron megye'!Y59</f>
        <v>9</v>
      </c>
      <c r="K52" s="0" t="n">
        <f aca="false">'Sopron megye'!Z59</f>
        <v>0</v>
      </c>
      <c r="L52" s="0" t="n">
        <f aca="false">'Sopron megye'!AA59</f>
        <v>0</v>
      </c>
    </row>
    <row r="53" customFormat="false" ht="13.8" hidden="false" customHeight="false" outlineLevel="0" collapsed="false">
      <c r="A53" s="0" t="str">
        <f aca="false">'Sopron megye'!A60</f>
        <v>Szent-Miklós, Lajtaszentmiklós</v>
      </c>
      <c r="B53" s="0" t="n">
        <f aca="false">'Sopron megye'!D60</f>
        <v>25</v>
      </c>
      <c r="C53" s="0" t="n">
        <f aca="false">'Sopron megye'!E60</f>
        <v>1675</v>
      </c>
      <c r="D53" s="0" t="n">
        <f aca="false">'Sopron megye'!F60</f>
        <v>10</v>
      </c>
      <c r="E53" s="0" t="n">
        <f aca="false">'Sopron megye'!G60</f>
        <v>1</v>
      </c>
      <c r="F53" s="0" t="n">
        <f aca="false">'Sopron megye'!H60</f>
        <v>0</v>
      </c>
      <c r="G53" s="0" t="n">
        <f aca="false">'Sopron megye'!I60</f>
        <v>36</v>
      </c>
      <c r="H53" s="0" t="n">
        <f aca="false">'Sopron megye'!W60</f>
        <v>298</v>
      </c>
      <c r="I53" s="0" t="n">
        <f aca="false">'Sopron megye'!X60</f>
        <v>2088</v>
      </c>
      <c r="J53" s="0" t="n">
        <f aca="false">'Sopron megye'!Y60</f>
        <v>8</v>
      </c>
      <c r="K53" s="0" t="n">
        <f aca="false">'Sopron megye'!Z60</f>
        <v>9</v>
      </c>
      <c r="L53" s="0" t="n">
        <f aca="false">'Sopron megye'!AA60</f>
        <v>57</v>
      </c>
    </row>
    <row r="54" customFormat="false" ht="13.8" hidden="false" customHeight="false" outlineLevel="0" collapsed="false">
      <c r="A54" s="0" t="str">
        <f aca="false">'Sopron megye'!A61</f>
        <v>Szikra</v>
      </c>
      <c r="B54" s="0" t="n">
        <f aca="false">'Sopron megye'!D61</f>
        <v>0</v>
      </c>
      <c r="C54" s="0" t="n">
        <f aca="false">'Sopron megye'!E61</f>
        <v>773</v>
      </c>
      <c r="D54" s="0" t="n">
        <f aca="false">'Sopron megye'!F61</f>
        <v>0</v>
      </c>
      <c r="E54" s="0" t="n">
        <f aca="false">'Sopron megye'!G61</f>
        <v>0</v>
      </c>
      <c r="F54" s="0" t="n">
        <f aca="false">'Sopron megye'!H61</f>
        <v>0</v>
      </c>
      <c r="G54" s="0" t="n">
        <f aca="false">'Sopron megye'!I61</f>
        <v>0</v>
      </c>
      <c r="H54" s="0" t="n">
        <f aca="false">'Sopron megye'!W61</f>
        <v>10</v>
      </c>
      <c r="I54" s="0" t="n">
        <f aca="false">'Sopron megye'!X61</f>
        <v>950</v>
      </c>
      <c r="J54" s="0" t="n">
        <f aca="false">'Sopron megye'!Y61</f>
        <v>1</v>
      </c>
      <c r="K54" s="0" t="n">
        <f aca="false">'Sopron megye'!Z61</f>
        <v>0</v>
      </c>
      <c r="L54" s="0" t="n">
        <f aca="false">'Sopron megye'!AA61</f>
        <v>3</v>
      </c>
    </row>
    <row r="55" customFormat="false" ht="13.8" hidden="false" customHeight="false" outlineLevel="0" collapsed="false">
      <c r="A55" s="0" t="str">
        <f aca="false">'Sopron megye'!A62</f>
        <v>Tormafalu</v>
      </c>
      <c r="B55" s="0" t="n">
        <f aca="false">'Sopron megye'!D62</f>
        <v>2</v>
      </c>
      <c r="C55" s="0" t="n">
        <f aca="false">'Sopron megye'!E62</f>
        <v>940</v>
      </c>
      <c r="D55" s="0" t="n">
        <f aca="false">'Sopron megye'!F62</f>
        <v>1</v>
      </c>
      <c r="E55" s="0" t="n">
        <f aca="false">'Sopron megye'!G62</f>
        <v>0</v>
      </c>
      <c r="F55" s="0" t="n">
        <f aca="false">'Sopron megye'!H62</f>
        <v>0</v>
      </c>
      <c r="G55" s="0" t="n">
        <f aca="false">'Sopron megye'!I62</f>
        <v>0</v>
      </c>
      <c r="H55" s="0" t="n">
        <f aca="false">'Sopron megye'!W62</f>
        <v>17</v>
      </c>
      <c r="I55" s="0" t="n">
        <f aca="false">'Sopron megye'!X62</f>
        <v>862</v>
      </c>
      <c r="J55" s="0" t="n">
        <f aca="false">'Sopron megye'!Y62</f>
        <v>7</v>
      </c>
      <c r="K55" s="0" t="n">
        <f aca="false">'Sopron megye'!Z62</f>
        <v>0</v>
      </c>
      <c r="L55" s="0" t="n">
        <f aca="false">'Sopron megye'!AA62</f>
        <v>3</v>
      </c>
    </row>
    <row r="56" customFormat="false" ht="13.8" hidden="false" customHeight="false" outlineLevel="0" collapsed="false">
      <c r="A56" s="0" t="str">
        <f aca="false">'Sopron megye'!A63</f>
        <v>Ujtelek</v>
      </c>
      <c r="B56" s="0" t="n">
        <f aca="false">'Sopron megye'!D63</f>
        <v>1</v>
      </c>
      <c r="C56" s="0" t="n">
        <f aca="false">'Sopron megye'!E63</f>
        <v>848</v>
      </c>
      <c r="D56" s="0" t="n">
        <f aca="false">'Sopron megye'!F63</f>
        <v>3</v>
      </c>
      <c r="E56" s="0" t="n">
        <f aca="false">'Sopron megye'!G63</f>
        <v>0</v>
      </c>
      <c r="F56" s="0" t="n">
        <f aca="false">'Sopron megye'!H63</f>
        <v>0</v>
      </c>
      <c r="G56" s="0" t="n">
        <f aca="false">'Sopron megye'!I63</f>
        <v>0</v>
      </c>
      <c r="H56" s="0" t="n">
        <f aca="false">'Sopron megye'!W63</f>
        <v>9</v>
      </c>
      <c r="I56" s="0" t="n">
        <f aca="false">'Sopron megye'!X63</f>
        <v>1059</v>
      </c>
      <c r="J56" s="0" t="n">
        <f aca="false">'Sopron megye'!Y63</f>
        <v>4</v>
      </c>
      <c r="K56" s="0" t="n">
        <f aca="false">'Sopron megye'!Z63</f>
        <v>0</v>
      </c>
      <c r="L56" s="0" t="n">
        <f aca="false">'Sopron megye'!AA63</f>
        <v>1</v>
      </c>
    </row>
    <row r="57" customFormat="false" ht="13.8" hidden="false" customHeight="false" outlineLevel="0" collapsed="false">
      <c r="A57" s="0" t="str">
        <f aca="false">'Sopron megye'!A64</f>
        <v>Zemenye</v>
      </c>
      <c r="B57" s="0" t="n">
        <f aca="false">'Sopron megye'!D64</f>
        <v>3</v>
      </c>
      <c r="C57" s="0" t="n">
        <f aca="false">'Sopron megye'!E64</f>
        <v>793</v>
      </c>
      <c r="D57" s="0" t="n">
        <f aca="false">'Sopron megye'!F64</f>
        <v>7</v>
      </c>
      <c r="E57" s="0" t="n">
        <f aca="false">'Sopron megye'!G64</f>
        <v>1</v>
      </c>
      <c r="F57" s="0" t="n">
        <f aca="false">'Sopron megye'!H64</f>
        <v>0</v>
      </c>
      <c r="G57" s="0" t="n">
        <f aca="false">'Sopron megye'!I64</f>
        <v>0</v>
      </c>
      <c r="H57" s="0" t="n">
        <f aca="false">'Sopron megye'!W64</f>
        <v>10</v>
      </c>
      <c r="I57" s="0" t="n">
        <f aca="false">'Sopron megye'!X64</f>
        <v>797</v>
      </c>
      <c r="J57" s="0" t="n">
        <f aca="false">'Sopron megye'!Y64</f>
        <v>10</v>
      </c>
      <c r="K57" s="0" t="n">
        <f aca="false">'Sopron megye'!Z64</f>
        <v>0</v>
      </c>
      <c r="L57" s="0" t="n">
        <f aca="false">'Sopron megye'!AA64</f>
        <v>0</v>
      </c>
    </row>
    <row r="58" customFormat="false" ht="13.8" hidden="false" customHeight="false" outlineLevel="0" collapsed="false">
      <c r="A58" s="0" t="str">
        <f aca="false">'Sopron megye'!A65</f>
        <v>Savanyúkút, 47.77439 16.32841</v>
      </c>
      <c r="B58" s="0" t="n">
        <f aca="false">'Sopron megye'!D65</f>
        <v>0</v>
      </c>
      <c r="C58" s="0" t="n">
        <f aca="false">'Sopron megye'!E65</f>
        <v>0</v>
      </c>
      <c r="D58" s="0" t="n">
        <f aca="false">'Sopron megye'!F65</f>
        <v>0</v>
      </c>
      <c r="E58" s="0" t="n">
        <f aca="false">'Sopron megye'!G65</f>
        <v>0</v>
      </c>
      <c r="F58" s="0" t="n">
        <f aca="false">'Sopron megye'!H65</f>
        <v>0</v>
      </c>
      <c r="G58" s="0" t="n">
        <f aca="false">'Sopron megye'!I65</f>
        <v>0</v>
      </c>
      <c r="H58" s="0" t="n">
        <f aca="false">'Sopron megye'!W65</f>
        <v>153</v>
      </c>
      <c r="I58" s="0" t="n">
        <f aca="false">'Sopron megye'!X65</f>
        <v>529</v>
      </c>
      <c r="J58" s="0" t="n">
        <f aca="false">'Sopron megye'!Y65</f>
        <v>7</v>
      </c>
      <c r="K58" s="0" t="n">
        <f aca="false">'Sopron megye'!Z65</f>
        <v>2</v>
      </c>
      <c r="L58" s="0" t="n">
        <f aca="false">'Sopron megye'!AA65</f>
        <v>12</v>
      </c>
    </row>
    <row r="59" customFormat="false" ht="13.8" hidden="false" customHeight="false" outlineLevel="0" collapsed="false">
      <c r="A59" s="0" t="str">
        <f aca="false">'Sopron megye'!A68</f>
        <v>Büdöskút</v>
      </c>
      <c r="B59" s="0" t="n">
        <f aca="false">'Sopron megye'!D68</f>
        <v>7</v>
      </c>
      <c r="C59" s="0" t="n">
        <f aca="false">'Sopron megye'!E68</f>
        <v>229</v>
      </c>
      <c r="D59" s="0" t="n">
        <f aca="false">'Sopron megye'!F68</f>
        <v>1110</v>
      </c>
      <c r="E59" s="0" t="n">
        <f aca="false">'Sopron megye'!G68</f>
        <v>0</v>
      </c>
      <c r="F59" s="0" t="n">
        <f aca="false">'Sopron megye'!H68</f>
        <v>0</v>
      </c>
      <c r="G59" s="0" t="n">
        <f aca="false">'Sopron megye'!I68</f>
        <v>181</v>
      </c>
      <c r="H59" s="0" t="n">
        <f aca="false">'Sopron megye'!W68</f>
        <v>57</v>
      </c>
      <c r="I59" s="0" t="n">
        <f aca="false">'Sopron megye'!X68</f>
        <v>242</v>
      </c>
      <c r="J59" s="0" t="n">
        <f aca="false">'Sopron megye'!Y68</f>
        <v>1095</v>
      </c>
      <c r="K59" s="0" t="n">
        <f aca="false">'Sopron megye'!Z68</f>
        <v>1</v>
      </c>
      <c r="L59" s="0" t="n">
        <f aca="false">'Sopron megye'!AA68</f>
        <v>4</v>
      </c>
    </row>
    <row r="60" customFormat="false" ht="13.8" hidden="false" customHeight="false" outlineLevel="0" collapsed="false">
      <c r="A60" s="0" t="str">
        <f aca="false">'Sopron megye'!A69</f>
        <v>Czinfalva, Cinfalva</v>
      </c>
      <c r="B60" s="0" t="n">
        <f aca="false">'Sopron megye'!D69</f>
        <v>20</v>
      </c>
      <c r="C60" s="0" t="n">
        <f aca="false">'Sopron megye'!E69</f>
        <v>168</v>
      </c>
      <c r="D60" s="0" t="n">
        <f aca="false">'Sopron megye'!F69</f>
        <v>1327</v>
      </c>
      <c r="E60" s="0" t="n">
        <f aca="false">'Sopron megye'!G69</f>
        <v>0</v>
      </c>
      <c r="F60" s="0" t="n">
        <f aca="false">'Sopron megye'!H69</f>
        <v>0</v>
      </c>
      <c r="G60" s="0" t="n">
        <f aca="false">'Sopron megye'!I69</f>
        <v>0</v>
      </c>
      <c r="H60" s="0" t="n">
        <f aca="false">'Sopron megye'!W69</f>
        <v>106</v>
      </c>
      <c r="I60" s="0" t="n">
        <f aca="false">'Sopron megye'!X69</f>
        <v>173</v>
      </c>
      <c r="J60" s="0" t="n">
        <f aca="false">'Sopron megye'!Y69</f>
        <v>1652</v>
      </c>
      <c r="K60" s="0" t="n">
        <f aca="false">'Sopron megye'!Z69</f>
        <v>0</v>
      </c>
      <c r="L60" s="0" t="n">
        <f aca="false">'Sopron megye'!AA69</f>
        <v>7</v>
      </c>
    </row>
    <row r="61" customFormat="false" ht="13.8" hidden="false" customHeight="false" outlineLevel="0" collapsed="false">
      <c r="A61" s="0" t="str">
        <f aca="false">'Sopron megye'!A70</f>
        <v>Darázsfalva, Darázsfalu</v>
      </c>
      <c r="B61" s="0" t="n">
        <f aca="false">'Sopron megye'!D70</f>
        <v>22</v>
      </c>
      <c r="C61" s="0" t="n">
        <f aca="false">'Sopron megye'!E70</f>
        <v>143</v>
      </c>
      <c r="D61" s="0" t="n">
        <f aca="false">'Sopron megye'!F70</f>
        <v>1078</v>
      </c>
      <c r="E61" s="0" t="n">
        <f aca="false">'Sopron megye'!G70</f>
        <v>1</v>
      </c>
      <c r="F61" s="0" t="n">
        <f aca="false">'Sopron megye'!H70</f>
        <v>0</v>
      </c>
      <c r="G61" s="0" t="n">
        <f aca="false">'Sopron megye'!I70</f>
        <v>0</v>
      </c>
      <c r="H61" s="0" t="n">
        <f aca="false">'Sopron megye'!W70</f>
        <v>30</v>
      </c>
      <c r="I61" s="0" t="n">
        <f aca="false">'Sopron megye'!X70</f>
        <v>82</v>
      </c>
      <c r="J61" s="0" t="n">
        <f aca="false">'Sopron megye'!Y70</f>
        <v>1215</v>
      </c>
      <c r="K61" s="0" t="n">
        <f aca="false">'Sopron megye'!Z70</f>
        <v>1</v>
      </c>
      <c r="L61" s="0" t="n">
        <f aca="false">'Sopron megye'!AA70</f>
        <v>12</v>
      </c>
    </row>
    <row r="62" customFormat="false" ht="13.8" hidden="false" customHeight="false" outlineLevel="0" collapsed="false">
      <c r="A62" s="0" t="str">
        <f aca="false">'Sopron megye'!A71</f>
        <v>Fehéregyháza, Fertőfehéregyháza</v>
      </c>
      <c r="B62" s="0" t="n">
        <f aca="false">'Sopron megye'!D71</f>
        <v>44</v>
      </c>
      <c r="C62" s="0" t="n">
        <f aca="false">'Sopron megye'!E71</f>
        <v>1471</v>
      </c>
      <c r="D62" s="0" t="n">
        <f aca="false">'Sopron megye'!F71</f>
        <v>6</v>
      </c>
      <c r="E62" s="0" t="n">
        <f aca="false">'Sopron megye'!G71</f>
        <v>0</v>
      </c>
      <c r="F62" s="0" t="n">
        <f aca="false">'Sopron megye'!H71</f>
        <v>0</v>
      </c>
      <c r="G62" s="0" t="n">
        <f aca="false">'Sopron megye'!I71</f>
        <v>0</v>
      </c>
      <c r="H62" s="0" t="n">
        <f aca="false">'Sopron megye'!W71</f>
        <v>72</v>
      </c>
      <c r="I62" s="0" t="n">
        <f aca="false">'Sopron megye'!X71</f>
        <v>1642</v>
      </c>
      <c r="J62" s="0" t="n">
        <f aca="false">'Sopron megye'!Y71</f>
        <v>24</v>
      </c>
      <c r="K62" s="0" t="n">
        <f aca="false">'Sopron megye'!Z71</f>
        <v>1</v>
      </c>
      <c r="L62" s="0" t="n">
        <f aca="false">'Sopron megye'!AA71</f>
        <v>2</v>
      </c>
    </row>
    <row r="63" customFormat="false" ht="13.8" hidden="false" customHeight="false" outlineLevel="0" collapsed="false">
      <c r="A63" s="0" t="str">
        <f aca="false">'Sopron megye'!A72</f>
        <v>Feketeváros</v>
      </c>
      <c r="B63" s="0" t="n">
        <f aca="false">'Sopron megye'!D72</f>
        <v>29</v>
      </c>
      <c r="C63" s="0" t="n">
        <f aca="false">'Sopron megye'!E72</f>
        <v>1588</v>
      </c>
      <c r="D63" s="0" t="n">
        <f aca="false">'Sopron megye'!F72</f>
        <v>5</v>
      </c>
      <c r="E63" s="0" t="n">
        <f aca="false">'Sopron megye'!G72</f>
        <v>0</v>
      </c>
      <c r="F63" s="0" t="n">
        <f aca="false">'Sopron megye'!H72</f>
        <v>0</v>
      </c>
      <c r="G63" s="0" t="n">
        <f aca="false">'Sopron megye'!I72</f>
        <v>0</v>
      </c>
      <c r="H63" s="0" t="n">
        <f aca="false">'Sopron megye'!W72</f>
        <v>99</v>
      </c>
      <c r="I63" s="0" t="n">
        <f aca="false">'Sopron megye'!X72</f>
        <v>1819</v>
      </c>
      <c r="J63" s="0" t="n">
        <f aca="false">'Sopron megye'!Y72</f>
        <v>4</v>
      </c>
      <c r="K63" s="0" t="n">
        <f aca="false">'Sopron megye'!Z72</f>
        <v>0</v>
      </c>
      <c r="L63" s="0" t="n">
        <f aca="false">'Sopron megye'!AA72</f>
        <v>1</v>
      </c>
    </row>
    <row r="64" customFormat="false" ht="13.8" hidden="false" customHeight="false" outlineLevel="0" collapsed="false">
      <c r="A64" s="0" t="str">
        <f aca="false">'Sopron megye'!A73</f>
        <v>Höflány (Kis-)</v>
      </c>
      <c r="B64" s="0" t="n">
        <f aca="false">'Sopron megye'!D73</f>
        <v>28</v>
      </c>
      <c r="C64" s="0" t="n">
        <f aca="false">'Sopron megye'!E73</f>
        <v>929</v>
      </c>
      <c r="D64" s="0" t="n">
        <f aca="false">'Sopron megye'!F73</f>
        <v>4</v>
      </c>
      <c r="E64" s="0" t="n">
        <f aca="false">'Sopron megye'!G73</f>
        <v>0</v>
      </c>
      <c r="F64" s="0" t="n">
        <f aca="false">'Sopron megye'!H73</f>
        <v>5</v>
      </c>
      <c r="G64" s="0" t="n">
        <f aca="false">'Sopron megye'!I73</f>
        <v>0</v>
      </c>
      <c r="H64" s="0" t="n">
        <f aca="false">'Sopron megye'!W73</f>
        <v>37</v>
      </c>
      <c r="I64" s="0" t="n">
        <f aca="false">'Sopron megye'!X73</f>
        <v>872</v>
      </c>
      <c r="J64" s="0" t="n">
        <f aca="false">'Sopron megye'!Y73</f>
        <v>10</v>
      </c>
      <c r="K64" s="0" t="n">
        <f aca="false">'Sopron megye'!Z73</f>
        <v>0</v>
      </c>
      <c r="L64" s="0" t="n">
        <f aca="false">'Sopron megye'!AA73</f>
        <v>1</v>
      </c>
    </row>
    <row r="65" customFormat="false" ht="13.8" hidden="false" customHeight="false" outlineLevel="0" collapsed="false">
      <c r="A65" s="0" t="str">
        <f aca="false">'Sopron megye'!A74</f>
        <v>Höflány (Nagy-)</v>
      </c>
      <c r="B65" s="0" t="n">
        <f aca="false">'Sopron megye'!D74</f>
        <v>3</v>
      </c>
      <c r="C65" s="0" t="n">
        <f aca="false">'Sopron megye'!E74</f>
        <v>1361</v>
      </c>
      <c r="D65" s="0" t="n">
        <f aca="false">'Sopron megye'!F74</f>
        <v>13</v>
      </c>
      <c r="E65" s="0" t="n">
        <f aca="false">'Sopron megye'!G74</f>
        <v>3</v>
      </c>
      <c r="F65" s="0" t="n">
        <f aca="false">'Sopron megye'!H74</f>
        <v>0</v>
      </c>
      <c r="G65" s="0" t="n">
        <f aca="false">'Sopron megye'!I74</f>
        <v>0</v>
      </c>
      <c r="H65" s="0" t="n">
        <f aca="false">'Sopron megye'!W74</f>
        <v>103</v>
      </c>
      <c r="I65" s="0" t="n">
        <f aca="false">'Sopron megye'!X74</f>
        <v>1188</v>
      </c>
      <c r="J65" s="0" t="n">
        <f aca="false">'Sopron megye'!Y74</f>
        <v>13</v>
      </c>
      <c r="K65" s="0" t="n">
        <f aca="false">'Sopron megye'!Z74</f>
        <v>4</v>
      </c>
      <c r="L65" s="0" t="n">
        <f aca="false">'Sopron megye'!AA74</f>
        <v>23</v>
      </c>
    </row>
    <row r="66" customFormat="false" ht="13.8" hidden="false" customHeight="false" outlineLevel="0" collapsed="false">
      <c r="A66" s="0" t="str">
        <f aca="false">'Sopron megye'!A75</f>
        <v>Kismartonhegy (Alsó-)</v>
      </c>
      <c r="B66" s="0" t="n">
        <f aca="false">'Sopron megye'!D75</f>
        <v>54</v>
      </c>
      <c r="C66" s="0" t="n">
        <f aca="false">'Sopron megye'!E75</f>
        <v>479</v>
      </c>
      <c r="D66" s="0" t="n">
        <f aca="false">'Sopron megye'!F75</f>
        <v>11</v>
      </c>
      <c r="E66" s="0" t="n">
        <f aca="false">'Sopron megye'!G75</f>
        <v>2</v>
      </c>
      <c r="F66" s="0" t="n">
        <f aca="false">'Sopron megye'!H75</f>
        <v>1</v>
      </c>
      <c r="G66" s="0" t="n">
        <f aca="false">'Sopron megye'!I75</f>
        <v>0</v>
      </c>
      <c r="H66" s="0" t="n">
        <f aca="false">'Sopron megye'!W75</f>
        <v>60</v>
      </c>
      <c r="I66" s="0" t="n">
        <f aca="false">'Sopron megye'!X75</f>
        <v>268</v>
      </c>
      <c r="J66" s="0" t="n">
        <f aca="false">'Sopron megye'!Y75</f>
        <v>16</v>
      </c>
      <c r="K66" s="0" t="n">
        <f aca="false">'Sopron megye'!Z75</f>
        <v>2</v>
      </c>
      <c r="L66" s="0" t="n">
        <f aca="false">'Sopron megye'!AA75</f>
        <v>2</v>
      </c>
    </row>
    <row r="67" customFormat="false" ht="13.8" hidden="false" customHeight="false" outlineLevel="0" collapsed="false">
      <c r="A67" s="0" t="str">
        <f aca="false">'Sopron megye'!A76</f>
        <v>Kismartonhegy (Felső-)</v>
      </c>
      <c r="B67" s="0" t="n">
        <f aca="false">'Sopron megye'!D76</f>
        <v>129</v>
      </c>
      <c r="C67" s="0" t="n">
        <f aca="false">'Sopron megye'!E76</f>
        <v>1160</v>
      </c>
      <c r="D67" s="0" t="n">
        <f aca="false">'Sopron megye'!F76</f>
        <v>44</v>
      </c>
      <c r="E67" s="0" t="n">
        <f aca="false">'Sopron megye'!G76</f>
        <v>9</v>
      </c>
      <c r="F67" s="0" t="n">
        <f aca="false">'Sopron megye'!H76</f>
        <v>13</v>
      </c>
      <c r="G67" s="0" t="n">
        <f aca="false">'Sopron megye'!I76</f>
        <v>0</v>
      </c>
      <c r="H67" s="0" t="n">
        <f aca="false">'Sopron megye'!W76</f>
        <v>296</v>
      </c>
      <c r="I67" s="0" t="n">
        <f aca="false">'Sopron megye'!X76</f>
        <v>966</v>
      </c>
      <c r="J67" s="0" t="n">
        <f aca="false">'Sopron megye'!Y76</f>
        <v>42</v>
      </c>
      <c r="K67" s="0" t="n">
        <f aca="false">'Sopron megye'!Z76</f>
        <v>6</v>
      </c>
      <c r="L67" s="0" t="n">
        <f aca="false">'Sopron megye'!AA76</f>
        <v>23</v>
      </c>
    </row>
    <row r="68" customFormat="false" ht="13.8" hidden="false" customHeight="false" outlineLevel="0" collapsed="false">
      <c r="A68" s="0" t="str">
        <f aca="false">'Sopron megye'!A77</f>
        <v>Kismarton-Váralja</v>
      </c>
      <c r="B68" s="0" t="n">
        <f aca="false">'Sopron megye'!D77</f>
        <v>16</v>
      </c>
      <c r="C68" s="0" t="n">
        <f aca="false">'Sopron megye'!E77</f>
        <v>135</v>
      </c>
      <c r="D68" s="0" t="n">
        <f aca="false">'Sopron megye'!F77</f>
        <v>3</v>
      </c>
      <c r="E68" s="0" t="n">
        <f aca="false">'Sopron megye'!G77</f>
        <v>1</v>
      </c>
      <c r="F68" s="0" t="n">
        <f aca="false">'Sopron megye'!H77</f>
        <v>0</v>
      </c>
      <c r="G68" s="0" t="n">
        <f aca="false">'Sopron megye'!I77</f>
        <v>0</v>
      </c>
      <c r="H68" s="0" t="n">
        <f aca="false">'Sopron megye'!W77</f>
        <v>65</v>
      </c>
      <c r="I68" s="0" t="n">
        <f aca="false">'Sopron megye'!X77</f>
        <v>91</v>
      </c>
      <c r="J68" s="0" t="n">
        <f aca="false">'Sopron megye'!Y77</f>
        <v>8</v>
      </c>
      <c r="K68" s="0" t="n">
        <f aca="false">'Sopron megye'!Z77</f>
        <v>0</v>
      </c>
      <c r="L68" s="0" t="n">
        <f aca="false">'Sopron megye'!AA77</f>
        <v>0</v>
      </c>
    </row>
    <row r="69" customFormat="false" ht="13.8" hidden="false" customHeight="false" outlineLevel="0" collapsed="false">
      <c r="A69" s="0" t="str">
        <f aca="false">'Sopron megye'!A78</f>
        <v>Lorettom</v>
      </c>
      <c r="B69" s="0" t="n">
        <f aca="false">'Sopron megye'!D78</f>
        <v>2</v>
      </c>
      <c r="C69" s="0" t="n">
        <f aca="false">'Sopron megye'!E78</f>
        <v>326</v>
      </c>
      <c r="D69" s="0" t="n">
        <f aca="false">'Sopron megye'!F78</f>
        <v>0</v>
      </c>
      <c r="E69" s="0" t="n">
        <f aca="false">'Sopron megye'!G78</f>
        <v>9</v>
      </c>
      <c r="F69" s="0" t="n">
        <f aca="false">'Sopron megye'!H78</f>
        <v>1</v>
      </c>
      <c r="G69" s="0" t="n">
        <f aca="false">'Sopron megye'!I78</f>
        <v>0</v>
      </c>
      <c r="H69" s="0" t="n">
        <f aca="false">'Sopron megye'!W78</f>
        <v>9</v>
      </c>
      <c r="I69" s="0" t="n">
        <f aca="false">'Sopron megye'!X78</f>
        <v>265</v>
      </c>
      <c r="J69" s="0" t="n">
        <f aca="false">'Sopron megye'!Y78</f>
        <v>3</v>
      </c>
      <c r="K69" s="0" t="n">
        <f aca="false">'Sopron megye'!Z78</f>
        <v>0</v>
      </c>
      <c r="L69" s="0" t="n">
        <f aca="false">'Sopron megye'!AA78</f>
        <v>4</v>
      </c>
    </row>
    <row r="70" customFormat="false" ht="13.8" hidden="false" customHeight="false" outlineLevel="0" collapsed="false">
      <c r="A70" s="0" t="str">
        <f aca="false">'Sopron megye'!A79</f>
        <v>Oka</v>
      </c>
      <c r="B70" s="0" t="n">
        <f aca="false">'Sopron megye'!D79</f>
        <v>32</v>
      </c>
      <c r="C70" s="0" t="n">
        <f aca="false">'Sopron megye'!E79</f>
        <v>1337</v>
      </c>
      <c r="D70" s="0" t="n">
        <f aca="false">'Sopron megye'!F79</f>
        <v>4</v>
      </c>
      <c r="E70" s="0" t="n">
        <f aca="false">'Sopron megye'!G79</f>
        <v>0</v>
      </c>
      <c r="F70" s="0" t="n">
        <f aca="false">'Sopron megye'!H79</f>
        <v>0</v>
      </c>
      <c r="G70" s="0" t="n">
        <f aca="false">'Sopron megye'!I79</f>
        <v>0</v>
      </c>
      <c r="H70" s="0" t="n">
        <f aca="false">'Sopron megye'!W79</f>
        <v>75</v>
      </c>
      <c r="I70" s="0" t="n">
        <f aca="false">'Sopron megye'!X79</f>
        <v>1591</v>
      </c>
      <c r="J70" s="0" t="n">
        <f aca="false">'Sopron megye'!Y79</f>
        <v>4</v>
      </c>
      <c r="K70" s="0" t="n">
        <f aca="false">'Sopron megye'!Z79</f>
        <v>0</v>
      </c>
      <c r="L70" s="0" t="n">
        <f aca="false">'Sopron megye'!AA79</f>
        <v>0</v>
      </c>
    </row>
    <row r="71" customFormat="false" ht="13.8" hidden="false" customHeight="false" outlineLevel="0" collapsed="false">
      <c r="A71" s="0" t="str">
        <f aca="false">'Sopron megye'!A80</f>
        <v>Oszlop</v>
      </c>
      <c r="B71" s="0" t="n">
        <f aca="false">'Sopron megye'!D80</f>
        <v>2</v>
      </c>
      <c r="C71" s="0" t="n">
        <f aca="false">'Sopron megye'!E80</f>
        <v>123</v>
      </c>
      <c r="D71" s="0" t="n">
        <f aca="false">'Sopron megye'!F80</f>
        <v>981</v>
      </c>
      <c r="E71" s="0" t="n">
        <f aca="false">'Sopron megye'!G80</f>
        <v>0</v>
      </c>
      <c r="F71" s="0" t="n">
        <f aca="false">'Sopron megye'!H80</f>
        <v>0</v>
      </c>
      <c r="G71" s="0" t="n">
        <f aca="false">'Sopron megye'!I80</f>
        <v>0</v>
      </c>
      <c r="H71" s="0" t="n">
        <f aca="false">'Sopron megye'!W80</f>
        <v>34</v>
      </c>
      <c r="I71" s="0" t="n">
        <f aca="false">'Sopron megye'!X80</f>
        <v>119</v>
      </c>
      <c r="J71" s="0" t="n">
        <f aca="false">'Sopron megye'!Y80</f>
        <v>1135</v>
      </c>
      <c r="K71" s="0" t="n">
        <f aca="false">'Sopron megye'!Z80</f>
        <v>0</v>
      </c>
      <c r="L71" s="0" t="n">
        <f aca="false">'Sopron megye'!AA80</f>
        <v>0</v>
      </c>
    </row>
    <row r="72" customFormat="false" ht="13.8" hidden="false" customHeight="false" outlineLevel="0" collapsed="false">
      <c r="A72" s="0" t="str">
        <f aca="false">'Sopron megye'!A81</f>
        <v>Pordány (Lajta-)</v>
      </c>
      <c r="B72" s="0" t="n">
        <f aca="false">'Sopron megye'!D81</f>
        <v>3</v>
      </c>
      <c r="C72" s="0" t="n">
        <f aca="false">'Sopron megye'!E81</f>
        <v>755</v>
      </c>
      <c r="D72" s="0" t="n">
        <f aca="false">'Sopron megye'!F81</f>
        <v>20</v>
      </c>
      <c r="E72" s="0" t="n">
        <f aca="false">'Sopron megye'!G81</f>
        <v>3</v>
      </c>
      <c r="F72" s="0" t="n">
        <f aca="false">'Sopron megye'!H81</f>
        <v>0</v>
      </c>
      <c r="G72" s="0" t="n">
        <f aca="false">'Sopron megye'!I81</f>
        <v>0</v>
      </c>
      <c r="H72" s="0" t="n">
        <f aca="false">'Sopron megye'!W81</f>
        <v>26</v>
      </c>
      <c r="I72" s="0" t="n">
        <f aca="false">'Sopron megye'!X81</f>
        <v>768</v>
      </c>
      <c r="J72" s="0" t="n">
        <f aca="false">'Sopron megye'!Y81</f>
        <v>20</v>
      </c>
      <c r="K72" s="0" t="n">
        <f aca="false">'Sopron megye'!Z81</f>
        <v>6</v>
      </c>
      <c r="L72" s="0" t="n">
        <f aca="false">'Sopron megye'!AA81</f>
        <v>1</v>
      </c>
    </row>
    <row r="73" customFormat="false" ht="13.8" hidden="false" customHeight="false" outlineLevel="0" collapsed="false">
      <c r="A73" s="0" t="str">
        <f aca="false">'Sopron megye'!A82</f>
        <v>Pordány (Vulka-)</v>
      </c>
      <c r="B73" s="0" t="n">
        <f aca="false">'Sopron megye'!D82</f>
        <v>31</v>
      </c>
      <c r="C73" s="0" t="n">
        <f aca="false">'Sopron megye'!E82</f>
        <v>192</v>
      </c>
      <c r="D73" s="0" t="n">
        <f aca="false">'Sopron megye'!F82</f>
        <v>1257</v>
      </c>
      <c r="E73" s="0" t="n">
        <f aca="false">'Sopron megye'!G82</f>
        <v>2</v>
      </c>
      <c r="F73" s="0" t="n">
        <f aca="false">'Sopron megye'!H82</f>
        <v>0</v>
      </c>
      <c r="G73" s="0" t="n">
        <f aca="false">'Sopron megye'!I82</f>
        <v>0</v>
      </c>
      <c r="H73" s="0" t="n">
        <f aca="false">'Sopron megye'!W82</f>
        <v>87</v>
      </c>
      <c r="I73" s="0" t="n">
        <f aca="false">'Sopron megye'!X82</f>
        <v>146</v>
      </c>
      <c r="J73" s="0" t="n">
        <f aca="false">'Sopron megye'!Y82</f>
        <v>1525</v>
      </c>
      <c r="K73" s="0" t="n">
        <f aca="false">'Sopron megye'!Z82</f>
        <v>0</v>
      </c>
      <c r="L73" s="0" t="n">
        <f aca="false">'Sopron megye'!AA82</f>
        <v>3</v>
      </c>
    </row>
    <row r="74" customFormat="false" ht="13.8" hidden="false" customHeight="false" outlineLevel="0" collapsed="false">
      <c r="A74" s="0" t="str">
        <f aca="false">'Sopron megye'!A83</f>
        <v>Sércz, Sérc</v>
      </c>
      <c r="B74" s="0" t="n">
        <f aca="false">'Sopron megye'!D83</f>
        <v>4</v>
      </c>
      <c r="C74" s="0" t="n">
        <f aca="false">'Sopron megye'!E83</f>
        <v>1160</v>
      </c>
      <c r="D74" s="0" t="n">
        <f aca="false">'Sopron megye'!F83</f>
        <v>5</v>
      </c>
      <c r="E74" s="0" t="n">
        <f aca="false">'Sopron megye'!G83</f>
        <v>0</v>
      </c>
      <c r="F74" s="0" t="n">
        <f aca="false">'Sopron megye'!H83</f>
        <v>0</v>
      </c>
      <c r="G74" s="0" t="n">
        <f aca="false">'Sopron megye'!I83</f>
        <v>0</v>
      </c>
      <c r="H74" s="0" t="n">
        <f aca="false">'Sopron megye'!W83</f>
        <v>36</v>
      </c>
      <c r="I74" s="0" t="n">
        <f aca="false">'Sopron megye'!X83</f>
        <v>1251</v>
      </c>
      <c r="J74" s="0" t="n">
        <f aca="false">'Sopron megye'!Y83</f>
        <v>11</v>
      </c>
      <c r="K74" s="0" t="n">
        <f aca="false">'Sopron megye'!Z83</f>
        <v>1</v>
      </c>
      <c r="L74" s="0" t="n">
        <f aca="false">'Sopron megye'!AA83</f>
        <v>5</v>
      </c>
    </row>
    <row r="75" customFormat="false" ht="13.8" hidden="false" customHeight="false" outlineLevel="0" collapsed="false">
      <c r="A75" s="0" t="str">
        <f aca="false">'Sopron megye'!A84</f>
        <v>Stoczing, Lajtaszék</v>
      </c>
      <c r="B75" s="0" t="n">
        <f aca="false">'Sopron megye'!D84</f>
        <v>0</v>
      </c>
      <c r="C75" s="0" t="n">
        <f aca="false">'Sopron megye'!E84</f>
        <v>622</v>
      </c>
      <c r="D75" s="0" t="n">
        <f aca="false">'Sopron megye'!F84</f>
        <v>1</v>
      </c>
      <c r="E75" s="0" t="n">
        <f aca="false">'Sopron megye'!G84</f>
        <v>0</v>
      </c>
      <c r="F75" s="0" t="n">
        <f aca="false">'Sopron megye'!H84</f>
        <v>0</v>
      </c>
      <c r="G75" s="0" t="n">
        <f aca="false">'Sopron megye'!I84</f>
        <v>0</v>
      </c>
      <c r="H75" s="0" t="n">
        <f aca="false">'Sopron megye'!W84</f>
        <v>4</v>
      </c>
      <c r="I75" s="0" t="n">
        <f aca="false">'Sopron megye'!X84</f>
        <v>668</v>
      </c>
      <c r="J75" s="0" t="n">
        <f aca="false">'Sopron megye'!Y84</f>
        <v>4</v>
      </c>
      <c r="K75" s="0" t="n">
        <f aca="false">'Sopron megye'!Z84</f>
        <v>0</v>
      </c>
      <c r="L75" s="0" t="n">
        <f aca="false">'Sopron megye'!AA84</f>
        <v>1</v>
      </c>
    </row>
    <row r="76" customFormat="false" ht="13.8" hidden="false" customHeight="false" outlineLevel="0" collapsed="false">
      <c r="A76" s="0" t="str">
        <f aca="false">'Sopron megye'!A85</f>
        <v>Szárazvám</v>
      </c>
      <c r="B76" s="0" t="n">
        <f aca="false">'Sopron megye'!D85</f>
        <v>29</v>
      </c>
      <c r="C76" s="0" t="n">
        <f aca="false">'Sopron megye'!E85</f>
        <v>970</v>
      </c>
      <c r="D76" s="0" t="n">
        <f aca="false">'Sopron megye'!F85</f>
        <v>5</v>
      </c>
      <c r="E76" s="0" t="n">
        <f aca="false">'Sopron megye'!G85</f>
        <v>8</v>
      </c>
      <c r="F76" s="0" t="n">
        <f aca="false">'Sopron megye'!H85</f>
        <v>0</v>
      </c>
      <c r="G76" s="0" t="n">
        <f aca="false">'Sopron megye'!I85</f>
        <v>45</v>
      </c>
      <c r="H76" s="0" t="n">
        <f aca="false">'Sopron megye'!W85</f>
        <v>53</v>
      </c>
      <c r="I76" s="0" t="n">
        <f aca="false">'Sopron megye'!X85</f>
        <v>990</v>
      </c>
      <c r="J76" s="0" t="n">
        <f aca="false">'Sopron megye'!Y85</f>
        <v>17</v>
      </c>
      <c r="K76" s="0" t="n">
        <f aca="false">'Sopron megye'!Z85</f>
        <v>1</v>
      </c>
      <c r="L76" s="0" t="n">
        <f aca="false">'Sopron megye'!AA85</f>
        <v>2</v>
      </c>
    </row>
    <row r="77" customFormat="false" ht="13.8" hidden="false" customHeight="false" outlineLevel="0" collapsed="false">
      <c r="A77" s="0" t="str">
        <f aca="false">'Sopron megye'!A86</f>
        <v>Szarvkő</v>
      </c>
      <c r="B77" s="0" t="n">
        <f aca="false">'Sopron megye'!D86</f>
        <v>20</v>
      </c>
      <c r="C77" s="0" t="n">
        <f aca="false">'Sopron megye'!E86</f>
        <v>291</v>
      </c>
      <c r="D77" s="0" t="n">
        <f aca="false">'Sopron megye'!F86</f>
        <v>1737</v>
      </c>
      <c r="E77" s="0" t="n">
        <f aca="false">'Sopron megye'!G86</f>
        <v>6</v>
      </c>
      <c r="F77" s="0" t="n">
        <f aca="false">'Sopron megye'!H86</f>
        <v>0</v>
      </c>
      <c r="G77" s="0" t="n">
        <f aca="false">'Sopron megye'!I86</f>
        <v>0</v>
      </c>
      <c r="H77" s="0" t="n">
        <f aca="false">'Sopron megye'!W86</f>
        <v>112</v>
      </c>
      <c r="I77" s="0" t="n">
        <f aca="false">'Sopron megye'!X86</f>
        <v>261</v>
      </c>
      <c r="J77" s="0" t="n">
        <f aca="false">'Sopron megye'!Y86</f>
        <v>2163</v>
      </c>
      <c r="K77" s="0" t="n">
        <f aca="false">'Sopron megye'!Z86</f>
        <v>8</v>
      </c>
      <c r="L77" s="0" t="n">
        <f aca="false">'Sopron megye'!AA86</f>
        <v>5</v>
      </c>
    </row>
    <row r="78" customFormat="false" ht="13.8" hidden="false" customHeight="false" outlineLevel="0" collapsed="false">
      <c r="A78" s="0" t="str">
        <f aca="false">'Sopron megye'!A87</f>
        <v>Széleskút (Fertő-)</v>
      </c>
      <c r="B78" s="0" t="n">
        <f aca="false">'Sopron megye'!D87</f>
        <v>15</v>
      </c>
      <c r="C78" s="0" t="n">
        <f aca="false">'Sopron megye'!E87</f>
        <v>1258</v>
      </c>
      <c r="D78" s="0" t="n">
        <f aca="false">'Sopron megye'!F87</f>
        <v>0</v>
      </c>
      <c r="E78" s="0" t="n">
        <f aca="false">'Sopron megye'!G87</f>
        <v>0</v>
      </c>
      <c r="F78" s="0" t="n">
        <f aca="false">'Sopron megye'!H87</f>
        <v>0</v>
      </c>
      <c r="G78" s="0" t="n">
        <f aca="false">'Sopron megye'!I87</f>
        <v>0</v>
      </c>
      <c r="H78" s="0" t="n">
        <f aca="false">'Sopron megye'!W87</f>
        <v>69</v>
      </c>
      <c r="I78" s="0" t="n">
        <f aca="false">'Sopron megye'!X87</f>
        <v>1157</v>
      </c>
      <c r="J78" s="0" t="n">
        <f aca="false">'Sopron megye'!Y87</f>
        <v>2</v>
      </c>
      <c r="K78" s="0" t="n">
        <f aca="false">'Sopron megye'!Z87</f>
        <v>2</v>
      </c>
      <c r="L78" s="0" t="n">
        <f aca="false">'Sopron megye'!AA87</f>
        <v>0</v>
      </c>
    </row>
    <row r="79" customFormat="false" ht="13.8" hidden="false" customHeight="false" outlineLevel="0" collapsed="false">
      <c r="A79" s="0" t="str">
        <f aca="false">'Sopron megye'!A88</f>
        <v>Szent-György (Lajta-)</v>
      </c>
      <c r="B79" s="0" t="n">
        <f aca="false">'Sopron megye'!D88</f>
        <v>11</v>
      </c>
      <c r="C79" s="0" t="n">
        <f aca="false">'Sopron megye'!E88</f>
        <v>1007</v>
      </c>
      <c r="D79" s="0" t="n">
        <f aca="false">'Sopron megye'!F88</f>
        <v>6</v>
      </c>
      <c r="E79" s="0" t="n">
        <f aca="false">'Sopron megye'!G88</f>
        <v>0</v>
      </c>
      <c r="F79" s="0" t="n">
        <f aca="false">'Sopron megye'!H88</f>
        <v>1</v>
      </c>
      <c r="G79" s="0" t="n">
        <f aca="false">'Sopron megye'!I88</f>
        <v>0</v>
      </c>
      <c r="H79" s="0" t="n">
        <f aca="false">'Sopron megye'!W88</f>
        <v>23</v>
      </c>
      <c r="I79" s="0" t="n">
        <f aca="false">'Sopron megye'!X88</f>
        <v>1198</v>
      </c>
      <c r="J79" s="0" t="n">
        <f aca="false">'Sopron megye'!Y88</f>
        <v>14</v>
      </c>
      <c r="K79" s="0" t="n">
        <f aca="false">'Sopron megye'!Z88</f>
        <v>0</v>
      </c>
      <c r="L79" s="0" t="n">
        <f aca="false">'Sopron megye'!AA88</f>
        <v>0</v>
      </c>
    </row>
    <row r="80" customFormat="false" ht="13.8" hidden="false" customHeight="false" outlineLevel="0" collapsed="false">
      <c r="A80" s="0" t="str">
        <f aca="false">'Sopron megye'!A89</f>
        <v>Szent-Margit, Szentmargitbánya</v>
      </c>
      <c r="B80" s="0" t="n">
        <f aca="false">'Sopron megye'!D89</f>
        <v>24</v>
      </c>
      <c r="C80" s="0" t="n">
        <f aca="false">'Sopron megye'!E89</f>
        <v>1936</v>
      </c>
      <c r="D80" s="0" t="n">
        <f aca="false">'Sopron megye'!F89</f>
        <v>17</v>
      </c>
      <c r="E80" s="0" t="n">
        <f aca="false">'Sopron megye'!G89</f>
        <v>0</v>
      </c>
      <c r="F80" s="0" t="n">
        <f aca="false">'Sopron megye'!H89</f>
        <v>0</v>
      </c>
      <c r="G80" s="0" t="n">
        <f aca="false">'Sopron megye'!I89</f>
        <v>0</v>
      </c>
      <c r="H80" s="0" t="n">
        <f aca="false">'Sopron megye'!W89</f>
        <v>76</v>
      </c>
      <c r="I80" s="0" t="n">
        <f aca="false">'Sopron megye'!X89</f>
        <v>1988</v>
      </c>
      <c r="J80" s="0" t="n">
        <f aca="false">'Sopron megye'!Y89</f>
        <v>20</v>
      </c>
      <c r="K80" s="0" t="n">
        <f aca="false">'Sopron megye'!Z89</f>
        <v>0</v>
      </c>
      <c r="L80" s="0" t="n">
        <f aca="false">'Sopron megye'!AA89</f>
        <v>57</v>
      </c>
    </row>
    <row r="81" customFormat="false" ht="13.8" hidden="false" customHeight="false" outlineLevel="0" collapsed="false">
      <c r="A81" s="0" t="str">
        <f aca="false">'Sopron megye'!A90</f>
        <v>Ujfalu (Lajta-)</v>
      </c>
      <c r="B81" s="0" t="n">
        <f aca="false">'Sopron megye'!D90</f>
        <v>16</v>
      </c>
      <c r="C81" s="0" t="n">
        <f aca="false">'Sopron megye'!E90</f>
        <v>766</v>
      </c>
      <c r="D81" s="0" t="n">
        <f aca="false">'Sopron megye'!F90</f>
        <v>5</v>
      </c>
      <c r="E81" s="0" t="n">
        <f aca="false">'Sopron megye'!G90</f>
        <v>0</v>
      </c>
      <c r="F81" s="0" t="n">
        <f aca="false">'Sopron megye'!H90</f>
        <v>0</v>
      </c>
      <c r="G81" s="0" t="n">
        <f aca="false">'Sopron megye'!I90</f>
        <v>0</v>
      </c>
      <c r="H81" s="0" t="n">
        <f aca="false">'Sopron megye'!W90</f>
        <v>449</v>
      </c>
      <c r="I81" s="0" t="n">
        <f aca="false">'Sopron megye'!X90</f>
        <v>2078</v>
      </c>
      <c r="J81" s="0" t="n">
        <f aca="false">'Sopron megye'!Y90</f>
        <v>158</v>
      </c>
      <c r="K81" s="0" t="n">
        <f aca="false">'Sopron megye'!Z90</f>
        <v>3</v>
      </c>
      <c r="L81" s="0" t="n">
        <f aca="false">'Sopron megye'!AA90</f>
        <v>179</v>
      </c>
    </row>
    <row r="82" customFormat="false" ht="13.8" hidden="false" customHeight="false" outlineLevel="0" collapsed="false">
      <c r="A82" s="0" t="str">
        <f aca="false">'Sopron megye'!A91</f>
        <v>Vimpácz, Vimpac</v>
      </c>
      <c r="B82" s="0" t="n">
        <f aca="false">'Sopron megye'!D91</f>
        <v>2</v>
      </c>
      <c r="C82" s="0" t="n">
        <f aca="false">'Sopron megye'!E91</f>
        <v>567</v>
      </c>
      <c r="D82" s="0" t="n">
        <f aca="false">'Sopron megye'!F91</f>
        <v>13</v>
      </c>
      <c r="E82" s="0" t="n">
        <f aca="false">'Sopron megye'!G91</f>
        <v>0</v>
      </c>
      <c r="F82" s="0" t="n">
        <f aca="false">'Sopron megye'!H91</f>
        <v>0</v>
      </c>
      <c r="G82" s="0" t="n">
        <f aca="false">'Sopron megye'!I91</f>
        <v>0</v>
      </c>
      <c r="H82" s="0" t="n">
        <f aca="false">'Sopron megye'!W91</f>
        <v>28</v>
      </c>
      <c r="I82" s="0" t="n">
        <f aca="false">'Sopron megye'!X91</f>
        <v>580</v>
      </c>
      <c r="J82" s="0" t="n">
        <f aca="false">'Sopron megye'!Y91</f>
        <v>19</v>
      </c>
      <c r="K82" s="0" t="n">
        <f aca="false">'Sopron megye'!Z91</f>
        <v>13</v>
      </c>
      <c r="L82" s="0" t="n">
        <f aca="false">'Sopron megye'!AA91</f>
        <v>17</v>
      </c>
    </row>
    <row r="83" customFormat="false" ht="13.8" hidden="false" customHeight="false" outlineLevel="0" collapsed="false">
      <c r="A83" s="0" t="str">
        <f aca="false">'Sopron megye'!A92</f>
        <v>Völgyfalva, Völgyfalu</v>
      </c>
      <c r="B83" s="0" t="n">
        <f aca="false">'Sopron megye'!D92</f>
        <v>4</v>
      </c>
      <c r="C83" s="0" t="n">
        <f aca="false">'Sopron megye'!E92</f>
        <v>83</v>
      </c>
      <c r="D83" s="0" t="n">
        <f aca="false">'Sopron megye'!F92</f>
        <v>591</v>
      </c>
      <c r="E83" s="0" t="n">
        <f aca="false">'Sopron megye'!G92</f>
        <v>11</v>
      </c>
      <c r="F83" s="0" t="n">
        <f aca="false">'Sopron megye'!H92</f>
        <v>0</v>
      </c>
      <c r="G83" s="0" t="n">
        <f aca="false">'Sopron megye'!I92</f>
        <v>0</v>
      </c>
      <c r="H83" s="0" t="n">
        <f aca="false">'Sopron megye'!W92</f>
        <v>221</v>
      </c>
      <c r="I83" s="0" t="n">
        <f aca="false">'Sopron megye'!X92</f>
        <v>83</v>
      </c>
      <c r="J83" s="0" t="n">
        <f aca="false">'Sopron megye'!Y92</f>
        <v>639</v>
      </c>
      <c r="K83" s="0" t="n">
        <f aca="false">'Sopron megye'!Z92</f>
        <v>10</v>
      </c>
      <c r="L83" s="0" t="n">
        <f aca="false">'Sopron megye'!AA92</f>
        <v>19</v>
      </c>
    </row>
    <row r="84" customFormat="false" ht="13.8" hidden="false" customHeight="false" outlineLevel="0" collapsed="false">
      <c r="A84" s="0" t="str">
        <f aca="false">'Sopron megye'!A93</f>
        <v>Zárány</v>
      </c>
      <c r="B84" s="0" t="n">
        <f aca="false">'Sopron megye'!D93</f>
        <v>2</v>
      </c>
      <c r="C84" s="0" t="n">
        <f aca="false">'Sopron megye'!E93</f>
        <v>18</v>
      </c>
      <c r="D84" s="0" t="n">
        <f aca="false">'Sopron megye'!F93</f>
        <v>646</v>
      </c>
      <c r="E84" s="0" t="n">
        <f aca="false">'Sopron megye'!G93</f>
        <v>0</v>
      </c>
      <c r="F84" s="0" t="n">
        <f aca="false">'Sopron megye'!H93</f>
        <v>0</v>
      </c>
      <c r="G84" s="0" t="n">
        <f aca="false">'Sopron megye'!I93</f>
        <v>0</v>
      </c>
      <c r="H84" s="0" t="n">
        <f aca="false">'Sopron megye'!W93</f>
        <v>22</v>
      </c>
      <c r="I84" s="0" t="n">
        <f aca="false">'Sopron megye'!X93</f>
        <v>38</v>
      </c>
      <c r="J84" s="0" t="n">
        <f aca="false">'Sopron megye'!Y93</f>
        <v>764</v>
      </c>
      <c r="K84" s="0" t="n">
        <f aca="false">'Sopron megye'!Z93</f>
        <v>0</v>
      </c>
      <c r="L84" s="0" t="n">
        <f aca="false">'Sopron megye'!AA93</f>
        <v>8</v>
      </c>
    </row>
    <row r="85" customFormat="false" ht="13.8" hidden="false" customHeight="false" outlineLevel="0" collapsed="false">
      <c r="A85" s="0" t="str">
        <f aca="false">'Sopron megye'!A96</f>
        <v>Banya, Répczebónya,  Répcebónya</v>
      </c>
      <c r="B85" s="0" t="n">
        <f aca="false">'Sopron megye'!D96</f>
        <v>4</v>
      </c>
      <c r="C85" s="0" t="n">
        <f aca="false">'Sopron megye'!E96</f>
        <v>879</v>
      </c>
      <c r="D85" s="0" t="n">
        <f aca="false">'Sopron megye'!F96</f>
        <v>2</v>
      </c>
      <c r="E85" s="0" t="n">
        <f aca="false">'Sopron megye'!G96</f>
        <v>0</v>
      </c>
      <c r="F85" s="0" t="n">
        <f aca="false">'Sopron megye'!H96</f>
        <v>0</v>
      </c>
      <c r="G85" s="0" t="n">
        <f aca="false">'Sopron megye'!I96</f>
        <v>0</v>
      </c>
      <c r="H85" s="0" t="n">
        <f aca="false">'Sopron megye'!W96</f>
        <v>7</v>
      </c>
      <c r="I85" s="0" t="n">
        <f aca="false">'Sopron megye'!X96</f>
        <v>933</v>
      </c>
      <c r="J85" s="0" t="n">
        <f aca="false">'Sopron megye'!Y96</f>
        <v>4</v>
      </c>
      <c r="K85" s="0" t="n">
        <f aca="false">'Sopron megye'!Z96</f>
        <v>0</v>
      </c>
      <c r="L85" s="0" t="n">
        <f aca="false">'Sopron megye'!AA96</f>
        <v>0</v>
      </c>
    </row>
    <row r="86" customFormat="false" ht="13.8" hidden="false" customHeight="false" outlineLevel="0" collapsed="false">
      <c r="A86" s="0" t="str">
        <f aca="false">'Sopron megye'!A97</f>
        <v>Barom (Kis), Borisfálva, Kleinwarasdorf</v>
      </c>
      <c r="B86" s="0" t="n">
        <f aca="false">'Sopron megye'!D97</f>
        <v>0</v>
      </c>
      <c r="C86" s="0" t="n">
        <f aca="false">'Sopron megye'!E97</f>
        <v>0</v>
      </c>
      <c r="D86" s="0" t="n">
        <f aca="false">'Sopron megye'!F97</f>
        <v>1201</v>
      </c>
      <c r="E86" s="0" t="n">
        <f aca="false">'Sopron megye'!G97</f>
        <v>0</v>
      </c>
      <c r="F86" s="0" t="n">
        <f aca="false">'Sopron megye'!H97</f>
        <v>0</v>
      </c>
      <c r="G86" s="0" t="n">
        <f aca="false">'Sopron megye'!I97</f>
        <v>0</v>
      </c>
      <c r="H86" s="0" t="n">
        <f aca="false">'Sopron megye'!W97</f>
        <v>6</v>
      </c>
      <c r="I86" s="0" t="n">
        <f aca="false">'Sopron megye'!X97</f>
        <v>7</v>
      </c>
      <c r="J86" s="0" t="n">
        <f aca="false">'Sopron megye'!Y97</f>
        <v>1160</v>
      </c>
      <c r="K86" s="0" t="n">
        <f aca="false">'Sopron megye'!Z97</f>
        <v>0</v>
      </c>
      <c r="L86" s="0" t="n">
        <f aca="false">'Sopron megye'!AA97</f>
        <v>0</v>
      </c>
    </row>
    <row r="87" customFormat="false" ht="13.8" hidden="false" customHeight="false" outlineLevel="0" collapsed="false">
      <c r="A87" s="0" t="str">
        <f aca="false">'Sopron megye'!A98</f>
        <v>Barom (Nagy-), Szabad-Báránd, Großwarasdorf</v>
      </c>
      <c r="B87" s="0" t="n">
        <f aca="false">'Sopron megye'!D98</f>
        <v>18</v>
      </c>
      <c r="C87" s="0" t="n">
        <f aca="false">'Sopron megye'!E98</f>
        <v>27</v>
      </c>
      <c r="D87" s="0" t="n">
        <f aca="false">'Sopron megye'!F98</f>
        <v>1377</v>
      </c>
      <c r="E87" s="0" t="n">
        <f aca="false">'Sopron megye'!G98</f>
        <v>1</v>
      </c>
      <c r="F87" s="0" t="n">
        <f aca="false">'Sopron megye'!H98</f>
        <v>0</v>
      </c>
      <c r="G87" s="0" t="n">
        <f aca="false">'Sopron megye'!I98</f>
        <v>0</v>
      </c>
      <c r="H87" s="0" t="n">
        <f aca="false">'Sopron megye'!W98</f>
        <v>33</v>
      </c>
      <c r="I87" s="0" t="n">
        <f aca="false">'Sopron megye'!X98</f>
        <v>30</v>
      </c>
      <c r="J87" s="0" t="n">
        <f aca="false">'Sopron megye'!Y98</f>
        <v>1476</v>
      </c>
      <c r="K87" s="0" t="n">
        <f aca="false">'Sopron megye'!Z98</f>
        <v>8</v>
      </c>
      <c r="L87" s="0" t="n">
        <f aca="false">'Sopron megye'!AA98</f>
        <v>2</v>
      </c>
    </row>
    <row r="88" customFormat="false" ht="13.8" hidden="false" customHeight="false" outlineLevel="0" collapsed="false">
      <c r="A88" s="0" t="str">
        <f aca="false">'Sopron megye'!A99</f>
        <v>Császárfalu</v>
      </c>
      <c r="B88" s="0" t="n">
        <f aca="false">'Sopron megye'!D99</f>
        <v>5</v>
      </c>
      <c r="C88" s="0" t="n">
        <f aca="false">'Sopron megye'!E99</f>
        <v>181</v>
      </c>
      <c r="D88" s="0" t="n">
        <f aca="false">'Sopron megye'!F99</f>
        <v>831</v>
      </c>
      <c r="E88" s="0" t="n">
        <f aca="false">'Sopron megye'!G99</f>
        <v>0</v>
      </c>
      <c r="F88" s="0" t="n">
        <f aca="false">'Sopron megye'!H99</f>
        <v>0</v>
      </c>
      <c r="G88" s="0" t="n">
        <f aca="false">'Sopron megye'!I99</f>
        <v>0</v>
      </c>
      <c r="H88" s="0" t="n">
        <f aca="false">'Sopron megye'!W99</f>
        <v>19</v>
      </c>
      <c r="I88" s="0" t="n">
        <f aca="false">'Sopron megye'!X99</f>
        <v>154</v>
      </c>
      <c r="J88" s="0" t="n">
        <f aca="false">'Sopron megye'!Y99</f>
        <v>846</v>
      </c>
      <c r="K88" s="0" t="n">
        <f aca="false">'Sopron megye'!Z99</f>
        <v>0</v>
      </c>
      <c r="L88" s="0" t="n">
        <f aca="false">'Sopron megye'!AA99</f>
        <v>0</v>
      </c>
    </row>
    <row r="89" customFormat="false" ht="13.8" hidden="false" customHeight="false" outlineLevel="0" collapsed="false">
      <c r="A89" s="0" t="str">
        <f aca="false">'Sopron megye'!A100</f>
        <v>Csáva</v>
      </c>
      <c r="B89" s="0" t="n">
        <f aca="false">'Sopron megye'!D100</f>
        <v>1</v>
      </c>
      <c r="C89" s="0" t="n">
        <f aca="false">'Sopron megye'!E100</f>
        <v>1242</v>
      </c>
      <c r="D89" s="0" t="n">
        <f aca="false">'Sopron megye'!F100</f>
        <v>0</v>
      </c>
      <c r="E89" s="0" t="n">
        <f aca="false">'Sopron megye'!G100</f>
        <v>0</v>
      </c>
      <c r="F89" s="0" t="n">
        <f aca="false">'Sopron megye'!H100</f>
        <v>2</v>
      </c>
      <c r="G89" s="0" t="n">
        <f aca="false">'Sopron megye'!I100</f>
        <v>0</v>
      </c>
      <c r="H89" s="0" t="n">
        <f aca="false">'Sopron megye'!W100</f>
        <v>102</v>
      </c>
      <c r="I89" s="0" t="n">
        <f aca="false">'Sopron megye'!X100</f>
        <v>1289</v>
      </c>
      <c r="J89" s="0" t="n">
        <f aca="false">'Sopron megye'!Y100</f>
        <v>3</v>
      </c>
      <c r="K89" s="0" t="n">
        <f aca="false">'Sopron megye'!Z100</f>
        <v>0</v>
      </c>
      <c r="L89" s="0" t="n">
        <f aca="false">'Sopron megye'!AA100</f>
        <v>1</v>
      </c>
    </row>
    <row r="90" customFormat="false" ht="13.8" hidden="false" customHeight="false" outlineLevel="0" collapsed="false">
      <c r="A90" s="0" t="str">
        <f aca="false">'Sopron megye'!A101</f>
        <v>Derecske (Vamos-)</v>
      </c>
      <c r="B90" s="0" t="n">
        <f aca="false">'Sopron megye'!D101</f>
        <v>8</v>
      </c>
      <c r="C90" s="0" t="n">
        <f aca="false">'Sopron megye'!E101</f>
        <v>1042</v>
      </c>
      <c r="D90" s="0" t="n">
        <f aca="false">'Sopron megye'!F101</f>
        <v>4</v>
      </c>
      <c r="E90" s="0" t="n">
        <f aca="false">'Sopron megye'!G101</f>
        <v>0</v>
      </c>
      <c r="F90" s="0" t="n">
        <f aca="false">'Sopron megye'!H101</f>
        <v>0</v>
      </c>
      <c r="G90" s="0" t="n">
        <f aca="false">'Sopron megye'!I101</f>
        <v>0</v>
      </c>
      <c r="H90" s="0" t="n">
        <f aca="false">'Sopron megye'!W101</f>
        <v>56</v>
      </c>
      <c r="I90" s="0" t="n">
        <f aca="false">'Sopron megye'!X101</f>
        <v>1068</v>
      </c>
      <c r="J90" s="0" t="n">
        <f aca="false">'Sopron megye'!Y101</f>
        <v>11</v>
      </c>
      <c r="K90" s="0" t="n">
        <f aca="false">'Sopron megye'!Z101</f>
        <v>2</v>
      </c>
      <c r="L90" s="0" t="n">
        <f aca="false">'Sopron megye'!AA101</f>
        <v>1</v>
      </c>
    </row>
    <row r="91" customFormat="false" ht="13.8" hidden="false" customHeight="false" outlineLevel="0" collapsed="false">
      <c r="A91" s="0" t="str">
        <f aca="false">'Sopron megye'!A102</f>
        <v>Dörfól, Dérföld</v>
      </c>
      <c r="B91" s="0" t="n">
        <f aca="false">'Sopron megye'!D102</f>
        <v>16</v>
      </c>
      <c r="C91" s="0" t="n">
        <f aca="false">'Sopron megye'!E102</f>
        <v>753</v>
      </c>
      <c r="D91" s="0" t="n">
        <f aca="false">'Sopron megye'!F102</f>
        <v>0</v>
      </c>
      <c r="E91" s="0" t="n">
        <f aca="false">'Sopron megye'!G102</f>
        <v>0</v>
      </c>
      <c r="F91" s="0" t="n">
        <f aca="false">'Sopron megye'!H102</f>
        <v>0</v>
      </c>
      <c r="G91" s="0" t="n">
        <f aca="false">'Sopron megye'!I102</f>
        <v>0</v>
      </c>
      <c r="H91" s="0" t="n">
        <f aca="false">'Sopron megye'!W102</f>
        <v>57</v>
      </c>
      <c r="I91" s="0" t="n">
        <f aca="false">'Sopron megye'!X102</f>
        <v>707</v>
      </c>
      <c r="J91" s="0" t="n">
        <f aca="false">'Sopron megye'!Y102</f>
        <v>6</v>
      </c>
      <c r="K91" s="0" t="n">
        <f aca="false">'Sopron megye'!Z102</f>
        <v>0</v>
      </c>
      <c r="L91" s="0" t="n">
        <f aca="false">'Sopron megye'!AA102</f>
        <v>0</v>
      </c>
    </row>
    <row r="92" customFormat="false" ht="13.8" hidden="false" customHeight="false" outlineLevel="0" collapsed="false">
      <c r="A92" s="0" t="str">
        <f aca="false">'Sopron megye'!A103</f>
        <v>Frankó, Répczesarud,  Répcesarud</v>
      </c>
      <c r="B92" s="0" t="n">
        <f aca="false">'Sopron megye'!D103</f>
        <v>2</v>
      </c>
      <c r="C92" s="0" t="n">
        <f aca="false">'Sopron megye'!E103</f>
        <v>45</v>
      </c>
      <c r="D92" s="0" t="n">
        <f aca="false">'Sopron megye'!F103</f>
        <v>806</v>
      </c>
      <c r="E92" s="0" t="n">
        <f aca="false">'Sopron megye'!G103</f>
        <v>1</v>
      </c>
      <c r="F92" s="0" t="n">
        <f aca="false">'Sopron megye'!H103</f>
        <v>0</v>
      </c>
      <c r="G92" s="0" t="n">
        <f aca="false">'Sopron megye'!I103</f>
        <v>0</v>
      </c>
      <c r="H92" s="0" t="n">
        <f aca="false">'Sopron megye'!W103</f>
        <v>5</v>
      </c>
      <c r="I92" s="0" t="n">
        <f aca="false">'Sopron megye'!X103</f>
        <v>12</v>
      </c>
      <c r="J92" s="0" t="n">
        <f aca="false">'Sopron megye'!Y103</f>
        <v>824</v>
      </c>
      <c r="K92" s="0" t="n">
        <f aca="false">'Sopron megye'!Z103</f>
        <v>1</v>
      </c>
      <c r="L92" s="0" t="n">
        <f aca="false">'Sopron megye'!AA103</f>
        <v>1</v>
      </c>
    </row>
    <row r="93" customFormat="false" ht="13.8" hidden="false" customHeight="false" outlineLevel="0" collapsed="false">
      <c r="A93" s="0" t="str">
        <f aca="false">'Sopron megye'!A104</f>
        <v>Füles</v>
      </c>
      <c r="B93" s="0" t="n">
        <f aca="false">'Sopron megye'!D104</f>
        <v>100</v>
      </c>
      <c r="C93" s="0" t="n">
        <f aca="false">'Sopron megye'!E104</f>
        <v>65</v>
      </c>
      <c r="D93" s="0" t="n">
        <f aca="false">'Sopron megye'!F104</f>
        <v>1465</v>
      </c>
      <c r="E93" s="0" t="n">
        <f aca="false">'Sopron megye'!G104</f>
        <v>6</v>
      </c>
      <c r="F93" s="0" t="n">
        <f aca="false">'Sopron megye'!H104</f>
        <v>0</v>
      </c>
      <c r="G93" s="0" t="n">
        <f aca="false">'Sopron megye'!I104</f>
        <v>0</v>
      </c>
      <c r="H93" s="0" t="n">
        <f aca="false">'Sopron megye'!W104</f>
        <v>239</v>
      </c>
      <c r="I93" s="0" t="n">
        <f aca="false">'Sopron megye'!X104</f>
        <v>30</v>
      </c>
      <c r="J93" s="0" t="n">
        <f aca="false">'Sopron megye'!Y104</f>
        <v>1621</v>
      </c>
      <c r="K93" s="0" t="n">
        <f aca="false">'Sopron megye'!Z104</f>
        <v>1</v>
      </c>
      <c r="L93" s="0" t="n">
        <f aca="false">'Sopron megye'!AA104</f>
        <v>8</v>
      </c>
    </row>
    <row r="94" customFormat="false" ht="13.8" hidden="false" customHeight="false" outlineLevel="0" collapsed="false">
      <c r="A94" s="0" t="str">
        <f aca="false">'Sopron megye'!A105</f>
        <v>Gyiróth, Gyirót</v>
      </c>
      <c r="B94" s="0" t="n">
        <f aca="false">'Sopron megye'!D105</f>
        <v>0</v>
      </c>
      <c r="C94" s="0" t="n">
        <f aca="false">'Sopron megye'!E105</f>
        <v>18</v>
      </c>
      <c r="D94" s="0" t="n">
        <f aca="false">'Sopron megye'!F105</f>
        <v>609</v>
      </c>
      <c r="E94" s="0" t="n">
        <f aca="false">'Sopron megye'!G105</f>
        <v>0</v>
      </c>
      <c r="F94" s="0" t="n">
        <f aca="false">'Sopron megye'!H105</f>
        <v>0</v>
      </c>
      <c r="G94" s="0" t="n">
        <f aca="false">'Sopron megye'!I105</f>
        <v>0</v>
      </c>
      <c r="H94" s="0" t="n">
        <f aca="false">'Sopron megye'!W105</f>
        <v>70</v>
      </c>
      <c r="I94" s="0" t="n">
        <f aca="false">'Sopron megye'!X105</f>
        <v>4</v>
      </c>
      <c r="J94" s="0" t="n">
        <f aca="false">'Sopron megye'!Y105</f>
        <v>773</v>
      </c>
      <c r="K94" s="0" t="n">
        <f aca="false">'Sopron megye'!Z105</f>
        <v>0</v>
      </c>
      <c r="L94" s="0" t="n">
        <f aca="false">'Sopron megye'!AA105</f>
        <v>0</v>
      </c>
    </row>
    <row r="95" customFormat="false" ht="13.8" hidden="false" customHeight="false" outlineLevel="0" collapsed="false">
      <c r="A95" s="0" t="str">
        <f aca="false">'Sopron megye'!A106</f>
        <v>Kárló, Répczekároly, Répcekároly</v>
      </c>
      <c r="B95" s="0" t="n">
        <f aca="false">'Sopron megye'!D106</f>
        <v>1</v>
      </c>
      <c r="C95" s="0" t="n">
        <f aca="false">'Sopron megye'!E106</f>
        <v>300</v>
      </c>
      <c r="D95" s="0" t="n">
        <f aca="false">'Sopron megye'!F106</f>
        <v>0</v>
      </c>
      <c r="E95" s="0" t="n">
        <f aca="false">'Sopron megye'!G106</f>
        <v>0</v>
      </c>
      <c r="F95" s="0" t="n">
        <f aca="false">'Sopron megye'!H106</f>
        <v>0</v>
      </c>
      <c r="G95" s="0" t="n">
        <f aca="false">'Sopron megye'!I106</f>
        <v>0</v>
      </c>
      <c r="H95" s="0" t="n">
        <f aca="false">'Sopron megye'!W106</f>
        <v>19</v>
      </c>
      <c r="I95" s="0" t="n">
        <f aca="false">'Sopron megye'!X106</f>
        <v>316</v>
      </c>
      <c r="J95" s="0" t="n">
        <f aca="false">'Sopron megye'!Y106</f>
        <v>14</v>
      </c>
      <c r="K95" s="0" t="n">
        <f aca="false">'Sopron megye'!Z106</f>
        <v>0</v>
      </c>
      <c r="L95" s="0" t="n">
        <f aca="false">'Sopron megye'!AA106</f>
        <v>0</v>
      </c>
    </row>
    <row r="96" customFormat="false" ht="13.8" hidden="false" customHeight="false" outlineLevel="0" collapsed="false">
      <c r="A96" s="0" t="str">
        <f aca="false">'Sopron megye'!A107</f>
        <v>Kéthely (Répcze-), Kéthely (Répce-)</v>
      </c>
      <c r="B96" s="0" t="n">
        <f aca="false">'Sopron megye'!D107</f>
        <v>28</v>
      </c>
      <c r="C96" s="0" t="n">
        <f aca="false">'Sopron megye'!E107</f>
        <v>787</v>
      </c>
      <c r="D96" s="0" t="n">
        <f aca="false">'Sopron megye'!F107</f>
        <v>4</v>
      </c>
      <c r="E96" s="0" t="n">
        <f aca="false">'Sopron megye'!G107</f>
        <v>0</v>
      </c>
      <c r="F96" s="0" t="n">
        <f aca="false">'Sopron megye'!H107</f>
        <v>0</v>
      </c>
      <c r="G96" s="0" t="n">
        <f aca="false">'Sopron megye'!I107</f>
        <v>0</v>
      </c>
      <c r="H96" s="0" t="n">
        <f aca="false">'Sopron megye'!W107</f>
        <v>11</v>
      </c>
      <c r="I96" s="0" t="n">
        <f aca="false">'Sopron megye'!X107</f>
        <v>833</v>
      </c>
      <c r="J96" s="0" t="n">
        <f aca="false">'Sopron megye'!Y107</f>
        <v>2</v>
      </c>
      <c r="K96" s="0" t="n">
        <f aca="false">'Sopron megye'!Z107</f>
        <v>0</v>
      </c>
      <c r="L96" s="0" t="n">
        <f aca="false">'Sopron megye'!AA107</f>
        <v>5</v>
      </c>
    </row>
    <row r="97" customFormat="false" ht="13.8" hidden="false" customHeight="false" outlineLevel="0" collapsed="false">
      <c r="A97" s="0" t="str">
        <f aca="false">'Sopron megye'!A108</f>
        <v>Klastrom, Borsmonostor</v>
      </c>
      <c r="B97" s="0" t="n">
        <f aca="false">'Sopron megye'!D108</f>
        <v>5</v>
      </c>
      <c r="C97" s="0" t="n">
        <f aca="false">'Sopron megye'!E108</f>
        <v>666</v>
      </c>
      <c r="D97" s="0" t="n">
        <f aca="false">'Sopron megye'!F108</f>
        <v>3</v>
      </c>
      <c r="E97" s="0" t="n">
        <f aca="false">'Sopron megye'!G108</f>
        <v>0</v>
      </c>
      <c r="F97" s="0" t="n">
        <f aca="false">'Sopron megye'!H108</f>
        <v>0</v>
      </c>
      <c r="G97" s="0" t="n">
        <f aca="false">'Sopron megye'!I108</f>
        <v>0</v>
      </c>
      <c r="H97" s="0" t="n">
        <f aca="false">'Sopron megye'!W108</f>
        <v>42</v>
      </c>
      <c r="I97" s="0" t="n">
        <f aca="false">'Sopron megye'!X108</f>
        <v>612</v>
      </c>
      <c r="J97" s="0" t="n">
        <f aca="false">'Sopron megye'!Y108</f>
        <v>7</v>
      </c>
      <c r="K97" s="0" t="n">
        <f aca="false">'Sopron megye'!Z108</f>
        <v>0</v>
      </c>
      <c r="L97" s="0" t="n">
        <f aca="false">'Sopron megye'!AA108</f>
        <v>0</v>
      </c>
    </row>
    <row r="98" customFormat="false" ht="13.8" hidden="false" customHeight="false" outlineLevel="0" collapsed="false">
      <c r="A98" s="0" t="str">
        <f aca="false">'Sopron megye'!A109</f>
        <v>Köhalom, Répczekőhalom, Répcekőhalom</v>
      </c>
      <c r="B98" s="0" t="n">
        <f aca="false">'Sopron megye'!D109</f>
        <v>11</v>
      </c>
      <c r="C98" s="0" t="n">
        <f aca="false">'Sopron megye'!E109</f>
        <v>1151</v>
      </c>
      <c r="D98" s="0" t="n">
        <f aca="false">'Sopron megye'!F109</f>
        <v>4</v>
      </c>
      <c r="E98" s="0" t="n">
        <f aca="false">'Sopron megye'!G109</f>
        <v>0</v>
      </c>
      <c r="F98" s="0" t="n">
        <f aca="false">'Sopron megye'!H109</f>
        <v>0</v>
      </c>
      <c r="G98" s="0" t="n">
        <f aca="false">'Sopron megye'!I109</f>
        <v>0</v>
      </c>
      <c r="H98" s="0" t="n">
        <f aca="false">'Sopron megye'!W109</f>
        <v>80</v>
      </c>
      <c r="I98" s="0" t="n">
        <f aca="false">'Sopron megye'!X109</f>
        <v>1113</v>
      </c>
      <c r="J98" s="0" t="n">
        <f aca="false">'Sopron megye'!Y109</f>
        <v>19</v>
      </c>
      <c r="K98" s="0" t="n">
        <f aca="false">'Sopron megye'!Z109</f>
        <v>1</v>
      </c>
      <c r="L98" s="0" t="n">
        <f aca="false">'Sopron megye'!AA109</f>
        <v>0</v>
      </c>
    </row>
    <row r="99" customFormat="false" ht="13.8" hidden="false" customHeight="false" outlineLevel="0" collapsed="false">
      <c r="A99" s="0" t="str">
        <f aca="false">'Sopron megye'!A110</f>
        <v>Kukerics, Nemestelek</v>
      </c>
      <c r="B99" s="0" t="n">
        <f aca="false">'Sopron megye'!D110</f>
        <v>2</v>
      </c>
      <c r="C99" s="0" t="n">
        <f aca="false">'Sopron megye'!E110</f>
        <v>128</v>
      </c>
      <c r="D99" s="0" t="n">
        <f aca="false">'Sopron megye'!F110</f>
        <v>1</v>
      </c>
      <c r="E99" s="0" t="n">
        <f aca="false">'Sopron megye'!G110</f>
        <v>0</v>
      </c>
      <c r="F99" s="0" t="n">
        <f aca="false">'Sopron megye'!H110</f>
        <v>0</v>
      </c>
      <c r="G99" s="0" t="n">
        <f aca="false">'Sopron megye'!I110</f>
        <v>0</v>
      </c>
      <c r="H99" s="0" t="n">
        <f aca="false">'Sopron megye'!W110</f>
        <v>1</v>
      </c>
      <c r="I99" s="0" t="n">
        <f aca="false">'Sopron megye'!X110</f>
        <v>127</v>
      </c>
      <c r="J99" s="0" t="n">
        <f aca="false">'Sopron megye'!Y110</f>
        <v>0</v>
      </c>
      <c r="K99" s="0" t="n">
        <f aca="false">'Sopron megye'!Z110</f>
        <v>0</v>
      </c>
      <c r="L99" s="0" t="n">
        <f aca="false">'Sopron megye'!AA110</f>
        <v>0</v>
      </c>
    </row>
    <row r="100" customFormat="false" ht="13.8" hidden="false" customHeight="false" outlineLevel="0" collapsed="false">
      <c r="A100" s="0" t="str">
        <f aca="false">'Sopron megye'!A111</f>
        <v>Landzsér, Lánzsér</v>
      </c>
      <c r="B100" s="0" t="n">
        <f aca="false">'Sopron megye'!D111</f>
        <v>0</v>
      </c>
      <c r="C100" s="0" t="n">
        <f aca="false">'Sopron megye'!E111</f>
        <v>619</v>
      </c>
      <c r="D100" s="0" t="n">
        <f aca="false">'Sopron megye'!F111</f>
        <v>0</v>
      </c>
      <c r="E100" s="0" t="n">
        <f aca="false">'Sopron megye'!G111</f>
        <v>0</v>
      </c>
      <c r="F100" s="0" t="n">
        <f aca="false">'Sopron megye'!H111</f>
        <v>0</v>
      </c>
      <c r="G100" s="0" t="n">
        <f aca="false">'Sopron megye'!I111</f>
        <v>0</v>
      </c>
      <c r="H100" s="0" t="n">
        <f aca="false">'Sopron megye'!W111</f>
        <v>35</v>
      </c>
      <c r="I100" s="0" t="n">
        <f aca="false">'Sopron megye'!X111</f>
        <v>498</v>
      </c>
      <c r="J100" s="0" t="n">
        <f aca="false">'Sopron megye'!Y111</f>
        <v>13</v>
      </c>
      <c r="K100" s="0" t="n">
        <f aca="false">'Sopron megye'!Z111</f>
        <v>0</v>
      </c>
      <c r="L100" s="0" t="n">
        <f aca="false">'Sopron megye'!AA111</f>
        <v>1</v>
      </c>
    </row>
    <row r="101" customFormat="false" ht="13.8" hidden="false" customHeight="false" outlineLevel="0" collapsed="false">
      <c r="A101" s="0" t="str">
        <f aca="false">'Sopron megye'!A112</f>
        <v>László (Alsó-)</v>
      </c>
      <c r="B101" s="0" t="n">
        <f aca="false">'Sopron megye'!D112</f>
        <v>64</v>
      </c>
      <c r="C101" s="0" t="n">
        <f aca="false">'Sopron megye'!E112</f>
        <v>437</v>
      </c>
      <c r="D101" s="0" t="n">
        <f aca="false">'Sopron megye'!F112</f>
        <v>1</v>
      </c>
      <c r="E101" s="0" t="n">
        <f aca="false">'Sopron megye'!G112</f>
        <v>0</v>
      </c>
      <c r="F101" s="0" t="n">
        <f aca="false">'Sopron megye'!H112</f>
        <v>0</v>
      </c>
      <c r="G101" s="0" t="n">
        <f aca="false">'Sopron megye'!I112</f>
        <v>0</v>
      </c>
      <c r="H101" s="0" t="n">
        <f aca="false">'Sopron megye'!W112</f>
        <v>25</v>
      </c>
      <c r="I101" s="0" t="n">
        <f aca="false">'Sopron megye'!X112</f>
        <v>408</v>
      </c>
      <c r="J101" s="0" t="n">
        <f aca="false">'Sopron megye'!Y112</f>
        <v>9</v>
      </c>
      <c r="K101" s="0" t="n">
        <f aca="false">'Sopron megye'!Z112</f>
        <v>0</v>
      </c>
      <c r="L101" s="0" t="n">
        <f aca="false">'Sopron megye'!AA112</f>
        <v>0</v>
      </c>
    </row>
    <row r="102" customFormat="false" ht="13.8" hidden="false" customHeight="false" outlineLevel="0" collapsed="false">
      <c r="A102" s="0" t="str">
        <f aca="false">'Sopron megye'!A113</f>
        <v>László (Felső-)</v>
      </c>
      <c r="B102" s="0" t="n">
        <f aca="false">'Sopron megye'!D113</f>
        <v>7</v>
      </c>
      <c r="C102" s="0" t="n">
        <f aca="false">'Sopron megye'!E113</f>
        <v>799</v>
      </c>
      <c r="D102" s="0" t="n">
        <f aca="false">'Sopron megye'!F113</f>
        <v>0</v>
      </c>
      <c r="E102" s="0" t="n">
        <f aca="false">'Sopron megye'!G113</f>
        <v>4</v>
      </c>
      <c r="F102" s="0" t="n">
        <f aca="false">'Sopron megye'!H113</f>
        <v>0</v>
      </c>
      <c r="G102" s="0" t="n">
        <f aca="false">'Sopron megye'!I113</f>
        <v>0</v>
      </c>
      <c r="H102" s="0" t="n">
        <f aca="false">'Sopron megye'!W113</f>
        <v>26</v>
      </c>
      <c r="I102" s="0" t="n">
        <f aca="false">'Sopron megye'!X113</f>
        <v>920</v>
      </c>
      <c r="J102" s="0" t="n">
        <f aca="false">'Sopron megye'!Y113</f>
        <v>1</v>
      </c>
      <c r="K102" s="0" t="n">
        <f aca="false">'Sopron megye'!Z113</f>
        <v>0</v>
      </c>
      <c r="L102" s="0" t="n">
        <f aca="false">'Sopron megye'!AA113</f>
        <v>1</v>
      </c>
    </row>
    <row r="103" customFormat="false" ht="13.8" hidden="false" customHeight="false" outlineLevel="0" collapsed="false">
      <c r="A103" s="0" t="str">
        <f aca="false">'Sopron megye'!A114</f>
        <v>Ligvánd és Langató</v>
      </c>
      <c r="B103" s="0" t="n">
        <f aca="false">'Sopron megye'!D114</f>
        <v>26</v>
      </c>
      <c r="C103" s="0" t="n">
        <f aca="false">'Sopron megye'!E114</f>
        <v>31</v>
      </c>
      <c r="D103" s="0" t="n">
        <f aca="false">'Sopron megye'!F114</f>
        <v>705</v>
      </c>
      <c r="E103" s="0" t="n">
        <f aca="false">'Sopron megye'!G114</f>
        <v>0</v>
      </c>
      <c r="F103" s="0" t="n">
        <f aca="false">'Sopron megye'!H114</f>
        <v>0</v>
      </c>
      <c r="G103" s="0" t="n">
        <f aca="false">'Sopron megye'!I114</f>
        <v>0</v>
      </c>
      <c r="H103" s="0" t="n">
        <f aca="false">'Sopron megye'!W114</f>
        <v>79</v>
      </c>
      <c r="I103" s="0" t="n">
        <f aca="false">'Sopron megye'!X114</f>
        <v>10</v>
      </c>
      <c r="J103" s="0" t="n">
        <f aca="false">'Sopron megye'!Y114</f>
        <v>869</v>
      </c>
      <c r="K103" s="0" t="n">
        <f aca="false">'Sopron megye'!Z114</f>
        <v>1</v>
      </c>
      <c r="L103" s="0" t="n">
        <f aca="false">'Sopron megye'!AA114</f>
        <v>44</v>
      </c>
    </row>
    <row r="104" customFormat="false" ht="13.8" hidden="false" customHeight="false" outlineLevel="0" collapsed="false">
      <c r="A104" s="0" t="str">
        <f aca="false">'Sopron megye'!A115</f>
        <v>Lindgraben, Kishársfalva, Sopronhársfalva</v>
      </c>
      <c r="B104" s="0" t="n">
        <f aca="false">'Sopron megye'!D115</f>
        <v>0</v>
      </c>
      <c r="C104" s="0" t="n">
        <f aca="false">'Sopron megye'!E115</f>
        <v>341</v>
      </c>
      <c r="D104" s="0" t="n">
        <f aca="false">'Sopron megye'!F115</f>
        <v>3</v>
      </c>
      <c r="E104" s="0" t="n">
        <f aca="false">'Sopron megye'!G115</f>
        <v>0</v>
      </c>
      <c r="F104" s="0" t="n">
        <f aca="false">'Sopron megye'!H115</f>
        <v>0</v>
      </c>
      <c r="G104" s="0" t="n">
        <f aca="false">'Sopron megye'!I115</f>
        <v>0</v>
      </c>
      <c r="H104" s="0" t="n">
        <f aca="false">'Sopron megye'!W115</f>
        <v>4</v>
      </c>
      <c r="I104" s="0" t="n">
        <f aca="false">'Sopron megye'!X115</f>
        <v>343</v>
      </c>
      <c r="J104" s="0" t="n">
        <f aca="false">'Sopron megye'!Y115</f>
        <v>5</v>
      </c>
      <c r="K104" s="0" t="n">
        <f aca="false">'Sopron megye'!Z115</f>
        <v>0</v>
      </c>
      <c r="L104" s="0" t="n">
        <f aca="false">'Sopron megye'!AA115</f>
        <v>2</v>
      </c>
    </row>
    <row r="105" customFormat="false" ht="13.8" hidden="false" customHeight="false" outlineLevel="0" collapsed="false">
      <c r="A105" s="0" t="str">
        <f aca="false">'Sopron megye'!A116</f>
        <v>Locsmánd</v>
      </c>
      <c r="B105" s="0" t="n">
        <f aca="false">'Sopron megye'!D116</f>
        <v>41</v>
      </c>
      <c r="C105" s="0" t="n">
        <f aca="false">'Sopron megye'!E116</f>
        <v>1178</v>
      </c>
      <c r="D105" s="0" t="n">
        <f aca="false">'Sopron megye'!F116</f>
        <v>16</v>
      </c>
      <c r="E105" s="0" t="n">
        <f aca="false">'Sopron megye'!G116</f>
        <v>0</v>
      </c>
      <c r="F105" s="0" t="n">
        <f aca="false">'Sopron megye'!H116</f>
        <v>0</v>
      </c>
      <c r="G105" s="0" t="n">
        <f aca="false">'Sopron megye'!I116</f>
        <v>0</v>
      </c>
      <c r="H105" s="0" t="n">
        <f aca="false">'Sopron megye'!W116</f>
        <v>268</v>
      </c>
      <c r="I105" s="0" t="n">
        <f aca="false">'Sopron megye'!X116</f>
        <v>1028</v>
      </c>
      <c r="J105" s="0" t="n">
        <f aca="false">'Sopron megye'!Y116</f>
        <v>16</v>
      </c>
      <c r="K105" s="0" t="n">
        <f aca="false">'Sopron megye'!Z116</f>
        <v>8</v>
      </c>
      <c r="L105" s="0" t="n">
        <f aca="false">'Sopron megye'!AA116</f>
        <v>1</v>
      </c>
    </row>
    <row r="106" customFormat="false" ht="13.8" hidden="false" customHeight="false" outlineLevel="0" collapsed="false">
      <c r="A106" s="0" t="str">
        <f aca="false">'Sopron megye'!A117</f>
        <v>Loók</v>
      </c>
      <c r="B106" s="0" t="n">
        <f aca="false">'Sopron megye'!D117</f>
        <v>2</v>
      </c>
      <c r="C106" s="0" t="n">
        <f aca="false">'Sopron megye'!E117</f>
        <v>537</v>
      </c>
      <c r="D106" s="0" t="n">
        <f aca="false">'Sopron megye'!F117</f>
        <v>3</v>
      </c>
      <c r="E106" s="0" t="n">
        <f aca="false">'Sopron megye'!G117</f>
        <v>0</v>
      </c>
      <c r="F106" s="0" t="n">
        <f aca="false">'Sopron megye'!H117</f>
        <v>0</v>
      </c>
      <c r="G106" s="0" t="n">
        <f aca="false">'Sopron megye'!I117</f>
        <v>0</v>
      </c>
      <c r="H106" s="0" t="n">
        <f aca="false">'Sopron megye'!W117</f>
        <v>0</v>
      </c>
      <c r="I106" s="0" t="n">
        <f aca="false">'Sopron megye'!X117</f>
        <v>0</v>
      </c>
      <c r="J106" s="0" t="n">
        <f aca="false">'Sopron megye'!Y117</f>
        <v>0</v>
      </c>
      <c r="K106" s="0" t="n">
        <f aca="false">'Sopron megye'!Z117</f>
        <v>0</v>
      </c>
      <c r="L106" s="0" t="n">
        <f aca="false">'Sopron megye'!AA117</f>
        <v>0</v>
      </c>
    </row>
    <row r="107" customFormat="false" ht="13.8" hidden="false" customHeight="false" outlineLevel="0" collapsed="false">
      <c r="A107" s="0" t="str">
        <f aca="false">'Sopron megye'!A118</f>
        <v>Malomház, Malomháza</v>
      </c>
      <c r="B107" s="0" t="n">
        <f aca="false">'Sopron megye'!D118</f>
        <v>7</v>
      </c>
      <c r="C107" s="0" t="n">
        <f aca="false">'Sopron megye'!E118</f>
        <v>18</v>
      </c>
      <c r="D107" s="0" t="n">
        <f aca="false">'Sopron megye'!F118</f>
        <v>998</v>
      </c>
      <c r="E107" s="0" t="n">
        <f aca="false">'Sopron megye'!G118</f>
        <v>0</v>
      </c>
      <c r="F107" s="0" t="n">
        <f aca="false">'Sopron megye'!H118</f>
        <v>0</v>
      </c>
      <c r="G107" s="0" t="n">
        <f aca="false">'Sopron megye'!I118</f>
        <v>0</v>
      </c>
      <c r="H107" s="0" t="n">
        <f aca="false">'Sopron megye'!W118</f>
        <v>17</v>
      </c>
      <c r="I107" s="0" t="n">
        <f aca="false">'Sopron megye'!X118</f>
        <v>15</v>
      </c>
      <c r="J107" s="0" t="n">
        <f aca="false">'Sopron megye'!Y118</f>
        <v>1019</v>
      </c>
      <c r="K107" s="0" t="n">
        <f aca="false">'Sopron megye'!Z118</f>
        <v>0</v>
      </c>
      <c r="L107" s="0" t="n">
        <f aca="false">'Sopron megye'!AA118</f>
        <v>0</v>
      </c>
    </row>
    <row r="108" customFormat="false" ht="13.8" hidden="false" customHeight="false" outlineLevel="0" collapsed="false">
      <c r="A108" s="0" t="str">
        <f aca="false">'Sopron megye'!A119</f>
        <v>Micske, Répczemicske, Répcemicske</v>
      </c>
      <c r="B108" s="0" t="n">
        <f aca="false">'Sopron megye'!D119</f>
        <v>11</v>
      </c>
      <c r="C108" s="0" t="n">
        <f aca="false">'Sopron megye'!E119</f>
        <v>485</v>
      </c>
      <c r="D108" s="0" t="n">
        <f aca="false">'Sopron megye'!F119</f>
        <v>10</v>
      </c>
      <c r="E108" s="0" t="n">
        <f aca="false">'Sopron megye'!G119</f>
        <v>0</v>
      </c>
      <c r="F108" s="0" t="n">
        <f aca="false">'Sopron megye'!H119</f>
        <v>0</v>
      </c>
      <c r="G108" s="0" t="n">
        <f aca="false">'Sopron megye'!I119</f>
        <v>0</v>
      </c>
      <c r="H108" s="0" t="n">
        <f aca="false">'Sopron megye'!W119</f>
        <v>50</v>
      </c>
      <c r="I108" s="0" t="n">
        <f aca="false">'Sopron megye'!X119</f>
        <v>455</v>
      </c>
      <c r="J108" s="0" t="n">
        <f aca="false">'Sopron megye'!Y119</f>
        <v>3</v>
      </c>
      <c r="K108" s="0" t="n">
        <f aca="false">'Sopron megye'!Z119</f>
        <v>0</v>
      </c>
      <c r="L108" s="0" t="n">
        <f aca="false">'Sopron megye'!AA119</f>
        <v>0</v>
      </c>
    </row>
    <row r="109" customFormat="false" ht="13.8" hidden="false" customHeight="false" outlineLevel="0" collapsed="false">
      <c r="A109" s="0" t="str">
        <f aca="false">'Sopron megye'!A120</f>
        <v>Nyujthal, Nyujtal, Sopronújlak</v>
      </c>
      <c r="B109" s="0" t="n">
        <f aca="false">'Sopron megye'!D120</f>
        <v>10</v>
      </c>
      <c r="C109" s="0" t="n">
        <f aca="false">'Sopron megye'!E120</f>
        <v>701</v>
      </c>
      <c r="D109" s="0" t="n">
        <f aca="false">'Sopron megye'!F120</f>
        <v>6</v>
      </c>
      <c r="E109" s="0" t="n">
        <f aca="false">'Sopron megye'!G120</f>
        <v>0</v>
      </c>
      <c r="F109" s="0" t="n">
        <f aca="false">'Sopron megye'!H120</f>
        <v>0</v>
      </c>
      <c r="G109" s="0" t="n">
        <f aca="false">'Sopron megye'!I120</f>
        <v>0</v>
      </c>
      <c r="H109" s="0" t="n">
        <f aca="false">'Sopron megye'!W120</f>
        <v>16</v>
      </c>
      <c r="I109" s="0" t="n">
        <f aca="false">'Sopron megye'!X120</f>
        <v>973</v>
      </c>
      <c r="J109" s="0" t="n">
        <f aca="false">'Sopron megye'!Y120</f>
        <v>0</v>
      </c>
      <c r="K109" s="0" t="n">
        <f aca="false">'Sopron megye'!Z120</f>
        <v>0</v>
      </c>
      <c r="L109" s="0" t="n">
        <f aca="false">'Sopron megye'!AA120</f>
        <v>0</v>
      </c>
    </row>
    <row r="110" customFormat="false" ht="13.8" hidden="false" customHeight="false" outlineLevel="0" collapsed="false">
      <c r="A110" s="0" t="str">
        <f aca="false">'Sopron megye'!A121</f>
        <v>Ostoros (Kis-), Hochstraß</v>
      </c>
      <c r="B110" s="0" t="n">
        <f aca="false">'Sopron megye'!D121</f>
        <v>0</v>
      </c>
      <c r="C110" s="0" t="n">
        <f aca="false">'Sopron megye'!E121</f>
        <v>311</v>
      </c>
      <c r="D110" s="0" t="n">
        <f aca="false">'Sopron megye'!F121</f>
        <v>0</v>
      </c>
      <c r="E110" s="0" t="n">
        <f aca="false">'Sopron megye'!G121</f>
        <v>0</v>
      </c>
      <c r="F110" s="0" t="n">
        <f aca="false">'Sopron megye'!H121</f>
        <v>4</v>
      </c>
      <c r="G110" s="0" t="n">
        <f aca="false">'Sopron megye'!I121</f>
        <v>0</v>
      </c>
      <c r="H110" s="0" t="n">
        <f aca="false">'Sopron megye'!W121</f>
        <v>45</v>
      </c>
      <c r="I110" s="0" t="n">
        <f aca="false">'Sopron megye'!X121</f>
        <v>282</v>
      </c>
      <c r="J110" s="0" t="n">
        <f aca="false">'Sopron megye'!Y121</f>
        <v>0</v>
      </c>
      <c r="K110" s="0" t="n">
        <f aca="false">'Sopron megye'!Z121</f>
        <v>0</v>
      </c>
      <c r="L110" s="0" t="n">
        <f aca="false">'Sopron megye'!AA121</f>
        <v>0</v>
      </c>
    </row>
    <row r="111" customFormat="false" ht="13.8" hidden="false" customHeight="false" outlineLevel="0" collapsed="false">
      <c r="A111" s="0" t="str">
        <f aca="false">'Sopron megye'!A122</f>
        <v>Pervány</v>
      </c>
      <c r="B111" s="0" t="n">
        <f aca="false">'Sopron megye'!D122</f>
        <v>44</v>
      </c>
      <c r="C111" s="0" t="n">
        <f aca="false">'Sopron megye'!E122</f>
        <v>30</v>
      </c>
      <c r="D111" s="0" t="n">
        <f aca="false">'Sopron megye'!F122</f>
        <v>252</v>
      </c>
      <c r="E111" s="0" t="n">
        <f aca="false">'Sopron megye'!G122</f>
        <v>3</v>
      </c>
      <c r="F111" s="0" t="n">
        <f aca="false">'Sopron megye'!H122</f>
        <v>0</v>
      </c>
      <c r="G111" s="0" t="n">
        <f aca="false">'Sopron megye'!I122</f>
        <v>0</v>
      </c>
      <c r="H111" s="0" t="n">
        <f aca="false">'Sopron megye'!W122</f>
        <v>95</v>
      </c>
      <c r="I111" s="0" t="n">
        <f aca="false">'Sopron megye'!X122</f>
        <v>36</v>
      </c>
      <c r="J111" s="0" t="n">
        <f aca="false">'Sopron megye'!Y122</f>
        <v>241</v>
      </c>
      <c r="K111" s="0" t="n">
        <f aca="false">'Sopron megye'!Z122</f>
        <v>0</v>
      </c>
      <c r="L111" s="0" t="n">
        <f aca="false">'Sopron megye'!AA122</f>
        <v>46</v>
      </c>
    </row>
    <row r="112" customFormat="false" ht="13.8" hidden="false" customHeight="false" outlineLevel="0" collapsed="false">
      <c r="A112" s="0" t="str">
        <f aca="false">'Sopron megye'!A123</f>
        <v>Pulya (Alsó-)</v>
      </c>
      <c r="B112" s="0" t="n">
        <f aca="false">'Sopron megye'!D123</f>
        <v>0</v>
      </c>
      <c r="C112" s="0" t="n">
        <f aca="false">'Sopron megye'!E123</f>
        <v>37</v>
      </c>
      <c r="D112" s="0" t="n">
        <f aca="false">'Sopron megye'!F123</f>
        <v>641</v>
      </c>
      <c r="E112" s="0" t="n">
        <f aca="false">'Sopron megye'!G123</f>
        <v>0</v>
      </c>
      <c r="F112" s="0" t="n">
        <f aca="false">'Sopron megye'!H123</f>
        <v>0</v>
      </c>
      <c r="G112" s="0" t="n">
        <f aca="false">'Sopron megye'!I123</f>
        <v>0</v>
      </c>
      <c r="H112" s="0" t="n">
        <f aca="false">'Sopron megye'!W123</f>
        <v>41</v>
      </c>
      <c r="I112" s="0" t="n">
        <f aca="false">'Sopron megye'!X123</f>
        <v>20</v>
      </c>
      <c r="J112" s="0" t="n">
        <f aca="false">'Sopron megye'!Y123</f>
        <v>864</v>
      </c>
      <c r="K112" s="0" t="n">
        <f aca="false">'Sopron megye'!Z123</f>
        <v>0</v>
      </c>
      <c r="L112" s="0" t="n">
        <f aca="false">'Sopron megye'!AA123</f>
        <v>0</v>
      </c>
    </row>
    <row r="113" customFormat="false" ht="13.8" hidden="false" customHeight="false" outlineLevel="0" collapsed="false">
      <c r="A113" s="0" t="str">
        <f aca="false">'Sopron megye'!A124</f>
        <v>Pulya (Felső-)</v>
      </c>
      <c r="B113" s="0" t="n">
        <f aca="false">'Sopron megye'!D124</f>
        <v>625</v>
      </c>
      <c r="C113" s="0" t="n">
        <f aca="false">'Sopron megye'!E124</f>
        <v>89</v>
      </c>
      <c r="D113" s="0" t="n">
        <f aca="false">'Sopron megye'!F124</f>
        <v>10</v>
      </c>
      <c r="E113" s="0" t="n">
        <f aca="false">'Sopron megye'!G124</f>
        <v>0</v>
      </c>
      <c r="F113" s="0" t="n">
        <f aca="false">'Sopron megye'!H124</f>
        <v>0</v>
      </c>
      <c r="G113" s="0" t="n">
        <f aca="false">'Sopron megye'!I124</f>
        <v>0</v>
      </c>
      <c r="H113" s="0" t="n">
        <f aca="false">'Sopron megye'!W124</f>
        <v>800</v>
      </c>
      <c r="I113" s="0" t="n">
        <f aca="false">'Sopron megye'!X124</f>
        <v>53</v>
      </c>
      <c r="J113" s="0" t="n">
        <f aca="false">'Sopron megye'!Y124</f>
        <v>10</v>
      </c>
      <c r="K113" s="0" t="n">
        <f aca="false">'Sopron megye'!Z124</f>
        <v>0</v>
      </c>
      <c r="L113" s="0" t="n">
        <f aca="false">'Sopron megye'!AA124</f>
        <v>5</v>
      </c>
    </row>
    <row r="114" customFormat="false" ht="13.8" hidden="false" customHeight="false" outlineLevel="0" collapsed="false">
      <c r="A114" s="0" t="str">
        <f aca="false">'Sopron megye'!A125</f>
        <v>Pulya (Kösép-), Pulya (Közép-)</v>
      </c>
      <c r="B114" s="0" t="n">
        <f aca="false">'Sopron megye'!D125</f>
        <v>452</v>
      </c>
      <c r="C114" s="0" t="n">
        <f aca="false">'Sopron megye'!E125</f>
        <v>21</v>
      </c>
      <c r="D114" s="0" t="n">
        <f aca="false">'Sopron megye'!F125</f>
        <v>20</v>
      </c>
      <c r="E114" s="0" t="n">
        <f aca="false">'Sopron megye'!G125</f>
        <v>0</v>
      </c>
      <c r="F114" s="0" t="n">
        <f aca="false">'Sopron megye'!H125</f>
        <v>1</v>
      </c>
      <c r="G114" s="0" t="n">
        <f aca="false">'Sopron megye'!I125</f>
        <v>0</v>
      </c>
      <c r="H114" s="0" t="n">
        <f aca="false">'Sopron megye'!W125</f>
        <v>441</v>
      </c>
      <c r="I114" s="0" t="n">
        <f aca="false">'Sopron megye'!X125</f>
        <v>13</v>
      </c>
      <c r="J114" s="0" t="n">
        <f aca="false">'Sopron megye'!Y125</f>
        <v>5</v>
      </c>
      <c r="K114" s="0" t="n">
        <f aca="false">'Sopron megye'!Z125</f>
        <v>0</v>
      </c>
      <c r="L114" s="0" t="n">
        <f aca="false">'Sopron megye'!AA125</f>
        <v>0</v>
      </c>
    </row>
    <row r="115" customFormat="false" ht="13.8" hidden="false" customHeight="false" outlineLevel="0" collapsed="false">
      <c r="A115" s="0" t="str">
        <f aca="false">'Sopron megye'!A126</f>
        <v>Ramócz (Alsó-), Ramóc (Alsó-)</v>
      </c>
      <c r="B115" s="0" t="n">
        <f aca="false">'Sopron megye'!D126</f>
        <v>3</v>
      </c>
      <c r="C115" s="0" t="n">
        <f aca="false">'Sopron megye'!E126</f>
        <v>615</v>
      </c>
      <c r="D115" s="0" t="n">
        <f aca="false">'Sopron megye'!F126</f>
        <v>0</v>
      </c>
      <c r="E115" s="0" t="n">
        <f aca="false">'Sopron megye'!G126</f>
        <v>0</v>
      </c>
      <c r="F115" s="0" t="n">
        <f aca="false">'Sopron megye'!H126</f>
        <v>0</v>
      </c>
      <c r="G115" s="0" t="n">
        <f aca="false">'Sopron megye'!I126</f>
        <v>0</v>
      </c>
      <c r="H115" s="0" t="n">
        <f aca="false">'Sopron megye'!W126</f>
        <v>50</v>
      </c>
      <c r="I115" s="0" t="n">
        <f aca="false">'Sopron megye'!X126</f>
        <v>518</v>
      </c>
      <c r="J115" s="0" t="n">
        <f aca="false">'Sopron megye'!Y126</f>
        <v>1</v>
      </c>
      <c r="K115" s="0" t="n">
        <f aca="false">'Sopron megye'!Z126</f>
        <v>0</v>
      </c>
      <c r="L115" s="0" t="n">
        <f aca="false">'Sopron megye'!AA126</f>
        <v>2</v>
      </c>
    </row>
    <row r="116" customFormat="false" ht="13.8" hidden="false" customHeight="false" outlineLevel="0" collapsed="false">
      <c r="A116" s="0" t="str">
        <f aca="false">'Sopron megye'!A127</f>
        <v>Ramócz (Felső-), Ramóc (Felső-)</v>
      </c>
      <c r="B116" s="0" t="n">
        <f aca="false">'Sopron megye'!D127</f>
        <v>7</v>
      </c>
      <c r="C116" s="0" t="n">
        <f aca="false">'Sopron megye'!E127</f>
        <v>405</v>
      </c>
      <c r="D116" s="0" t="n">
        <f aca="false">'Sopron megye'!F127</f>
        <v>2</v>
      </c>
      <c r="E116" s="0" t="n">
        <f aca="false">'Sopron megye'!G127</f>
        <v>0</v>
      </c>
      <c r="F116" s="0" t="n">
        <f aca="false">'Sopron megye'!H127</f>
        <v>0</v>
      </c>
      <c r="G116" s="0" t="n">
        <f aca="false">'Sopron megye'!I127</f>
        <v>0</v>
      </c>
      <c r="H116" s="0" t="n">
        <f aca="false">'Sopron megye'!W127</f>
        <v>17</v>
      </c>
      <c r="I116" s="0" t="n">
        <f aca="false">'Sopron megye'!X127</f>
        <v>414</v>
      </c>
      <c r="J116" s="0" t="n">
        <f aca="false">'Sopron megye'!Y127</f>
        <v>2</v>
      </c>
      <c r="K116" s="0" t="n">
        <f aca="false">'Sopron megye'!Z127</f>
        <v>0</v>
      </c>
      <c r="L116" s="0" t="n">
        <f aca="false">'Sopron megye'!AA127</f>
        <v>1</v>
      </c>
    </row>
    <row r="117" customFormat="false" ht="13.8" hidden="false" customHeight="false" outlineLevel="0" collapsed="false">
      <c r="A117" s="0" t="str">
        <f aca="false">'Sopron megye'!A128</f>
        <v>Répszefő, Répcefő</v>
      </c>
      <c r="B117" s="0" t="n">
        <f aca="false">'Sopron megye'!D128</f>
        <v>2</v>
      </c>
      <c r="C117" s="0" t="n">
        <f aca="false">'Sopron megye'!E128</f>
        <v>220</v>
      </c>
      <c r="D117" s="0" t="n">
        <f aca="false">'Sopron megye'!F128</f>
        <v>0</v>
      </c>
      <c r="E117" s="0" t="n">
        <f aca="false">'Sopron megye'!G128</f>
        <v>0</v>
      </c>
      <c r="F117" s="0" t="n">
        <f aca="false">'Sopron megye'!H128</f>
        <v>0</v>
      </c>
      <c r="G117" s="0" t="n">
        <f aca="false">'Sopron megye'!I128</f>
        <v>0</v>
      </c>
      <c r="H117" s="0" t="n">
        <f aca="false">'Sopron megye'!W128</f>
        <v>2</v>
      </c>
      <c r="I117" s="0" t="n">
        <f aca="false">'Sopron megye'!X128</f>
        <v>212</v>
      </c>
      <c r="J117" s="0" t="n">
        <f aca="false">'Sopron megye'!Y128</f>
        <v>0</v>
      </c>
      <c r="K117" s="0" t="n">
        <f aca="false">'Sopron megye'!Z128</f>
        <v>1</v>
      </c>
      <c r="L117" s="0" t="n">
        <f aca="false">'Sopron megye'!AA128</f>
        <v>0</v>
      </c>
    </row>
    <row r="118" customFormat="false" ht="13.8" hidden="false" customHeight="false" outlineLevel="0" collapsed="false">
      <c r="A118" s="0" t="str">
        <f aca="false">'Sopron megye'!A129</f>
        <v>Szent-Márton (Sopron-)</v>
      </c>
      <c r="B118" s="0" t="n">
        <f aca="false">'Sopron megye'!D129</f>
        <v>17</v>
      </c>
      <c r="C118" s="0" t="n">
        <f aca="false">'Sopron megye'!E129</f>
        <v>822</v>
      </c>
      <c r="D118" s="0" t="n">
        <f aca="false">'Sopron megye'!F129</f>
        <v>9</v>
      </c>
      <c r="E118" s="0" t="n">
        <f aca="false">'Sopron megye'!G129</f>
        <v>0</v>
      </c>
      <c r="F118" s="0" t="n">
        <f aca="false">'Sopron megye'!H129</f>
        <v>0</v>
      </c>
      <c r="G118" s="0" t="n">
        <f aca="false">'Sopron megye'!I129</f>
        <v>0</v>
      </c>
      <c r="H118" s="0" t="n">
        <f aca="false">'Sopron megye'!W129</f>
        <v>50</v>
      </c>
      <c r="I118" s="0" t="n">
        <f aca="false">'Sopron megye'!X129</f>
        <v>841</v>
      </c>
      <c r="J118" s="0" t="n">
        <f aca="false">'Sopron megye'!Y129</f>
        <v>6</v>
      </c>
      <c r="K118" s="0" t="n">
        <f aca="false">'Sopron megye'!Z129</f>
        <v>1</v>
      </c>
      <c r="L118" s="0" t="n">
        <f aca="false">'Sopron megye'!AA129</f>
        <v>0</v>
      </c>
    </row>
    <row r="119" customFormat="false" ht="13.8" hidden="false" customHeight="false" outlineLevel="0" collapsed="false">
      <c r="A119" s="0" t="str">
        <f aca="false">'Sopron megye'!A130</f>
        <v>Udvard (Sopron-)</v>
      </c>
      <c r="B119" s="0" t="n">
        <f aca="false">'Sopron megye'!D130</f>
        <v>7</v>
      </c>
      <c r="C119" s="0" t="n">
        <f aca="false">'Sopron megye'!E130</f>
        <v>18</v>
      </c>
      <c r="D119" s="0" t="n">
        <f aca="false">'Sopron megye'!F130</f>
        <v>470</v>
      </c>
      <c r="E119" s="0" t="n">
        <f aca="false">'Sopron megye'!G130</f>
        <v>0</v>
      </c>
      <c r="F119" s="0" t="n">
        <f aca="false">'Sopron megye'!H130</f>
        <v>0</v>
      </c>
      <c r="G119" s="0" t="n">
        <f aca="false">'Sopron megye'!I130</f>
        <v>0</v>
      </c>
      <c r="H119" s="0" t="n">
        <f aca="false">'Sopron megye'!W130</f>
        <v>27</v>
      </c>
      <c r="I119" s="0" t="n">
        <f aca="false">'Sopron megye'!X130</f>
        <v>7</v>
      </c>
      <c r="J119" s="0" t="n">
        <f aca="false">'Sopron megye'!Y130</f>
        <v>461</v>
      </c>
      <c r="K119" s="0" t="n">
        <f aca="false">'Sopron megye'!Z130</f>
        <v>2</v>
      </c>
      <c r="L119" s="0" t="n">
        <f aca="false">'Sopron megye'!AA130</f>
        <v>0</v>
      </c>
    </row>
    <row r="120" customFormat="false" ht="13.8" hidden="false" customHeight="false" outlineLevel="0" collapsed="false">
      <c r="A120" s="0" t="str">
        <f aca="false">'Sopron megye'!A131</f>
        <v>Ujfalu (Kis-, Lánzsér-)</v>
      </c>
      <c r="B120" s="0" t="n">
        <f aca="false">'Sopron megye'!D131</f>
        <v>1</v>
      </c>
      <c r="C120" s="0" t="n">
        <f aca="false">'Sopron megye'!E131</f>
        <v>282</v>
      </c>
      <c r="D120" s="0" t="n">
        <f aca="false">'Sopron megye'!F131</f>
        <v>2</v>
      </c>
      <c r="E120" s="0" t="n">
        <f aca="false">'Sopron megye'!G131</f>
        <v>0</v>
      </c>
      <c r="F120" s="0" t="n">
        <f aca="false">'Sopron megye'!H131</f>
        <v>0</v>
      </c>
      <c r="G120" s="0" t="n">
        <f aca="false">'Sopron megye'!I131</f>
        <v>0</v>
      </c>
      <c r="H120" s="0" t="n">
        <f aca="false">'Sopron megye'!W131</f>
        <v>2</v>
      </c>
      <c r="I120" s="0" t="n">
        <f aca="false">'Sopron megye'!X131</f>
        <v>279</v>
      </c>
      <c r="J120" s="0" t="n">
        <f aca="false">'Sopron megye'!Y131</f>
        <v>3</v>
      </c>
      <c r="K120" s="0" t="n">
        <f aca="false">'Sopron megye'!Z131</f>
        <v>0</v>
      </c>
      <c r="L120" s="0" t="n">
        <f aca="false">'Sopron megye'!AA131</f>
        <v>16</v>
      </c>
    </row>
    <row r="121" customFormat="false" ht="13.8" hidden="false" customHeight="false" outlineLevel="0" collapsed="false">
      <c r="A121" s="0" t="str">
        <f aca="false">'Sopron megye'!A132</f>
        <v>Weingraben, Borosd</v>
      </c>
      <c r="B121" s="0" t="n">
        <f aca="false">'Sopron megye'!D132</f>
        <v>3</v>
      </c>
      <c r="C121" s="0" t="n">
        <f aca="false">'Sopron megye'!E132</f>
        <v>46</v>
      </c>
      <c r="D121" s="0" t="n">
        <f aca="false">'Sopron megye'!F132</f>
        <v>442</v>
      </c>
      <c r="E121" s="0" t="n">
        <f aca="false">'Sopron megye'!G132</f>
        <v>0</v>
      </c>
      <c r="F121" s="0" t="n">
        <f aca="false">'Sopron megye'!H132</f>
        <v>0</v>
      </c>
      <c r="G121" s="0" t="n">
        <f aca="false">'Sopron megye'!I132</f>
        <v>0</v>
      </c>
      <c r="H121" s="0" t="n">
        <f aca="false">'Sopron megye'!W132</f>
        <v>3</v>
      </c>
      <c r="I121" s="0" t="n">
        <f aca="false">'Sopron megye'!X132</f>
        <v>48</v>
      </c>
      <c r="J121" s="0" t="n">
        <f aca="false">'Sopron megye'!Y132</f>
        <v>514</v>
      </c>
      <c r="K121" s="0" t="n">
        <f aca="false">'Sopron megye'!Z132</f>
        <v>0</v>
      </c>
      <c r="L121" s="0" t="n">
        <f aca="false">'Sopron megye'!AA132</f>
        <v>5</v>
      </c>
    </row>
    <row r="122" customFormat="false" ht="13.8" hidden="false" customHeight="false" outlineLevel="0" collapsed="false">
      <c r="A122" s="0" t="str">
        <f aca="false">'Sopron megye'!A134</f>
        <v>Kismarton</v>
      </c>
      <c r="B122" s="0" t="n">
        <f aca="false">'Sopron megye'!D134</f>
        <v>222</v>
      </c>
      <c r="C122" s="0" t="n">
        <f aca="false">'Sopron megye'!E134</f>
        <v>2329</v>
      </c>
      <c r="D122" s="0" t="n">
        <f aca="false">'Sopron megye'!F134</f>
        <v>112</v>
      </c>
      <c r="E122" s="0" t="n">
        <f aca="false">'Sopron megye'!G134</f>
        <v>11</v>
      </c>
      <c r="F122" s="0" t="n">
        <f aca="false">'Sopron megye'!H134</f>
        <v>5</v>
      </c>
      <c r="G122" s="0" t="n">
        <f aca="false">'Sopron megye'!I134</f>
        <v>61</v>
      </c>
      <c r="H122" s="0" t="n">
        <f aca="false">'Sopron megye'!W134</f>
        <v>834</v>
      </c>
      <c r="I122" s="0" t="n">
        <f aca="false">'Sopron megye'!X134</f>
        <v>2074</v>
      </c>
      <c r="J122" s="0" t="n">
        <f aca="false">'Sopron megye'!Y134</f>
        <v>102</v>
      </c>
      <c r="K122" s="0" t="n">
        <f aca="false">'Sopron megye'!Z134</f>
        <v>8</v>
      </c>
      <c r="L122" s="0" t="n">
        <f aca="false">'Sopron megye'!AA134</f>
        <v>55</v>
      </c>
    </row>
    <row r="123" customFormat="false" ht="13.8" hidden="false" customHeight="false" outlineLevel="0" collapsed="false">
      <c r="A123" s="0" t="str">
        <f aca="false">'Sopron megye'!A135</f>
        <v>Ruszt</v>
      </c>
      <c r="B123" s="0" t="n">
        <f aca="false">'Sopron megye'!D135</f>
        <v>71</v>
      </c>
      <c r="C123" s="0" t="n">
        <f aca="false">'Sopron megye'!E135</f>
        <v>1248</v>
      </c>
      <c r="D123" s="0" t="n">
        <f aca="false">'Sopron megye'!F135</f>
        <v>31</v>
      </c>
      <c r="E123" s="0" t="n">
        <f aca="false">'Sopron megye'!G135</f>
        <v>0</v>
      </c>
      <c r="F123" s="0" t="n">
        <f aca="false">'Sopron megye'!H135</f>
        <v>0</v>
      </c>
      <c r="G123" s="0" t="n">
        <f aca="false">'Sopron megye'!I135</f>
        <v>0</v>
      </c>
      <c r="H123" s="0" t="n">
        <f aca="false">'Sopron megye'!W135</f>
        <v>218</v>
      </c>
      <c r="I123" s="0" t="n">
        <f aca="false">'Sopron megye'!X135</f>
        <v>1290</v>
      </c>
      <c r="J123" s="0" t="n">
        <f aca="false">'Sopron megye'!Y135</f>
        <v>24</v>
      </c>
      <c r="K123" s="0" t="n">
        <f aca="false">'Sopron megye'!Z135</f>
        <v>2</v>
      </c>
      <c r="L123" s="0" t="n">
        <f aca="false">'Sopron megye'!AA135</f>
        <v>1</v>
      </c>
    </row>
    <row r="124" customFormat="false" ht="13.8" hidden="false" customHeight="false" outlineLevel="0" collapsed="false">
      <c r="A124" s="0" t="str">
        <f aca="false">'Sopron megye'!A137</f>
        <v>Sopron</v>
      </c>
      <c r="B124" s="0" t="n">
        <f aca="false">'Sopron megye'!D137</f>
        <v>4665</v>
      </c>
      <c r="C124" s="0" t="n">
        <f aca="false">'Sopron megye'!E137</f>
        <v>16425</v>
      </c>
      <c r="D124" s="0" t="n">
        <f aca="false">'Sopron megye'!F137</f>
        <v>536</v>
      </c>
      <c r="E124" s="0" t="n">
        <f aca="false">'Sopron megye'!G137</f>
        <v>104</v>
      </c>
      <c r="F124" s="0" t="n">
        <f aca="false">'Sopron megye'!H137</f>
        <v>18</v>
      </c>
      <c r="G124" s="0" t="n">
        <f aca="false">'Sopron megye'!I137</f>
        <v>469</v>
      </c>
      <c r="H124" s="0" t="n">
        <f aca="false">'Sopron megye'!W137</f>
        <v>15002</v>
      </c>
      <c r="I124" s="0" t="n">
        <f aca="false">'Sopron megye'!X137</f>
        <v>17318</v>
      </c>
      <c r="J124" s="0" t="n">
        <f aca="false">'Sopron megye'!Y137</f>
        <v>789</v>
      </c>
      <c r="K124" s="0" t="n">
        <f aca="false">'Sopron megye'!Z137</f>
        <v>184</v>
      </c>
      <c r="L124" s="0" t="n">
        <f aca="false">'Sopron megye'!AA137</f>
        <v>619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n">
        <f aca="false">'Sopron megye'!K7</f>
        <v>42</v>
      </c>
      <c r="B1" s="0" t="n">
        <f aca="false">'Sopron megye'!L7</f>
        <v>1562</v>
      </c>
      <c r="C1" s="0" t="n">
        <f aca="false">'Sopron megye'!M7</f>
        <v>3</v>
      </c>
      <c r="D1" s="0" t="n">
        <f aca="false">'Sopron megye'!N7</f>
        <v>0</v>
      </c>
      <c r="E1" s="0" t="n">
        <f aca="false">'Sopron megye'!O7</f>
        <v>6</v>
      </c>
      <c r="F1" s="0" t="n">
        <f aca="false">'Sopron megye'!Q7</f>
        <v>47</v>
      </c>
      <c r="G1" s="0" t="n">
        <f aca="false">'Sopron megye'!R7</f>
        <v>1760</v>
      </c>
      <c r="H1" s="0" t="n">
        <f aca="false">'Sopron megye'!S7</f>
        <v>4</v>
      </c>
      <c r="I1" s="0" t="n">
        <f aca="false">'Sopron megye'!T7</f>
        <v>3</v>
      </c>
      <c r="J1" s="0" t="n">
        <f aca="false">'Sopron megye'!U7</f>
        <v>2</v>
      </c>
    </row>
    <row r="2" customFormat="false" ht="13.8" hidden="false" customHeight="false" outlineLevel="0" collapsed="false">
      <c r="A2" s="0" t="n">
        <f aca="false">'Sopron megye'!K8</f>
        <v>24</v>
      </c>
      <c r="B2" s="0" t="n">
        <f aca="false">'Sopron megye'!L8</f>
        <v>861</v>
      </c>
      <c r="C2" s="0" t="n">
        <f aca="false">'Sopron megye'!M8</f>
        <v>5</v>
      </c>
      <c r="D2" s="0" t="n">
        <f aca="false">'Sopron megye'!N8</f>
        <v>0</v>
      </c>
      <c r="E2" s="0" t="n">
        <f aca="false">'Sopron megye'!O8</f>
        <v>1</v>
      </c>
      <c r="F2" s="0" t="n">
        <f aca="false">'Sopron megye'!Q8</f>
        <v>62</v>
      </c>
      <c r="G2" s="0" t="n">
        <f aca="false">'Sopron megye'!R8</f>
        <v>1019</v>
      </c>
      <c r="H2" s="0" t="n">
        <f aca="false">'Sopron megye'!S8</f>
        <v>2</v>
      </c>
      <c r="I2" s="0" t="n">
        <f aca="false">'Sopron megye'!T8</f>
        <v>4</v>
      </c>
      <c r="J2" s="0" t="n">
        <f aca="false">'Sopron megye'!U8</f>
        <v>0</v>
      </c>
    </row>
    <row r="3" customFormat="false" ht="13.8" hidden="false" customHeight="false" outlineLevel="0" collapsed="false">
      <c r="A3" s="0" t="n">
        <f aca="false">'Sopron megye'!K9</f>
        <v>67</v>
      </c>
      <c r="B3" s="0" t="n">
        <f aca="false">'Sopron megye'!L9</f>
        <v>1602</v>
      </c>
      <c r="C3" s="0" t="n">
        <f aca="false">'Sopron megye'!M9</f>
        <v>13</v>
      </c>
      <c r="D3" s="0" t="n">
        <f aca="false">'Sopron megye'!N9</f>
        <v>0</v>
      </c>
      <c r="E3" s="0" t="n">
        <f aca="false">'Sopron megye'!O9</f>
        <v>2</v>
      </c>
      <c r="F3" s="0" t="n">
        <f aca="false">'Sopron megye'!Q9</f>
        <v>136</v>
      </c>
      <c r="G3" s="0" t="n">
        <f aca="false">'Sopron megye'!R9</f>
        <v>2058</v>
      </c>
      <c r="H3" s="0" t="n">
        <f aca="false">'Sopron megye'!S9</f>
        <v>5</v>
      </c>
      <c r="I3" s="0" t="n">
        <f aca="false">'Sopron megye'!T9</f>
        <v>22</v>
      </c>
      <c r="J3" s="0" t="n">
        <f aca="false">'Sopron megye'!U9</f>
        <v>4</v>
      </c>
    </row>
    <row r="4" customFormat="false" ht="13.8" hidden="false" customHeight="false" outlineLevel="0" collapsed="false">
      <c r="A4" s="0" t="n">
        <f aca="false">'Sopron megye'!K10</f>
        <v>17</v>
      </c>
      <c r="B4" s="0" t="n">
        <f aca="false">'Sopron megye'!L10</f>
        <v>479</v>
      </c>
      <c r="C4" s="0" t="n">
        <f aca="false">'Sopron megye'!M10</f>
        <v>0</v>
      </c>
      <c r="D4" s="0" t="n">
        <f aca="false">'Sopron megye'!N10</f>
        <v>0</v>
      </c>
      <c r="E4" s="0" t="n">
        <f aca="false">'Sopron megye'!O10</f>
        <v>0</v>
      </c>
      <c r="F4" s="0" t="n">
        <f aca="false">'Sopron megye'!Q10</f>
        <v>25</v>
      </c>
      <c r="G4" s="0" t="n">
        <f aca="false">'Sopron megye'!R10</f>
        <v>492</v>
      </c>
      <c r="H4" s="0" t="n">
        <f aca="false">'Sopron megye'!S10</f>
        <v>4</v>
      </c>
      <c r="I4" s="0" t="n">
        <f aca="false">'Sopron megye'!T10</f>
        <v>0</v>
      </c>
      <c r="J4" s="0" t="n">
        <f aca="false">'Sopron megye'!U10</f>
        <v>1</v>
      </c>
    </row>
    <row r="5" customFormat="false" ht="13.8" hidden="false" customHeight="false" outlineLevel="0" collapsed="false">
      <c r="A5" s="0" t="n">
        <f aca="false">'Sopron megye'!K11</f>
        <v>341</v>
      </c>
      <c r="B5" s="0" t="n">
        <f aca="false">'Sopron megye'!L11</f>
        <v>22</v>
      </c>
      <c r="C5" s="0" t="n">
        <f aca="false">'Sopron megye'!M11</f>
        <v>2</v>
      </c>
      <c r="D5" s="0" t="n">
        <f aca="false">'Sopron megye'!N11</f>
        <v>0</v>
      </c>
      <c r="E5" s="0" t="n">
        <f aca="false">'Sopron megye'!O11</f>
        <v>5</v>
      </c>
      <c r="F5" s="0" t="n">
        <f aca="false">'Sopron megye'!Q11</f>
        <v>0</v>
      </c>
      <c r="G5" s="0" t="n">
        <f aca="false">'Sopron megye'!R11</f>
        <v>0</v>
      </c>
      <c r="H5" s="0" t="n">
        <f aca="false">'Sopron megye'!S11</f>
        <v>0</v>
      </c>
      <c r="I5" s="0" t="n">
        <f aca="false">'Sopron megye'!T11</f>
        <v>0</v>
      </c>
      <c r="J5" s="0" t="n">
        <f aca="false">'Sopron megye'!U11</f>
        <v>0</v>
      </c>
    </row>
    <row r="6" customFormat="false" ht="13.8" hidden="false" customHeight="false" outlineLevel="0" collapsed="false">
      <c r="A6" s="0" t="n">
        <f aca="false">'Sopron megye'!K12</f>
        <v>1346</v>
      </c>
      <c r="B6" s="0" t="n">
        <f aca="false">'Sopron megye'!L12</f>
        <v>115</v>
      </c>
      <c r="C6" s="0" t="n">
        <f aca="false">'Sopron megye'!M12</f>
        <v>7</v>
      </c>
      <c r="D6" s="0" t="n">
        <f aca="false">'Sopron megye'!N12</f>
        <v>0</v>
      </c>
      <c r="E6" s="0" t="n">
        <f aca="false">'Sopron megye'!O12</f>
        <v>17</v>
      </c>
      <c r="F6" s="0" t="n">
        <f aca="false">'Sopron megye'!Q12</f>
        <v>1630</v>
      </c>
      <c r="G6" s="0" t="n">
        <f aca="false">'Sopron megye'!R12</f>
        <v>103</v>
      </c>
      <c r="H6" s="0" t="n">
        <f aca="false">'Sopron megye'!S12</f>
        <v>11</v>
      </c>
      <c r="I6" s="0" t="n">
        <f aca="false">'Sopron megye'!T12</f>
        <v>0</v>
      </c>
      <c r="J6" s="0" t="n">
        <f aca="false">'Sopron megye'!U12</f>
        <v>10</v>
      </c>
    </row>
    <row r="7" customFormat="false" ht="13.8" hidden="false" customHeight="false" outlineLevel="0" collapsed="false">
      <c r="A7" s="0" t="n">
        <f aca="false">'Sopron megye'!K13</f>
        <v>2</v>
      </c>
      <c r="B7" s="0" t="n">
        <f aca="false">'Sopron megye'!L13</f>
        <v>347</v>
      </c>
      <c r="C7" s="0" t="n">
        <f aca="false">'Sopron megye'!M13</f>
        <v>0</v>
      </c>
      <c r="D7" s="0" t="n">
        <f aca="false">'Sopron megye'!N13</f>
        <v>0</v>
      </c>
      <c r="E7" s="0" t="n">
        <f aca="false">'Sopron megye'!O13</f>
        <v>0</v>
      </c>
      <c r="F7" s="0" t="n">
        <f aca="false">'Sopron megye'!Q13</f>
        <v>2</v>
      </c>
      <c r="G7" s="0" t="n">
        <f aca="false">'Sopron megye'!R13</f>
        <v>372</v>
      </c>
      <c r="H7" s="0" t="n">
        <f aca="false">'Sopron megye'!S13</f>
        <v>2</v>
      </c>
      <c r="I7" s="0" t="n">
        <f aca="false">'Sopron megye'!T13</f>
        <v>0</v>
      </c>
      <c r="J7" s="0" t="n">
        <f aca="false">'Sopron megye'!U13</f>
        <v>0</v>
      </c>
    </row>
    <row r="8" customFormat="false" ht="13.8" hidden="false" customHeight="false" outlineLevel="0" collapsed="false">
      <c r="A8" s="0" t="n">
        <f aca="false">'Sopron megye'!K14</f>
        <v>0</v>
      </c>
      <c r="B8" s="0" t="n">
        <f aca="false">'Sopron megye'!L14</f>
        <v>863</v>
      </c>
      <c r="C8" s="0" t="n">
        <f aca="false">'Sopron megye'!M14</f>
        <v>17</v>
      </c>
      <c r="D8" s="0" t="n">
        <f aca="false">'Sopron megye'!N14</f>
        <v>0</v>
      </c>
      <c r="E8" s="0" t="n">
        <f aca="false">'Sopron megye'!O14</f>
        <v>0</v>
      </c>
      <c r="F8" s="0" t="n">
        <f aca="false">'Sopron megye'!Q14</f>
        <v>12</v>
      </c>
      <c r="G8" s="0" t="n">
        <f aca="false">'Sopron megye'!R14</f>
        <v>912</v>
      </c>
      <c r="H8" s="0" t="n">
        <f aca="false">'Sopron megye'!S14</f>
        <v>4</v>
      </c>
      <c r="I8" s="0" t="n">
        <f aca="false">'Sopron megye'!T14</f>
        <v>0</v>
      </c>
      <c r="J8" s="0" t="n">
        <f aca="false">'Sopron megye'!U14</f>
        <v>0</v>
      </c>
    </row>
    <row r="9" customFormat="false" ht="13.8" hidden="false" customHeight="false" outlineLevel="0" collapsed="false">
      <c r="A9" s="0" t="n">
        <f aca="false">'Sopron megye'!K15</f>
        <v>8</v>
      </c>
      <c r="B9" s="0" t="n">
        <f aca="false">'Sopron megye'!L15</f>
        <v>778</v>
      </c>
      <c r="C9" s="0" t="n">
        <f aca="false">'Sopron megye'!M15</f>
        <v>4</v>
      </c>
      <c r="D9" s="0" t="n">
        <f aca="false">'Sopron megye'!N15</f>
        <v>0</v>
      </c>
      <c r="E9" s="0" t="n">
        <f aca="false">'Sopron megye'!O15</f>
        <v>2</v>
      </c>
      <c r="F9" s="0" t="n">
        <f aca="false">'Sopron megye'!Q15</f>
        <v>4</v>
      </c>
      <c r="G9" s="0" t="n">
        <f aca="false">'Sopron megye'!R15</f>
        <v>819</v>
      </c>
      <c r="H9" s="0" t="n">
        <f aca="false">'Sopron megye'!S15</f>
        <v>4</v>
      </c>
      <c r="I9" s="0" t="n">
        <f aca="false">'Sopron megye'!T15</f>
        <v>0</v>
      </c>
      <c r="J9" s="0" t="n">
        <f aca="false">'Sopron megye'!U15</f>
        <v>1</v>
      </c>
    </row>
    <row r="10" customFormat="false" ht="13.8" hidden="false" customHeight="false" outlineLevel="0" collapsed="false">
      <c r="A10" s="0" t="n">
        <f aca="false">'Sopron megye'!K16</f>
        <v>16</v>
      </c>
      <c r="B10" s="0" t="n">
        <f aca="false">'Sopron megye'!L16</f>
        <v>1103</v>
      </c>
      <c r="C10" s="0" t="n">
        <f aca="false">'Sopron megye'!M16</f>
        <v>5</v>
      </c>
      <c r="D10" s="0" t="n">
        <f aca="false">'Sopron megye'!N16</f>
        <v>2</v>
      </c>
      <c r="E10" s="0" t="n">
        <f aca="false">'Sopron megye'!O16</f>
        <v>0</v>
      </c>
      <c r="F10" s="0" t="n">
        <f aca="false">'Sopron megye'!Q16</f>
        <v>10</v>
      </c>
      <c r="G10" s="0" t="n">
        <f aca="false">'Sopron megye'!R16</f>
        <v>1177</v>
      </c>
      <c r="H10" s="0" t="n">
        <f aca="false">'Sopron megye'!S16</f>
        <v>4</v>
      </c>
      <c r="I10" s="0" t="n">
        <f aca="false">'Sopron megye'!T16</f>
        <v>0</v>
      </c>
      <c r="J10" s="0" t="n">
        <f aca="false">'Sopron megye'!U16</f>
        <v>0</v>
      </c>
    </row>
    <row r="11" customFormat="false" ht="13.8" hidden="false" customHeight="false" outlineLevel="0" collapsed="false">
      <c r="A11" s="0" t="n">
        <f aca="false">'Sopron megye'!K17</f>
        <v>0</v>
      </c>
      <c r="B11" s="0" t="n">
        <f aca="false">'Sopron megye'!L17</f>
        <v>190</v>
      </c>
      <c r="C11" s="0" t="n">
        <f aca="false">'Sopron megye'!M17</f>
        <v>1</v>
      </c>
      <c r="D11" s="0" t="n">
        <f aca="false">'Sopron megye'!N17</f>
        <v>0</v>
      </c>
      <c r="E11" s="0" t="n">
        <f aca="false">'Sopron megye'!O17</f>
        <v>5</v>
      </c>
      <c r="F11" s="0" t="n">
        <f aca="false">'Sopron megye'!Q17</f>
        <v>1</v>
      </c>
      <c r="G11" s="0" t="n">
        <f aca="false">'Sopron megye'!R17</f>
        <v>176</v>
      </c>
      <c r="H11" s="0" t="n">
        <f aca="false">'Sopron megye'!S17</f>
        <v>0</v>
      </c>
      <c r="I11" s="0" t="n">
        <f aca="false">'Sopron megye'!T17</f>
        <v>0</v>
      </c>
      <c r="J11" s="0" t="n">
        <f aca="false">'Sopron megye'!U17</f>
        <v>16</v>
      </c>
    </row>
    <row r="12" customFormat="false" ht="13.8" hidden="false" customHeight="false" outlineLevel="0" collapsed="false">
      <c r="A12" s="0" t="n">
        <f aca="false">'Sopron megye'!K18</f>
        <v>1121</v>
      </c>
      <c r="B12" s="0" t="n">
        <f aca="false">'Sopron megye'!L18</f>
        <v>7</v>
      </c>
      <c r="C12" s="0" t="n">
        <f aca="false">'Sopron megye'!M18</f>
        <v>21</v>
      </c>
      <c r="D12" s="0" t="n">
        <f aca="false">'Sopron megye'!N18</f>
        <v>0</v>
      </c>
      <c r="E12" s="0" t="n">
        <f aca="false">'Sopron megye'!O18</f>
        <v>1</v>
      </c>
      <c r="F12" s="0" t="n">
        <f aca="false">'Sopron megye'!Q18</f>
        <v>1323</v>
      </c>
      <c r="G12" s="0" t="n">
        <f aca="false">'Sopron megye'!R18</f>
        <v>12</v>
      </c>
      <c r="H12" s="0" t="n">
        <f aca="false">'Sopron megye'!S18</f>
        <v>2</v>
      </c>
      <c r="I12" s="0" t="n">
        <f aca="false">'Sopron megye'!T18</f>
        <v>0</v>
      </c>
      <c r="J12" s="0" t="n">
        <f aca="false">'Sopron megye'!U18</f>
        <v>0</v>
      </c>
    </row>
    <row r="13" customFormat="false" ht="13.8" hidden="false" customHeight="false" outlineLevel="0" collapsed="false">
      <c r="A13" s="0" t="n">
        <f aca="false">'Sopron megye'!K19</f>
        <v>92</v>
      </c>
      <c r="B13" s="0" t="n">
        <f aca="false">'Sopron megye'!L19</f>
        <v>16</v>
      </c>
      <c r="C13" s="0" t="n">
        <f aca="false">'Sopron megye'!M19</f>
        <v>432</v>
      </c>
      <c r="D13" s="0" t="n">
        <f aca="false">'Sopron megye'!N19</f>
        <v>0</v>
      </c>
      <c r="E13" s="0" t="n">
        <f aca="false">'Sopron megye'!O19</f>
        <v>0</v>
      </c>
      <c r="F13" s="0" t="n">
        <f aca="false">'Sopron megye'!Q19</f>
        <v>539</v>
      </c>
      <c r="G13" s="0" t="n">
        <f aca="false">'Sopron megye'!R19</f>
        <v>11</v>
      </c>
      <c r="H13" s="0" t="n">
        <f aca="false">'Sopron megye'!S19</f>
        <v>3</v>
      </c>
      <c r="I13" s="0" t="n">
        <f aca="false">'Sopron megye'!T19</f>
        <v>1</v>
      </c>
      <c r="J13" s="0" t="n">
        <f aca="false">'Sopron megye'!U19</f>
        <v>0</v>
      </c>
    </row>
    <row r="14" customFormat="false" ht="13.8" hidden="false" customHeight="false" outlineLevel="0" collapsed="false">
      <c r="A14" s="0" t="n">
        <f aca="false">'Sopron megye'!K20</f>
        <v>383</v>
      </c>
      <c r="B14" s="0" t="n">
        <f aca="false">'Sopron megye'!L20</f>
        <v>5</v>
      </c>
      <c r="C14" s="0" t="n">
        <f aca="false">'Sopron megye'!M20</f>
        <v>136</v>
      </c>
      <c r="D14" s="0" t="n">
        <f aca="false">'Sopron megye'!N20</f>
        <v>0</v>
      </c>
      <c r="E14" s="0" t="n">
        <f aca="false">'Sopron megye'!O20</f>
        <v>0</v>
      </c>
      <c r="F14" s="0" t="n">
        <f aca="false">'Sopron megye'!Q20</f>
        <v>560</v>
      </c>
      <c r="G14" s="0" t="n">
        <f aca="false">'Sopron megye'!R20</f>
        <v>2</v>
      </c>
      <c r="H14" s="0" t="n">
        <f aca="false">'Sopron megye'!S20</f>
        <v>1</v>
      </c>
      <c r="I14" s="0" t="n">
        <f aca="false">'Sopron megye'!T20</f>
        <v>0</v>
      </c>
      <c r="J14" s="0" t="n">
        <f aca="false">'Sopron megye'!U20</f>
        <v>0</v>
      </c>
    </row>
    <row r="15" customFormat="false" ht="13.8" hidden="false" customHeight="false" outlineLevel="0" collapsed="false">
      <c r="A15" s="0" t="n">
        <f aca="false">'Sopron megye'!K21</f>
        <v>18</v>
      </c>
      <c r="B15" s="0" t="n">
        <f aca="false">'Sopron megye'!L21</f>
        <v>1243</v>
      </c>
      <c r="C15" s="0" t="n">
        <f aca="false">'Sopron megye'!M21</f>
        <v>20</v>
      </c>
      <c r="D15" s="0" t="n">
        <f aca="false">'Sopron megye'!N21</f>
        <v>2</v>
      </c>
      <c r="E15" s="0" t="n">
        <f aca="false">'Sopron megye'!O21</f>
        <v>0</v>
      </c>
      <c r="F15" s="0" t="n">
        <f aca="false">'Sopron megye'!Q21</f>
        <v>46</v>
      </c>
      <c r="G15" s="0" t="n">
        <f aca="false">'Sopron megye'!R21</f>
        <v>1164</v>
      </c>
      <c r="H15" s="0" t="n">
        <f aca="false">'Sopron megye'!S21</f>
        <v>5</v>
      </c>
      <c r="I15" s="0" t="n">
        <f aca="false">'Sopron megye'!T21</f>
        <v>10</v>
      </c>
      <c r="J15" s="0" t="n">
        <f aca="false">'Sopron megye'!U21</f>
        <v>4</v>
      </c>
    </row>
    <row r="16" customFormat="false" ht="13.8" hidden="false" customHeight="false" outlineLevel="0" collapsed="false">
      <c r="A16" s="0" t="n">
        <f aca="false">'Sopron megye'!K22</f>
        <v>0</v>
      </c>
      <c r="B16" s="0" t="n">
        <f aca="false">'Sopron megye'!L22</f>
        <v>253</v>
      </c>
      <c r="C16" s="0" t="n">
        <f aca="false">'Sopron megye'!M22</f>
        <v>0</v>
      </c>
      <c r="D16" s="0" t="n">
        <f aca="false">'Sopron megye'!N22</f>
        <v>0</v>
      </c>
      <c r="E16" s="0" t="n">
        <f aca="false">'Sopron megye'!O22</f>
        <v>0</v>
      </c>
      <c r="F16" s="0" t="n">
        <f aca="false">'Sopron megye'!Q22</f>
        <v>0</v>
      </c>
      <c r="G16" s="0" t="n">
        <f aca="false">'Sopron megye'!R22</f>
        <v>259</v>
      </c>
      <c r="H16" s="0" t="n">
        <f aca="false">'Sopron megye'!S22</f>
        <v>0</v>
      </c>
      <c r="I16" s="0" t="n">
        <f aca="false">'Sopron megye'!T22</f>
        <v>0</v>
      </c>
      <c r="J16" s="0" t="n">
        <f aca="false">'Sopron megye'!U22</f>
        <v>0</v>
      </c>
    </row>
    <row r="17" customFormat="false" ht="13.8" hidden="false" customHeight="false" outlineLevel="0" collapsed="false">
      <c r="A17" s="0" t="n">
        <f aca="false">'Sopron megye'!K23</f>
        <v>236</v>
      </c>
      <c r="B17" s="0" t="n">
        <f aca="false">'Sopron megye'!L23</f>
        <v>2867</v>
      </c>
      <c r="C17" s="0" t="n">
        <f aca="false">'Sopron megye'!M23</f>
        <v>29</v>
      </c>
      <c r="D17" s="0" t="n">
        <f aca="false">'Sopron megye'!N23</f>
        <v>4</v>
      </c>
      <c r="E17" s="0" t="n">
        <f aca="false">'Sopron megye'!O23</f>
        <v>13</v>
      </c>
      <c r="F17" s="0" t="n">
        <f aca="false">'Sopron megye'!Q23</f>
        <v>299</v>
      </c>
      <c r="G17" s="0" t="n">
        <f aca="false">'Sopron megye'!R23</f>
        <v>3059</v>
      </c>
      <c r="H17" s="0" t="n">
        <f aca="false">'Sopron megye'!S23</f>
        <v>31</v>
      </c>
      <c r="I17" s="0" t="n">
        <f aca="false">'Sopron megye'!T23</f>
        <v>4</v>
      </c>
      <c r="J17" s="0" t="n">
        <f aca="false">'Sopron megye'!U23</f>
        <v>24</v>
      </c>
    </row>
    <row r="18" customFormat="false" ht="13.8" hidden="false" customHeight="false" outlineLevel="0" collapsed="false">
      <c r="A18" s="0" t="n">
        <f aca="false">'Sopron megye'!K24</f>
        <v>14</v>
      </c>
      <c r="B18" s="0" t="n">
        <f aca="false">'Sopron megye'!L24</f>
        <v>19</v>
      </c>
      <c r="C18" s="0" t="n">
        <f aca="false">'Sopron megye'!M24</f>
        <v>731</v>
      </c>
      <c r="D18" s="0" t="n">
        <f aca="false">'Sopron megye'!N24</f>
        <v>0</v>
      </c>
      <c r="E18" s="0" t="n">
        <f aca="false">'Sopron megye'!O24</f>
        <v>0</v>
      </c>
      <c r="F18" s="0" t="n">
        <f aca="false">'Sopron megye'!Q24</f>
        <v>55</v>
      </c>
      <c r="G18" s="0" t="n">
        <f aca="false">'Sopron megye'!R24</f>
        <v>15</v>
      </c>
      <c r="H18" s="0" t="n">
        <f aca="false">'Sopron megye'!S24</f>
        <v>798</v>
      </c>
      <c r="I18" s="0" t="n">
        <f aca="false">'Sopron megye'!T24</f>
        <v>0</v>
      </c>
      <c r="J18" s="0" t="n">
        <f aca="false">'Sopron megye'!U24</f>
        <v>2</v>
      </c>
    </row>
    <row r="19" customFormat="false" ht="13.8" hidden="false" customHeight="false" outlineLevel="0" collapsed="false">
      <c r="A19" s="0" t="n">
        <f aca="false">'Sopron megye'!K25</f>
        <v>3</v>
      </c>
      <c r="B19" s="0" t="n">
        <f aca="false">'Sopron megye'!L25</f>
        <v>28</v>
      </c>
      <c r="C19" s="0" t="n">
        <f aca="false">'Sopron megye'!M25</f>
        <v>927</v>
      </c>
      <c r="D19" s="0" t="n">
        <f aca="false">'Sopron megye'!N25</f>
        <v>0</v>
      </c>
      <c r="E19" s="0" t="n">
        <f aca="false">'Sopron megye'!O25</f>
        <v>3</v>
      </c>
      <c r="F19" s="0" t="n">
        <f aca="false">'Sopron megye'!Q25</f>
        <v>10</v>
      </c>
      <c r="G19" s="0" t="n">
        <f aca="false">'Sopron megye'!R25</f>
        <v>23</v>
      </c>
      <c r="H19" s="0" t="n">
        <f aca="false">'Sopron megye'!S25</f>
        <v>1086</v>
      </c>
      <c r="I19" s="0" t="n">
        <f aca="false">'Sopron megye'!T25</f>
        <v>1</v>
      </c>
      <c r="J19" s="0" t="n">
        <f aca="false">'Sopron megye'!U25</f>
        <v>2</v>
      </c>
    </row>
    <row r="20" customFormat="false" ht="13.8" hidden="false" customHeight="false" outlineLevel="0" collapsed="false">
      <c r="A20" s="0" t="n">
        <f aca="false">'Sopron megye'!K26</f>
        <v>18</v>
      </c>
      <c r="B20" s="0" t="n">
        <f aca="false">'Sopron megye'!L26</f>
        <v>33</v>
      </c>
      <c r="C20" s="0" t="n">
        <f aca="false">'Sopron megye'!M26</f>
        <v>1684</v>
      </c>
      <c r="D20" s="0" t="n">
        <f aca="false">'Sopron megye'!N26</f>
        <v>0</v>
      </c>
      <c r="E20" s="0" t="n">
        <f aca="false">'Sopron megye'!O26</f>
        <v>0</v>
      </c>
      <c r="F20" s="0" t="n">
        <f aca="false">'Sopron megye'!Q26</f>
        <v>48</v>
      </c>
      <c r="G20" s="0" t="n">
        <f aca="false">'Sopron megye'!R26</f>
        <v>51</v>
      </c>
      <c r="H20" s="0" t="n">
        <f aca="false">'Sopron megye'!S26</f>
        <v>1744</v>
      </c>
      <c r="I20" s="0" t="n">
        <f aca="false">'Sopron megye'!T26</f>
        <v>1</v>
      </c>
      <c r="J20" s="0" t="n">
        <f aca="false">'Sopron megye'!U26</f>
        <v>5</v>
      </c>
    </row>
    <row r="21" customFormat="false" ht="13.8" hidden="false" customHeight="false" outlineLevel="0" collapsed="false">
      <c r="A21" s="0" t="n">
        <f aca="false">'Sopron megye'!K27</f>
        <v>1314</v>
      </c>
      <c r="B21" s="0" t="n">
        <f aca="false">'Sopron megye'!L27</f>
        <v>38</v>
      </c>
      <c r="C21" s="0" t="n">
        <f aca="false">'Sopron megye'!M27</f>
        <v>9</v>
      </c>
      <c r="D21" s="0" t="n">
        <f aca="false">'Sopron megye'!N27</f>
        <v>0</v>
      </c>
      <c r="E21" s="0" t="n">
        <f aca="false">'Sopron megye'!O27</f>
        <v>3</v>
      </c>
      <c r="F21" s="0" t="n">
        <f aca="false">'Sopron megye'!Q27</f>
        <v>1314</v>
      </c>
      <c r="G21" s="0" t="n">
        <f aca="false">'Sopron megye'!R27</f>
        <v>12</v>
      </c>
      <c r="H21" s="0" t="n">
        <f aca="false">'Sopron megye'!S27</f>
        <v>5</v>
      </c>
      <c r="I21" s="0" t="n">
        <f aca="false">'Sopron megye'!T27</f>
        <v>0</v>
      </c>
      <c r="J21" s="0" t="n">
        <f aca="false">'Sopron megye'!U27</f>
        <v>2</v>
      </c>
    </row>
    <row r="22" customFormat="false" ht="13.8" hidden="false" customHeight="false" outlineLevel="0" collapsed="false">
      <c r="A22" s="0" t="n">
        <f aca="false">'Sopron megye'!K28</f>
        <v>1</v>
      </c>
      <c r="B22" s="0" t="n">
        <f aca="false">'Sopron megye'!L28</f>
        <v>462</v>
      </c>
      <c r="C22" s="0" t="n">
        <f aca="false">'Sopron megye'!M28</f>
        <v>0</v>
      </c>
      <c r="D22" s="0" t="n">
        <f aca="false">'Sopron megye'!N28</f>
        <v>0</v>
      </c>
      <c r="E22" s="0" t="n">
        <f aca="false">'Sopron megye'!O28</f>
        <v>34</v>
      </c>
      <c r="F22" s="0" t="n">
        <f aca="false">'Sopron megye'!Q28</f>
        <v>9</v>
      </c>
      <c r="G22" s="0" t="n">
        <f aca="false">'Sopron megye'!R28</f>
        <v>509</v>
      </c>
      <c r="H22" s="0" t="n">
        <f aca="false">'Sopron megye'!S28</f>
        <v>3</v>
      </c>
      <c r="I22" s="0" t="n">
        <f aca="false">'Sopron megye'!T28</f>
        <v>0</v>
      </c>
      <c r="J22" s="0" t="n">
        <f aca="false">'Sopron megye'!U28</f>
        <v>14</v>
      </c>
    </row>
    <row r="23" customFormat="false" ht="13.8" hidden="false" customHeight="false" outlineLevel="0" collapsed="false">
      <c r="A23" s="0" t="n">
        <f aca="false">'Sopron megye'!K29</f>
        <v>5</v>
      </c>
      <c r="B23" s="0" t="n">
        <f aca="false">'Sopron megye'!L29</f>
        <v>271</v>
      </c>
      <c r="C23" s="0" t="n">
        <f aca="false">'Sopron megye'!M29</f>
        <v>302</v>
      </c>
      <c r="D23" s="0" t="n">
        <f aca="false">'Sopron megye'!N29</f>
        <v>0</v>
      </c>
      <c r="E23" s="0" t="n">
        <f aca="false">'Sopron megye'!O29</f>
        <v>0</v>
      </c>
      <c r="F23" s="0" t="n">
        <f aca="false">'Sopron megye'!Q29</f>
        <v>20</v>
      </c>
      <c r="G23" s="0" t="n">
        <f aca="false">'Sopron megye'!R29</f>
        <v>287</v>
      </c>
      <c r="H23" s="0" t="n">
        <f aca="false">'Sopron megye'!S29</f>
        <v>294</v>
      </c>
      <c r="I23" s="0" t="n">
        <f aca="false">'Sopron megye'!T29</f>
        <v>0</v>
      </c>
      <c r="J23" s="0" t="n">
        <f aca="false">'Sopron megye'!U29</f>
        <v>0</v>
      </c>
    </row>
    <row r="24" customFormat="false" ht="13.8" hidden="false" customHeight="false" outlineLevel="0" collapsed="false">
      <c r="A24" s="0" t="n">
        <f aca="false">'Sopron megye'!K30</f>
        <v>87</v>
      </c>
      <c r="B24" s="0" t="n">
        <f aca="false">'Sopron megye'!L30</f>
        <v>1537</v>
      </c>
      <c r="C24" s="0" t="n">
        <f aca="false">'Sopron megye'!M30</f>
        <v>42</v>
      </c>
      <c r="D24" s="0" t="n">
        <f aca="false">'Sopron megye'!N30</f>
        <v>2</v>
      </c>
      <c r="E24" s="0" t="n">
        <f aca="false">'Sopron megye'!O30</f>
        <v>1</v>
      </c>
      <c r="F24" s="0" t="n">
        <f aca="false">'Sopron megye'!Q30</f>
        <v>103</v>
      </c>
      <c r="G24" s="0" t="n">
        <f aca="false">'Sopron megye'!R30</f>
        <v>1488</v>
      </c>
      <c r="H24" s="0" t="n">
        <f aca="false">'Sopron megye'!S30</f>
        <v>24</v>
      </c>
      <c r="I24" s="0" t="n">
        <f aca="false">'Sopron megye'!T30</f>
        <v>2</v>
      </c>
      <c r="J24" s="0" t="n">
        <f aca="false">'Sopron megye'!U30</f>
        <v>5</v>
      </c>
    </row>
    <row r="25" customFormat="false" ht="13.8" hidden="false" customHeight="false" outlineLevel="0" collapsed="false">
      <c r="A25" s="0" t="n">
        <f aca="false">'Sopron megye'!K31</f>
        <v>15</v>
      </c>
      <c r="B25" s="0" t="n">
        <f aca="false">'Sopron megye'!L31</f>
        <v>687</v>
      </c>
      <c r="C25" s="0" t="n">
        <f aca="false">'Sopron megye'!M31</f>
        <v>2</v>
      </c>
      <c r="D25" s="0" t="n">
        <f aca="false">'Sopron megye'!N31</f>
        <v>0</v>
      </c>
      <c r="E25" s="0" t="n">
        <f aca="false">'Sopron megye'!O31</f>
        <v>0</v>
      </c>
      <c r="F25" s="0" t="n">
        <f aca="false">'Sopron megye'!Q31</f>
        <v>42</v>
      </c>
      <c r="G25" s="0" t="n">
        <f aca="false">'Sopron megye'!R31</f>
        <v>798</v>
      </c>
      <c r="H25" s="0" t="n">
        <f aca="false">'Sopron megye'!S31</f>
        <v>1</v>
      </c>
      <c r="I25" s="0" t="n">
        <f aca="false">'Sopron megye'!T31</f>
        <v>0</v>
      </c>
      <c r="J25" s="0" t="n">
        <f aca="false">'Sopron megye'!U31</f>
        <v>1</v>
      </c>
    </row>
    <row r="26" customFormat="false" ht="13.8" hidden="false" customHeight="false" outlineLevel="0" collapsed="false">
      <c r="A26" s="0" t="n">
        <f aca="false">'Sopron megye'!K32</f>
        <v>1428</v>
      </c>
      <c r="B26" s="0" t="n">
        <f aca="false">'Sopron megye'!L32</f>
        <v>9</v>
      </c>
      <c r="C26" s="0" t="n">
        <f aca="false">'Sopron megye'!M32</f>
        <v>5</v>
      </c>
      <c r="D26" s="0" t="n">
        <f aca="false">'Sopron megye'!N32</f>
        <v>0</v>
      </c>
      <c r="E26" s="0" t="n">
        <f aca="false">'Sopron megye'!O32</f>
        <v>0</v>
      </c>
      <c r="F26" s="0" t="n">
        <f aca="false">'Sopron megye'!Q32</f>
        <v>1365</v>
      </c>
      <c r="G26" s="0" t="n">
        <f aca="false">'Sopron megye'!R32</f>
        <v>11</v>
      </c>
      <c r="H26" s="0" t="n">
        <f aca="false">'Sopron megye'!S32</f>
        <v>3</v>
      </c>
      <c r="I26" s="0" t="n">
        <f aca="false">'Sopron megye'!T32</f>
        <v>0</v>
      </c>
      <c r="J26" s="0" t="n">
        <f aca="false">'Sopron megye'!U32</f>
        <v>0</v>
      </c>
    </row>
    <row r="27" customFormat="false" ht="13.8" hidden="false" customHeight="false" outlineLevel="0" collapsed="false">
      <c r="A27" s="0" t="n">
        <f aca="false">'Sopron megye'!K33</f>
        <v>28</v>
      </c>
      <c r="B27" s="0" t="n">
        <f aca="false">'Sopron megye'!L33</f>
        <v>1369</v>
      </c>
      <c r="C27" s="0" t="n">
        <f aca="false">'Sopron megye'!M33</f>
        <v>7</v>
      </c>
      <c r="D27" s="0" t="n">
        <f aca="false">'Sopron megye'!N33</f>
        <v>1</v>
      </c>
      <c r="E27" s="0" t="n">
        <f aca="false">'Sopron megye'!O33</f>
        <v>0</v>
      </c>
      <c r="F27" s="0" t="n">
        <f aca="false">'Sopron megye'!Q33</f>
        <v>29</v>
      </c>
      <c r="G27" s="0" t="n">
        <f aca="false">'Sopron megye'!R33</f>
        <v>1608</v>
      </c>
      <c r="H27" s="0" t="n">
        <f aca="false">'Sopron megye'!S33</f>
        <v>9</v>
      </c>
      <c r="I27" s="0" t="n">
        <f aca="false">'Sopron megye'!T33</f>
        <v>1</v>
      </c>
      <c r="J27" s="0" t="n">
        <f aca="false">'Sopron megye'!U33</f>
        <v>14</v>
      </c>
    </row>
    <row r="28" customFormat="false" ht="13.8" hidden="false" customHeight="false" outlineLevel="0" collapsed="false">
      <c r="A28" s="0" t="n">
        <f aca="false">'Sopron megye'!K34</f>
        <v>23</v>
      </c>
      <c r="B28" s="0" t="n">
        <f aca="false">'Sopron megye'!L34</f>
        <v>1676</v>
      </c>
      <c r="C28" s="0" t="n">
        <f aca="false">'Sopron megye'!M34</f>
        <v>16</v>
      </c>
      <c r="D28" s="0" t="n">
        <f aca="false">'Sopron megye'!N34</f>
        <v>17</v>
      </c>
      <c r="E28" s="0" t="n">
        <f aca="false">'Sopron megye'!O34</f>
        <v>2</v>
      </c>
      <c r="F28" s="0" t="n">
        <f aca="false">'Sopron megye'!Q34</f>
        <v>52</v>
      </c>
      <c r="G28" s="0" t="n">
        <f aca="false">'Sopron megye'!R34</f>
        <v>1650</v>
      </c>
      <c r="H28" s="0" t="n">
        <f aca="false">'Sopron megye'!S34</f>
        <v>16</v>
      </c>
      <c r="I28" s="0" t="n">
        <f aca="false">'Sopron megye'!T34</f>
        <v>13</v>
      </c>
      <c r="J28" s="0" t="n">
        <f aca="false">'Sopron megye'!U34</f>
        <v>8</v>
      </c>
    </row>
    <row r="29" customFormat="false" ht="13.8" hidden="false" customHeight="false" outlineLevel="0" collapsed="false">
      <c r="A29" s="0" t="n">
        <f aca="false">'Sopron megye'!K35</f>
        <v>1159</v>
      </c>
      <c r="B29" s="0" t="n">
        <f aca="false">'Sopron megye'!L35</f>
        <v>18</v>
      </c>
      <c r="C29" s="0" t="n">
        <f aca="false">'Sopron megye'!M35</f>
        <v>7</v>
      </c>
      <c r="D29" s="0" t="n">
        <f aca="false">'Sopron megye'!N35</f>
        <v>0</v>
      </c>
      <c r="E29" s="0" t="n">
        <f aca="false">'Sopron megye'!O35</f>
        <v>2</v>
      </c>
      <c r="F29" s="0" t="n">
        <f aca="false">'Sopron megye'!Q35</f>
        <v>1113</v>
      </c>
      <c r="G29" s="0" t="n">
        <f aca="false">'Sopron megye'!R35</f>
        <v>17</v>
      </c>
      <c r="H29" s="0" t="n">
        <f aca="false">'Sopron megye'!S35</f>
        <v>15</v>
      </c>
      <c r="I29" s="0" t="n">
        <f aca="false">'Sopron megye'!T35</f>
        <v>0</v>
      </c>
      <c r="J29" s="0" t="n">
        <f aca="false">'Sopron megye'!U35</f>
        <v>1</v>
      </c>
    </row>
    <row r="30" customFormat="false" ht="13.8" hidden="false" customHeight="false" outlineLevel="0" collapsed="false">
      <c r="A30" s="0" t="n">
        <f aca="false">'Sopron megye'!K36</f>
        <v>0</v>
      </c>
      <c r="B30" s="0" t="n">
        <f aca="false">'Sopron megye'!L36</f>
        <v>521</v>
      </c>
      <c r="C30" s="0" t="n">
        <f aca="false">'Sopron megye'!M36</f>
        <v>5</v>
      </c>
      <c r="D30" s="0" t="n">
        <f aca="false">'Sopron megye'!N36</f>
        <v>0</v>
      </c>
      <c r="E30" s="0" t="n">
        <f aca="false">'Sopron megye'!O36</f>
        <v>5</v>
      </c>
      <c r="F30" s="0" t="n">
        <f aca="false">'Sopron megye'!Q36</f>
        <v>11</v>
      </c>
      <c r="G30" s="0" t="n">
        <f aca="false">'Sopron megye'!R36</f>
        <v>538</v>
      </c>
      <c r="H30" s="0" t="n">
        <f aca="false">'Sopron megye'!S36</f>
        <v>3</v>
      </c>
      <c r="I30" s="0" t="n">
        <f aca="false">'Sopron megye'!T36</f>
        <v>0</v>
      </c>
      <c r="J30" s="0" t="n">
        <f aca="false">'Sopron megye'!U36</f>
        <v>2</v>
      </c>
    </row>
    <row r="31" customFormat="false" ht="13.8" hidden="false" customHeight="false" outlineLevel="0" collapsed="false">
      <c r="A31" s="0" t="n">
        <f aca="false">'Sopron megye'!K37</f>
        <v>1</v>
      </c>
      <c r="B31" s="0" t="n">
        <f aca="false">'Sopron megye'!L37</f>
        <v>391</v>
      </c>
      <c r="C31" s="0" t="n">
        <f aca="false">'Sopron megye'!M37</f>
        <v>0</v>
      </c>
      <c r="D31" s="0" t="n">
        <f aca="false">'Sopron megye'!N37</f>
        <v>0</v>
      </c>
      <c r="E31" s="0" t="n">
        <f aca="false">'Sopron megye'!O37</f>
        <v>0</v>
      </c>
      <c r="F31" s="0" t="n">
        <f aca="false">'Sopron megye'!Q37</f>
        <v>3</v>
      </c>
      <c r="G31" s="0" t="n">
        <f aca="false">'Sopron megye'!R37</f>
        <v>371</v>
      </c>
      <c r="H31" s="0" t="n">
        <f aca="false">'Sopron megye'!S37</f>
        <v>1</v>
      </c>
      <c r="I31" s="0" t="n">
        <f aca="false">'Sopron megye'!T37</f>
        <v>0</v>
      </c>
      <c r="J31" s="0" t="n">
        <f aca="false">'Sopron megye'!U37</f>
        <v>0</v>
      </c>
    </row>
    <row r="32" customFormat="false" ht="13.8" hidden="false" customHeight="false" outlineLevel="0" collapsed="false">
      <c r="A32" s="0" t="n">
        <f aca="false">'Sopron megye'!K38</f>
        <v>619</v>
      </c>
      <c r="B32" s="0" t="n">
        <f aca="false">'Sopron megye'!L38</f>
        <v>5</v>
      </c>
      <c r="C32" s="0" t="n">
        <f aca="false">'Sopron megye'!M38</f>
        <v>8</v>
      </c>
      <c r="D32" s="0" t="n">
        <f aca="false">'Sopron megye'!N38</f>
        <v>4</v>
      </c>
      <c r="E32" s="0" t="n">
        <f aca="false">'Sopron megye'!O38</f>
        <v>8</v>
      </c>
      <c r="F32" s="0" t="n">
        <f aca="false">'Sopron megye'!Q38</f>
        <v>605</v>
      </c>
      <c r="G32" s="0" t="n">
        <f aca="false">'Sopron megye'!R38</f>
        <v>7</v>
      </c>
      <c r="H32" s="0" t="n">
        <f aca="false">'Sopron megye'!S38</f>
        <v>5</v>
      </c>
      <c r="I32" s="0" t="n">
        <f aca="false">'Sopron megye'!T38</f>
        <v>0</v>
      </c>
      <c r="J32" s="0" t="n">
        <f aca="false">'Sopron megye'!U38</f>
        <v>0</v>
      </c>
    </row>
    <row r="33" customFormat="false" ht="13.8" hidden="false" customHeight="false" outlineLevel="0" collapsed="false">
      <c r="A33" s="0" t="n">
        <f aca="false">'Sopron megye'!K39</f>
        <v>146</v>
      </c>
      <c r="B33" s="0" t="n">
        <f aca="false">'Sopron megye'!L39</f>
        <v>2296</v>
      </c>
      <c r="C33" s="0" t="n">
        <f aca="false">'Sopron megye'!M39</f>
        <v>15</v>
      </c>
      <c r="D33" s="0" t="n">
        <f aca="false">'Sopron megye'!N39</f>
        <v>4</v>
      </c>
      <c r="E33" s="0" t="n">
        <f aca="false">'Sopron megye'!O39</f>
        <v>30</v>
      </c>
      <c r="F33" s="0" t="n">
        <f aca="false">'Sopron megye'!Q39</f>
        <v>107</v>
      </c>
      <c r="G33" s="0" t="n">
        <f aca="false">'Sopron megye'!R39</f>
        <v>2654</v>
      </c>
      <c r="H33" s="0" t="n">
        <f aca="false">'Sopron megye'!S39</f>
        <v>7</v>
      </c>
      <c r="I33" s="0" t="n">
        <f aca="false">'Sopron megye'!T39</f>
        <v>0</v>
      </c>
      <c r="J33" s="0" t="n">
        <f aca="false">'Sopron megye'!U39</f>
        <v>31</v>
      </c>
    </row>
    <row r="34" customFormat="false" ht="13.8" hidden="false" customHeight="false" outlineLevel="0" collapsed="false">
      <c r="A34" s="0" t="n">
        <f aca="false">'Sopron megye'!K40</f>
        <v>16</v>
      </c>
      <c r="B34" s="0" t="n">
        <f aca="false">'Sopron megye'!L40</f>
        <v>1164</v>
      </c>
      <c r="C34" s="0" t="n">
        <f aca="false">'Sopron megye'!M40</f>
        <v>9</v>
      </c>
      <c r="D34" s="0" t="n">
        <f aca="false">'Sopron megye'!N40</f>
        <v>4</v>
      </c>
      <c r="E34" s="0" t="n">
        <f aca="false">'Sopron megye'!O40</f>
        <v>5</v>
      </c>
      <c r="F34" s="0" t="n">
        <f aca="false">'Sopron megye'!Q40</f>
        <v>31</v>
      </c>
      <c r="G34" s="0" t="n">
        <f aca="false">'Sopron megye'!R40</f>
        <v>1397</v>
      </c>
      <c r="H34" s="0" t="n">
        <f aca="false">'Sopron megye'!S40</f>
        <v>21</v>
      </c>
      <c r="I34" s="0" t="n">
        <f aca="false">'Sopron megye'!T40</f>
        <v>0</v>
      </c>
      <c r="J34" s="0" t="n">
        <f aca="false">'Sopron megye'!U40</f>
        <v>6</v>
      </c>
    </row>
    <row r="35" customFormat="false" ht="13.8" hidden="false" customHeight="false" outlineLevel="0" collapsed="false">
      <c r="A35" s="0" t="n">
        <f aca="false">'Sopron megye'!K41</f>
        <v>15</v>
      </c>
      <c r="B35" s="0" t="n">
        <f aca="false">'Sopron megye'!L41</f>
        <v>1580</v>
      </c>
      <c r="C35" s="0" t="n">
        <f aca="false">'Sopron megye'!M41</f>
        <v>15</v>
      </c>
      <c r="D35" s="0" t="n">
        <f aca="false">'Sopron megye'!N41</f>
        <v>0</v>
      </c>
      <c r="E35" s="0" t="n">
        <f aca="false">'Sopron megye'!O41</f>
        <v>0</v>
      </c>
      <c r="F35" s="0" t="n">
        <f aca="false">'Sopron megye'!Q41</f>
        <v>43</v>
      </c>
      <c r="G35" s="0" t="n">
        <f aca="false">'Sopron megye'!R41</f>
        <v>1848</v>
      </c>
      <c r="H35" s="0" t="n">
        <f aca="false">'Sopron megye'!S41</f>
        <v>8</v>
      </c>
      <c r="I35" s="0" t="n">
        <f aca="false">'Sopron megye'!T41</f>
        <v>3</v>
      </c>
      <c r="J35" s="0" t="n">
        <f aca="false">'Sopron megye'!U41</f>
        <v>0</v>
      </c>
    </row>
    <row r="36" customFormat="false" ht="13.8" hidden="false" customHeight="false" outlineLevel="0" collapsed="false">
      <c r="A36" s="0" t="n">
        <f aca="false">'Sopron megye'!K42</f>
        <v>329</v>
      </c>
      <c r="B36" s="0" t="n">
        <f aca="false">'Sopron megye'!L42</f>
        <v>1</v>
      </c>
      <c r="C36" s="0" t="n">
        <f aca="false">'Sopron megye'!M42</f>
        <v>2</v>
      </c>
      <c r="D36" s="0" t="n">
        <f aca="false">'Sopron megye'!N42</f>
        <v>0</v>
      </c>
      <c r="E36" s="0" t="n">
        <f aca="false">'Sopron megye'!O42</f>
        <v>2</v>
      </c>
      <c r="F36" s="0" t="n">
        <f aca="false">'Sopron megye'!Q42</f>
        <v>288</v>
      </c>
      <c r="G36" s="0" t="n">
        <f aca="false">'Sopron megye'!R42</f>
        <v>3</v>
      </c>
      <c r="H36" s="0" t="n">
        <f aca="false">'Sopron megye'!S42</f>
        <v>0</v>
      </c>
      <c r="I36" s="0" t="n">
        <f aca="false">'Sopron megye'!T42</f>
        <v>0</v>
      </c>
      <c r="J36" s="0" t="n">
        <f aca="false">'Sopron megye'!U42</f>
        <v>0</v>
      </c>
    </row>
    <row r="37" customFormat="false" ht="13.8" hidden="false" customHeight="false" outlineLevel="0" collapsed="false">
      <c r="A37" s="0" t="n">
        <f aca="false">'Sopron megye'!K43</f>
        <v>5</v>
      </c>
      <c r="B37" s="0" t="n">
        <f aca="false">'Sopron megye'!L43</f>
        <v>985</v>
      </c>
      <c r="C37" s="0" t="n">
        <f aca="false">'Sopron megye'!M43</f>
        <v>9</v>
      </c>
      <c r="D37" s="0" t="n">
        <f aca="false">'Sopron megye'!N43</f>
        <v>1</v>
      </c>
      <c r="E37" s="0" t="n">
        <f aca="false">'Sopron megye'!O43</f>
        <v>2</v>
      </c>
      <c r="F37" s="0" t="n">
        <f aca="false">'Sopron megye'!Q43</f>
        <v>4</v>
      </c>
      <c r="G37" s="0" t="n">
        <f aca="false">'Sopron megye'!R43</f>
        <v>1035</v>
      </c>
      <c r="H37" s="0" t="n">
        <f aca="false">'Sopron megye'!S43</f>
        <v>4</v>
      </c>
      <c r="I37" s="0" t="n">
        <f aca="false">'Sopron megye'!T43</f>
        <v>0</v>
      </c>
      <c r="J37" s="0" t="n">
        <f aca="false">'Sopron megye'!U43</f>
        <v>2</v>
      </c>
    </row>
    <row r="38" customFormat="false" ht="13.8" hidden="false" customHeight="false" outlineLevel="0" collapsed="false">
      <c r="A38" s="0" t="n">
        <f aca="false">'Sopron megye'!K44</f>
        <v>0</v>
      </c>
      <c r="B38" s="0" t="n">
        <f aca="false">'Sopron megye'!L44</f>
        <v>0</v>
      </c>
      <c r="C38" s="0" t="n">
        <f aca="false">'Sopron megye'!M44</f>
        <v>0</v>
      </c>
      <c r="D38" s="0" t="n">
        <f aca="false">'Sopron megye'!N44</f>
        <v>0</v>
      </c>
      <c r="E38" s="0" t="n">
        <f aca="false">'Sopron megye'!O44</f>
        <v>0</v>
      </c>
      <c r="F38" s="0" t="n">
        <f aca="false">'Sopron megye'!Q44</f>
        <v>14</v>
      </c>
      <c r="G38" s="0" t="n">
        <f aca="false">'Sopron megye'!R44</f>
        <v>538</v>
      </c>
      <c r="H38" s="0" t="n">
        <f aca="false">'Sopron megye'!S44</f>
        <v>3</v>
      </c>
      <c r="I38" s="0" t="n">
        <f aca="false">'Sopron megye'!T44</f>
        <v>0</v>
      </c>
      <c r="J38" s="0" t="n">
        <f aca="false">'Sopron megye'!U44</f>
        <v>0</v>
      </c>
    </row>
    <row r="39" customFormat="false" ht="13.8" hidden="false" customHeight="false" outlineLevel="0" collapsed="false">
      <c r="A39" s="0" t="n">
        <f aca="false">'Sopron megye'!K47</f>
        <v>24</v>
      </c>
      <c r="B39" s="0" t="n">
        <f aca="false">'Sopron megye'!L47</f>
        <v>626</v>
      </c>
      <c r="C39" s="0" t="n">
        <f aca="false">'Sopron megye'!M47</f>
        <v>2</v>
      </c>
      <c r="D39" s="0" t="n">
        <f aca="false">'Sopron megye'!N47</f>
        <v>0</v>
      </c>
      <c r="E39" s="0" t="n">
        <f aca="false">'Sopron megye'!O47</f>
        <v>2</v>
      </c>
      <c r="F39" s="0" t="n">
        <f aca="false">'Sopron megye'!Q47</f>
        <v>20</v>
      </c>
      <c r="G39" s="0" t="n">
        <f aca="false">'Sopron megye'!R47</f>
        <v>734</v>
      </c>
      <c r="H39" s="0" t="n">
        <f aca="false">'Sopron megye'!S47</f>
        <v>0</v>
      </c>
      <c r="I39" s="0" t="n">
        <f aca="false">'Sopron megye'!T47</f>
        <v>0</v>
      </c>
      <c r="J39" s="0" t="n">
        <f aca="false">'Sopron megye'!U47</f>
        <v>12</v>
      </c>
    </row>
    <row r="40" customFormat="false" ht="13.8" hidden="false" customHeight="false" outlineLevel="0" collapsed="false">
      <c r="A40" s="0" t="n">
        <f aca="false">'Sopron megye'!K48</f>
        <v>5</v>
      </c>
      <c r="B40" s="0" t="n">
        <f aca="false">'Sopron megye'!L48</f>
        <v>243</v>
      </c>
      <c r="C40" s="0" t="n">
        <f aca="false">'Sopron megye'!M48</f>
        <v>865</v>
      </c>
      <c r="D40" s="0" t="n">
        <f aca="false">'Sopron megye'!N48</f>
        <v>0</v>
      </c>
      <c r="E40" s="0" t="n">
        <f aca="false">'Sopron megye'!O48</f>
        <v>1</v>
      </c>
      <c r="F40" s="0" t="n">
        <f aca="false">'Sopron megye'!Q48</f>
        <v>39</v>
      </c>
      <c r="G40" s="0" t="n">
        <f aca="false">'Sopron megye'!R48</f>
        <v>273</v>
      </c>
      <c r="H40" s="0" t="n">
        <f aca="false">'Sopron megye'!S48</f>
        <v>942</v>
      </c>
      <c r="I40" s="0" t="n">
        <f aca="false">'Sopron megye'!T48</f>
        <v>1</v>
      </c>
      <c r="J40" s="0" t="n">
        <f aca="false">'Sopron megye'!U48</f>
        <v>3</v>
      </c>
    </row>
    <row r="41" customFormat="false" ht="13.8" hidden="false" customHeight="false" outlineLevel="0" collapsed="false">
      <c r="A41" s="0" t="n">
        <f aca="false">'Sopron megye'!K49</f>
        <v>50</v>
      </c>
      <c r="B41" s="0" t="n">
        <f aca="false">'Sopron megye'!L49</f>
        <v>576</v>
      </c>
      <c r="C41" s="0" t="n">
        <f aca="false">'Sopron megye'!M49</f>
        <v>6</v>
      </c>
      <c r="D41" s="0" t="n">
        <f aca="false">'Sopron megye'!N49</f>
        <v>0</v>
      </c>
      <c r="E41" s="0" t="n">
        <f aca="false">'Sopron megye'!O49</f>
        <v>8</v>
      </c>
      <c r="F41" s="0" t="n">
        <f aca="false">'Sopron megye'!Q49</f>
        <v>77</v>
      </c>
      <c r="G41" s="0" t="n">
        <f aca="false">'Sopron megye'!R49</f>
        <v>629</v>
      </c>
      <c r="H41" s="0" t="n">
        <f aca="false">'Sopron megye'!S49</f>
        <v>14</v>
      </c>
      <c r="I41" s="0" t="n">
        <f aca="false">'Sopron megye'!T49</f>
        <v>0</v>
      </c>
      <c r="J41" s="0" t="n">
        <f aca="false">'Sopron megye'!U49</f>
        <v>9</v>
      </c>
    </row>
    <row r="42" customFormat="false" ht="13.8" hidden="false" customHeight="false" outlineLevel="0" collapsed="false">
      <c r="A42" s="0" t="n">
        <f aca="false">'Sopron megye'!K50</f>
        <v>19</v>
      </c>
      <c r="B42" s="0" t="n">
        <f aca="false">'Sopron megye'!L50</f>
        <v>851</v>
      </c>
      <c r="C42" s="0" t="n">
        <f aca="false">'Sopron megye'!M50</f>
        <v>7</v>
      </c>
      <c r="D42" s="0" t="n">
        <f aca="false">'Sopron megye'!N50</f>
        <v>1</v>
      </c>
      <c r="E42" s="0" t="n">
        <f aca="false">'Sopron megye'!O50</f>
        <v>9</v>
      </c>
      <c r="F42" s="0" t="n">
        <f aca="false">'Sopron megye'!Q50</f>
        <v>27</v>
      </c>
      <c r="G42" s="0" t="n">
        <f aca="false">'Sopron megye'!R50</f>
        <v>974</v>
      </c>
      <c r="H42" s="0" t="n">
        <f aca="false">'Sopron megye'!S50</f>
        <v>1</v>
      </c>
      <c r="I42" s="0" t="n">
        <f aca="false">'Sopron megye'!T50</f>
        <v>0</v>
      </c>
      <c r="J42" s="0" t="n">
        <f aca="false">'Sopron megye'!U50</f>
        <v>2</v>
      </c>
    </row>
    <row r="43" customFormat="false" ht="13.8" hidden="false" customHeight="false" outlineLevel="0" collapsed="false">
      <c r="A43" s="0" t="n">
        <f aca="false">'Sopron megye'!K51</f>
        <v>4</v>
      </c>
      <c r="B43" s="0" t="n">
        <f aca="false">'Sopron megye'!L51</f>
        <v>1504</v>
      </c>
      <c r="C43" s="0" t="n">
        <f aca="false">'Sopron megye'!M51</f>
        <v>4</v>
      </c>
      <c r="D43" s="0" t="n">
        <f aca="false">'Sopron megye'!N51</f>
        <v>1</v>
      </c>
      <c r="E43" s="0" t="n">
        <f aca="false">'Sopron megye'!O51</f>
        <v>14</v>
      </c>
      <c r="F43" s="0" t="n">
        <f aca="false">'Sopron megye'!Q51</f>
        <v>19</v>
      </c>
      <c r="G43" s="0" t="n">
        <f aca="false">'Sopron megye'!R51</f>
        <v>1621</v>
      </c>
      <c r="H43" s="0" t="n">
        <f aca="false">'Sopron megye'!S51</f>
        <v>9</v>
      </c>
      <c r="I43" s="0" t="n">
        <f aca="false">'Sopron megye'!T51</f>
        <v>0</v>
      </c>
      <c r="J43" s="0" t="n">
        <f aca="false">'Sopron megye'!U51</f>
        <v>17</v>
      </c>
    </row>
    <row r="44" customFormat="false" ht="13.8" hidden="false" customHeight="false" outlineLevel="0" collapsed="false">
      <c r="A44" s="0" t="n">
        <f aca="false">'Sopron megye'!K52</f>
        <v>12</v>
      </c>
      <c r="B44" s="0" t="n">
        <f aca="false">'Sopron megye'!L52</f>
        <v>1566</v>
      </c>
      <c r="C44" s="0" t="n">
        <f aca="false">'Sopron megye'!M52</f>
        <v>1</v>
      </c>
      <c r="D44" s="0" t="n">
        <f aca="false">'Sopron megye'!N52</f>
        <v>0</v>
      </c>
      <c r="E44" s="0" t="n">
        <f aca="false">'Sopron megye'!O52</f>
        <v>0</v>
      </c>
      <c r="F44" s="0" t="n">
        <f aca="false">'Sopron megye'!Q52</f>
        <v>23</v>
      </c>
      <c r="G44" s="0" t="n">
        <f aca="false">'Sopron megye'!R52</f>
        <v>1731</v>
      </c>
      <c r="H44" s="0" t="n">
        <f aca="false">'Sopron megye'!S52</f>
        <v>5</v>
      </c>
      <c r="I44" s="0" t="n">
        <f aca="false">'Sopron megye'!T52</f>
        <v>1</v>
      </c>
      <c r="J44" s="0" t="n">
        <f aca="false">'Sopron megye'!U52</f>
        <v>7</v>
      </c>
    </row>
    <row r="45" customFormat="false" ht="13.8" hidden="false" customHeight="false" outlineLevel="0" collapsed="false">
      <c r="A45" s="0" t="n">
        <f aca="false">'Sopron megye'!K53</f>
        <v>209</v>
      </c>
      <c r="B45" s="0" t="n">
        <f aca="false">'Sopron megye'!L53</f>
        <v>3353</v>
      </c>
      <c r="C45" s="0" t="n">
        <f aca="false">'Sopron megye'!M53</f>
        <v>23</v>
      </c>
      <c r="D45" s="0" t="n">
        <f aca="false">'Sopron megye'!N53</f>
        <v>3</v>
      </c>
      <c r="E45" s="0" t="n">
        <f aca="false">'Sopron megye'!O53</f>
        <v>33</v>
      </c>
      <c r="F45" s="0" t="n">
        <f aca="false">'Sopron megye'!Q53</f>
        <v>297</v>
      </c>
      <c r="G45" s="0" t="n">
        <f aca="false">'Sopron megye'!R53</f>
        <v>3428</v>
      </c>
      <c r="H45" s="0" t="n">
        <f aca="false">'Sopron megye'!S53</f>
        <v>19</v>
      </c>
      <c r="I45" s="0" t="n">
        <f aca="false">'Sopron megye'!T53</f>
        <v>0</v>
      </c>
      <c r="J45" s="0" t="n">
        <f aca="false">'Sopron megye'!U53</f>
        <v>55</v>
      </c>
    </row>
    <row r="46" customFormat="false" ht="13.8" hidden="false" customHeight="false" outlineLevel="0" collapsed="false">
      <c r="A46" s="0" t="n">
        <f aca="false">'Sopron megye'!K54</f>
        <v>9</v>
      </c>
      <c r="B46" s="0" t="n">
        <f aca="false">'Sopron megye'!L54</f>
        <v>355</v>
      </c>
      <c r="C46" s="0" t="n">
        <f aca="false">'Sopron megye'!M54</f>
        <v>539</v>
      </c>
      <c r="D46" s="0" t="n">
        <f aca="false">'Sopron megye'!N54</f>
        <v>0</v>
      </c>
      <c r="E46" s="0" t="n">
        <f aca="false">'Sopron megye'!O54</f>
        <v>0</v>
      </c>
      <c r="F46" s="0" t="n">
        <f aca="false">'Sopron megye'!Q54</f>
        <v>16</v>
      </c>
      <c r="G46" s="0" t="n">
        <f aca="false">'Sopron megye'!R54</f>
        <v>360</v>
      </c>
      <c r="H46" s="0" t="n">
        <f aca="false">'Sopron megye'!S54</f>
        <v>540</v>
      </c>
      <c r="I46" s="0" t="n">
        <f aca="false">'Sopron megye'!T54</f>
        <v>0</v>
      </c>
      <c r="J46" s="0" t="n">
        <f aca="false">'Sopron megye'!U54</f>
        <v>11</v>
      </c>
    </row>
    <row r="47" customFormat="false" ht="13.8" hidden="false" customHeight="false" outlineLevel="0" collapsed="false">
      <c r="A47" s="0" t="n">
        <f aca="false">'Sopron megye'!K55</f>
        <v>54</v>
      </c>
      <c r="B47" s="0" t="n">
        <f aca="false">'Sopron megye'!L55</f>
        <v>2017</v>
      </c>
      <c r="C47" s="0" t="n">
        <f aca="false">'Sopron megye'!M55</f>
        <v>10</v>
      </c>
      <c r="D47" s="0" t="n">
        <f aca="false">'Sopron megye'!N55</f>
        <v>0</v>
      </c>
      <c r="E47" s="0" t="n">
        <f aca="false">'Sopron megye'!O55</f>
        <v>12</v>
      </c>
      <c r="F47" s="0" t="n">
        <f aca="false">'Sopron megye'!Q55</f>
        <v>90</v>
      </c>
      <c r="G47" s="0" t="n">
        <f aca="false">'Sopron megye'!R55</f>
        <v>2327</v>
      </c>
      <c r="H47" s="0" t="n">
        <f aca="false">'Sopron megye'!S55</f>
        <v>17</v>
      </c>
      <c r="I47" s="0" t="n">
        <f aca="false">'Sopron megye'!T55</f>
        <v>5</v>
      </c>
      <c r="J47" s="0" t="n">
        <f aca="false">'Sopron megye'!U55</f>
        <v>13</v>
      </c>
    </row>
    <row r="48" customFormat="false" ht="13.8" hidden="false" customHeight="false" outlineLevel="0" collapsed="false">
      <c r="A48" s="0" t="n">
        <f aca="false">'Sopron megye'!K56</f>
        <v>14</v>
      </c>
      <c r="B48" s="0" t="n">
        <f aca="false">'Sopron megye'!L56</f>
        <v>632</v>
      </c>
      <c r="C48" s="0" t="n">
        <f aca="false">'Sopron megye'!M56</f>
        <v>1</v>
      </c>
      <c r="D48" s="0" t="n">
        <f aca="false">'Sopron megye'!N56</f>
        <v>0</v>
      </c>
      <c r="E48" s="0" t="n">
        <f aca="false">'Sopron megye'!O56</f>
        <v>0</v>
      </c>
      <c r="F48" s="0" t="n">
        <f aca="false">'Sopron megye'!Q56</f>
        <v>16</v>
      </c>
      <c r="G48" s="0" t="n">
        <f aca="false">'Sopron megye'!R56</f>
        <v>694</v>
      </c>
      <c r="H48" s="0" t="n">
        <f aca="false">'Sopron megye'!S56</f>
        <v>6</v>
      </c>
      <c r="I48" s="0" t="n">
        <f aca="false">'Sopron megye'!T56</f>
        <v>0</v>
      </c>
      <c r="J48" s="0" t="n">
        <f aca="false">'Sopron megye'!U56</f>
        <v>5</v>
      </c>
    </row>
    <row r="49" customFormat="false" ht="13.8" hidden="false" customHeight="false" outlineLevel="0" collapsed="false">
      <c r="A49" s="0" t="n">
        <f aca="false">'Sopron megye'!K57</f>
        <v>14</v>
      </c>
      <c r="B49" s="0" t="n">
        <f aca="false">'Sopron megye'!L57</f>
        <v>1463</v>
      </c>
      <c r="C49" s="0" t="n">
        <f aca="false">'Sopron megye'!M57</f>
        <v>3</v>
      </c>
      <c r="D49" s="0" t="n">
        <f aca="false">'Sopron megye'!N57</f>
        <v>2</v>
      </c>
      <c r="E49" s="0" t="n">
        <f aca="false">'Sopron megye'!O57</f>
        <v>15</v>
      </c>
      <c r="F49" s="0" t="n">
        <f aca="false">'Sopron megye'!Q57</f>
        <v>38</v>
      </c>
      <c r="G49" s="0" t="n">
        <f aca="false">'Sopron megye'!R57</f>
        <v>1577</v>
      </c>
      <c r="H49" s="0" t="n">
        <f aca="false">'Sopron megye'!S57</f>
        <v>8</v>
      </c>
      <c r="I49" s="0" t="n">
        <f aca="false">'Sopron megye'!T57</f>
        <v>2</v>
      </c>
      <c r="J49" s="0" t="n">
        <f aca="false">'Sopron megye'!U57</f>
        <v>0</v>
      </c>
    </row>
    <row r="50" customFormat="false" ht="13.8" hidden="false" customHeight="false" outlineLevel="0" collapsed="false">
      <c r="A50" s="0" t="n">
        <f aca="false">'Sopron megye'!K58</f>
        <v>8</v>
      </c>
      <c r="B50" s="0" t="n">
        <f aca="false">'Sopron megye'!L58</f>
        <v>730</v>
      </c>
      <c r="C50" s="0" t="n">
        <f aca="false">'Sopron megye'!M58</f>
        <v>496</v>
      </c>
      <c r="D50" s="0" t="n">
        <f aca="false">'Sopron megye'!N58</f>
        <v>0</v>
      </c>
      <c r="E50" s="0" t="n">
        <f aca="false">'Sopron megye'!O58</f>
        <v>0</v>
      </c>
      <c r="F50" s="0" t="n">
        <f aca="false">'Sopron megye'!Q58</f>
        <v>11</v>
      </c>
      <c r="G50" s="0" t="n">
        <f aca="false">'Sopron megye'!R58</f>
        <v>897</v>
      </c>
      <c r="H50" s="0" t="n">
        <f aca="false">'Sopron megye'!S58</f>
        <v>449</v>
      </c>
      <c r="I50" s="0" t="n">
        <f aca="false">'Sopron megye'!T58</f>
        <v>4</v>
      </c>
      <c r="J50" s="0" t="n">
        <f aca="false">'Sopron megye'!U58</f>
        <v>0</v>
      </c>
    </row>
    <row r="51" customFormat="false" ht="13.8" hidden="false" customHeight="false" outlineLevel="0" collapsed="false">
      <c r="A51" s="0" t="n">
        <f aca="false">'Sopron megye'!K59</f>
        <v>33</v>
      </c>
      <c r="B51" s="0" t="n">
        <f aca="false">'Sopron megye'!L59</f>
        <v>898</v>
      </c>
      <c r="C51" s="0" t="n">
        <f aca="false">'Sopron megye'!M59</f>
        <v>6</v>
      </c>
      <c r="D51" s="0" t="n">
        <f aca="false">'Sopron megye'!N59</f>
        <v>0</v>
      </c>
      <c r="E51" s="0" t="n">
        <f aca="false">'Sopron megye'!O59</f>
        <v>1</v>
      </c>
      <c r="F51" s="0" t="n">
        <f aca="false">'Sopron megye'!Q59</f>
        <v>43</v>
      </c>
      <c r="G51" s="0" t="n">
        <f aca="false">'Sopron megye'!R59</f>
        <v>865</v>
      </c>
      <c r="H51" s="0" t="n">
        <f aca="false">'Sopron megye'!S59</f>
        <v>10</v>
      </c>
      <c r="I51" s="0" t="n">
        <f aca="false">'Sopron megye'!T59</f>
        <v>0</v>
      </c>
      <c r="J51" s="0" t="n">
        <f aca="false">'Sopron megye'!U59</f>
        <v>2</v>
      </c>
    </row>
    <row r="52" customFormat="false" ht="13.8" hidden="false" customHeight="false" outlineLevel="0" collapsed="false">
      <c r="A52" s="0" t="n">
        <f aca="false">'Sopron megye'!K60</f>
        <v>75</v>
      </c>
      <c r="B52" s="0" t="n">
        <f aca="false">'Sopron megye'!L60</f>
        <v>1870</v>
      </c>
      <c r="C52" s="0" t="n">
        <f aca="false">'Sopron megye'!M60</f>
        <v>18</v>
      </c>
      <c r="D52" s="0" t="n">
        <f aca="false">'Sopron megye'!N60</f>
        <v>6</v>
      </c>
      <c r="E52" s="0" t="n">
        <f aca="false">'Sopron megye'!O60</f>
        <v>17</v>
      </c>
      <c r="F52" s="0" t="n">
        <f aca="false">'Sopron megye'!Q60</f>
        <v>172</v>
      </c>
      <c r="G52" s="0" t="n">
        <f aca="false">'Sopron megye'!R60</f>
        <v>2112</v>
      </c>
      <c r="H52" s="0" t="n">
        <f aca="false">'Sopron megye'!S60</f>
        <v>18</v>
      </c>
      <c r="I52" s="0" t="n">
        <f aca="false">'Sopron megye'!T60</f>
        <v>5</v>
      </c>
      <c r="J52" s="0" t="n">
        <f aca="false">'Sopron megye'!U60</f>
        <v>37</v>
      </c>
    </row>
    <row r="53" customFormat="false" ht="13.8" hidden="false" customHeight="false" outlineLevel="0" collapsed="false">
      <c r="A53" s="0" t="n">
        <f aca="false">'Sopron megye'!K61</f>
        <v>1</v>
      </c>
      <c r="B53" s="0" t="n">
        <f aca="false">'Sopron megye'!L61</f>
        <v>789</v>
      </c>
      <c r="C53" s="0" t="n">
        <f aca="false">'Sopron megye'!M61</f>
        <v>2</v>
      </c>
      <c r="D53" s="0" t="n">
        <f aca="false">'Sopron megye'!N61</f>
        <v>0</v>
      </c>
      <c r="E53" s="0" t="n">
        <f aca="false">'Sopron megye'!O61</f>
        <v>0</v>
      </c>
      <c r="F53" s="0" t="n">
        <f aca="false">'Sopron megye'!Q61</f>
        <v>4</v>
      </c>
      <c r="G53" s="0" t="n">
        <f aca="false">'Sopron megye'!R61</f>
        <v>879</v>
      </c>
      <c r="H53" s="0" t="n">
        <f aca="false">'Sopron megye'!S61</f>
        <v>4</v>
      </c>
      <c r="I53" s="0" t="n">
        <f aca="false">'Sopron megye'!T61</f>
        <v>0</v>
      </c>
      <c r="J53" s="0" t="n">
        <f aca="false">'Sopron megye'!U61</f>
        <v>0</v>
      </c>
    </row>
    <row r="54" customFormat="false" ht="13.8" hidden="false" customHeight="false" outlineLevel="0" collapsed="false">
      <c r="A54" s="0" t="n">
        <f aca="false">'Sopron megye'!K62</f>
        <v>10</v>
      </c>
      <c r="B54" s="0" t="n">
        <f aca="false">'Sopron megye'!L62</f>
        <v>893</v>
      </c>
      <c r="C54" s="0" t="n">
        <f aca="false">'Sopron megye'!M62</f>
        <v>4</v>
      </c>
      <c r="D54" s="0" t="n">
        <f aca="false">'Sopron megye'!N62</f>
        <v>0</v>
      </c>
      <c r="E54" s="0" t="n">
        <f aca="false">'Sopron megye'!O62</f>
        <v>7</v>
      </c>
      <c r="F54" s="0" t="n">
        <f aca="false">'Sopron megye'!Q62</f>
        <v>10</v>
      </c>
      <c r="G54" s="0" t="n">
        <f aca="false">'Sopron megye'!R62</f>
        <v>931</v>
      </c>
      <c r="H54" s="0" t="n">
        <f aca="false">'Sopron megye'!S62</f>
        <v>3</v>
      </c>
      <c r="I54" s="0" t="n">
        <f aca="false">'Sopron megye'!T62</f>
        <v>0</v>
      </c>
      <c r="J54" s="0" t="n">
        <f aca="false">'Sopron megye'!U62</f>
        <v>12</v>
      </c>
    </row>
    <row r="55" customFormat="false" ht="13.8" hidden="false" customHeight="false" outlineLevel="0" collapsed="false">
      <c r="A55" s="0" t="n">
        <f aca="false">'Sopron megye'!K63</f>
        <v>2</v>
      </c>
      <c r="B55" s="0" t="n">
        <f aca="false">'Sopron megye'!L63</f>
        <v>915</v>
      </c>
      <c r="C55" s="0" t="n">
        <f aca="false">'Sopron megye'!M63</f>
        <v>9</v>
      </c>
      <c r="D55" s="0" t="n">
        <f aca="false">'Sopron megye'!N63</f>
        <v>0</v>
      </c>
      <c r="E55" s="0" t="n">
        <f aca="false">'Sopron megye'!O63</f>
        <v>3</v>
      </c>
      <c r="F55" s="0" t="n">
        <f aca="false">'Sopron megye'!Q63</f>
        <v>4</v>
      </c>
      <c r="G55" s="0" t="n">
        <f aca="false">'Sopron megye'!R63</f>
        <v>1041</v>
      </c>
      <c r="H55" s="0" t="n">
        <f aca="false">'Sopron megye'!S63</f>
        <v>4</v>
      </c>
      <c r="I55" s="0" t="n">
        <f aca="false">'Sopron megye'!T63</f>
        <v>0</v>
      </c>
      <c r="J55" s="0" t="n">
        <f aca="false">'Sopron megye'!U63</f>
        <v>1</v>
      </c>
    </row>
    <row r="56" customFormat="false" ht="13.8" hidden="false" customHeight="false" outlineLevel="0" collapsed="false">
      <c r="A56" s="0" t="n">
        <f aca="false">'Sopron megye'!K64</f>
        <v>14</v>
      </c>
      <c r="B56" s="0" t="n">
        <f aca="false">'Sopron megye'!L64</f>
        <v>839</v>
      </c>
      <c r="C56" s="0" t="n">
        <f aca="false">'Sopron megye'!M64</f>
        <v>9</v>
      </c>
      <c r="D56" s="0" t="n">
        <f aca="false">'Sopron megye'!N64</f>
        <v>0</v>
      </c>
      <c r="E56" s="0" t="n">
        <f aca="false">'Sopron megye'!O64</f>
        <v>0</v>
      </c>
      <c r="F56" s="0" t="n">
        <f aca="false">'Sopron megye'!Q64</f>
        <v>16</v>
      </c>
      <c r="G56" s="0" t="n">
        <f aca="false">'Sopron megye'!R64</f>
        <v>801</v>
      </c>
      <c r="H56" s="0" t="n">
        <f aca="false">'Sopron megye'!S64</f>
        <v>8</v>
      </c>
      <c r="I56" s="0" t="n">
        <f aca="false">'Sopron megye'!T64</f>
        <v>0</v>
      </c>
      <c r="J56" s="0" t="n">
        <f aca="false">'Sopron megye'!U64</f>
        <v>0</v>
      </c>
    </row>
    <row r="57" customFormat="false" ht="13.8" hidden="false" customHeight="false" outlineLevel="0" collapsed="false">
      <c r="A57" s="0" t="n">
        <f aca="false">'Sopron megye'!K65</f>
        <v>0</v>
      </c>
      <c r="B57" s="0" t="n">
        <f aca="false">'Sopron megye'!L65</f>
        <v>0</v>
      </c>
      <c r="C57" s="0" t="n">
        <f aca="false">'Sopron megye'!M65</f>
        <v>0</v>
      </c>
      <c r="D57" s="0" t="n">
        <f aca="false">'Sopron megye'!N65</f>
        <v>0</v>
      </c>
      <c r="E57" s="0" t="n">
        <f aca="false">'Sopron megye'!O65</f>
        <v>0</v>
      </c>
      <c r="F57" s="0" t="n">
        <f aca="false">'Sopron megye'!Q65</f>
        <v>0</v>
      </c>
      <c r="G57" s="0" t="n">
        <f aca="false">'Sopron megye'!R65</f>
        <v>0</v>
      </c>
      <c r="H57" s="0" t="n">
        <f aca="false">'Sopron megye'!S65</f>
        <v>0</v>
      </c>
      <c r="I57" s="0" t="n">
        <f aca="false">'Sopron megye'!T65</f>
        <v>0</v>
      </c>
      <c r="J57" s="0" t="n">
        <f aca="false">'Sopron megye'!U65</f>
        <v>0</v>
      </c>
    </row>
    <row r="58" customFormat="false" ht="13.8" hidden="false" customHeight="false" outlineLevel="0" collapsed="false">
      <c r="A58" s="0" t="n">
        <f aca="false">'Sopron megye'!K68</f>
        <v>27</v>
      </c>
      <c r="B58" s="0" t="n">
        <f aca="false">'Sopron megye'!L68</f>
        <v>425</v>
      </c>
      <c r="C58" s="0" t="n">
        <f aca="false">'Sopron megye'!M68</f>
        <v>1212</v>
      </c>
      <c r="D58" s="0" t="n">
        <f aca="false">'Sopron megye'!N68</f>
        <v>0</v>
      </c>
      <c r="E58" s="0" t="n">
        <f aca="false">'Sopron megye'!O68</f>
        <v>135</v>
      </c>
      <c r="F58" s="0" t="n">
        <f aca="false">'Sopron megye'!Q68</f>
        <v>30</v>
      </c>
      <c r="G58" s="0" t="n">
        <f aca="false">'Sopron megye'!R68</f>
        <v>386</v>
      </c>
      <c r="H58" s="0" t="n">
        <f aca="false">'Sopron megye'!S68</f>
        <v>1256</v>
      </c>
      <c r="I58" s="0" t="n">
        <f aca="false">'Sopron megye'!T68</f>
        <v>3</v>
      </c>
      <c r="J58" s="0" t="n">
        <f aca="false">'Sopron megye'!U68</f>
        <v>104</v>
      </c>
    </row>
    <row r="59" customFormat="false" ht="13.8" hidden="false" customHeight="false" outlineLevel="0" collapsed="false">
      <c r="A59" s="0" t="n">
        <f aca="false">'Sopron megye'!K69</f>
        <v>37</v>
      </c>
      <c r="B59" s="0" t="n">
        <f aca="false">'Sopron megye'!L69</f>
        <v>163</v>
      </c>
      <c r="C59" s="0" t="n">
        <f aca="false">'Sopron megye'!M69</f>
        <v>1383</v>
      </c>
      <c r="D59" s="0" t="n">
        <f aca="false">'Sopron megye'!N69</f>
        <v>3</v>
      </c>
      <c r="E59" s="0" t="n">
        <f aca="false">'Sopron megye'!O69</f>
        <v>5</v>
      </c>
      <c r="F59" s="0" t="n">
        <f aca="false">'Sopron megye'!Q69</f>
        <v>113</v>
      </c>
      <c r="G59" s="0" t="n">
        <f aca="false">'Sopron megye'!R69</f>
        <v>203</v>
      </c>
      <c r="H59" s="0" t="n">
        <f aca="false">'Sopron megye'!S69</f>
        <v>1567</v>
      </c>
      <c r="I59" s="0" t="n">
        <f aca="false">'Sopron megye'!T69</f>
        <v>0</v>
      </c>
      <c r="J59" s="0" t="n">
        <f aca="false">'Sopron megye'!U69</f>
        <v>8</v>
      </c>
    </row>
    <row r="60" customFormat="false" ht="13.8" hidden="false" customHeight="false" outlineLevel="0" collapsed="false">
      <c r="A60" s="0" t="n">
        <f aca="false">'Sopron megye'!K70</f>
        <v>7</v>
      </c>
      <c r="B60" s="0" t="n">
        <f aca="false">'Sopron megye'!L70</f>
        <v>75</v>
      </c>
      <c r="C60" s="0" t="n">
        <f aca="false">'Sopron megye'!M70</f>
        <v>1122</v>
      </c>
      <c r="D60" s="0" t="n">
        <f aca="false">'Sopron megye'!N70</f>
        <v>0</v>
      </c>
      <c r="E60" s="0" t="n">
        <f aca="false">'Sopron megye'!O70</f>
        <v>10</v>
      </c>
      <c r="F60" s="0" t="n">
        <f aca="false">'Sopron megye'!Q70</f>
        <v>30</v>
      </c>
      <c r="G60" s="0" t="n">
        <f aca="false">'Sopron megye'!R70</f>
        <v>53</v>
      </c>
      <c r="H60" s="0" t="n">
        <f aca="false">'Sopron megye'!S70</f>
        <v>1193</v>
      </c>
      <c r="I60" s="0" t="n">
        <f aca="false">'Sopron megye'!T70</f>
        <v>0</v>
      </c>
      <c r="J60" s="0" t="n">
        <f aca="false">'Sopron megye'!U70</f>
        <v>10</v>
      </c>
    </row>
    <row r="61" customFormat="false" ht="13.8" hidden="false" customHeight="false" outlineLevel="0" collapsed="false">
      <c r="A61" s="0" t="n">
        <f aca="false">'Sopron megye'!K71</f>
        <v>69</v>
      </c>
      <c r="B61" s="0" t="n">
        <f aca="false">'Sopron megye'!L71</f>
        <v>1700</v>
      </c>
      <c r="C61" s="0" t="n">
        <f aca="false">'Sopron megye'!M71</f>
        <v>23</v>
      </c>
      <c r="D61" s="0" t="n">
        <f aca="false">'Sopron megye'!N71</f>
        <v>3</v>
      </c>
      <c r="E61" s="0" t="n">
        <f aca="false">'Sopron megye'!O71</f>
        <v>4</v>
      </c>
      <c r="F61" s="0" t="n">
        <f aca="false">'Sopron megye'!Q71</f>
        <v>133</v>
      </c>
      <c r="G61" s="0" t="n">
        <f aca="false">'Sopron megye'!R71</f>
        <v>1631</v>
      </c>
      <c r="H61" s="0" t="n">
        <f aca="false">'Sopron megye'!S71</f>
        <v>12</v>
      </c>
      <c r="I61" s="0" t="n">
        <f aca="false">'Sopron megye'!T71</f>
        <v>5</v>
      </c>
      <c r="J61" s="0" t="n">
        <f aca="false">'Sopron megye'!U71</f>
        <v>2</v>
      </c>
    </row>
    <row r="62" customFormat="false" ht="13.8" hidden="false" customHeight="false" outlineLevel="0" collapsed="false">
      <c r="A62" s="0" t="n">
        <f aca="false">'Sopron megye'!K72</f>
        <v>62</v>
      </c>
      <c r="B62" s="0" t="n">
        <f aca="false">'Sopron megye'!L72</f>
        <v>1803</v>
      </c>
      <c r="C62" s="0" t="n">
        <f aca="false">'Sopron megye'!M72</f>
        <v>7</v>
      </c>
      <c r="D62" s="0" t="n">
        <f aca="false">'Sopron megye'!N72</f>
        <v>0</v>
      </c>
      <c r="E62" s="0" t="n">
        <f aca="false">'Sopron megye'!O72</f>
        <v>2</v>
      </c>
      <c r="F62" s="0" t="n">
        <f aca="false">'Sopron megye'!Q72</f>
        <v>95</v>
      </c>
      <c r="G62" s="0" t="n">
        <f aca="false">'Sopron megye'!R72</f>
        <v>1696</v>
      </c>
      <c r="H62" s="0" t="n">
        <f aca="false">'Sopron megye'!S72</f>
        <v>1</v>
      </c>
      <c r="I62" s="0" t="n">
        <f aca="false">'Sopron megye'!T72</f>
        <v>1</v>
      </c>
      <c r="J62" s="0" t="n">
        <f aca="false">'Sopron megye'!U72</f>
        <v>1</v>
      </c>
    </row>
    <row r="63" customFormat="false" ht="13.8" hidden="false" customHeight="false" outlineLevel="0" collapsed="false">
      <c r="A63" s="0" t="n">
        <f aca="false">'Sopron megye'!K73</f>
        <v>25</v>
      </c>
      <c r="B63" s="0" t="n">
        <f aca="false">'Sopron megye'!L73</f>
        <v>1002</v>
      </c>
      <c r="C63" s="0" t="n">
        <f aca="false">'Sopron megye'!M73</f>
        <v>18</v>
      </c>
      <c r="D63" s="0" t="n">
        <f aca="false">'Sopron megye'!N73</f>
        <v>0</v>
      </c>
      <c r="E63" s="0" t="n">
        <f aca="false">'Sopron megye'!O73</f>
        <v>0</v>
      </c>
      <c r="F63" s="0" t="n">
        <f aca="false">'Sopron megye'!Q73</f>
        <v>23</v>
      </c>
      <c r="G63" s="0" t="n">
        <f aca="false">'Sopron megye'!R73</f>
        <v>976</v>
      </c>
      <c r="H63" s="0" t="n">
        <f aca="false">'Sopron megye'!S73</f>
        <v>5</v>
      </c>
      <c r="I63" s="0" t="n">
        <f aca="false">'Sopron megye'!T73</f>
        <v>0</v>
      </c>
      <c r="J63" s="0" t="n">
        <f aca="false">'Sopron megye'!U73</f>
        <v>12</v>
      </c>
    </row>
    <row r="64" customFormat="false" ht="13.8" hidden="false" customHeight="false" outlineLevel="0" collapsed="false">
      <c r="A64" s="0" t="n">
        <f aca="false">'Sopron megye'!K74</f>
        <v>24</v>
      </c>
      <c r="B64" s="0" t="n">
        <f aca="false">'Sopron megye'!L74</f>
        <v>1465</v>
      </c>
      <c r="C64" s="0" t="n">
        <f aca="false">'Sopron megye'!M74</f>
        <v>23</v>
      </c>
      <c r="D64" s="0" t="n">
        <f aca="false">'Sopron megye'!N74</f>
        <v>2</v>
      </c>
      <c r="E64" s="0" t="n">
        <f aca="false">'Sopron megye'!O74</f>
        <v>13</v>
      </c>
      <c r="F64" s="0" t="n">
        <f aca="false">'Sopron megye'!Q74</f>
        <v>39</v>
      </c>
      <c r="G64" s="0" t="n">
        <f aca="false">'Sopron megye'!R74</f>
        <v>1362</v>
      </c>
      <c r="H64" s="0" t="n">
        <f aca="false">'Sopron megye'!S74</f>
        <v>36</v>
      </c>
      <c r="I64" s="0" t="n">
        <f aca="false">'Sopron megye'!T74</f>
        <v>11</v>
      </c>
      <c r="J64" s="0" t="n">
        <f aca="false">'Sopron megye'!U74</f>
        <v>8</v>
      </c>
    </row>
    <row r="65" customFormat="false" ht="13.8" hidden="false" customHeight="false" outlineLevel="0" collapsed="false">
      <c r="A65" s="0" t="n">
        <f aca="false">'Sopron megye'!K75</f>
        <v>60</v>
      </c>
      <c r="B65" s="0" t="n">
        <f aca="false">'Sopron megye'!L75</f>
        <v>463</v>
      </c>
      <c r="C65" s="0" t="n">
        <f aca="false">'Sopron megye'!M75</f>
        <v>7</v>
      </c>
      <c r="D65" s="0" t="n">
        <f aca="false">'Sopron megye'!N75</f>
        <v>2</v>
      </c>
      <c r="E65" s="0" t="n">
        <f aca="false">'Sopron megye'!O75</f>
        <v>2</v>
      </c>
      <c r="F65" s="0" t="n">
        <f aca="false">'Sopron megye'!Q75</f>
        <v>81</v>
      </c>
      <c r="G65" s="0" t="n">
        <f aca="false">'Sopron megye'!R75</f>
        <v>363</v>
      </c>
      <c r="H65" s="0" t="n">
        <f aca="false">'Sopron megye'!S75</f>
        <v>5</v>
      </c>
      <c r="I65" s="0" t="n">
        <f aca="false">'Sopron megye'!T75</f>
        <v>1</v>
      </c>
      <c r="J65" s="0" t="n">
        <f aca="false">'Sopron megye'!U75</f>
        <v>1</v>
      </c>
    </row>
    <row r="66" customFormat="false" ht="13.8" hidden="false" customHeight="false" outlineLevel="0" collapsed="false">
      <c r="A66" s="0" t="n">
        <f aca="false">'Sopron megye'!K76</f>
        <v>174</v>
      </c>
      <c r="B66" s="0" t="n">
        <f aca="false">'Sopron megye'!L76</f>
        <v>1187</v>
      </c>
      <c r="C66" s="0" t="n">
        <f aca="false">'Sopron megye'!M76</f>
        <v>61</v>
      </c>
      <c r="D66" s="0" t="n">
        <f aca="false">'Sopron megye'!N76</f>
        <v>3</v>
      </c>
      <c r="E66" s="0" t="n">
        <f aca="false">'Sopron megye'!O76</f>
        <v>6</v>
      </c>
      <c r="F66" s="0" t="n">
        <f aca="false">'Sopron megye'!Q76</f>
        <v>200</v>
      </c>
      <c r="G66" s="0" t="n">
        <f aca="false">'Sopron megye'!R76</f>
        <v>1199</v>
      </c>
      <c r="H66" s="0" t="n">
        <f aca="false">'Sopron megye'!S76</f>
        <v>34</v>
      </c>
      <c r="I66" s="0" t="n">
        <f aca="false">'Sopron megye'!T76</f>
        <v>4</v>
      </c>
      <c r="J66" s="0" t="n">
        <f aca="false">'Sopron megye'!U76</f>
        <v>17</v>
      </c>
    </row>
    <row r="67" customFormat="false" ht="13.8" hidden="false" customHeight="false" outlineLevel="0" collapsed="false">
      <c r="A67" s="0" t="n">
        <f aca="false">'Sopron megye'!K77</f>
        <v>33</v>
      </c>
      <c r="B67" s="0" t="n">
        <f aca="false">'Sopron megye'!L77</f>
        <v>158</v>
      </c>
      <c r="C67" s="0" t="n">
        <f aca="false">'Sopron megye'!M77</f>
        <v>9</v>
      </c>
      <c r="D67" s="0" t="n">
        <f aca="false">'Sopron megye'!N77</f>
        <v>0</v>
      </c>
      <c r="E67" s="0" t="n">
        <f aca="false">'Sopron megye'!O77</f>
        <v>0</v>
      </c>
      <c r="F67" s="0" t="n">
        <f aca="false">'Sopron megye'!Q77</f>
        <v>60</v>
      </c>
      <c r="G67" s="0" t="n">
        <f aca="false">'Sopron megye'!R77</f>
        <v>165</v>
      </c>
      <c r="H67" s="0" t="n">
        <f aca="false">'Sopron megye'!S77</f>
        <v>5</v>
      </c>
      <c r="I67" s="0" t="n">
        <f aca="false">'Sopron megye'!T77</f>
        <v>1</v>
      </c>
      <c r="J67" s="0" t="n">
        <f aca="false">'Sopron megye'!U77</f>
        <v>7</v>
      </c>
    </row>
    <row r="68" customFormat="false" ht="13.8" hidden="false" customHeight="false" outlineLevel="0" collapsed="false">
      <c r="A68" s="0" t="n">
        <f aca="false">'Sopron megye'!K78</f>
        <v>4</v>
      </c>
      <c r="B68" s="0" t="n">
        <f aca="false">'Sopron megye'!L78</f>
        <v>308</v>
      </c>
      <c r="C68" s="0" t="n">
        <f aca="false">'Sopron megye'!M78</f>
        <v>1</v>
      </c>
      <c r="D68" s="0" t="n">
        <f aca="false">'Sopron megye'!N78</f>
        <v>0</v>
      </c>
      <c r="E68" s="0" t="n">
        <f aca="false">'Sopron megye'!O78</f>
        <v>4</v>
      </c>
      <c r="F68" s="0" t="n">
        <f aca="false">'Sopron megye'!Q78</f>
        <v>24</v>
      </c>
      <c r="G68" s="0" t="n">
        <f aca="false">'Sopron megye'!R78</f>
        <v>274</v>
      </c>
      <c r="H68" s="0" t="n">
        <f aca="false">'Sopron megye'!S78</f>
        <v>0</v>
      </c>
      <c r="I68" s="0" t="n">
        <f aca="false">'Sopron megye'!T78</f>
        <v>2</v>
      </c>
      <c r="J68" s="0" t="n">
        <f aca="false">'Sopron megye'!U78</f>
        <v>6</v>
      </c>
    </row>
    <row r="69" customFormat="false" ht="13.8" hidden="false" customHeight="false" outlineLevel="0" collapsed="false">
      <c r="A69" s="0" t="n">
        <f aca="false">'Sopron megye'!K79</f>
        <v>57</v>
      </c>
      <c r="B69" s="0" t="n">
        <f aca="false">'Sopron megye'!L79</f>
        <v>1517</v>
      </c>
      <c r="C69" s="0" t="n">
        <f aca="false">'Sopron megye'!M79</f>
        <v>11</v>
      </c>
      <c r="D69" s="0" t="n">
        <f aca="false">'Sopron megye'!N79</f>
        <v>0</v>
      </c>
      <c r="E69" s="0" t="n">
        <f aca="false">'Sopron megye'!O79</f>
        <v>1</v>
      </c>
      <c r="F69" s="0" t="n">
        <f aca="false">'Sopron megye'!Q79</f>
        <v>44</v>
      </c>
      <c r="G69" s="0" t="n">
        <f aca="false">'Sopron megye'!R79</f>
        <v>1541</v>
      </c>
      <c r="H69" s="0" t="n">
        <f aca="false">'Sopron megye'!S79</f>
        <v>5</v>
      </c>
      <c r="I69" s="0" t="n">
        <f aca="false">'Sopron megye'!T79</f>
        <v>0</v>
      </c>
      <c r="J69" s="0" t="n">
        <f aca="false">'Sopron megye'!U79</f>
        <v>0</v>
      </c>
    </row>
    <row r="70" customFormat="false" ht="13.8" hidden="false" customHeight="false" outlineLevel="0" collapsed="false">
      <c r="A70" s="0" t="n">
        <f aca="false">'Sopron megye'!K80</f>
        <v>11</v>
      </c>
      <c r="B70" s="0" t="n">
        <f aca="false">'Sopron megye'!L80</f>
        <v>410</v>
      </c>
      <c r="C70" s="0" t="n">
        <f aca="false">'Sopron megye'!M80</f>
        <v>843</v>
      </c>
      <c r="D70" s="0" t="n">
        <f aca="false">'Sopron megye'!N80</f>
        <v>0</v>
      </c>
      <c r="E70" s="0" t="n">
        <f aca="false">'Sopron megye'!O80</f>
        <v>0</v>
      </c>
      <c r="F70" s="0" t="n">
        <f aca="false">'Sopron megye'!Q80</f>
        <v>34</v>
      </c>
      <c r="G70" s="0" t="n">
        <f aca="false">'Sopron megye'!R80</f>
        <v>124</v>
      </c>
      <c r="H70" s="0" t="n">
        <f aca="false">'Sopron megye'!S80</f>
        <v>1135</v>
      </c>
      <c r="I70" s="0" t="n">
        <f aca="false">'Sopron megye'!T80</f>
        <v>0</v>
      </c>
      <c r="J70" s="0" t="n">
        <f aca="false">'Sopron megye'!U80</f>
        <v>5</v>
      </c>
    </row>
    <row r="71" customFormat="false" ht="13.8" hidden="false" customHeight="false" outlineLevel="0" collapsed="false">
      <c r="A71" s="0" t="n">
        <f aca="false">'Sopron megye'!K81</f>
        <v>10</v>
      </c>
      <c r="B71" s="0" t="n">
        <f aca="false">'Sopron megye'!L81</f>
        <v>807</v>
      </c>
      <c r="C71" s="0" t="n">
        <f aca="false">'Sopron megye'!M81</f>
        <v>10</v>
      </c>
      <c r="D71" s="0" t="n">
        <f aca="false">'Sopron megye'!N81</f>
        <v>0</v>
      </c>
      <c r="E71" s="0" t="n">
        <f aca="false">'Sopron megye'!O81</f>
        <v>2</v>
      </c>
      <c r="F71" s="0" t="n">
        <f aca="false">'Sopron megye'!Q81</f>
        <v>30</v>
      </c>
      <c r="G71" s="0" t="n">
        <f aca="false">'Sopron megye'!R81</f>
        <v>759</v>
      </c>
      <c r="H71" s="0" t="n">
        <f aca="false">'Sopron megye'!S81</f>
        <v>15</v>
      </c>
      <c r="I71" s="0" t="n">
        <f aca="false">'Sopron megye'!T81</f>
        <v>2</v>
      </c>
      <c r="J71" s="0" t="n">
        <f aca="false">'Sopron megye'!U81</f>
        <v>3</v>
      </c>
    </row>
    <row r="72" customFormat="false" ht="13.8" hidden="false" customHeight="false" outlineLevel="0" collapsed="false">
      <c r="A72" s="0" t="n">
        <f aca="false">'Sopron megye'!K82</f>
        <v>64</v>
      </c>
      <c r="B72" s="0" t="n">
        <f aca="false">'Sopron megye'!L82</f>
        <v>140</v>
      </c>
      <c r="C72" s="0" t="n">
        <f aca="false">'Sopron megye'!M82</f>
        <v>1411</v>
      </c>
      <c r="D72" s="0" t="n">
        <f aca="false">'Sopron megye'!N82</f>
        <v>1</v>
      </c>
      <c r="E72" s="0" t="n">
        <f aca="false">'Sopron megye'!O82</f>
        <v>14</v>
      </c>
      <c r="F72" s="0" t="n">
        <f aca="false">'Sopron megye'!Q82</f>
        <v>66</v>
      </c>
      <c r="G72" s="0" t="n">
        <f aca="false">'Sopron megye'!R82</f>
        <v>120</v>
      </c>
      <c r="H72" s="0" t="n">
        <f aca="false">'Sopron megye'!S82</f>
        <v>1551</v>
      </c>
      <c r="I72" s="0" t="n">
        <f aca="false">'Sopron megye'!T82</f>
        <v>0</v>
      </c>
      <c r="J72" s="0" t="n">
        <f aca="false">'Sopron megye'!U82</f>
        <v>12</v>
      </c>
    </row>
    <row r="73" customFormat="false" ht="13.8" hidden="false" customHeight="false" outlineLevel="0" collapsed="false">
      <c r="A73" s="0" t="n">
        <f aca="false">'Sopron megye'!K83</f>
        <v>20</v>
      </c>
      <c r="B73" s="0" t="n">
        <f aca="false">'Sopron megye'!L83</f>
        <v>1307</v>
      </c>
      <c r="C73" s="0" t="n">
        <f aca="false">'Sopron megye'!M83</f>
        <v>3</v>
      </c>
      <c r="D73" s="0" t="n">
        <f aca="false">'Sopron megye'!N83</f>
        <v>0</v>
      </c>
      <c r="E73" s="0" t="n">
        <f aca="false">'Sopron megye'!O83</f>
        <v>5</v>
      </c>
      <c r="F73" s="0" t="n">
        <f aca="false">'Sopron megye'!Q83</f>
        <v>51</v>
      </c>
      <c r="G73" s="0" t="n">
        <f aca="false">'Sopron megye'!R83</f>
        <v>1324</v>
      </c>
      <c r="H73" s="0" t="n">
        <f aca="false">'Sopron megye'!S83</f>
        <v>4</v>
      </c>
      <c r="I73" s="0" t="n">
        <f aca="false">'Sopron megye'!T83</f>
        <v>1</v>
      </c>
      <c r="J73" s="0" t="n">
        <f aca="false">'Sopron megye'!U83</f>
        <v>7</v>
      </c>
    </row>
    <row r="74" customFormat="false" ht="13.8" hidden="false" customHeight="false" outlineLevel="0" collapsed="false">
      <c r="A74" s="0" t="n">
        <f aca="false">'Sopron megye'!K84</f>
        <v>2</v>
      </c>
      <c r="B74" s="0" t="n">
        <f aca="false">'Sopron megye'!L84</f>
        <v>657</v>
      </c>
      <c r="C74" s="0" t="n">
        <f aca="false">'Sopron megye'!M84</f>
        <v>2</v>
      </c>
      <c r="D74" s="0" t="n">
        <f aca="false">'Sopron megye'!N84</f>
        <v>0</v>
      </c>
      <c r="E74" s="0" t="n">
        <f aca="false">'Sopron megye'!O84</f>
        <v>7</v>
      </c>
      <c r="F74" s="0" t="n">
        <f aca="false">'Sopron megye'!Q84</f>
        <v>3</v>
      </c>
      <c r="G74" s="0" t="n">
        <f aca="false">'Sopron megye'!R84</f>
        <v>665</v>
      </c>
      <c r="H74" s="0" t="n">
        <f aca="false">'Sopron megye'!S84</f>
        <v>0</v>
      </c>
      <c r="I74" s="0" t="n">
        <f aca="false">'Sopron megye'!T84</f>
        <v>0</v>
      </c>
      <c r="J74" s="0" t="n">
        <f aca="false">'Sopron megye'!U84</f>
        <v>0</v>
      </c>
    </row>
    <row r="75" customFormat="false" ht="13.8" hidden="false" customHeight="false" outlineLevel="0" collapsed="false">
      <c r="A75" s="0" t="n">
        <f aca="false">'Sopron megye'!K85</f>
        <v>59</v>
      </c>
      <c r="B75" s="0" t="n">
        <f aca="false">'Sopron megye'!L85</f>
        <v>961</v>
      </c>
      <c r="C75" s="0" t="n">
        <f aca="false">'Sopron megye'!M85</f>
        <v>16</v>
      </c>
      <c r="D75" s="0" t="n">
        <f aca="false">'Sopron megye'!N85</f>
        <v>0</v>
      </c>
      <c r="E75" s="0" t="n">
        <f aca="false">'Sopron megye'!O85</f>
        <v>7</v>
      </c>
      <c r="F75" s="0" t="n">
        <f aca="false">'Sopron megye'!Q85</f>
        <v>59</v>
      </c>
      <c r="G75" s="0" t="n">
        <f aca="false">'Sopron megye'!R85</f>
        <v>1012</v>
      </c>
      <c r="H75" s="0" t="n">
        <f aca="false">'Sopron megye'!S85</f>
        <v>14</v>
      </c>
      <c r="I75" s="0" t="n">
        <f aca="false">'Sopron megye'!T85</f>
        <v>1</v>
      </c>
      <c r="J75" s="0" t="n">
        <f aca="false">'Sopron megye'!U85</f>
        <v>4</v>
      </c>
    </row>
    <row r="76" customFormat="false" ht="13.8" hidden="false" customHeight="false" outlineLevel="0" collapsed="false">
      <c r="A76" s="0" t="n">
        <f aca="false">'Sopron megye'!K86</f>
        <v>30</v>
      </c>
      <c r="B76" s="0" t="n">
        <f aca="false">'Sopron megye'!L86</f>
        <v>335</v>
      </c>
      <c r="C76" s="0" t="n">
        <f aca="false">'Sopron megye'!M86</f>
        <v>1868</v>
      </c>
      <c r="D76" s="0" t="n">
        <f aca="false">'Sopron megye'!N86</f>
        <v>2</v>
      </c>
      <c r="E76" s="0" t="n">
        <f aca="false">'Sopron megye'!O86</f>
        <v>11</v>
      </c>
      <c r="F76" s="0" t="n">
        <f aca="false">'Sopron megye'!Q86</f>
        <v>83</v>
      </c>
      <c r="G76" s="0" t="n">
        <f aca="false">'Sopron megye'!R86</f>
        <v>208</v>
      </c>
      <c r="H76" s="0" t="n">
        <f aca="false">'Sopron megye'!S86</f>
        <v>2107</v>
      </c>
      <c r="I76" s="0" t="n">
        <f aca="false">'Sopron megye'!T86</f>
        <v>2</v>
      </c>
      <c r="J76" s="0" t="n">
        <f aca="false">'Sopron megye'!U86</f>
        <v>16</v>
      </c>
    </row>
    <row r="77" customFormat="false" ht="13.8" hidden="false" customHeight="false" outlineLevel="0" collapsed="false">
      <c r="A77" s="0" t="n">
        <f aca="false">'Sopron megye'!K87</f>
        <v>48</v>
      </c>
      <c r="B77" s="0" t="n">
        <f aca="false">'Sopron megye'!L87</f>
        <v>1314</v>
      </c>
      <c r="C77" s="0" t="n">
        <f aca="false">'Sopron megye'!M87</f>
        <v>5</v>
      </c>
      <c r="D77" s="0" t="n">
        <f aca="false">'Sopron megye'!N87</f>
        <v>0</v>
      </c>
      <c r="E77" s="0" t="n">
        <f aca="false">'Sopron megye'!O87</f>
        <v>5</v>
      </c>
      <c r="F77" s="0" t="n">
        <f aca="false">'Sopron megye'!Q87</f>
        <v>48</v>
      </c>
      <c r="G77" s="0" t="n">
        <f aca="false">'Sopron megye'!R87</f>
        <v>1291</v>
      </c>
      <c r="H77" s="0" t="n">
        <f aca="false">'Sopron megye'!S87</f>
        <v>2</v>
      </c>
      <c r="I77" s="0" t="n">
        <f aca="false">'Sopron megye'!T87</f>
        <v>1</v>
      </c>
      <c r="J77" s="0" t="n">
        <f aca="false">'Sopron megye'!U87</f>
        <v>1</v>
      </c>
    </row>
    <row r="78" customFormat="false" ht="13.8" hidden="false" customHeight="false" outlineLevel="0" collapsed="false">
      <c r="A78" s="0" t="n">
        <f aca="false">'Sopron megye'!K88</f>
        <v>10</v>
      </c>
      <c r="B78" s="0" t="n">
        <f aca="false">'Sopron megye'!L88</f>
        <v>1152</v>
      </c>
      <c r="C78" s="0" t="n">
        <f aca="false">'Sopron megye'!M88</f>
        <v>4</v>
      </c>
      <c r="D78" s="0" t="n">
        <f aca="false">'Sopron megye'!N88</f>
        <v>2</v>
      </c>
      <c r="E78" s="0" t="n">
        <f aca="false">'Sopron megye'!O88</f>
        <v>1</v>
      </c>
      <c r="F78" s="0" t="n">
        <f aca="false">'Sopron megye'!Q88</f>
        <v>22</v>
      </c>
      <c r="G78" s="0" t="n">
        <f aca="false">'Sopron megye'!R88</f>
        <v>1136</v>
      </c>
      <c r="H78" s="0" t="n">
        <f aca="false">'Sopron megye'!S88</f>
        <v>3</v>
      </c>
      <c r="I78" s="0" t="n">
        <f aca="false">'Sopron megye'!T88</f>
        <v>5</v>
      </c>
      <c r="J78" s="0" t="n">
        <f aca="false">'Sopron megye'!U88</f>
        <v>2</v>
      </c>
    </row>
    <row r="79" customFormat="false" ht="13.8" hidden="false" customHeight="false" outlineLevel="0" collapsed="false">
      <c r="A79" s="0" t="n">
        <f aca="false">'Sopron megye'!K89</f>
        <v>63</v>
      </c>
      <c r="B79" s="0" t="n">
        <f aca="false">'Sopron megye'!L89</f>
        <v>2053</v>
      </c>
      <c r="C79" s="0" t="n">
        <f aca="false">'Sopron megye'!M89</f>
        <v>28</v>
      </c>
      <c r="D79" s="0" t="n">
        <f aca="false">'Sopron megye'!N89</f>
        <v>0</v>
      </c>
      <c r="E79" s="0" t="n">
        <f aca="false">'Sopron megye'!O89</f>
        <v>53</v>
      </c>
      <c r="F79" s="0" t="n">
        <f aca="false">'Sopron megye'!Q89</f>
        <v>110</v>
      </c>
      <c r="G79" s="0" t="n">
        <f aca="false">'Sopron megye'!R89</f>
        <v>2053</v>
      </c>
      <c r="H79" s="0" t="n">
        <f aca="false">'Sopron megye'!S89</f>
        <v>26</v>
      </c>
      <c r="I79" s="0" t="n">
        <f aca="false">'Sopron megye'!T89</f>
        <v>2</v>
      </c>
      <c r="J79" s="0" t="n">
        <f aca="false">'Sopron megye'!U89</f>
        <v>53</v>
      </c>
    </row>
    <row r="80" customFormat="false" ht="13.8" hidden="false" customHeight="false" outlineLevel="0" collapsed="false">
      <c r="A80" s="0" t="n">
        <f aca="false">'Sopron megye'!K90</f>
        <v>224</v>
      </c>
      <c r="B80" s="0" t="n">
        <f aca="false">'Sopron megye'!L90</f>
        <v>1362</v>
      </c>
      <c r="C80" s="0" t="n">
        <f aca="false">'Sopron megye'!M90</f>
        <v>58</v>
      </c>
      <c r="D80" s="0" t="n">
        <f aca="false">'Sopron megye'!N90</f>
        <v>2</v>
      </c>
      <c r="E80" s="0" t="n">
        <f aca="false">'Sopron megye'!O90</f>
        <v>135</v>
      </c>
      <c r="F80" s="0" t="n">
        <f aca="false">'Sopron megye'!Q90</f>
        <v>342</v>
      </c>
      <c r="G80" s="0" t="n">
        <f aca="false">'Sopron megye'!R90</f>
        <v>2054</v>
      </c>
      <c r="H80" s="0" t="n">
        <f aca="false">'Sopron megye'!S90</f>
        <v>197</v>
      </c>
      <c r="I80" s="0" t="n">
        <f aca="false">'Sopron megye'!T90</f>
        <v>5</v>
      </c>
      <c r="J80" s="0" t="n">
        <f aca="false">'Sopron megye'!U90</f>
        <v>310</v>
      </c>
    </row>
    <row r="81" customFormat="false" ht="13.8" hidden="false" customHeight="false" outlineLevel="0" collapsed="false">
      <c r="A81" s="0" t="n">
        <f aca="false">'Sopron megye'!K91</f>
        <v>7</v>
      </c>
      <c r="B81" s="0" t="n">
        <f aca="false">'Sopron megye'!L91</f>
        <v>573</v>
      </c>
      <c r="C81" s="0" t="n">
        <f aca="false">'Sopron megye'!M91</f>
        <v>24</v>
      </c>
      <c r="D81" s="0" t="n">
        <f aca="false">'Sopron megye'!N91</f>
        <v>0</v>
      </c>
      <c r="E81" s="0" t="n">
        <f aca="false">'Sopron megye'!O91</f>
        <v>5</v>
      </c>
      <c r="F81" s="0" t="n">
        <f aca="false">'Sopron megye'!Q91</f>
        <v>19</v>
      </c>
      <c r="G81" s="0" t="n">
        <f aca="false">'Sopron megye'!R91</f>
        <v>694</v>
      </c>
      <c r="H81" s="0" t="n">
        <f aca="false">'Sopron megye'!S91</f>
        <v>26</v>
      </c>
      <c r="I81" s="0" t="n">
        <f aca="false">'Sopron megye'!T91</f>
        <v>7</v>
      </c>
      <c r="J81" s="0" t="n">
        <f aca="false">'Sopron megye'!U91</f>
        <v>20</v>
      </c>
    </row>
    <row r="82" customFormat="false" ht="13.8" hidden="false" customHeight="false" outlineLevel="0" collapsed="false">
      <c r="A82" s="0" t="n">
        <f aca="false">'Sopron megye'!K92</f>
        <v>51</v>
      </c>
      <c r="B82" s="0" t="n">
        <f aca="false">'Sopron megye'!L92</f>
        <v>94</v>
      </c>
      <c r="C82" s="0" t="n">
        <f aca="false">'Sopron megye'!M92</f>
        <v>699</v>
      </c>
      <c r="D82" s="0" t="n">
        <f aca="false">'Sopron megye'!N92</f>
        <v>25</v>
      </c>
      <c r="E82" s="0" t="n">
        <f aca="false">'Sopron megye'!O92</f>
        <v>17</v>
      </c>
      <c r="F82" s="0" t="n">
        <f aca="false">'Sopron megye'!Q92</f>
        <v>139</v>
      </c>
      <c r="G82" s="0" t="n">
        <f aca="false">'Sopron megye'!R92</f>
        <v>99</v>
      </c>
      <c r="H82" s="0" t="n">
        <f aca="false">'Sopron megye'!S92</f>
        <v>713</v>
      </c>
      <c r="I82" s="0" t="n">
        <f aca="false">'Sopron megye'!T92</f>
        <v>8</v>
      </c>
      <c r="J82" s="0" t="n">
        <f aca="false">'Sopron megye'!U92</f>
        <v>10</v>
      </c>
    </row>
    <row r="83" customFormat="false" ht="13.8" hidden="false" customHeight="false" outlineLevel="0" collapsed="false">
      <c r="A83" s="0" t="n">
        <f aca="false">'Sopron megye'!K93</f>
        <v>7</v>
      </c>
      <c r="B83" s="0" t="n">
        <f aca="false">'Sopron megye'!L93</f>
        <v>20</v>
      </c>
      <c r="C83" s="0" t="n">
        <f aca="false">'Sopron megye'!M93</f>
        <v>692</v>
      </c>
      <c r="D83" s="0" t="n">
        <f aca="false">'Sopron megye'!N93</f>
        <v>0</v>
      </c>
      <c r="E83" s="0" t="n">
        <f aca="false">'Sopron megye'!O93</f>
        <v>1</v>
      </c>
      <c r="F83" s="0" t="n">
        <f aca="false">'Sopron megye'!Q93</f>
        <v>16</v>
      </c>
      <c r="G83" s="0" t="n">
        <f aca="false">'Sopron megye'!R93</f>
        <v>15</v>
      </c>
      <c r="H83" s="0" t="n">
        <f aca="false">'Sopron megye'!S93</f>
        <v>783</v>
      </c>
      <c r="I83" s="0" t="n">
        <f aca="false">'Sopron megye'!T93</f>
        <v>0</v>
      </c>
      <c r="J83" s="0" t="n">
        <f aca="false">'Sopron megye'!U93</f>
        <v>5</v>
      </c>
    </row>
    <row r="84" customFormat="false" ht="13.8" hidden="false" customHeight="false" outlineLevel="0" collapsed="false">
      <c r="A84" s="0" t="n">
        <f aca="false">'Sopron megye'!K96</f>
        <v>0</v>
      </c>
      <c r="B84" s="0" t="n">
        <f aca="false">'Sopron megye'!L96</f>
        <v>839</v>
      </c>
      <c r="C84" s="0" t="n">
        <f aca="false">'Sopron megye'!M96</f>
        <v>1</v>
      </c>
      <c r="D84" s="0" t="n">
        <f aca="false">'Sopron megye'!N96</f>
        <v>0</v>
      </c>
      <c r="E84" s="0" t="n">
        <f aca="false">'Sopron megye'!O96</f>
        <v>0</v>
      </c>
      <c r="F84" s="0" t="n">
        <f aca="false">'Sopron megye'!Q96</f>
        <v>2</v>
      </c>
      <c r="G84" s="0" t="n">
        <f aca="false">'Sopron megye'!R96</f>
        <v>887</v>
      </c>
      <c r="H84" s="0" t="n">
        <f aca="false">'Sopron megye'!S96</f>
        <v>1</v>
      </c>
      <c r="I84" s="0" t="n">
        <f aca="false">'Sopron megye'!T96</f>
        <v>0</v>
      </c>
      <c r="J84" s="0" t="n">
        <f aca="false">'Sopron megye'!U96</f>
        <v>0</v>
      </c>
    </row>
    <row r="85" customFormat="false" ht="13.8" hidden="false" customHeight="false" outlineLevel="0" collapsed="false">
      <c r="A85" s="0" t="n">
        <f aca="false">'Sopron megye'!K97</f>
        <v>0</v>
      </c>
      <c r="B85" s="0" t="n">
        <f aca="false">'Sopron megye'!L97</f>
        <v>0</v>
      </c>
      <c r="C85" s="0" t="n">
        <f aca="false">'Sopron megye'!M97</f>
        <v>1172</v>
      </c>
      <c r="D85" s="0" t="n">
        <f aca="false">'Sopron megye'!N97</f>
        <v>0</v>
      </c>
      <c r="E85" s="0" t="n">
        <f aca="false">'Sopron megye'!O97</f>
        <v>1</v>
      </c>
      <c r="F85" s="0" t="n">
        <f aca="false">'Sopron megye'!Q97</f>
        <v>1</v>
      </c>
      <c r="G85" s="0" t="n">
        <f aca="false">'Sopron megye'!R97</f>
        <v>14</v>
      </c>
      <c r="H85" s="0" t="n">
        <f aca="false">'Sopron megye'!S97</f>
        <v>1179</v>
      </c>
      <c r="I85" s="0" t="n">
        <f aca="false">'Sopron megye'!T97</f>
        <v>0</v>
      </c>
      <c r="J85" s="0" t="n">
        <f aca="false">'Sopron megye'!U97</f>
        <v>0</v>
      </c>
    </row>
    <row r="86" customFormat="false" ht="13.8" hidden="false" customHeight="false" outlineLevel="0" collapsed="false">
      <c r="A86" s="0" t="n">
        <f aca="false">'Sopron megye'!K98</f>
        <v>11</v>
      </c>
      <c r="B86" s="0" t="n">
        <f aca="false">'Sopron megye'!L98</f>
        <v>55</v>
      </c>
      <c r="C86" s="0" t="n">
        <f aca="false">'Sopron megye'!M98</f>
        <v>1445</v>
      </c>
      <c r="D86" s="0" t="n">
        <f aca="false">'Sopron megye'!N98</f>
        <v>0</v>
      </c>
      <c r="E86" s="0" t="n">
        <f aca="false">'Sopron megye'!O98</f>
        <v>0</v>
      </c>
      <c r="F86" s="0" t="n">
        <f aca="false">'Sopron megye'!Q98</f>
        <v>22</v>
      </c>
      <c r="G86" s="0" t="n">
        <f aca="false">'Sopron megye'!R98</f>
        <v>41</v>
      </c>
      <c r="H86" s="0" t="n">
        <f aca="false">'Sopron megye'!S98</f>
        <v>1476</v>
      </c>
      <c r="I86" s="0" t="n">
        <f aca="false">'Sopron megye'!T98</f>
        <v>1</v>
      </c>
      <c r="J86" s="0" t="n">
        <f aca="false">'Sopron megye'!U98</f>
        <v>6</v>
      </c>
    </row>
    <row r="87" customFormat="false" ht="13.8" hidden="false" customHeight="false" outlineLevel="0" collapsed="false">
      <c r="A87" s="0" t="n">
        <f aca="false">'Sopron megye'!K99</f>
        <v>16</v>
      </c>
      <c r="B87" s="0" t="n">
        <f aca="false">'Sopron megye'!L99</f>
        <v>117</v>
      </c>
      <c r="C87" s="0" t="n">
        <f aca="false">'Sopron megye'!M99</f>
        <v>923</v>
      </c>
      <c r="D87" s="0" t="n">
        <f aca="false">'Sopron megye'!N99</f>
        <v>0</v>
      </c>
      <c r="E87" s="0" t="n">
        <f aca="false">'Sopron megye'!O99</f>
        <v>3</v>
      </c>
      <c r="F87" s="0" t="n">
        <f aca="false">'Sopron megye'!Q99</f>
        <v>19</v>
      </c>
      <c r="G87" s="0" t="n">
        <f aca="false">'Sopron megye'!R99</f>
        <v>135</v>
      </c>
      <c r="H87" s="0" t="n">
        <f aca="false">'Sopron megye'!S99</f>
        <v>820</v>
      </c>
      <c r="I87" s="0" t="n">
        <f aca="false">'Sopron megye'!T99</f>
        <v>0</v>
      </c>
      <c r="J87" s="0" t="n">
        <f aca="false">'Sopron megye'!U99</f>
        <v>2</v>
      </c>
    </row>
    <row r="88" customFormat="false" ht="13.8" hidden="false" customHeight="false" outlineLevel="0" collapsed="false">
      <c r="A88" s="0" t="n">
        <f aca="false">'Sopron megye'!K100</f>
        <v>14</v>
      </c>
      <c r="B88" s="0" t="n">
        <f aca="false">'Sopron megye'!L100</f>
        <v>1402</v>
      </c>
      <c r="C88" s="0" t="n">
        <f aca="false">'Sopron megye'!M100</f>
        <v>5</v>
      </c>
      <c r="D88" s="0" t="n">
        <f aca="false">'Sopron megye'!N100</f>
        <v>1</v>
      </c>
      <c r="E88" s="0" t="n">
        <f aca="false">'Sopron megye'!O100</f>
        <v>1</v>
      </c>
      <c r="F88" s="0" t="n">
        <f aca="false">'Sopron megye'!Q100</f>
        <v>18</v>
      </c>
      <c r="G88" s="0" t="n">
        <f aca="false">'Sopron megye'!R100</f>
        <v>1407</v>
      </c>
      <c r="H88" s="0" t="n">
        <f aca="false">'Sopron megye'!S100</f>
        <v>2</v>
      </c>
      <c r="I88" s="0" t="n">
        <f aca="false">'Sopron megye'!T100</f>
        <v>1</v>
      </c>
      <c r="J88" s="0" t="n">
        <f aca="false">'Sopron megye'!U100</f>
        <v>1</v>
      </c>
    </row>
    <row r="89" customFormat="false" ht="13.8" hidden="false" customHeight="false" outlineLevel="0" collapsed="false">
      <c r="A89" s="0" t="n">
        <f aca="false">'Sopron megye'!K101</f>
        <v>12</v>
      </c>
      <c r="B89" s="0" t="n">
        <f aca="false">'Sopron megye'!L101</f>
        <v>1047</v>
      </c>
      <c r="C89" s="0" t="n">
        <f aca="false">'Sopron megye'!M101</f>
        <v>11</v>
      </c>
      <c r="D89" s="0" t="n">
        <f aca="false">'Sopron megye'!N101</f>
        <v>0</v>
      </c>
      <c r="E89" s="0" t="n">
        <f aca="false">'Sopron megye'!O101</f>
        <v>1</v>
      </c>
      <c r="F89" s="0" t="n">
        <f aca="false">'Sopron megye'!Q101</f>
        <v>13</v>
      </c>
      <c r="G89" s="0" t="n">
        <f aca="false">'Sopron megye'!R101</f>
        <v>1110</v>
      </c>
      <c r="H89" s="0" t="n">
        <f aca="false">'Sopron megye'!S101</f>
        <v>18</v>
      </c>
      <c r="I89" s="0" t="n">
        <f aca="false">'Sopron megye'!T101</f>
        <v>0</v>
      </c>
      <c r="J89" s="0" t="n">
        <f aca="false">'Sopron megye'!U101</f>
        <v>1</v>
      </c>
    </row>
    <row r="90" customFormat="false" ht="13.8" hidden="false" customHeight="false" outlineLevel="0" collapsed="false">
      <c r="A90" s="0" t="n">
        <f aca="false">'Sopron megye'!K102</f>
        <v>22</v>
      </c>
      <c r="B90" s="0" t="n">
        <f aca="false">'Sopron megye'!L102</f>
        <v>778</v>
      </c>
      <c r="C90" s="0" t="n">
        <f aca="false">'Sopron megye'!M102</f>
        <v>4</v>
      </c>
      <c r="D90" s="0" t="n">
        <f aca="false">'Sopron megye'!N102</f>
        <v>0</v>
      </c>
      <c r="E90" s="0" t="n">
        <f aca="false">'Sopron megye'!O102</f>
        <v>0</v>
      </c>
      <c r="F90" s="0" t="n">
        <f aca="false">'Sopron megye'!Q102</f>
        <v>30</v>
      </c>
      <c r="G90" s="0" t="n">
        <f aca="false">'Sopron megye'!R102</f>
        <v>780</v>
      </c>
      <c r="H90" s="0" t="n">
        <f aca="false">'Sopron megye'!S102</f>
        <v>5</v>
      </c>
      <c r="I90" s="0" t="n">
        <f aca="false">'Sopron megye'!T102</f>
        <v>0</v>
      </c>
      <c r="J90" s="0" t="n">
        <f aca="false">'Sopron megye'!U102</f>
        <v>0</v>
      </c>
    </row>
    <row r="91" customFormat="false" ht="13.8" hidden="false" customHeight="false" outlineLevel="0" collapsed="false">
      <c r="A91" s="0" t="n">
        <f aca="false">'Sopron megye'!K103</f>
        <v>3</v>
      </c>
      <c r="B91" s="0" t="n">
        <f aca="false">'Sopron megye'!L103</f>
        <v>28</v>
      </c>
      <c r="C91" s="0" t="n">
        <f aca="false">'Sopron megye'!M103</f>
        <v>846</v>
      </c>
      <c r="D91" s="0" t="n">
        <f aca="false">'Sopron megye'!N103</f>
        <v>0</v>
      </c>
      <c r="E91" s="0" t="n">
        <f aca="false">'Sopron megye'!O103</f>
        <v>1</v>
      </c>
      <c r="F91" s="0" t="n">
        <f aca="false">'Sopron megye'!Q103</f>
        <v>7</v>
      </c>
      <c r="G91" s="0" t="n">
        <f aca="false">'Sopron megye'!R103</f>
        <v>12</v>
      </c>
      <c r="H91" s="0" t="n">
        <f aca="false">'Sopron megye'!S103</f>
        <v>817</v>
      </c>
      <c r="I91" s="0" t="n">
        <f aca="false">'Sopron megye'!T103</f>
        <v>10</v>
      </c>
      <c r="J91" s="0" t="n">
        <f aca="false">'Sopron megye'!U103</f>
        <v>6</v>
      </c>
    </row>
    <row r="92" customFormat="false" ht="13.8" hidden="false" customHeight="false" outlineLevel="0" collapsed="false">
      <c r="A92" s="0" t="n">
        <f aca="false">'Sopron megye'!K104</f>
        <v>113</v>
      </c>
      <c r="B92" s="0" t="n">
        <f aca="false">'Sopron megye'!L104</f>
        <v>60</v>
      </c>
      <c r="C92" s="0" t="n">
        <f aca="false">'Sopron megye'!M104</f>
        <v>1576</v>
      </c>
      <c r="D92" s="0" t="n">
        <f aca="false">'Sopron megye'!N104</f>
        <v>0</v>
      </c>
      <c r="E92" s="0" t="n">
        <f aca="false">'Sopron megye'!O104</f>
        <v>3</v>
      </c>
      <c r="F92" s="0" t="n">
        <f aca="false">'Sopron megye'!Q104</f>
        <v>214</v>
      </c>
      <c r="G92" s="0" t="n">
        <f aca="false">'Sopron megye'!R104</f>
        <v>48</v>
      </c>
      <c r="H92" s="0" t="n">
        <f aca="false">'Sopron megye'!S104</f>
        <v>1666</v>
      </c>
      <c r="I92" s="0" t="n">
        <f aca="false">'Sopron megye'!T104</f>
        <v>0</v>
      </c>
      <c r="J92" s="0" t="n">
        <f aca="false">'Sopron megye'!U104</f>
        <v>1</v>
      </c>
    </row>
    <row r="93" customFormat="false" ht="13.8" hidden="false" customHeight="false" outlineLevel="0" collapsed="false">
      <c r="A93" s="0" t="n">
        <f aca="false">'Sopron megye'!K105</f>
        <v>11</v>
      </c>
      <c r="B93" s="0" t="n">
        <f aca="false">'Sopron megye'!L105</f>
        <v>9</v>
      </c>
      <c r="C93" s="0" t="n">
        <f aca="false">'Sopron megye'!M105</f>
        <v>723</v>
      </c>
      <c r="D93" s="0" t="n">
        <f aca="false">'Sopron megye'!N105</f>
        <v>0</v>
      </c>
      <c r="E93" s="0" t="n">
        <f aca="false">'Sopron megye'!O105</f>
        <v>0</v>
      </c>
      <c r="F93" s="0" t="n">
        <f aca="false">'Sopron megye'!Q105</f>
        <v>51</v>
      </c>
      <c r="G93" s="0" t="n">
        <f aca="false">'Sopron megye'!R105</f>
        <v>18</v>
      </c>
      <c r="H93" s="0" t="n">
        <f aca="false">'Sopron megye'!S105</f>
        <v>747</v>
      </c>
      <c r="I93" s="0" t="n">
        <f aca="false">'Sopron megye'!T105</f>
        <v>0</v>
      </c>
      <c r="J93" s="0" t="n">
        <f aca="false">'Sopron megye'!U105</f>
        <v>0</v>
      </c>
    </row>
    <row r="94" customFormat="false" ht="13.8" hidden="false" customHeight="false" outlineLevel="0" collapsed="false">
      <c r="A94" s="0" t="n">
        <f aca="false">'Sopron megye'!K106</f>
        <v>1</v>
      </c>
      <c r="B94" s="0" t="n">
        <f aca="false">'Sopron megye'!L106</f>
        <v>332</v>
      </c>
      <c r="C94" s="0" t="n">
        <f aca="false">'Sopron megye'!M106</f>
        <v>6</v>
      </c>
      <c r="D94" s="0" t="n">
        <f aca="false">'Sopron megye'!N106</f>
        <v>0</v>
      </c>
      <c r="E94" s="0" t="n">
        <f aca="false">'Sopron megye'!O106</f>
        <v>0</v>
      </c>
      <c r="F94" s="0" t="n">
        <f aca="false">'Sopron megye'!Q106</f>
        <v>2</v>
      </c>
      <c r="G94" s="0" t="n">
        <f aca="false">'Sopron megye'!R106</f>
        <v>311</v>
      </c>
      <c r="H94" s="0" t="n">
        <f aca="false">'Sopron megye'!S106</f>
        <v>7</v>
      </c>
      <c r="I94" s="0" t="n">
        <f aca="false">'Sopron megye'!T106</f>
        <v>0</v>
      </c>
      <c r="J94" s="0" t="n">
        <f aca="false">'Sopron megye'!U106</f>
        <v>0</v>
      </c>
    </row>
    <row r="95" customFormat="false" ht="13.8" hidden="false" customHeight="false" outlineLevel="0" collapsed="false">
      <c r="A95" s="0" t="n">
        <f aca="false">'Sopron megye'!K107</f>
        <v>26</v>
      </c>
      <c r="B95" s="0" t="n">
        <f aca="false">'Sopron megye'!L107</f>
        <v>814</v>
      </c>
      <c r="C95" s="0" t="n">
        <f aca="false">'Sopron megye'!M107</f>
        <v>9</v>
      </c>
      <c r="D95" s="0" t="n">
        <f aca="false">'Sopron megye'!N107</f>
        <v>0</v>
      </c>
      <c r="E95" s="0" t="n">
        <f aca="false">'Sopron megye'!O107</f>
        <v>0</v>
      </c>
      <c r="F95" s="0" t="n">
        <f aca="false">'Sopron megye'!Q107</f>
        <v>11</v>
      </c>
      <c r="G95" s="0" t="n">
        <f aca="false">'Sopron megye'!R107</f>
        <v>800</v>
      </c>
      <c r="H95" s="0" t="n">
        <f aca="false">'Sopron megye'!S107</f>
        <v>9</v>
      </c>
      <c r="I95" s="0" t="n">
        <f aca="false">'Sopron megye'!T107</f>
        <v>0</v>
      </c>
      <c r="J95" s="0" t="n">
        <f aca="false">'Sopron megye'!U107</f>
        <v>1</v>
      </c>
    </row>
    <row r="96" customFormat="false" ht="13.8" hidden="false" customHeight="false" outlineLevel="0" collapsed="false">
      <c r="A96" s="0" t="n">
        <f aca="false">'Sopron megye'!K108</f>
        <v>8</v>
      </c>
      <c r="B96" s="0" t="n">
        <f aca="false">'Sopron megye'!L108</f>
        <v>711</v>
      </c>
      <c r="C96" s="0" t="n">
        <f aca="false">'Sopron megye'!M108</f>
        <v>7</v>
      </c>
      <c r="D96" s="0" t="n">
        <f aca="false">'Sopron megye'!N108</f>
        <v>0</v>
      </c>
      <c r="E96" s="0" t="n">
        <f aca="false">'Sopron megye'!O108</f>
        <v>0</v>
      </c>
      <c r="F96" s="0" t="n">
        <f aca="false">'Sopron megye'!Q108</f>
        <v>9</v>
      </c>
      <c r="G96" s="0" t="n">
        <f aca="false">'Sopron megye'!R108</f>
        <v>627</v>
      </c>
      <c r="H96" s="0" t="n">
        <f aca="false">'Sopron megye'!S108</f>
        <v>24</v>
      </c>
      <c r="I96" s="0" t="n">
        <f aca="false">'Sopron megye'!T108</f>
        <v>0</v>
      </c>
      <c r="J96" s="0" t="n">
        <f aca="false">'Sopron megye'!U108</f>
        <v>0</v>
      </c>
    </row>
    <row r="97" customFormat="false" ht="13.8" hidden="false" customHeight="false" outlineLevel="0" collapsed="false">
      <c r="A97" s="0" t="n">
        <f aca="false">'Sopron megye'!K109</f>
        <v>25</v>
      </c>
      <c r="B97" s="0" t="n">
        <f aca="false">'Sopron megye'!L109</f>
        <v>1096</v>
      </c>
      <c r="C97" s="0" t="n">
        <f aca="false">'Sopron megye'!M109</f>
        <v>6</v>
      </c>
      <c r="D97" s="0" t="n">
        <f aca="false">'Sopron megye'!N109</f>
        <v>0</v>
      </c>
      <c r="E97" s="0" t="n">
        <f aca="false">'Sopron megye'!O109</f>
        <v>1</v>
      </c>
      <c r="F97" s="0" t="n">
        <f aca="false">'Sopron megye'!Q109</f>
        <v>102</v>
      </c>
      <c r="G97" s="0" t="n">
        <f aca="false">'Sopron megye'!R109</f>
        <v>1064</v>
      </c>
      <c r="H97" s="0" t="n">
        <f aca="false">'Sopron megye'!S109</f>
        <v>13</v>
      </c>
      <c r="I97" s="0" t="n">
        <f aca="false">'Sopron megye'!T109</f>
        <v>0</v>
      </c>
      <c r="J97" s="0" t="n">
        <f aca="false">'Sopron megye'!U109</f>
        <v>1</v>
      </c>
    </row>
    <row r="98" customFormat="false" ht="13.8" hidden="false" customHeight="false" outlineLevel="0" collapsed="false">
      <c r="A98" s="0" t="n">
        <f aca="false">'Sopron megye'!K110</f>
        <v>1</v>
      </c>
      <c r="B98" s="0" t="n">
        <f aca="false">'Sopron megye'!L110</f>
        <v>133</v>
      </c>
      <c r="C98" s="0" t="n">
        <f aca="false">'Sopron megye'!M110</f>
        <v>1</v>
      </c>
      <c r="D98" s="0" t="n">
        <f aca="false">'Sopron megye'!N110</f>
        <v>0</v>
      </c>
      <c r="E98" s="0" t="n">
        <f aca="false">'Sopron megye'!O110</f>
        <v>0</v>
      </c>
      <c r="F98" s="0" t="n">
        <f aca="false">'Sopron megye'!Q110</f>
        <v>0</v>
      </c>
      <c r="G98" s="0" t="n">
        <f aca="false">'Sopron megye'!R110</f>
        <v>140</v>
      </c>
      <c r="H98" s="0" t="n">
        <f aca="false">'Sopron megye'!S110</f>
        <v>2</v>
      </c>
      <c r="I98" s="0" t="n">
        <f aca="false">'Sopron megye'!T110</f>
        <v>0</v>
      </c>
      <c r="J98" s="0" t="n">
        <f aca="false">'Sopron megye'!U110</f>
        <v>0</v>
      </c>
    </row>
    <row r="99" customFormat="false" ht="13.8" hidden="false" customHeight="false" outlineLevel="0" collapsed="false">
      <c r="A99" s="0" t="n">
        <f aca="false">'Sopron megye'!K111</f>
        <v>8</v>
      </c>
      <c r="B99" s="0" t="n">
        <f aca="false">'Sopron megye'!L111</f>
        <v>585</v>
      </c>
      <c r="C99" s="0" t="n">
        <f aca="false">'Sopron megye'!M111</f>
        <v>6</v>
      </c>
      <c r="D99" s="0" t="n">
        <f aca="false">'Sopron megye'!N111</f>
        <v>0</v>
      </c>
      <c r="E99" s="0" t="n">
        <f aca="false">'Sopron megye'!O111</f>
        <v>0</v>
      </c>
      <c r="F99" s="0" t="n">
        <f aca="false">'Sopron megye'!Q111</f>
        <v>7</v>
      </c>
      <c r="G99" s="0" t="n">
        <f aca="false">'Sopron megye'!R111</f>
        <v>531</v>
      </c>
      <c r="H99" s="0" t="n">
        <f aca="false">'Sopron megye'!S111</f>
        <v>4</v>
      </c>
      <c r="I99" s="0" t="n">
        <f aca="false">'Sopron megye'!T111</f>
        <v>0</v>
      </c>
      <c r="J99" s="0" t="n">
        <f aca="false">'Sopron megye'!U111</f>
        <v>0</v>
      </c>
    </row>
    <row r="100" customFormat="false" ht="13.8" hidden="false" customHeight="false" outlineLevel="0" collapsed="false">
      <c r="A100" s="0" t="n">
        <f aca="false">'Sopron megye'!K112</f>
        <v>14</v>
      </c>
      <c r="B100" s="0" t="n">
        <f aca="false">'Sopron megye'!L112</f>
        <v>434</v>
      </c>
      <c r="C100" s="0" t="n">
        <f aca="false">'Sopron megye'!M112</f>
        <v>7</v>
      </c>
      <c r="D100" s="0" t="n">
        <f aca="false">'Sopron megye'!N112</f>
        <v>0</v>
      </c>
      <c r="E100" s="0" t="n">
        <f aca="false">'Sopron megye'!O112</f>
        <v>0</v>
      </c>
      <c r="F100" s="0" t="n">
        <f aca="false">'Sopron megye'!Q112</f>
        <v>5</v>
      </c>
      <c r="G100" s="0" t="n">
        <f aca="false">'Sopron megye'!R112</f>
        <v>441</v>
      </c>
      <c r="H100" s="0" t="n">
        <f aca="false">'Sopron megye'!S112</f>
        <v>0</v>
      </c>
      <c r="I100" s="0" t="n">
        <f aca="false">'Sopron megye'!T112</f>
        <v>0</v>
      </c>
      <c r="J100" s="0" t="n">
        <f aca="false">'Sopron megye'!U112</f>
        <v>0</v>
      </c>
    </row>
    <row r="101" customFormat="false" ht="13.8" hidden="false" customHeight="false" outlineLevel="0" collapsed="false">
      <c r="A101" s="0" t="n">
        <f aca="false">'Sopron megye'!K113</f>
        <v>13</v>
      </c>
      <c r="B101" s="0" t="n">
        <f aca="false">'Sopron megye'!L113</f>
        <v>841</v>
      </c>
      <c r="C101" s="0" t="n">
        <f aca="false">'Sopron megye'!M113</f>
        <v>10</v>
      </c>
      <c r="D101" s="0" t="n">
        <f aca="false">'Sopron megye'!N113</f>
        <v>4</v>
      </c>
      <c r="E101" s="0" t="n">
        <f aca="false">'Sopron megye'!O113</f>
        <v>0</v>
      </c>
      <c r="F101" s="0" t="n">
        <f aca="false">'Sopron megye'!Q113</f>
        <v>5</v>
      </c>
      <c r="G101" s="0" t="n">
        <f aca="false">'Sopron megye'!R113</f>
        <v>884</v>
      </c>
      <c r="H101" s="0" t="n">
        <f aca="false">'Sopron megye'!S113</f>
        <v>6</v>
      </c>
      <c r="I101" s="0" t="n">
        <f aca="false">'Sopron megye'!T113</f>
        <v>0</v>
      </c>
      <c r="J101" s="0" t="n">
        <f aca="false">'Sopron megye'!U113</f>
        <v>0</v>
      </c>
    </row>
    <row r="102" customFormat="false" ht="13.8" hidden="false" customHeight="false" outlineLevel="0" collapsed="false">
      <c r="A102" s="0" t="n">
        <f aca="false">'Sopron megye'!K114</f>
        <v>25</v>
      </c>
      <c r="B102" s="0" t="n">
        <f aca="false">'Sopron megye'!L114</f>
        <v>27</v>
      </c>
      <c r="C102" s="0" t="n">
        <f aca="false">'Sopron megye'!M114</f>
        <v>799</v>
      </c>
      <c r="D102" s="0" t="n">
        <f aca="false">'Sopron megye'!N114</f>
        <v>0</v>
      </c>
      <c r="E102" s="0" t="n">
        <f aca="false">'Sopron megye'!O114</f>
        <v>1</v>
      </c>
      <c r="F102" s="0" t="n">
        <f aca="false">'Sopron megye'!Q114</f>
        <v>42</v>
      </c>
      <c r="G102" s="0" t="n">
        <f aca="false">'Sopron megye'!R114</f>
        <v>22</v>
      </c>
      <c r="H102" s="0" t="n">
        <f aca="false">'Sopron megye'!S114</f>
        <v>823</v>
      </c>
      <c r="I102" s="0" t="n">
        <f aca="false">'Sopron megye'!T114</f>
        <v>0</v>
      </c>
      <c r="J102" s="0" t="n">
        <f aca="false">'Sopron megye'!U114</f>
        <v>1</v>
      </c>
    </row>
    <row r="103" customFormat="false" ht="13.8" hidden="false" customHeight="false" outlineLevel="0" collapsed="false">
      <c r="A103" s="0" t="n">
        <f aca="false">'Sopron megye'!K115</f>
        <v>0</v>
      </c>
      <c r="B103" s="0" t="n">
        <f aca="false">'Sopron megye'!L115</f>
        <v>332</v>
      </c>
      <c r="C103" s="0" t="n">
        <f aca="false">'Sopron megye'!M115</f>
        <v>0</v>
      </c>
      <c r="D103" s="0" t="n">
        <f aca="false">'Sopron megye'!N115</f>
        <v>0</v>
      </c>
      <c r="E103" s="0" t="n">
        <f aca="false">'Sopron megye'!O115</f>
        <v>2</v>
      </c>
      <c r="F103" s="0" t="n">
        <f aca="false">'Sopron megye'!Q115</f>
        <v>7</v>
      </c>
      <c r="G103" s="0" t="n">
        <f aca="false">'Sopron megye'!R115</f>
        <v>351</v>
      </c>
      <c r="H103" s="0" t="n">
        <f aca="false">'Sopron megye'!S115</f>
        <v>0</v>
      </c>
      <c r="I103" s="0" t="n">
        <f aca="false">'Sopron megye'!T115</f>
        <v>0</v>
      </c>
      <c r="J103" s="0" t="n">
        <f aca="false">'Sopron megye'!U115</f>
        <v>0</v>
      </c>
    </row>
    <row r="104" customFormat="false" ht="13.8" hidden="false" customHeight="false" outlineLevel="0" collapsed="false">
      <c r="A104" s="0" t="n">
        <f aca="false">'Sopron megye'!K116</f>
        <v>107</v>
      </c>
      <c r="B104" s="0" t="n">
        <f aca="false">'Sopron megye'!L116</f>
        <v>1130</v>
      </c>
      <c r="C104" s="0" t="n">
        <f aca="false">'Sopron megye'!M116</f>
        <v>13</v>
      </c>
      <c r="D104" s="0" t="n">
        <f aca="false">'Sopron megye'!N116</f>
        <v>0</v>
      </c>
      <c r="E104" s="0" t="n">
        <f aca="false">'Sopron megye'!O116</f>
        <v>1</v>
      </c>
      <c r="F104" s="0" t="n">
        <f aca="false">'Sopron megye'!Q116</f>
        <v>179</v>
      </c>
      <c r="G104" s="0" t="n">
        <f aca="false">'Sopron megye'!R116</f>
        <v>1136</v>
      </c>
      <c r="H104" s="0" t="n">
        <f aca="false">'Sopron megye'!S116</f>
        <v>17</v>
      </c>
      <c r="I104" s="0" t="n">
        <f aca="false">'Sopron megye'!T116</f>
        <v>0</v>
      </c>
      <c r="J104" s="0" t="n">
        <f aca="false">'Sopron megye'!U116</f>
        <v>1</v>
      </c>
    </row>
    <row r="105" customFormat="false" ht="13.8" hidden="false" customHeight="false" outlineLevel="0" collapsed="false">
      <c r="A105" s="0" t="n">
        <f aca="false">'Sopron megye'!K117</f>
        <v>2</v>
      </c>
      <c r="B105" s="0" t="n">
        <f aca="false">'Sopron megye'!L117</f>
        <v>481</v>
      </c>
      <c r="C105" s="0" t="n">
        <f aca="false">'Sopron megye'!M117</f>
        <v>8</v>
      </c>
      <c r="D105" s="0" t="n">
        <f aca="false">'Sopron megye'!N117</f>
        <v>0</v>
      </c>
      <c r="E105" s="0" t="n">
        <f aca="false">'Sopron megye'!O117</f>
        <v>0</v>
      </c>
      <c r="F105" s="0" t="n">
        <f aca="false">'Sopron megye'!Q117</f>
        <v>0</v>
      </c>
      <c r="G105" s="0" t="n">
        <f aca="false">'Sopron megye'!R117</f>
        <v>0</v>
      </c>
      <c r="H105" s="0" t="n">
        <f aca="false">'Sopron megye'!S117</f>
        <v>0</v>
      </c>
      <c r="I105" s="0" t="n">
        <f aca="false">'Sopron megye'!T117</f>
        <v>0</v>
      </c>
      <c r="J105" s="0" t="n">
        <f aca="false">'Sopron megye'!U117</f>
        <v>0</v>
      </c>
    </row>
    <row r="106" customFormat="false" ht="13.8" hidden="false" customHeight="false" outlineLevel="0" collapsed="false">
      <c r="A106" s="0" t="n">
        <f aca="false">'Sopron megye'!K118</f>
        <v>7</v>
      </c>
      <c r="B106" s="0" t="n">
        <f aca="false">'Sopron megye'!L118</f>
        <v>3</v>
      </c>
      <c r="C106" s="0" t="n">
        <f aca="false">'Sopron megye'!M118</f>
        <v>1040</v>
      </c>
      <c r="D106" s="0" t="n">
        <f aca="false">'Sopron megye'!N118</f>
        <v>4</v>
      </c>
      <c r="E106" s="0" t="n">
        <f aca="false">'Sopron megye'!O118</f>
        <v>1</v>
      </c>
      <c r="F106" s="0" t="n">
        <f aca="false">'Sopron megye'!Q118</f>
        <v>18</v>
      </c>
      <c r="G106" s="0" t="n">
        <f aca="false">'Sopron megye'!R118</f>
        <v>20</v>
      </c>
      <c r="H106" s="0" t="n">
        <f aca="false">'Sopron megye'!S118</f>
        <v>1083</v>
      </c>
      <c r="I106" s="0" t="n">
        <f aca="false">'Sopron megye'!T118</f>
        <v>0</v>
      </c>
      <c r="J106" s="0" t="n">
        <f aca="false">'Sopron megye'!U118</f>
        <v>0</v>
      </c>
    </row>
    <row r="107" customFormat="false" ht="13.8" hidden="false" customHeight="false" outlineLevel="0" collapsed="false">
      <c r="A107" s="0" t="n">
        <f aca="false">'Sopron megye'!K119</f>
        <v>31</v>
      </c>
      <c r="B107" s="0" t="n">
        <f aca="false">'Sopron megye'!L119</f>
        <v>497</v>
      </c>
      <c r="C107" s="0" t="n">
        <f aca="false">'Sopron megye'!M119</f>
        <v>3</v>
      </c>
      <c r="D107" s="0" t="n">
        <f aca="false">'Sopron megye'!N119</f>
        <v>0</v>
      </c>
      <c r="E107" s="0" t="n">
        <f aca="false">'Sopron megye'!O119</f>
        <v>1</v>
      </c>
      <c r="F107" s="0" t="n">
        <f aca="false">'Sopron megye'!Q119</f>
        <v>52</v>
      </c>
      <c r="G107" s="0" t="n">
        <f aca="false">'Sopron megye'!R119</f>
        <v>466</v>
      </c>
      <c r="H107" s="0" t="n">
        <f aca="false">'Sopron megye'!S119</f>
        <v>11</v>
      </c>
      <c r="I107" s="0" t="n">
        <f aca="false">'Sopron megye'!T119</f>
        <v>0</v>
      </c>
      <c r="J107" s="0" t="n">
        <f aca="false">'Sopron megye'!U119</f>
        <v>0</v>
      </c>
    </row>
    <row r="108" customFormat="false" ht="13.8" hidden="false" customHeight="false" outlineLevel="0" collapsed="false">
      <c r="A108" s="0" t="n">
        <f aca="false">'Sopron megye'!K120</f>
        <v>5</v>
      </c>
      <c r="B108" s="0" t="n">
        <f aca="false">'Sopron megye'!L120</f>
        <v>894</v>
      </c>
      <c r="C108" s="0" t="n">
        <f aca="false">'Sopron megye'!M120</f>
        <v>2</v>
      </c>
      <c r="D108" s="0" t="n">
        <f aca="false">'Sopron megye'!N120</f>
        <v>0</v>
      </c>
      <c r="E108" s="0" t="n">
        <f aca="false">'Sopron megye'!O120</f>
        <v>0</v>
      </c>
      <c r="F108" s="0" t="n">
        <f aca="false">'Sopron megye'!Q120</f>
        <v>25</v>
      </c>
      <c r="G108" s="0" t="n">
        <f aca="false">'Sopron megye'!R120</f>
        <v>827</v>
      </c>
      <c r="H108" s="0" t="n">
        <f aca="false">'Sopron megye'!S120</f>
        <v>2</v>
      </c>
      <c r="I108" s="0" t="n">
        <f aca="false">'Sopron megye'!T120</f>
        <v>0</v>
      </c>
      <c r="J108" s="0" t="n">
        <f aca="false">'Sopron megye'!U120</f>
        <v>0</v>
      </c>
    </row>
    <row r="109" customFormat="false" ht="13.8" hidden="false" customHeight="false" outlineLevel="0" collapsed="false">
      <c r="A109" s="0" t="n">
        <f aca="false">'Sopron megye'!K121</f>
        <v>4</v>
      </c>
      <c r="B109" s="0" t="n">
        <f aca="false">'Sopron megye'!L121</f>
        <v>305</v>
      </c>
      <c r="C109" s="0" t="n">
        <f aca="false">'Sopron megye'!M121</f>
        <v>0</v>
      </c>
      <c r="D109" s="0" t="n">
        <f aca="false">'Sopron megye'!N121</f>
        <v>0</v>
      </c>
      <c r="E109" s="0" t="n">
        <f aca="false">'Sopron megye'!O121</f>
        <v>7</v>
      </c>
      <c r="F109" s="0" t="n">
        <f aca="false">'Sopron megye'!Q121</f>
        <v>26</v>
      </c>
      <c r="G109" s="0" t="n">
        <f aca="false">'Sopron megye'!R121</f>
        <v>300</v>
      </c>
      <c r="H109" s="0" t="n">
        <f aca="false">'Sopron megye'!S121</f>
        <v>0</v>
      </c>
      <c r="I109" s="0" t="n">
        <f aca="false">'Sopron megye'!T121</f>
        <v>0</v>
      </c>
      <c r="J109" s="0" t="n">
        <f aca="false">'Sopron megye'!U121</f>
        <v>0</v>
      </c>
    </row>
    <row r="110" customFormat="false" ht="13.8" hidden="false" customHeight="false" outlineLevel="0" collapsed="false">
      <c r="A110" s="0" t="n">
        <f aca="false">'Sopron megye'!K122</f>
        <v>45</v>
      </c>
      <c r="B110" s="0" t="n">
        <f aca="false">'Sopron megye'!L122</f>
        <v>6</v>
      </c>
      <c r="C110" s="0" t="n">
        <f aca="false">'Sopron megye'!M122</f>
        <v>263</v>
      </c>
      <c r="D110" s="0" t="n">
        <f aca="false">'Sopron megye'!N122</f>
        <v>0</v>
      </c>
      <c r="E110" s="0" t="n">
        <f aca="false">'Sopron megye'!O122</f>
        <v>32</v>
      </c>
      <c r="F110" s="0" t="n">
        <f aca="false">'Sopron megye'!Q122</f>
        <v>58</v>
      </c>
      <c r="G110" s="0" t="n">
        <f aca="false">'Sopron megye'!R122</f>
        <v>50</v>
      </c>
      <c r="H110" s="0" t="n">
        <f aca="false">'Sopron megye'!S122</f>
        <v>238</v>
      </c>
      <c r="I110" s="0" t="n">
        <f aca="false">'Sopron megye'!T122</f>
        <v>0</v>
      </c>
      <c r="J110" s="0" t="n">
        <f aca="false">'Sopron megye'!U122</f>
        <v>1</v>
      </c>
    </row>
    <row r="111" customFormat="false" ht="13.8" hidden="false" customHeight="false" outlineLevel="0" collapsed="false">
      <c r="A111" s="0" t="n">
        <f aca="false">'Sopron megye'!K123</f>
        <v>7</v>
      </c>
      <c r="B111" s="0" t="n">
        <f aca="false">'Sopron megye'!L123</f>
        <v>43</v>
      </c>
      <c r="C111" s="0" t="n">
        <f aca="false">'Sopron megye'!M123</f>
        <v>771</v>
      </c>
      <c r="D111" s="0" t="n">
        <f aca="false">'Sopron megye'!N123</f>
        <v>0</v>
      </c>
      <c r="E111" s="0" t="n">
        <f aca="false">'Sopron megye'!O123</f>
        <v>0</v>
      </c>
      <c r="F111" s="0" t="n">
        <f aca="false">'Sopron megye'!Q123</f>
        <v>6</v>
      </c>
      <c r="G111" s="0" t="n">
        <f aca="false">'Sopron megye'!R123</f>
        <v>32</v>
      </c>
      <c r="H111" s="0" t="n">
        <f aca="false">'Sopron megye'!S123</f>
        <v>800</v>
      </c>
      <c r="I111" s="0" t="n">
        <f aca="false">'Sopron megye'!T123</f>
        <v>0</v>
      </c>
      <c r="J111" s="0" t="n">
        <f aca="false">'Sopron megye'!U123</f>
        <v>0</v>
      </c>
    </row>
    <row r="112" customFormat="false" ht="13.8" hidden="false" customHeight="false" outlineLevel="0" collapsed="false">
      <c r="A112" s="0" t="n">
        <f aca="false">'Sopron megye'!K124</f>
        <v>637</v>
      </c>
      <c r="B112" s="0" t="n">
        <f aca="false">'Sopron megye'!L124</f>
        <v>89</v>
      </c>
      <c r="C112" s="0" t="n">
        <f aca="false">'Sopron megye'!M124</f>
        <v>22</v>
      </c>
      <c r="D112" s="0" t="n">
        <f aca="false">'Sopron megye'!N124</f>
        <v>0</v>
      </c>
      <c r="E112" s="0" t="n">
        <f aca="false">'Sopron megye'!O124</f>
        <v>8</v>
      </c>
      <c r="F112" s="0" t="n">
        <f aca="false">'Sopron megye'!Q124</f>
        <v>687</v>
      </c>
      <c r="G112" s="0" t="n">
        <f aca="false">'Sopron megye'!R124</f>
        <v>60</v>
      </c>
      <c r="H112" s="0" t="n">
        <f aca="false">'Sopron megye'!S124</f>
        <v>31</v>
      </c>
      <c r="I112" s="0" t="n">
        <f aca="false">'Sopron megye'!T124</f>
        <v>0</v>
      </c>
      <c r="J112" s="0" t="n">
        <f aca="false">'Sopron megye'!U124</f>
        <v>3</v>
      </c>
    </row>
    <row r="113" customFormat="false" ht="13.8" hidden="false" customHeight="false" outlineLevel="0" collapsed="false">
      <c r="A113" s="0" t="n">
        <f aca="false">'Sopron megye'!K125</f>
        <v>438</v>
      </c>
      <c r="B113" s="0" t="n">
        <f aca="false">'Sopron megye'!L125</f>
        <v>28</v>
      </c>
      <c r="C113" s="0" t="n">
        <f aca="false">'Sopron megye'!M125</f>
        <v>14</v>
      </c>
      <c r="D113" s="0" t="n">
        <f aca="false">'Sopron megye'!N125</f>
        <v>0</v>
      </c>
      <c r="E113" s="0" t="n">
        <f aca="false">'Sopron megye'!O125</f>
        <v>0</v>
      </c>
      <c r="F113" s="0" t="n">
        <f aca="false">'Sopron megye'!Q125</f>
        <v>429</v>
      </c>
      <c r="G113" s="0" t="n">
        <f aca="false">'Sopron megye'!R125</f>
        <v>19</v>
      </c>
      <c r="H113" s="0" t="n">
        <f aca="false">'Sopron megye'!S125</f>
        <v>13</v>
      </c>
      <c r="I113" s="0" t="n">
        <f aca="false">'Sopron megye'!T125</f>
        <v>0</v>
      </c>
      <c r="J113" s="0" t="n">
        <f aca="false">'Sopron megye'!U125</f>
        <v>0</v>
      </c>
    </row>
    <row r="114" customFormat="false" ht="13.8" hidden="false" customHeight="false" outlineLevel="0" collapsed="false">
      <c r="A114" s="0" t="n">
        <f aca="false">'Sopron megye'!K126</f>
        <v>7</v>
      </c>
      <c r="B114" s="0" t="n">
        <f aca="false">'Sopron megye'!L126</f>
        <v>569</v>
      </c>
      <c r="C114" s="0" t="n">
        <f aca="false">'Sopron megye'!M126</f>
        <v>0</v>
      </c>
      <c r="D114" s="0" t="n">
        <f aca="false">'Sopron megye'!N126</f>
        <v>0</v>
      </c>
      <c r="E114" s="0" t="n">
        <f aca="false">'Sopron megye'!O126</f>
        <v>0</v>
      </c>
      <c r="F114" s="0" t="n">
        <f aca="false">'Sopron megye'!Q126</f>
        <v>6</v>
      </c>
      <c r="G114" s="0" t="n">
        <f aca="false">'Sopron megye'!R126</f>
        <v>523</v>
      </c>
      <c r="H114" s="0" t="n">
        <f aca="false">'Sopron megye'!S126</f>
        <v>0</v>
      </c>
      <c r="I114" s="0" t="n">
        <f aca="false">'Sopron megye'!T126</f>
        <v>0</v>
      </c>
      <c r="J114" s="0" t="n">
        <f aca="false">'Sopron megye'!U126</f>
        <v>0</v>
      </c>
    </row>
    <row r="115" customFormat="false" ht="13.8" hidden="false" customHeight="false" outlineLevel="0" collapsed="false">
      <c r="A115" s="0" t="n">
        <f aca="false">'Sopron megye'!K127</f>
        <v>1</v>
      </c>
      <c r="B115" s="0" t="n">
        <f aca="false">'Sopron megye'!L127</f>
        <v>404</v>
      </c>
      <c r="C115" s="0" t="n">
        <f aca="false">'Sopron megye'!M127</f>
        <v>3</v>
      </c>
      <c r="D115" s="0" t="n">
        <f aca="false">'Sopron megye'!N127</f>
        <v>0</v>
      </c>
      <c r="E115" s="0" t="n">
        <f aca="false">'Sopron megye'!O127</f>
        <v>0</v>
      </c>
      <c r="F115" s="0" t="n">
        <f aca="false">'Sopron megye'!Q127</f>
        <v>2</v>
      </c>
      <c r="G115" s="0" t="n">
        <f aca="false">'Sopron megye'!R127</f>
        <v>401</v>
      </c>
      <c r="H115" s="0" t="n">
        <f aca="false">'Sopron megye'!S127</f>
        <v>1</v>
      </c>
      <c r="I115" s="0" t="n">
        <f aca="false">'Sopron megye'!T127</f>
        <v>0</v>
      </c>
      <c r="J115" s="0" t="n">
        <f aca="false">'Sopron megye'!U127</f>
        <v>0</v>
      </c>
    </row>
    <row r="116" customFormat="false" ht="13.8" hidden="false" customHeight="false" outlineLevel="0" collapsed="false">
      <c r="A116" s="0" t="n">
        <f aca="false">'Sopron megye'!K128</f>
        <v>0</v>
      </c>
      <c r="B116" s="0" t="n">
        <f aca="false">'Sopron megye'!L128</f>
        <v>230</v>
      </c>
      <c r="C116" s="0" t="n">
        <f aca="false">'Sopron megye'!M128</f>
        <v>0</v>
      </c>
      <c r="D116" s="0" t="n">
        <f aca="false">'Sopron megye'!N128</f>
        <v>0</v>
      </c>
      <c r="E116" s="0" t="n">
        <f aca="false">'Sopron megye'!O128</f>
        <v>0</v>
      </c>
      <c r="F116" s="0" t="n">
        <f aca="false">'Sopron megye'!Q128</f>
        <v>0</v>
      </c>
      <c r="G116" s="0" t="n">
        <f aca="false">'Sopron megye'!R128</f>
        <v>220</v>
      </c>
      <c r="H116" s="0" t="n">
        <f aca="false">'Sopron megye'!S128</f>
        <v>0</v>
      </c>
      <c r="I116" s="0" t="n">
        <f aca="false">'Sopron megye'!T128</f>
        <v>0</v>
      </c>
      <c r="J116" s="0" t="n">
        <f aca="false">'Sopron megye'!U128</f>
        <v>0</v>
      </c>
    </row>
    <row r="117" customFormat="false" ht="13.8" hidden="false" customHeight="false" outlineLevel="0" collapsed="false">
      <c r="A117" s="0" t="n">
        <f aca="false">'Sopron megye'!K129</f>
        <v>19</v>
      </c>
      <c r="B117" s="0" t="n">
        <f aca="false">'Sopron megye'!L129</f>
        <v>811</v>
      </c>
      <c r="C117" s="0" t="n">
        <f aca="false">'Sopron megye'!M129</f>
        <v>18</v>
      </c>
      <c r="D117" s="0" t="n">
        <f aca="false">'Sopron megye'!N129</f>
        <v>0</v>
      </c>
      <c r="E117" s="0" t="n">
        <f aca="false">'Sopron megye'!O129</f>
        <v>3</v>
      </c>
      <c r="F117" s="0" t="n">
        <f aca="false">'Sopron megye'!Q129</f>
        <v>27</v>
      </c>
      <c r="G117" s="0" t="n">
        <f aca="false">'Sopron megye'!R129</f>
        <v>818</v>
      </c>
      <c r="H117" s="0" t="n">
        <f aca="false">'Sopron megye'!S129</f>
        <v>9</v>
      </c>
      <c r="I117" s="0" t="n">
        <f aca="false">'Sopron megye'!T129</f>
        <v>0</v>
      </c>
      <c r="J117" s="0" t="n">
        <f aca="false">'Sopron megye'!U129</f>
        <v>1</v>
      </c>
    </row>
    <row r="118" customFormat="false" ht="13.8" hidden="false" customHeight="false" outlineLevel="0" collapsed="false">
      <c r="A118" s="0" t="n">
        <f aca="false">'Sopron megye'!K130</f>
        <v>17</v>
      </c>
      <c r="B118" s="0" t="n">
        <f aca="false">'Sopron megye'!L130</f>
        <v>7</v>
      </c>
      <c r="C118" s="0" t="n">
        <f aca="false">'Sopron megye'!M130</f>
        <v>476</v>
      </c>
      <c r="D118" s="0" t="n">
        <f aca="false">'Sopron megye'!N130</f>
        <v>0</v>
      </c>
      <c r="E118" s="0" t="n">
        <f aca="false">'Sopron megye'!O130</f>
        <v>0</v>
      </c>
      <c r="F118" s="0" t="n">
        <f aca="false">'Sopron megye'!Q130</f>
        <v>9</v>
      </c>
      <c r="G118" s="0" t="n">
        <f aca="false">'Sopron megye'!R130</f>
        <v>12</v>
      </c>
      <c r="H118" s="0" t="n">
        <f aca="false">'Sopron megye'!S130</f>
        <v>477</v>
      </c>
      <c r="I118" s="0" t="n">
        <f aca="false">'Sopron megye'!T130</f>
        <v>0</v>
      </c>
      <c r="J118" s="0" t="n">
        <f aca="false">'Sopron megye'!U130</f>
        <v>0</v>
      </c>
    </row>
    <row r="119" customFormat="false" ht="13.8" hidden="false" customHeight="false" outlineLevel="0" collapsed="false">
      <c r="A119" s="0" t="n">
        <f aca="false">'Sopron megye'!K131</f>
        <v>0</v>
      </c>
      <c r="B119" s="0" t="n">
        <f aca="false">'Sopron megye'!L131</f>
        <v>288</v>
      </c>
      <c r="C119" s="0" t="n">
        <f aca="false">'Sopron megye'!M131</f>
        <v>5</v>
      </c>
      <c r="D119" s="0" t="n">
        <f aca="false">'Sopron megye'!N131</f>
        <v>0</v>
      </c>
      <c r="E119" s="0" t="n">
        <f aca="false">'Sopron megye'!O131</f>
        <v>8</v>
      </c>
      <c r="F119" s="0" t="n">
        <f aca="false">'Sopron megye'!Q131</f>
        <v>0</v>
      </c>
      <c r="G119" s="0" t="n">
        <f aca="false">'Sopron megye'!R131</f>
        <v>293</v>
      </c>
      <c r="H119" s="0" t="n">
        <f aca="false">'Sopron megye'!S131</f>
        <v>3</v>
      </c>
      <c r="I119" s="0" t="n">
        <f aca="false">'Sopron megye'!T131</f>
        <v>0</v>
      </c>
      <c r="J119" s="0" t="n">
        <f aca="false">'Sopron megye'!U131</f>
        <v>10</v>
      </c>
    </row>
    <row r="120" customFormat="false" ht="13.8" hidden="false" customHeight="false" outlineLevel="0" collapsed="false">
      <c r="A120" s="0" t="n">
        <f aca="false">'Sopron megye'!K132</f>
        <v>0</v>
      </c>
      <c r="B120" s="0" t="n">
        <f aca="false">'Sopron megye'!L132</f>
        <v>36</v>
      </c>
      <c r="C120" s="0" t="n">
        <f aca="false">'Sopron megye'!M132</f>
        <v>479</v>
      </c>
      <c r="D120" s="0" t="n">
        <f aca="false">'Sopron megye'!N132</f>
        <v>0</v>
      </c>
      <c r="E120" s="0" t="n">
        <f aca="false">'Sopron megye'!O132</f>
        <v>0</v>
      </c>
      <c r="F120" s="0" t="n">
        <f aca="false">'Sopron megye'!Q132</f>
        <v>0</v>
      </c>
      <c r="G120" s="0" t="n">
        <f aca="false">'Sopron megye'!R132</f>
        <v>72</v>
      </c>
      <c r="H120" s="0" t="n">
        <f aca="false">'Sopron megye'!S132</f>
        <v>479</v>
      </c>
      <c r="I120" s="0" t="n">
        <f aca="false">'Sopron megye'!T132</f>
        <v>0</v>
      </c>
      <c r="J120" s="0" t="n">
        <f aca="false">'Sopron megye'!U132</f>
        <v>0</v>
      </c>
    </row>
    <row r="121" customFormat="false" ht="13.8" hidden="false" customHeight="false" outlineLevel="0" collapsed="false">
      <c r="A121" s="0" t="n">
        <f aca="false">'Sopron megye'!K134</f>
        <v>355</v>
      </c>
      <c r="B121" s="0" t="n">
        <f aca="false">'Sopron megye'!L134</f>
        <v>2410</v>
      </c>
      <c r="C121" s="0" t="n">
        <f aca="false">'Sopron megye'!M134</f>
        <v>134</v>
      </c>
      <c r="D121" s="0" t="n">
        <f aca="false">'Sopron megye'!N134</f>
        <v>17</v>
      </c>
      <c r="E121" s="0" t="n">
        <f aca="false">'Sopron megye'!O134</f>
        <v>56</v>
      </c>
      <c r="F121" s="0" t="n">
        <f aca="false">'Sopron megye'!Q134</f>
        <v>501</v>
      </c>
      <c r="G121" s="0" t="n">
        <f aca="false">'Sopron megye'!R134</f>
        <v>2369</v>
      </c>
      <c r="H121" s="0" t="n">
        <f aca="false">'Sopron megye'!S134</f>
        <v>135</v>
      </c>
      <c r="I121" s="0" t="n">
        <f aca="false">'Sopron megye'!T134</f>
        <v>8</v>
      </c>
      <c r="J121" s="0" t="n">
        <f aca="false">'Sopron megye'!U134</f>
        <v>56</v>
      </c>
    </row>
    <row r="122" customFormat="false" ht="13.8" hidden="false" customHeight="false" outlineLevel="0" collapsed="false">
      <c r="A122" s="0" t="n">
        <f aca="false">'Sopron megye'!K135</f>
        <v>91</v>
      </c>
      <c r="B122" s="0" t="n">
        <f aca="false">'Sopron megye'!L135</f>
        <v>1410</v>
      </c>
      <c r="C122" s="0" t="n">
        <f aca="false">'Sopron megye'!M135</f>
        <v>42</v>
      </c>
      <c r="D122" s="0" t="n">
        <f aca="false">'Sopron megye'!N135</f>
        <v>2</v>
      </c>
      <c r="E122" s="0" t="n">
        <f aca="false">'Sopron megye'!O135</f>
        <v>3</v>
      </c>
      <c r="F122" s="0" t="n">
        <f aca="false">'Sopron megye'!Q135</f>
        <v>130</v>
      </c>
      <c r="G122" s="0" t="n">
        <f aca="false">'Sopron megye'!R135</f>
        <v>1446</v>
      </c>
      <c r="H122" s="0" t="n">
        <f aca="false">'Sopron megye'!S135</f>
        <v>28</v>
      </c>
      <c r="I122" s="0" t="n">
        <f aca="false">'Sopron megye'!T135</f>
        <v>2</v>
      </c>
      <c r="J122" s="0" t="n">
        <f aca="false">'Sopron megye'!U135</f>
        <v>3</v>
      </c>
    </row>
    <row r="123" customFormat="false" ht="13.8" hidden="false" customHeight="false" outlineLevel="0" collapsed="false">
      <c r="A123" s="0" t="n">
        <f aca="false">'Sopron megye'!K137</f>
        <v>8104</v>
      </c>
      <c r="B123" s="0" t="n">
        <f aca="false">'Sopron megye'!L137</f>
        <v>17390</v>
      </c>
      <c r="C123" s="0" t="n">
        <f aca="false">'Sopron megye'!M137</f>
        <v>817</v>
      </c>
      <c r="D123" s="0" t="n">
        <f aca="false">'Sopron megye'!N137</f>
        <v>171</v>
      </c>
      <c r="E123" s="0" t="n">
        <f aca="false">'Sopron megye'!O137</f>
        <v>731</v>
      </c>
      <c r="F123" s="0" t="n">
        <f aca="false">'Sopron megye'!Q137</f>
        <v>13540</v>
      </c>
      <c r="G123" s="0" t="n">
        <f aca="false">'Sopron megye'!R137</f>
        <v>17924</v>
      </c>
      <c r="H123" s="0" t="n">
        <f aca="false">'Sopron megye'!S137</f>
        <v>955</v>
      </c>
      <c r="I123" s="0" t="n">
        <f aca="false">'Sopron megye'!T137</f>
        <v>279</v>
      </c>
      <c r="J123" s="0" t="n">
        <f aca="false">'Sopron megye'!U137</f>
        <v>780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1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P13" activeCellId="0" sqref="P13"/>
    </sheetView>
  </sheetViews>
  <sheetFormatPr defaultRowHeight="13.8" zeroHeight="false" outlineLevelRow="0" outlineLevelCol="0"/>
  <cols>
    <col collapsed="false" customWidth="true" hidden="false" outlineLevel="0" max="1019" min="1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0" t="str">
        <f aca="false">'Sopron megye'!A140</f>
        <v>Acsalag</v>
      </c>
      <c r="B1" s="0" t="n">
        <f aca="false">'Sopron megye'!D140</f>
        <v>626</v>
      </c>
      <c r="C1" s="0" t="n">
        <f aca="false">'Sopron megye'!E140</f>
        <v>1</v>
      </c>
      <c r="D1" s="0" t="n">
        <f aca="false">'Sopron megye'!F140</f>
        <v>0</v>
      </c>
      <c r="E1" s="0" t="n">
        <f aca="false">'Sopron megye'!G140</f>
        <v>0</v>
      </c>
      <c r="F1" s="0" t="n">
        <f aca="false">'Sopron megye'!H140</f>
        <v>0</v>
      </c>
      <c r="G1" s="0" t="n">
        <f aca="false">'Sopron megye'!I140</f>
        <v>0</v>
      </c>
      <c r="H1" s="0" t="n">
        <f aca="false">'Sopron megye'!K140</f>
        <v>712</v>
      </c>
      <c r="I1" s="0" t="n">
        <f aca="false">'Sopron megye'!L140</f>
        <v>6</v>
      </c>
      <c r="J1" s="0" t="n">
        <f aca="false">'Sopron megye'!M140</f>
        <v>0</v>
      </c>
      <c r="K1" s="0" t="n">
        <f aca="false">'Sopron megye'!N140</f>
        <v>0</v>
      </c>
      <c r="L1" s="0" t="n">
        <f aca="false">'Sopron megye'!O140</f>
        <v>0</v>
      </c>
      <c r="M1" s="0" t="n">
        <f aca="false">'Sopron megye'!Q140</f>
        <v>736</v>
      </c>
      <c r="N1" s="0" t="n">
        <f aca="false">'Sopron megye'!R140</f>
        <v>0</v>
      </c>
      <c r="O1" s="0" t="n">
        <f aca="false">'Sopron megye'!S140</f>
        <v>0</v>
      </c>
      <c r="P1" s="0" t="n">
        <f aca="false">'Sopron megye'!T140</f>
        <v>0</v>
      </c>
      <c r="Q1" s="0" t="n">
        <f aca="false">'Sopron megye'!U140</f>
        <v>0</v>
      </c>
      <c r="R1" s="0" t="n">
        <f aca="false">'Sopron megye'!W140</f>
        <v>759</v>
      </c>
      <c r="S1" s="0" t="n">
        <f aca="false">'Sopron megye'!X140</f>
        <v>0</v>
      </c>
      <c r="T1" s="0" t="n">
        <f aca="false">'Sopron megye'!Y140</f>
        <v>0</v>
      </c>
      <c r="U1" s="0" t="n">
        <f aca="false">'Sopron megye'!Z140</f>
        <v>0</v>
      </c>
      <c r="V1" s="0" t="n">
        <f aca="false">'Sopron megye'!AA140</f>
        <v>0</v>
      </c>
    </row>
    <row r="2" customFormat="false" ht="13.8" hidden="false" customHeight="false" outlineLevel="0" collapsed="false">
      <c r="A2" s="0" t="str">
        <f aca="false">'Sopron megye'!A141</f>
        <v>Árpás</v>
      </c>
      <c r="B2" s="0" t="n">
        <f aca="false">'Sopron megye'!D141</f>
        <v>482</v>
      </c>
      <c r="C2" s="0" t="n">
        <f aca="false">'Sopron megye'!E141</f>
        <v>0</v>
      </c>
      <c r="D2" s="0" t="n">
        <f aca="false">'Sopron megye'!F141</f>
        <v>0</v>
      </c>
      <c r="E2" s="0" t="n">
        <f aca="false">'Sopron megye'!G141</f>
        <v>0</v>
      </c>
      <c r="F2" s="0" t="n">
        <f aca="false">'Sopron megye'!H141</f>
        <v>0</v>
      </c>
      <c r="G2" s="0" t="n">
        <f aca="false">'Sopron megye'!I141</f>
        <v>0</v>
      </c>
      <c r="H2" s="0" t="n">
        <f aca="false">'Sopron megye'!K141</f>
        <v>581</v>
      </c>
      <c r="I2" s="0" t="n">
        <f aca="false">'Sopron megye'!L141</f>
        <v>4</v>
      </c>
      <c r="J2" s="0" t="n">
        <f aca="false">'Sopron megye'!M141</f>
        <v>0</v>
      </c>
      <c r="K2" s="0" t="n">
        <f aca="false">'Sopron megye'!N141</f>
        <v>4</v>
      </c>
      <c r="L2" s="0" t="n">
        <f aca="false">'Sopron megye'!O141</f>
        <v>0</v>
      </c>
      <c r="M2" s="0" t="n">
        <f aca="false">'Sopron megye'!Q141</f>
        <v>702</v>
      </c>
      <c r="N2" s="0" t="n">
        <f aca="false">'Sopron megye'!R141</f>
        <v>1</v>
      </c>
      <c r="O2" s="0" t="n">
        <f aca="false">'Sopron megye'!S141</f>
        <v>0</v>
      </c>
      <c r="P2" s="0" t="n">
        <f aca="false">'Sopron megye'!T141</f>
        <v>0</v>
      </c>
      <c r="Q2" s="0" t="n">
        <f aca="false">'Sopron megye'!U141</f>
        <v>0</v>
      </c>
      <c r="R2" s="0" t="n">
        <f aca="false">'Sopron megye'!W141</f>
        <v>681</v>
      </c>
      <c r="S2" s="0" t="n">
        <f aca="false">'Sopron megye'!X141</f>
        <v>1</v>
      </c>
      <c r="T2" s="0" t="n">
        <f aca="false">'Sopron megye'!Y141</f>
        <v>0</v>
      </c>
      <c r="U2" s="0" t="n">
        <f aca="false">'Sopron megye'!Z141</f>
        <v>0</v>
      </c>
      <c r="V2" s="0" t="n">
        <f aca="false">'Sopron megye'!AA141</f>
        <v>0</v>
      </c>
    </row>
    <row r="3" customFormat="false" ht="13.8" hidden="false" customHeight="false" outlineLevel="0" collapsed="false">
      <c r="A3" s="0" t="str">
        <f aca="false">'Sopron megye'!A142</f>
        <v>Bágyog</v>
      </c>
      <c r="B3" s="0" t="n">
        <f aca="false">'Sopron megye'!D142</f>
        <v>526</v>
      </c>
      <c r="C3" s="0" t="n">
        <f aca="false">'Sopron megye'!E142</f>
        <v>0</v>
      </c>
      <c r="D3" s="0" t="n">
        <f aca="false">'Sopron megye'!F142</f>
        <v>0</v>
      </c>
      <c r="E3" s="0" t="n">
        <f aca="false">'Sopron megye'!G142</f>
        <v>0</v>
      </c>
      <c r="F3" s="0" t="n">
        <f aca="false">'Sopron megye'!H142</f>
        <v>0</v>
      </c>
      <c r="G3" s="0" t="n">
        <f aca="false">'Sopron megye'!I142</f>
        <v>0</v>
      </c>
      <c r="H3" s="0" t="n">
        <f aca="false">'Sopron megye'!K142</f>
        <v>602</v>
      </c>
      <c r="I3" s="0" t="n">
        <f aca="false">'Sopron megye'!L142</f>
        <v>1</v>
      </c>
      <c r="J3" s="0" t="n">
        <f aca="false">'Sopron megye'!M142</f>
        <v>0</v>
      </c>
      <c r="K3" s="0" t="n">
        <f aca="false">'Sopron megye'!N142</f>
        <v>0</v>
      </c>
      <c r="L3" s="0" t="n">
        <f aca="false">'Sopron megye'!O142</f>
        <v>0</v>
      </c>
      <c r="M3" s="0" t="n">
        <f aca="false">'Sopron megye'!Q142</f>
        <v>716</v>
      </c>
      <c r="N3" s="0" t="n">
        <f aca="false">'Sopron megye'!R142</f>
        <v>0</v>
      </c>
      <c r="O3" s="0" t="n">
        <f aca="false">'Sopron megye'!S142</f>
        <v>0</v>
      </c>
      <c r="P3" s="0" t="n">
        <f aca="false">'Sopron megye'!T142</f>
        <v>0</v>
      </c>
      <c r="Q3" s="0" t="n">
        <f aca="false">'Sopron megye'!U142</f>
        <v>0</v>
      </c>
      <c r="R3" s="0" t="n">
        <f aca="false">'Sopron megye'!W142</f>
        <v>677</v>
      </c>
      <c r="S3" s="0" t="n">
        <f aca="false">'Sopron megye'!X142</f>
        <v>0</v>
      </c>
      <c r="T3" s="0" t="n">
        <f aca="false">'Sopron megye'!Y142</f>
        <v>0</v>
      </c>
      <c r="U3" s="0" t="n">
        <f aca="false">'Sopron megye'!Z142</f>
        <v>0</v>
      </c>
      <c r="V3" s="0" t="n">
        <f aca="false">'Sopron megye'!AA142</f>
        <v>0</v>
      </c>
    </row>
    <row r="4" customFormat="false" ht="13.8" hidden="false" customHeight="false" outlineLevel="0" collapsed="false">
      <c r="A4" s="0" t="str">
        <f aca="false">'Sopron megye'!A143</f>
        <v>Barbacs</v>
      </c>
      <c r="B4" s="0" t="n">
        <f aca="false">'Sopron megye'!D143</f>
        <v>777</v>
      </c>
      <c r="C4" s="0" t="n">
        <f aca="false">'Sopron megye'!E143</f>
        <v>0</v>
      </c>
      <c r="D4" s="0" t="n">
        <f aca="false">'Sopron megye'!F143</f>
        <v>0</v>
      </c>
      <c r="E4" s="0" t="n">
        <f aca="false">'Sopron megye'!G143</f>
        <v>0</v>
      </c>
      <c r="F4" s="0" t="n">
        <f aca="false">'Sopron megye'!H143</f>
        <v>0</v>
      </c>
      <c r="G4" s="0" t="n">
        <f aca="false">'Sopron megye'!I143</f>
        <v>0</v>
      </c>
      <c r="H4" s="0" t="n">
        <f aca="false">'Sopron megye'!K143</f>
        <v>871</v>
      </c>
      <c r="I4" s="0" t="n">
        <f aca="false">'Sopron megye'!L143</f>
        <v>0</v>
      </c>
      <c r="J4" s="0" t="n">
        <f aca="false">'Sopron megye'!M143</f>
        <v>0</v>
      </c>
      <c r="K4" s="0" t="n">
        <f aca="false">'Sopron megye'!N143</f>
        <v>3</v>
      </c>
      <c r="L4" s="0" t="n">
        <f aca="false">'Sopron megye'!O143</f>
        <v>1</v>
      </c>
      <c r="M4" s="0" t="n">
        <f aca="false">'Sopron megye'!Q143</f>
        <v>959</v>
      </c>
      <c r="N4" s="0" t="n">
        <f aca="false">'Sopron megye'!R143</f>
        <v>3</v>
      </c>
      <c r="O4" s="0" t="n">
        <f aca="false">'Sopron megye'!S143</f>
        <v>0</v>
      </c>
      <c r="P4" s="0" t="n">
        <f aca="false">'Sopron megye'!T143</f>
        <v>0</v>
      </c>
      <c r="Q4" s="0" t="n">
        <f aca="false">'Sopron megye'!U143</f>
        <v>0</v>
      </c>
      <c r="R4" s="0" t="n">
        <f aca="false">'Sopron megye'!W143</f>
        <v>1009</v>
      </c>
      <c r="S4" s="0" t="n">
        <f aca="false">'Sopron megye'!X143</f>
        <v>1</v>
      </c>
      <c r="T4" s="0" t="n">
        <f aca="false">'Sopron megye'!Y143</f>
        <v>0</v>
      </c>
      <c r="U4" s="0" t="n">
        <f aca="false">'Sopron megye'!Z143</f>
        <v>0</v>
      </c>
      <c r="V4" s="0" t="n">
        <f aca="false">'Sopron megye'!AA143</f>
        <v>0</v>
      </c>
    </row>
    <row r="5" customFormat="false" ht="13.8" hidden="false" customHeight="false" outlineLevel="0" collapsed="false">
      <c r="A5" s="0" t="str">
        <f aca="false">'Sopron megye'!A144</f>
        <v>Bodonhely</v>
      </c>
      <c r="B5" s="0" t="n">
        <f aca="false">'Sopron megye'!D144</f>
        <v>607</v>
      </c>
      <c r="C5" s="0" t="n">
        <f aca="false">'Sopron megye'!E144</f>
        <v>2</v>
      </c>
      <c r="D5" s="0" t="n">
        <f aca="false">'Sopron megye'!F144</f>
        <v>0</v>
      </c>
      <c r="E5" s="0" t="n">
        <f aca="false">'Sopron megye'!G144</f>
        <v>0</v>
      </c>
      <c r="F5" s="0" t="n">
        <f aca="false">'Sopron megye'!H144</f>
        <v>0</v>
      </c>
      <c r="G5" s="0" t="n">
        <f aca="false">'Sopron megye'!I144</f>
        <v>0</v>
      </c>
      <c r="H5" s="0" t="n">
        <f aca="false">'Sopron megye'!K144</f>
        <v>632</v>
      </c>
      <c r="I5" s="0" t="n">
        <f aca="false">'Sopron megye'!L144</f>
        <v>0</v>
      </c>
      <c r="J5" s="0" t="n">
        <f aca="false">'Sopron megye'!M144</f>
        <v>0</v>
      </c>
      <c r="K5" s="0" t="n">
        <f aca="false">'Sopron megye'!N144</f>
        <v>0</v>
      </c>
      <c r="L5" s="0" t="n">
        <f aca="false">'Sopron megye'!O144</f>
        <v>0</v>
      </c>
      <c r="M5" s="0" t="n">
        <f aca="false">'Sopron megye'!Q144</f>
        <v>655</v>
      </c>
      <c r="N5" s="0" t="n">
        <f aca="false">'Sopron megye'!R144</f>
        <v>0</v>
      </c>
      <c r="O5" s="0" t="n">
        <f aca="false">'Sopron megye'!S144</f>
        <v>0</v>
      </c>
      <c r="P5" s="0" t="n">
        <f aca="false">'Sopron megye'!T144</f>
        <v>0</v>
      </c>
      <c r="Q5" s="0" t="n">
        <f aca="false">'Sopron megye'!U144</f>
        <v>0</v>
      </c>
      <c r="R5" s="0" t="n">
        <f aca="false">'Sopron megye'!W144</f>
        <v>631</v>
      </c>
      <c r="S5" s="0" t="n">
        <f aca="false">'Sopron megye'!X144</f>
        <v>0</v>
      </c>
      <c r="T5" s="0" t="n">
        <f aca="false">'Sopron megye'!Y144</f>
        <v>0</v>
      </c>
      <c r="U5" s="0" t="n">
        <f aca="false">'Sopron megye'!Z144</f>
        <v>0</v>
      </c>
      <c r="V5" s="0" t="n">
        <f aca="false">'Sopron megye'!AA144</f>
        <v>0</v>
      </c>
    </row>
    <row r="6" customFormat="false" ht="13.8" hidden="false" customHeight="false" outlineLevel="0" collapsed="false">
      <c r="A6" s="0" t="str">
        <f aca="false">'Sopron megye'!A145</f>
        <v>Bogyoszló</v>
      </c>
      <c r="B6" s="0" t="n">
        <f aca="false">'Sopron megye'!D145</f>
        <v>1351</v>
      </c>
      <c r="C6" s="0" t="n">
        <f aca="false">'Sopron megye'!E145</f>
        <v>10</v>
      </c>
      <c r="D6" s="0" t="n">
        <f aca="false">'Sopron megye'!F145</f>
        <v>1</v>
      </c>
      <c r="E6" s="0" t="n">
        <f aca="false">'Sopron megye'!G145</f>
        <v>0</v>
      </c>
      <c r="F6" s="0" t="n">
        <f aca="false">'Sopron megye'!H145</f>
        <v>0</v>
      </c>
      <c r="G6" s="0" t="n">
        <f aca="false">'Sopron megye'!I145</f>
        <v>0</v>
      </c>
      <c r="H6" s="0" t="n">
        <f aca="false">'Sopron megye'!K145</f>
        <v>1431</v>
      </c>
      <c r="I6" s="0" t="n">
        <f aca="false">'Sopron megye'!L145</f>
        <v>8</v>
      </c>
      <c r="J6" s="0" t="n">
        <f aca="false">'Sopron megye'!M145</f>
        <v>0</v>
      </c>
      <c r="K6" s="0" t="n">
        <f aca="false">'Sopron megye'!N145</f>
        <v>1</v>
      </c>
      <c r="L6" s="0" t="n">
        <f aca="false">'Sopron megye'!O145</f>
        <v>1</v>
      </c>
      <c r="M6" s="0" t="n">
        <f aca="false">'Sopron megye'!Q145</f>
        <v>1545</v>
      </c>
      <c r="N6" s="0" t="n">
        <f aca="false">'Sopron megye'!R145</f>
        <v>11</v>
      </c>
      <c r="O6" s="0" t="n">
        <f aca="false">'Sopron megye'!S145</f>
        <v>0</v>
      </c>
      <c r="P6" s="0" t="n">
        <f aca="false">'Sopron megye'!T145</f>
        <v>0</v>
      </c>
      <c r="Q6" s="0" t="n">
        <f aca="false">'Sopron megye'!U145</f>
        <v>0</v>
      </c>
      <c r="R6" s="0" t="n">
        <f aca="false">'Sopron megye'!W145</f>
        <v>1499</v>
      </c>
      <c r="S6" s="0" t="n">
        <f aca="false">'Sopron megye'!X145</f>
        <v>0</v>
      </c>
      <c r="T6" s="0" t="n">
        <f aca="false">'Sopron megye'!Y145</f>
        <v>0</v>
      </c>
      <c r="U6" s="0" t="n">
        <f aca="false">'Sopron megye'!Z145</f>
        <v>0</v>
      </c>
      <c r="V6" s="0" t="n">
        <f aca="false">'Sopron megye'!AA145</f>
        <v>0</v>
      </c>
    </row>
    <row r="7" customFormat="false" ht="13.8" hidden="false" customHeight="false" outlineLevel="0" collapsed="false">
      <c r="A7" s="0" t="str">
        <f aca="false">'Sopron megye'!A146</f>
        <v>Csanak (Rába-)</v>
      </c>
      <c r="B7" s="0" t="n">
        <f aca="false">'Sopron megye'!D146</f>
        <v>967</v>
      </c>
      <c r="C7" s="0" t="n">
        <f aca="false">'Sopron megye'!E146</f>
        <v>1</v>
      </c>
      <c r="D7" s="0" t="n">
        <f aca="false">'Sopron megye'!F146</f>
        <v>0</v>
      </c>
      <c r="E7" s="0" t="n">
        <f aca="false">'Sopron megye'!G146</f>
        <v>0</v>
      </c>
      <c r="F7" s="0" t="n">
        <f aca="false">'Sopron megye'!H146</f>
        <v>0</v>
      </c>
      <c r="G7" s="0" t="n">
        <f aca="false">'Sopron megye'!I146</f>
        <v>0</v>
      </c>
      <c r="H7" s="0" t="n">
        <f aca="false">'Sopron megye'!K146</f>
        <v>1098</v>
      </c>
      <c r="I7" s="0" t="n">
        <f aca="false">'Sopron megye'!L146</f>
        <v>2</v>
      </c>
      <c r="J7" s="0" t="n">
        <f aca="false">'Sopron megye'!M146</f>
        <v>0</v>
      </c>
      <c r="K7" s="0" t="n">
        <f aca="false">'Sopron megye'!N146</f>
        <v>1</v>
      </c>
      <c r="L7" s="0" t="n">
        <f aca="false">'Sopron megye'!O146</f>
        <v>0</v>
      </c>
      <c r="M7" s="0" t="n">
        <f aca="false">'Sopron megye'!Q146</f>
        <v>1204</v>
      </c>
      <c r="N7" s="0" t="n">
        <f aca="false">'Sopron megye'!R146</f>
        <v>3</v>
      </c>
      <c r="O7" s="0" t="n">
        <f aca="false">'Sopron megye'!S146</f>
        <v>0</v>
      </c>
      <c r="P7" s="0" t="n">
        <f aca="false">'Sopron megye'!T146</f>
        <v>0</v>
      </c>
      <c r="Q7" s="0" t="n">
        <f aca="false">'Sopron megye'!U146</f>
        <v>0</v>
      </c>
      <c r="R7" s="0" t="n">
        <f aca="false">'Sopron megye'!W146</f>
        <v>1270</v>
      </c>
      <c r="S7" s="0" t="n">
        <f aca="false">'Sopron megye'!X146</f>
        <v>0</v>
      </c>
      <c r="T7" s="0" t="n">
        <f aca="false">'Sopron megye'!Y146</f>
        <v>0</v>
      </c>
      <c r="U7" s="0" t="n">
        <f aca="false">'Sopron megye'!Z146</f>
        <v>0</v>
      </c>
      <c r="V7" s="0" t="n">
        <f aca="false">'Sopron megye'!AA146</f>
        <v>0</v>
      </c>
    </row>
    <row r="8" customFormat="false" ht="13.8" hidden="false" customHeight="false" outlineLevel="0" collapsed="false">
      <c r="A8" s="0" t="str">
        <f aca="false">'Sopron megye'!A147</f>
        <v>Csorna</v>
      </c>
      <c r="B8" s="0" t="n">
        <f aca="false">'Sopron megye'!D147</f>
        <v>5261</v>
      </c>
      <c r="C8" s="0" t="n">
        <f aca="false">'Sopron megye'!E147</f>
        <v>86</v>
      </c>
      <c r="D8" s="0" t="n">
        <f aca="false">'Sopron megye'!F147</f>
        <v>0</v>
      </c>
      <c r="E8" s="0" t="n">
        <f aca="false">'Sopron megye'!G147</f>
        <v>2</v>
      </c>
      <c r="F8" s="0" t="n">
        <f aca="false">'Sopron megye'!H147</f>
        <v>0</v>
      </c>
      <c r="G8" s="0" t="n">
        <f aca="false">'Sopron megye'!I147</f>
        <v>0</v>
      </c>
      <c r="H8" s="0" t="n">
        <f aca="false">'Sopron megye'!K147</f>
        <v>6012</v>
      </c>
      <c r="I8" s="0" t="n">
        <f aca="false">'Sopron megye'!L147</f>
        <v>57</v>
      </c>
      <c r="J8" s="0" t="n">
        <f aca="false">'Sopron megye'!M147</f>
        <v>4</v>
      </c>
      <c r="K8" s="0" t="n">
        <f aca="false">'Sopron megye'!N147</f>
        <v>1</v>
      </c>
      <c r="L8" s="0" t="n">
        <f aca="false">'Sopron megye'!O147</f>
        <v>16</v>
      </c>
      <c r="M8" s="0" t="n">
        <f aca="false">'Sopron megye'!Q147</f>
        <v>7203</v>
      </c>
      <c r="N8" s="0" t="n">
        <f aca="false">'Sopron megye'!R147</f>
        <v>81</v>
      </c>
      <c r="O8" s="0" t="n">
        <f aca="false">'Sopron megye'!S147</f>
        <v>3</v>
      </c>
      <c r="P8" s="0" t="n">
        <f aca="false">'Sopron megye'!T147</f>
        <v>5</v>
      </c>
      <c r="Q8" s="0" t="n">
        <f aca="false">'Sopron megye'!U147</f>
        <v>21</v>
      </c>
      <c r="R8" s="0" t="n">
        <f aca="false">'Sopron megye'!W147</f>
        <v>7546</v>
      </c>
      <c r="S8" s="0" t="n">
        <f aca="false">'Sopron megye'!X147</f>
        <v>58</v>
      </c>
      <c r="T8" s="0" t="n">
        <f aca="false">'Sopron megye'!Y147</f>
        <v>4</v>
      </c>
      <c r="U8" s="0" t="n">
        <f aca="false">'Sopron megye'!Z147</f>
        <v>22</v>
      </c>
      <c r="V8" s="0" t="n">
        <f aca="false">'Sopron megye'!AA147</f>
        <v>49</v>
      </c>
    </row>
    <row r="9" customFormat="false" ht="13.8" hidden="false" customHeight="false" outlineLevel="0" collapsed="false">
      <c r="A9" s="0" t="str">
        <f aca="false">'Sopron megye'!A148</f>
        <v>Dör</v>
      </c>
      <c r="B9" s="0" t="n">
        <f aca="false">'Sopron megye'!D148</f>
        <v>933</v>
      </c>
      <c r="C9" s="0" t="n">
        <f aca="false">'Sopron megye'!E148</f>
        <v>3</v>
      </c>
      <c r="D9" s="0" t="n">
        <f aca="false">'Sopron megye'!F148</f>
        <v>0</v>
      </c>
      <c r="E9" s="0" t="n">
        <f aca="false">'Sopron megye'!G148</f>
        <v>0</v>
      </c>
      <c r="F9" s="0" t="n">
        <f aca="false">'Sopron megye'!H148</f>
        <v>0</v>
      </c>
      <c r="G9" s="0" t="n">
        <f aca="false">'Sopron megye'!I148</f>
        <v>0</v>
      </c>
      <c r="H9" s="0" t="n">
        <f aca="false">'Sopron megye'!K148</f>
        <v>932</v>
      </c>
      <c r="I9" s="0" t="n">
        <f aca="false">'Sopron megye'!L148</f>
        <v>2</v>
      </c>
      <c r="J9" s="0" t="n">
        <f aca="false">'Sopron megye'!M148</f>
        <v>1</v>
      </c>
      <c r="K9" s="0" t="n">
        <f aca="false">'Sopron megye'!N148</f>
        <v>0</v>
      </c>
      <c r="L9" s="0" t="n">
        <f aca="false">'Sopron megye'!O148</f>
        <v>0</v>
      </c>
      <c r="M9" s="0" t="n">
        <f aca="false">'Sopron megye'!Q148</f>
        <v>1008</v>
      </c>
      <c r="N9" s="0" t="n">
        <f aca="false">'Sopron megye'!R148</f>
        <v>1</v>
      </c>
      <c r="O9" s="0" t="n">
        <f aca="false">'Sopron megye'!S148</f>
        <v>1</v>
      </c>
      <c r="P9" s="0" t="n">
        <f aca="false">'Sopron megye'!T148</f>
        <v>0</v>
      </c>
      <c r="Q9" s="0" t="n">
        <f aca="false">'Sopron megye'!U148</f>
        <v>1</v>
      </c>
      <c r="R9" s="0" t="n">
        <f aca="false">'Sopron megye'!W148</f>
        <v>910</v>
      </c>
      <c r="S9" s="0" t="n">
        <f aca="false">'Sopron megye'!X148</f>
        <v>2</v>
      </c>
      <c r="T9" s="0" t="n">
        <f aca="false">'Sopron megye'!Y148</f>
        <v>0</v>
      </c>
      <c r="U9" s="0" t="n">
        <f aca="false">'Sopron megye'!Z148</f>
        <v>0</v>
      </c>
      <c r="V9" s="0" t="n">
        <f aca="false">'Sopron megye'!AA148</f>
        <v>1</v>
      </c>
    </row>
    <row r="10" customFormat="false" ht="13.8" hidden="false" customHeight="false" outlineLevel="0" collapsed="false">
      <c r="A10" s="0" t="str">
        <f aca="false">'Sopron megye'!A149</f>
        <v>Egyed</v>
      </c>
      <c r="B10" s="0" t="n">
        <f aca="false">'Sopron megye'!D149</f>
        <v>816</v>
      </c>
      <c r="C10" s="0" t="n">
        <f aca="false">'Sopron megye'!E149</f>
        <v>0</v>
      </c>
      <c r="D10" s="0" t="n">
        <f aca="false">'Sopron megye'!F149</f>
        <v>0</v>
      </c>
      <c r="E10" s="0" t="n">
        <f aca="false">'Sopron megye'!G149</f>
        <v>0</v>
      </c>
      <c r="F10" s="0" t="n">
        <f aca="false">'Sopron megye'!H149</f>
        <v>0</v>
      </c>
      <c r="G10" s="0" t="n">
        <f aca="false">'Sopron megye'!I149</f>
        <v>0</v>
      </c>
      <c r="H10" s="0" t="n">
        <f aca="false">'Sopron megye'!K149</f>
        <v>975</v>
      </c>
      <c r="I10" s="0" t="n">
        <f aca="false">'Sopron megye'!L149</f>
        <v>7</v>
      </c>
      <c r="J10" s="0" t="n">
        <f aca="false">'Sopron megye'!M149</f>
        <v>0</v>
      </c>
      <c r="K10" s="0" t="n">
        <f aca="false">'Sopron megye'!N149</f>
        <v>0</v>
      </c>
      <c r="L10" s="0" t="n">
        <f aca="false">'Sopron megye'!O149</f>
        <v>0</v>
      </c>
      <c r="M10" s="0" t="n">
        <f aca="false">'Sopron megye'!Q149</f>
        <v>1036</v>
      </c>
      <c r="N10" s="0" t="n">
        <f aca="false">'Sopron megye'!R149</f>
        <v>4</v>
      </c>
      <c r="O10" s="0" t="n">
        <f aca="false">'Sopron megye'!S149</f>
        <v>0</v>
      </c>
      <c r="P10" s="0" t="n">
        <f aca="false">'Sopron megye'!T149</f>
        <v>0</v>
      </c>
      <c r="Q10" s="0" t="n">
        <f aca="false">'Sopron megye'!U149</f>
        <v>2</v>
      </c>
      <c r="R10" s="0" t="n">
        <f aca="false">'Sopron megye'!W149</f>
        <v>1089</v>
      </c>
      <c r="S10" s="0" t="n">
        <f aca="false">'Sopron megye'!X149</f>
        <v>2</v>
      </c>
      <c r="T10" s="0" t="n">
        <f aca="false">'Sopron megye'!Y149</f>
        <v>0</v>
      </c>
      <c r="U10" s="0" t="n">
        <f aca="false">'Sopron megye'!Z149</f>
        <v>0</v>
      </c>
      <c r="V10" s="0" t="n">
        <f aca="false">'Sopron megye'!AA149</f>
        <v>2</v>
      </c>
    </row>
    <row r="11" customFormat="false" ht="13.8" hidden="false" customHeight="false" outlineLevel="0" collapsed="false">
      <c r="A11" s="0" t="str">
        <f aca="false">'Sopron megye'!A150</f>
        <v>Farád</v>
      </c>
      <c r="B11" s="0" t="n">
        <f aca="false">'Sopron megye'!D150</f>
        <v>1798</v>
      </c>
      <c r="C11" s="0" t="n">
        <f aca="false">'Sopron megye'!E150</f>
        <v>44</v>
      </c>
      <c r="D11" s="0" t="n">
        <f aca="false">'Sopron megye'!F150</f>
        <v>0</v>
      </c>
      <c r="E11" s="0" t="n">
        <f aca="false">'Sopron megye'!G150</f>
        <v>0</v>
      </c>
      <c r="F11" s="0" t="n">
        <f aca="false">'Sopron megye'!H150</f>
        <v>0</v>
      </c>
      <c r="G11" s="0" t="n">
        <f aca="false">'Sopron megye'!I150</f>
        <v>0</v>
      </c>
      <c r="H11" s="0" t="n">
        <f aca="false">'Sopron megye'!K150</f>
        <v>1924</v>
      </c>
      <c r="I11" s="0" t="n">
        <f aca="false">'Sopron megye'!L150</f>
        <v>8</v>
      </c>
      <c r="J11" s="0" t="n">
        <f aca="false">'Sopron megye'!M150</f>
        <v>0</v>
      </c>
      <c r="K11" s="0" t="n">
        <f aca="false">'Sopron megye'!N150</f>
        <v>1</v>
      </c>
      <c r="L11" s="0" t="n">
        <f aca="false">'Sopron megye'!O150</f>
        <v>0</v>
      </c>
      <c r="M11" s="0" t="n">
        <f aca="false">'Sopron megye'!Q150</f>
        <v>1936</v>
      </c>
      <c r="N11" s="0" t="n">
        <f aca="false">'Sopron megye'!R150</f>
        <v>6</v>
      </c>
      <c r="O11" s="0" t="n">
        <f aca="false">'Sopron megye'!S150</f>
        <v>0</v>
      </c>
      <c r="P11" s="0" t="n">
        <f aca="false">'Sopron megye'!T150</f>
        <v>0</v>
      </c>
      <c r="Q11" s="0" t="n">
        <f aca="false">'Sopron megye'!U150</f>
        <v>0</v>
      </c>
      <c r="R11" s="0" t="n">
        <f aca="false">'Sopron megye'!W150</f>
        <v>1909</v>
      </c>
      <c r="S11" s="0" t="n">
        <f aca="false">'Sopron megye'!X150</f>
        <v>7</v>
      </c>
      <c r="T11" s="0" t="n">
        <f aca="false">'Sopron megye'!Y150</f>
        <v>0</v>
      </c>
      <c r="U11" s="0" t="n">
        <f aca="false">'Sopron megye'!Z150</f>
        <v>2</v>
      </c>
      <c r="V11" s="0" t="n">
        <f aca="false">'Sopron megye'!AA150</f>
        <v>0</v>
      </c>
    </row>
    <row r="12" customFormat="false" ht="13.8" hidden="false" customHeight="false" outlineLevel="0" collapsed="false">
      <c r="A12" s="0" t="str">
        <f aca="false">'Sopron megye'!A151</f>
        <v>Jobbaház, Jobaháza</v>
      </c>
      <c r="B12" s="0" t="n">
        <f aca="false">'Sopron megye'!D151</f>
        <v>930</v>
      </c>
      <c r="C12" s="0" t="n">
        <f aca="false">'Sopron megye'!E151</f>
        <v>5</v>
      </c>
      <c r="D12" s="0" t="n">
        <f aca="false">'Sopron megye'!F151</f>
        <v>0</v>
      </c>
      <c r="E12" s="0" t="n">
        <f aca="false">'Sopron megye'!G151</f>
        <v>0</v>
      </c>
      <c r="F12" s="0" t="n">
        <f aca="false">'Sopron megye'!H151</f>
        <v>0</v>
      </c>
      <c r="G12" s="0" t="n">
        <f aca="false">'Sopron megye'!I151</f>
        <v>0</v>
      </c>
      <c r="H12" s="0" t="n">
        <f aca="false">'Sopron megye'!K151</f>
        <v>820</v>
      </c>
      <c r="I12" s="0" t="n">
        <f aca="false">'Sopron megye'!L151</f>
        <v>1</v>
      </c>
      <c r="J12" s="0" t="n">
        <f aca="false">'Sopron megye'!M151</f>
        <v>0</v>
      </c>
      <c r="K12" s="0" t="n">
        <f aca="false">'Sopron megye'!N151</f>
        <v>0</v>
      </c>
      <c r="L12" s="0" t="n">
        <f aca="false">'Sopron megye'!O151</f>
        <v>1</v>
      </c>
      <c r="M12" s="0" t="n">
        <f aca="false">'Sopron megye'!Q151</f>
        <v>803</v>
      </c>
      <c r="N12" s="0" t="n">
        <f aca="false">'Sopron megye'!R151</f>
        <v>6</v>
      </c>
      <c r="O12" s="0" t="n">
        <f aca="false">'Sopron megye'!S151</f>
        <v>1</v>
      </c>
      <c r="P12" s="0" t="n">
        <f aca="false">'Sopron megye'!T151</f>
        <v>0</v>
      </c>
      <c r="Q12" s="0" t="n">
        <f aca="false">'Sopron megye'!U151</f>
        <v>1</v>
      </c>
      <c r="R12" s="0" t="n">
        <f aca="false">'Sopron megye'!W151</f>
        <v>734</v>
      </c>
      <c r="S12" s="0" t="n">
        <f aca="false">'Sopron megye'!X151</f>
        <v>3</v>
      </c>
      <c r="T12" s="0" t="n">
        <f aca="false">'Sopron megye'!Y151</f>
        <v>0</v>
      </c>
      <c r="U12" s="0" t="n">
        <f aca="false">'Sopron megye'!Z151</f>
        <v>0</v>
      </c>
      <c r="V12" s="0" t="n">
        <f aca="false">'Sopron megye'!AA151</f>
        <v>0</v>
      </c>
    </row>
    <row r="13" customFormat="false" ht="13.8" hidden="false" customHeight="false" outlineLevel="0" collapsed="false">
      <c r="A13" s="0" t="str">
        <f aca="false">'Sopron megye'!A152</f>
        <v>Maglócza</v>
      </c>
      <c r="B13" s="0" t="n">
        <f aca="false">'Sopron megye'!D152</f>
        <v>295</v>
      </c>
      <c r="C13" s="0" t="n">
        <f aca="false">'Sopron megye'!E152</f>
        <v>3</v>
      </c>
      <c r="D13" s="0" t="n">
        <f aca="false">'Sopron megye'!F152</f>
        <v>0</v>
      </c>
      <c r="E13" s="0" t="n">
        <f aca="false">'Sopron megye'!G152</f>
        <v>0</v>
      </c>
      <c r="F13" s="0" t="n">
        <f aca="false">'Sopron megye'!H152</f>
        <v>0</v>
      </c>
      <c r="G13" s="0" t="n">
        <f aca="false">'Sopron megye'!I152</f>
        <v>0</v>
      </c>
      <c r="H13" s="0" t="n">
        <f aca="false">'Sopron megye'!K152</f>
        <v>302</v>
      </c>
      <c r="I13" s="0" t="n">
        <f aca="false">'Sopron megye'!L152</f>
        <v>2</v>
      </c>
      <c r="J13" s="0" t="n">
        <f aca="false">'Sopron megye'!M152</f>
        <v>0</v>
      </c>
      <c r="K13" s="0" t="n">
        <f aca="false">'Sopron megye'!N152</f>
        <v>1</v>
      </c>
      <c r="L13" s="0" t="n">
        <f aca="false">'Sopron megye'!O152</f>
        <v>0</v>
      </c>
      <c r="M13" s="0" t="n">
        <f aca="false">'Sopron megye'!Q152</f>
        <v>353</v>
      </c>
      <c r="N13" s="0" t="n">
        <f aca="false">'Sopron megye'!R152</f>
        <v>2</v>
      </c>
      <c r="O13" s="0" t="n">
        <f aca="false">'Sopron megye'!S152</f>
        <v>0</v>
      </c>
      <c r="P13" s="0" t="n">
        <f aca="false">'Sopron megye'!T152</f>
        <v>1</v>
      </c>
      <c r="Q13" s="0" t="n">
        <f aca="false">'Sopron megye'!U152</f>
        <v>0</v>
      </c>
      <c r="R13" s="0" t="n">
        <f aca="false">'Sopron megye'!W152</f>
        <v>326</v>
      </c>
      <c r="S13" s="0" t="n">
        <f aca="false">'Sopron megye'!X152</f>
        <v>0</v>
      </c>
      <c r="T13" s="0" t="n">
        <f aca="false">'Sopron megye'!Y152</f>
        <v>0</v>
      </c>
      <c r="U13" s="0" t="n">
        <f aca="false">'Sopron megye'!Z152</f>
        <v>1</v>
      </c>
      <c r="V13" s="0" t="n">
        <f aca="false">'Sopron megye'!AA152</f>
        <v>2</v>
      </c>
    </row>
    <row r="14" customFormat="false" ht="13.8" hidden="false" customHeight="false" outlineLevel="0" collapsed="false">
      <c r="A14" s="0" t="str">
        <f aca="false">'Sopron megye'!A153</f>
        <v>Németi, Sopronnémeti</v>
      </c>
      <c r="B14" s="0" t="n">
        <f aca="false">'Sopron megye'!D153</f>
        <v>605</v>
      </c>
      <c r="C14" s="0" t="n">
        <f aca="false">'Sopron megye'!E153</f>
        <v>1</v>
      </c>
      <c r="D14" s="0" t="n">
        <f aca="false">'Sopron megye'!F153</f>
        <v>0</v>
      </c>
      <c r="E14" s="0" t="n">
        <f aca="false">'Sopron megye'!G153</f>
        <v>0</v>
      </c>
      <c r="F14" s="0" t="n">
        <f aca="false">'Sopron megye'!H153</f>
        <v>0</v>
      </c>
      <c r="G14" s="0" t="n">
        <f aca="false">'Sopron megye'!I153</f>
        <v>0</v>
      </c>
      <c r="H14" s="0" t="n">
        <f aca="false">'Sopron megye'!K153</f>
        <v>624</v>
      </c>
      <c r="I14" s="0" t="n">
        <f aca="false">'Sopron megye'!L153</f>
        <v>2</v>
      </c>
      <c r="J14" s="0" t="n">
        <f aca="false">'Sopron megye'!M153</f>
        <v>0</v>
      </c>
      <c r="K14" s="0" t="n">
        <f aca="false">'Sopron megye'!N153</f>
        <v>0</v>
      </c>
      <c r="L14" s="0" t="n">
        <f aca="false">'Sopron megye'!O153</f>
        <v>1</v>
      </c>
      <c r="M14" s="0" t="n">
        <f aca="false">'Sopron megye'!Q153</f>
        <v>685</v>
      </c>
      <c r="N14" s="0" t="n">
        <f aca="false">'Sopron megye'!R153</f>
        <v>3</v>
      </c>
      <c r="O14" s="0" t="n">
        <f aca="false">'Sopron megye'!S153</f>
        <v>0</v>
      </c>
      <c r="P14" s="0" t="n">
        <f aca="false">'Sopron megye'!T153</f>
        <v>0</v>
      </c>
      <c r="Q14" s="0" t="n">
        <f aca="false">'Sopron megye'!U153</f>
        <v>0</v>
      </c>
      <c r="R14" s="0" t="n">
        <f aca="false">'Sopron megye'!W153</f>
        <v>680</v>
      </c>
      <c r="S14" s="0" t="n">
        <f aca="false">'Sopron megye'!X153</f>
        <v>0</v>
      </c>
      <c r="T14" s="0" t="n">
        <f aca="false">'Sopron megye'!Y153</f>
        <v>0</v>
      </c>
      <c r="U14" s="0" t="n">
        <f aca="false">'Sopron megye'!Z153</f>
        <v>0</v>
      </c>
      <c r="V14" s="0" t="n">
        <f aca="false">'Sopron megye'!AA153</f>
        <v>0</v>
      </c>
    </row>
    <row r="15" customFormat="false" ht="13.8" hidden="false" customHeight="false" outlineLevel="0" collapsed="false">
      <c r="A15" s="0" t="str">
        <f aca="false">'Sopron megye'!A154</f>
        <v>Pásztori (Felső-), Pásztori (Alsó-), Pásztori</v>
      </c>
      <c r="B15" s="0" t="n">
        <f aca="false">'Sopron megye'!D154</f>
        <v>376</v>
      </c>
      <c r="C15" s="0" t="n">
        <f aca="false">'Sopron megye'!E154</f>
        <v>7</v>
      </c>
      <c r="D15" s="0" t="n">
        <f aca="false">'Sopron megye'!F154</f>
        <v>0</v>
      </c>
      <c r="E15" s="0" t="n">
        <f aca="false">'Sopron megye'!G154</f>
        <v>0</v>
      </c>
      <c r="F15" s="0" t="n">
        <f aca="false">'Sopron megye'!H154</f>
        <v>1</v>
      </c>
      <c r="G15" s="0" t="n">
        <f aca="false">'Sopron megye'!I154</f>
        <v>0</v>
      </c>
      <c r="H15" s="0" t="n">
        <f aca="false">'Sopron megye'!K154</f>
        <v>427</v>
      </c>
      <c r="I15" s="0" t="n">
        <f aca="false">'Sopron megye'!L154</f>
        <v>0</v>
      </c>
      <c r="J15" s="0" t="n">
        <f aca="false">'Sopron megye'!M154</f>
        <v>0</v>
      </c>
      <c r="K15" s="0" t="n">
        <f aca="false">'Sopron megye'!N154</f>
        <v>0</v>
      </c>
      <c r="L15" s="0" t="n">
        <f aca="false">'Sopron megye'!O154</f>
        <v>1</v>
      </c>
      <c r="M15" s="0" t="n">
        <f aca="false">'Sopron megye'!Q154</f>
        <v>470</v>
      </c>
      <c r="N15" s="0" t="n">
        <f aca="false">'Sopron megye'!R154</f>
        <v>1</v>
      </c>
      <c r="O15" s="0" t="n">
        <f aca="false">'Sopron megye'!S154</f>
        <v>0</v>
      </c>
      <c r="P15" s="0" t="n">
        <f aca="false">'Sopron megye'!T154</f>
        <v>0</v>
      </c>
      <c r="Q15" s="0" t="n">
        <f aca="false">'Sopron megye'!U154</f>
        <v>1</v>
      </c>
      <c r="R15" s="0" t="n">
        <f aca="false">'Sopron megye'!W154</f>
        <v>415</v>
      </c>
      <c r="S15" s="0" t="n">
        <f aca="false">'Sopron megye'!X154</f>
        <v>3</v>
      </c>
      <c r="T15" s="0" t="n">
        <f aca="false">'Sopron megye'!Y154</f>
        <v>0</v>
      </c>
      <c r="U15" s="0" t="n">
        <f aca="false">'Sopron megye'!Z154</f>
        <v>0</v>
      </c>
      <c r="V15" s="0" t="n">
        <f aca="false">'Sopron megye'!AA154</f>
        <v>1</v>
      </c>
    </row>
    <row r="16" customFormat="false" ht="13.8" hidden="false" customHeight="false" outlineLevel="0" collapsed="false">
      <c r="A16" s="0" t="str">
        <f aca="false">'Sopron megye'!A155</f>
        <v>Pordány (Rába-)</v>
      </c>
      <c r="B16" s="0" t="n">
        <f aca="false">'Sopron megye'!D155</f>
        <v>1129</v>
      </c>
      <c r="C16" s="0" t="n">
        <f aca="false">'Sopron megye'!E155</f>
        <v>10</v>
      </c>
      <c r="D16" s="0" t="n">
        <f aca="false">'Sopron megye'!F155</f>
        <v>0</v>
      </c>
      <c r="E16" s="0" t="n">
        <f aca="false">'Sopron megye'!G155</f>
        <v>0</v>
      </c>
      <c r="F16" s="0" t="n">
        <f aca="false">'Sopron megye'!H155</f>
        <v>0</v>
      </c>
      <c r="G16" s="0" t="n">
        <f aca="false">'Sopron megye'!I155</f>
        <v>0</v>
      </c>
      <c r="H16" s="0" t="n">
        <f aca="false">'Sopron megye'!K155</f>
        <v>1309</v>
      </c>
      <c r="I16" s="0" t="n">
        <f aca="false">'Sopron megye'!L155</f>
        <v>13</v>
      </c>
      <c r="J16" s="0" t="n">
        <f aca="false">'Sopron megye'!M155</f>
        <v>0</v>
      </c>
      <c r="K16" s="0" t="n">
        <f aca="false">'Sopron megye'!N155</f>
        <v>0</v>
      </c>
      <c r="L16" s="0" t="n">
        <f aca="false">'Sopron megye'!O155</f>
        <v>0</v>
      </c>
      <c r="M16" s="0" t="n">
        <f aca="false">'Sopron megye'!Q155</f>
        <v>1361</v>
      </c>
      <c r="N16" s="0" t="n">
        <f aca="false">'Sopron megye'!R155</f>
        <v>6</v>
      </c>
      <c r="O16" s="0" t="n">
        <f aca="false">'Sopron megye'!S155</f>
        <v>0</v>
      </c>
      <c r="P16" s="0" t="n">
        <f aca="false">'Sopron megye'!T155</f>
        <v>0</v>
      </c>
      <c r="Q16" s="0" t="n">
        <f aca="false">'Sopron megye'!U155</f>
        <v>0</v>
      </c>
      <c r="R16" s="0" t="n">
        <f aca="false">'Sopron megye'!W155</f>
        <v>1469</v>
      </c>
      <c r="S16" s="0" t="n">
        <f aca="false">'Sopron megye'!X155</f>
        <v>1</v>
      </c>
      <c r="T16" s="0" t="n">
        <f aca="false">'Sopron megye'!Y155</f>
        <v>0</v>
      </c>
      <c r="U16" s="0" t="n">
        <f aca="false">'Sopron megye'!Z155</f>
        <v>0</v>
      </c>
      <c r="V16" s="0" t="n">
        <f aca="false">'Sopron megye'!AA155</f>
        <v>0</v>
      </c>
    </row>
    <row r="17" customFormat="false" ht="13.8" hidden="false" customHeight="false" outlineLevel="0" collapsed="false">
      <c r="A17" s="0" t="str">
        <f aca="false">'Sopron megye'!A156</f>
        <v>Pottyond, Potyond</v>
      </c>
      <c r="B17" s="0" t="n">
        <f aca="false">'Sopron megye'!D156</f>
        <v>412</v>
      </c>
      <c r="C17" s="0" t="n">
        <f aca="false">'Sopron megye'!E156</f>
        <v>0</v>
      </c>
      <c r="D17" s="0" t="n">
        <f aca="false">'Sopron megye'!F156</f>
        <v>0</v>
      </c>
      <c r="E17" s="0" t="n">
        <f aca="false">'Sopron megye'!G156</f>
        <v>0</v>
      </c>
      <c r="F17" s="0" t="n">
        <f aca="false">'Sopron megye'!H156</f>
        <v>0</v>
      </c>
      <c r="G17" s="0" t="n">
        <f aca="false">'Sopron megye'!I156</f>
        <v>0</v>
      </c>
      <c r="H17" s="0" t="n">
        <f aca="false">'Sopron megye'!K156</f>
        <v>392</v>
      </c>
      <c r="I17" s="0" t="n">
        <f aca="false">'Sopron megye'!L156</f>
        <v>0</v>
      </c>
      <c r="J17" s="0" t="n">
        <f aca="false">'Sopron megye'!M156</f>
        <v>0</v>
      </c>
      <c r="K17" s="0" t="n">
        <f aca="false">'Sopron megye'!N156</f>
        <v>0</v>
      </c>
      <c r="L17" s="0" t="n">
        <f aca="false">'Sopron megye'!O156</f>
        <v>0</v>
      </c>
      <c r="M17" s="0" t="n">
        <f aca="false">'Sopron megye'!Q156</f>
        <v>337</v>
      </c>
      <c r="N17" s="0" t="n">
        <f aca="false">'Sopron megye'!R156</f>
        <v>2</v>
      </c>
      <c r="O17" s="0" t="n">
        <f aca="false">'Sopron megye'!S156</f>
        <v>0</v>
      </c>
      <c r="P17" s="0" t="n">
        <f aca="false">'Sopron megye'!T156</f>
        <v>0</v>
      </c>
      <c r="Q17" s="0" t="n">
        <f aca="false">'Sopron megye'!U156</f>
        <v>0</v>
      </c>
      <c r="R17" s="0" t="n">
        <f aca="false">'Sopron megye'!W156</f>
        <v>304</v>
      </c>
      <c r="S17" s="0" t="n">
        <f aca="false">'Sopron megye'!X156</f>
        <v>1</v>
      </c>
      <c r="T17" s="0" t="n">
        <f aca="false">'Sopron megye'!Y156</f>
        <v>0</v>
      </c>
      <c r="U17" s="0" t="n">
        <f aca="false">'Sopron megye'!Z156</f>
        <v>0</v>
      </c>
      <c r="V17" s="0" t="n">
        <f aca="false">'Sopron megye'!AA156</f>
        <v>0</v>
      </c>
    </row>
    <row r="18" customFormat="false" ht="13.8" hidden="false" customHeight="false" outlineLevel="0" collapsed="false">
      <c r="A18" s="0" t="str">
        <f aca="false">'Sopron megye'!A157</f>
        <v>Sárkány (Bő-)</v>
      </c>
      <c r="B18" s="0" t="n">
        <f aca="false">'Sopron megye'!D157</f>
        <v>1055</v>
      </c>
      <c r="C18" s="0" t="n">
        <f aca="false">'Sopron megye'!E157</f>
        <v>1</v>
      </c>
      <c r="D18" s="0" t="n">
        <f aca="false">'Sopron megye'!F157</f>
        <v>0</v>
      </c>
      <c r="E18" s="0" t="n">
        <f aca="false">'Sopron megye'!G157</f>
        <v>1</v>
      </c>
      <c r="F18" s="0" t="n">
        <f aca="false">'Sopron megye'!H157</f>
        <v>0</v>
      </c>
      <c r="G18" s="0" t="n">
        <f aca="false">'Sopron megye'!I157</f>
        <v>0</v>
      </c>
      <c r="H18" s="0" t="n">
        <f aca="false">'Sopron megye'!K157</f>
        <v>1320</v>
      </c>
      <c r="I18" s="0" t="n">
        <f aca="false">'Sopron megye'!L157</f>
        <v>3</v>
      </c>
      <c r="J18" s="0" t="n">
        <f aca="false">'Sopron megye'!M157</f>
        <v>0</v>
      </c>
      <c r="K18" s="0" t="n">
        <f aca="false">'Sopron megye'!N157</f>
        <v>0</v>
      </c>
      <c r="L18" s="0" t="n">
        <f aca="false">'Sopron megye'!O157</f>
        <v>0</v>
      </c>
      <c r="M18" s="0" t="n">
        <f aca="false">'Sopron megye'!Q157</f>
        <v>1638</v>
      </c>
      <c r="N18" s="0" t="n">
        <f aca="false">'Sopron megye'!R157</f>
        <v>0</v>
      </c>
      <c r="O18" s="0" t="n">
        <f aca="false">'Sopron megye'!S157</f>
        <v>0</v>
      </c>
      <c r="P18" s="0" t="n">
        <f aca="false">'Sopron megye'!T157</f>
        <v>0</v>
      </c>
      <c r="Q18" s="0" t="n">
        <f aca="false">'Sopron megye'!U157</f>
        <v>0</v>
      </c>
      <c r="R18" s="0" t="n">
        <f aca="false">'Sopron megye'!W157</f>
        <v>1851</v>
      </c>
      <c r="S18" s="0" t="n">
        <f aca="false">'Sopron megye'!X157</f>
        <v>2</v>
      </c>
      <c r="T18" s="0" t="n">
        <f aca="false">'Sopron megye'!Y157</f>
        <v>0</v>
      </c>
      <c r="U18" s="0" t="n">
        <f aca="false">'Sopron megye'!Z157</f>
        <v>0</v>
      </c>
      <c r="V18" s="0" t="n">
        <f aca="false">'Sopron megye'!AA157</f>
        <v>0</v>
      </c>
    </row>
    <row r="19" customFormat="false" ht="13.8" hidden="false" customHeight="false" outlineLevel="0" collapsed="false">
      <c r="A19" s="0" t="str">
        <f aca="false">'Sopron megye'!A158</f>
        <v>Sárkány (Szil-)</v>
      </c>
      <c r="B19" s="0" t="n">
        <f aca="false">'Sopron megye'!D158</f>
        <v>1467</v>
      </c>
      <c r="C19" s="0" t="n">
        <f aca="false">'Sopron megye'!E158</f>
        <v>8</v>
      </c>
      <c r="D19" s="0" t="n">
        <f aca="false">'Sopron megye'!F158</f>
        <v>0</v>
      </c>
      <c r="E19" s="0" t="n">
        <f aca="false">'Sopron megye'!G158</f>
        <v>0</v>
      </c>
      <c r="F19" s="0" t="n">
        <f aca="false">'Sopron megye'!H158</f>
        <v>0</v>
      </c>
      <c r="G19" s="0" t="n">
        <f aca="false">'Sopron megye'!I158</f>
        <v>0</v>
      </c>
      <c r="H19" s="0" t="n">
        <f aca="false">'Sopron megye'!K158</f>
        <v>1475</v>
      </c>
      <c r="I19" s="0" t="n">
        <f aca="false">'Sopron megye'!L158</f>
        <v>7</v>
      </c>
      <c r="J19" s="0" t="n">
        <f aca="false">'Sopron megye'!M158</f>
        <v>0</v>
      </c>
      <c r="K19" s="0" t="n">
        <f aca="false">'Sopron megye'!N158</f>
        <v>0</v>
      </c>
      <c r="L19" s="0" t="n">
        <f aca="false">'Sopron megye'!O158</f>
        <v>2</v>
      </c>
      <c r="M19" s="0" t="n">
        <f aca="false">'Sopron megye'!Q158</f>
        <v>1365</v>
      </c>
      <c r="N19" s="0" t="n">
        <f aca="false">'Sopron megye'!R158</f>
        <v>3</v>
      </c>
      <c r="O19" s="0" t="n">
        <f aca="false">'Sopron megye'!S158</f>
        <v>0</v>
      </c>
      <c r="P19" s="0" t="n">
        <f aca="false">'Sopron megye'!T158</f>
        <v>0</v>
      </c>
      <c r="Q19" s="0" t="n">
        <f aca="false">'Sopron megye'!U158</f>
        <v>0</v>
      </c>
      <c r="R19" s="0" t="n">
        <f aca="false">'Sopron megye'!W158</f>
        <v>1335</v>
      </c>
      <c r="S19" s="0" t="n">
        <f aca="false">'Sopron megye'!X158</f>
        <v>3</v>
      </c>
      <c r="T19" s="0" t="n">
        <f aca="false">'Sopron megye'!Y158</f>
        <v>0</v>
      </c>
      <c r="U19" s="0" t="n">
        <f aca="false">'Sopron megye'!Z158</f>
        <v>1</v>
      </c>
      <c r="V19" s="0" t="n">
        <f aca="false">'Sopron megye'!AA158</f>
        <v>0</v>
      </c>
    </row>
    <row r="20" customFormat="false" ht="13.8" hidden="false" customHeight="false" outlineLevel="0" collapsed="false">
      <c r="A20" s="0" t="str">
        <f aca="false">'Sopron megye'!A159</f>
        <v>Sebes, Rábasebes</v>
      </c>
      <c r="B20" s="0" t="n">
        <f aca="false">'Sopron megye'!D159</f>
        <v>320</v>
      </c>
      <c r="C20" s="0" t="n">
        <f aca="false">'Sopron megye'!E159</f>
        <v>2</v>
      </c>
      <c r="D20" s="0" t="n">
        <f aca="false">'Sopron megye'!F159</f>
        <v>0</v>
      </c>
      <c r="E20" s="0" t="n">
        <f aca="false">'Sopron megye'!G159</f>
        <v>0</v>
      </c>
      <c r="F20" s="0" t="n">
        <f aca="false">'Sopron megye'!H159</f>
        <v>0</v>
      </c>
      <c r="G20" s="0" t="n">
        <f aca="false">'Sopron megye'!I159</f>
        <v>0</v>
      </c>
      <c r="H20" s="0" t="n">
        <f aca="false">'Sopron megye'!K159</f>
        <v>317</v>
      </c>
      <c r="I20" s="0" t="n">
        <f aca="false">'Sopron megye'!L159</f>
        <v>3</v>
      </c>
      <c r="J20" s="0" t="n">
        <f aca="false">'Sopron megye'!M159</f>
        <v>0</v>
      </c>
      <c r="K20" s="0" t="n">
        <f aca="false">'Sopron megye'!N159</f>
        <v>0</v>
      </c>
      <c r="L20" s="0" t="n">
        <f aca="false">'Sopron megye'!O159</f>
        <v>0</v>
      </c>
      <c r="M20" s="0" t="n">
        <f aca="false">'Sopron megye'!Q159</f>
        <v>356</v>
      </c>
      <c r="N20" s="0" t="n">
        <f aca="false">'Sopron megye'!R159</f>
        <v>3</v>
      </c>
      <c r="O20" s="0" t="n">
        <f aca="false">'Sopron megye'!S159</f>
        <v>0</v>
      </c>
      <c r="P20" s="0" t="n">
        <f aca="false">'Sopron megye'!T159</f>
        <v>0</v>
      </c>
      <c r="Q20" s="0" t="n">
        <f aca="false">'Sopron megye'!U159</f>
        <v>0</v>
      </c>
      <c r="R20" s="0" t="n">
        <f aca="false">'Sopron megye'!W159</f>
        <v>363</v>
      </c>
      <c r="S20" s="0" t="n">
        <f aca="false">'Sopron megye'!X159</f>
        <v>4</v>
      </c>
      <c r="T20" s="0" t="n">
        <f aca="false">'Sopron megye'!Y159</f>
        <v>0</v>
      </c>
      <c r="U20" s="0" t="n">
        <f aca="false">'Sopron megye'!Z159</f>
        <v>0</v>
      </c>
      <c r="V20" s="0" t="n">
        <f aca="false">'Sopron megye'!AA159</f>
        <v>0</v>
      </c>
    </row>
    <row r="21" customFormat="false" ht="13.8" hidden="false" customHeight="false" outlineLevel="0" collapsed="false">
      <c r="A21" s="0" t="str">
        <f aca="false">'Sopron megye'!A160</f>
        <v>Sobor</v>
      </c>
      <c r="B21" s="0" t="n">
        <f aca="false">'Sopron megye'!D160</f>
        <v>653</v>
      </c>
      <c r="C21" s="0" t="n">
        <f aca="false">'Sopron megye'!E160</f>
        <v>2</v>
      </c>
      <c r="D21" s="0" t="n">
        <f aca="false">'Sopron megye'!F160</f>
        <v>0</v>
      </c>
      <c r="E21" s="0" t="n">
        <f aca="false">'Sopron megye'!G160</f>
        <v>0</v>
      </c>
      <c r="F21" s="0" t="n">
        <f aca="false">'Sopron megye'!H160</f>
        <v>0</v>
      </c>
      <c r="G21" s="0" t="n">
        <f aca="false">'Sopron megye'!I160</f>
        <v>0</v>
      </c>
      <c r="H21" s="0" t="n">
        <f aca="false">'Sopron megye'!K160</f>
        <v>685</v>
      </c>
      <c r="I21" s="0" t="n">
        <f aca="false">'Sopron megye'!L160</f>
        <v>0</v>
      </c>
      <c r="J21" s="0" t="n">
        <f aca="false">'Sopron megye'!M160</f>
        <v>0</v>
      </c>
      <c r="K21" s="0" t="n">
        <f aca="false">'Sopron megye'!N160</f>
        <v>0</v>
      </c>
      <c r="L21" s="0" t="n">
        <f aca="false">'Sopron megye'!O160</f>
        <v>0</v>
      </c>
      <c r="M21" s="0" t="n">
        <f aca="false">'Sopron megye'!Q160</f>
        <v>802</v>
      </c>
      <c r="N21" s="0" t="n">
        <f aca="false">'Sopron megye'!R160</f>
        <v>0</v>
      </c>
      <c r="O21" s="0" t="n">
        <f aca="false">'Sopron megye'!S160</f>
        <v>0</v>
      </c>
      <c r="P21" s="0" t="n">
        <f aca="false">'Sopron megye'!T160</f>
        <v>0</v>
      </c>
      <c r="Q21" s="0" t="n">
        <f aca="false">'Sopron megye'!U160</f>
        <v>0</v>
      </c>
      <c r="R21" s="0" t="n">
        <f aca="false">'Sopron megye'!W160</f>
        <v>778</v>
      </c>
      <c r="S21" s="0" t="n">
        <f aca="false">'Sopron megye'!X160</f>
        <v>0</v>
      </c>
      <c r="T21" s="0" t="n">
        <f aca="false">'Sopron megye'!Y160</f>
        <v>0</v>
      </c>
      <c r="U21" s="0" t="n">
        <f aca="false">'Sopron megye'!Z160</f>
        <v>0</v>
      </c>
      <c r="V21" s="0" t="n">
        <f aca="false">'Sopron megye'!AA160</f>
        <v>0</v>
      </c>
    </row>
    <row r="22" customFormat="false" ht="13.8" hidden="false" customHeight="false" outlineLevel="0" collapsed="false">
      <c r="A22" s="0" t="str">
        <f aca="false">'Sopron megye'!A161</f>
        <v>Szany</v>
      </c>
      <c r="B22" s="0" t="n">
        <f aca="false">'Sopron megye'!D161</f>
        <v>2724</v>
      </c>
      <c r="C22" s="0" t="n">
        <f aca="false">'Sopron megye'!E161</f>
        <v>10</v>
      </c>
      <c r="D22" s="0" t="n">
        <f aca="false">'Sopron megye'!F161</f>
        <v>1</v>
      </c>
      <c r="E22" s="0" t="n">
        <f aca="false">'Sopron megye'!G161</f>
        <v>0</v>
      </c>
      <c r="F22" s="0" t="n">
        <f aca="false">'Sopron megye'!H161</f>
        <v>0</v>
      </c>
      <c r="G22" s="0" t="n">
        <f aca="false">'Sopron megye'!I161</f>
        <v>0</v>
      </c>
      <c r="H22" s="0" t="n">
        <f aca="false">'Sopron megye'!K161</f>
        <v>3118</v>
      </c>
      <c r="I22" s="0" t="n">
        <f aca="false">'Sopron megye'!L161</f>
        <v>0</v>
      </c>
      <c r="J22" s="0" t="n">
        <f aca="false">'Sopron megye'!M161</f>
        <v>0</v>
      </c>
      <c r="K22" s="0" t="n">
        <f aca="false">'Sopron megye'!N161</f>
        <v>1</v>
      </c>
      <c r="L22" s="0" t="n">
        <f aca="false">'Sopron megye'!O161</f>
        <v>0</v>
      </c>
      <c r="M22" s="0" t="n">
        <f aca="false">'Sopron megye'!Q161</f>
        <v>3212</v>
      </c>
      <c r="N22" s="0" t="n">
        <f aca="false">'Sopron megye'!R161</f>
        <v>3</v>
      </c>
      <c r="O22" s="0" t="n">
        <f aca="false">'Sopron megye'!S161</f>
        <v>1</v>
      </c>
      <c r="P22" s="0" t="n">
        <f aca="false">'Sopron megye'!T161</f>
        <v>0</v>
      </c>
      <c r="Q22" s="0" t="n">
        <f aca="false">'Sopron megye'!U161</f>
        <v>0</v>
      </c>
      <c r="R22" s="0" t="n">
        <f aca="false">'Sopron megye'!W161</f>
        <v>3241</v>
      </c>
      <c r="S22" s="0" t="n">
        <f aca="false">'Sopron megye'!X161</f>
        <v>11</v>
      </c>
      <c r="T22" s="0" t="n">
        <f aca="false">'Sopron megye'!Y161</f>
        <v>0</v>
      </c>
      <c r="U22" s="0" t="n">
        <f aca="false">'Sopron megye'!Z161</f>
        <v>0</v>
      </c>
      <c r="V22" s="0" t="n">
        <f aca="false">'Sopron megye'!AA161</f>
        <v>0</v>
      </c>
    </row>
    <row r="23" customFormat="false" ht="13.8" hidden="false" customHeight="false" outlineLevel="0" collapsed="false">
      <c r="A23" s="0" t="str">
        <f aca="false">'Sopron megye'!A162</f>
        <v>Szent-András, Rábaszentandrás</v>
      </c>
      <c r="B23" s="0" t="n">
        <f aca="false">'Sopron megye'!D162</f>
        <v>769</v>
      </c>
      <c r="C23" s="0" t="n">
        <f aca="false">'Sopron megye'!E162</f>
        <v>1</v>
      </c>
      <c r="D23" s="0" t="n">
        <f aca="false">'Sopron megye'!F162</f>
        <v>0</v>
      </c>
      <c r="E23" s="0" t="n">
        <f aca="false">'Sopron megye'!G162</f>
        <v>0</v>
      </c>
      <c r="F23" s="0" t="n">
        <f aca="false">'Sopron megye'!H162</f>
        <v>0</v>
      </c>
      <c r="G23" s="0" t="n">
        <f aca="false">'Sopron megye'!I162</f>
        <v>0</v>
      </c>
      <c r="H23" s="0" t="n">
        <f aca="false">'Sopron megye'!K162</f>
        <v>815</v>
      </c>
      <c r="I23" s="0" t="n">
        <f aca="false">'Sopron megye'!L162</f>
        <v>2</v>
      </c>
      <c r="J23" s="0" t="n">
        <f aca="false">'Sopron megye'!M162</f>
        <v>0</v>
      </c>
      <c r="K23" s="0" t="n">
        <f aca="false">'Sopron megye'!N162</f>
        <v>0</v>
      </c>
      <c r="L23" s="0" t="n">
        <f aca="false">'Sopron megye'!O162</f>
        <v>1</v>
      </c>
      <c r="M23" s="0" t="n">
        <f aca="false">'Sopron megye'!Q162</f>
        <v>806</v>
      </c>
      <c r="N23" s="0" t="n">
        <f aca="false">'Sopron megye'!R162</f>
        <v>1</v>
      </c>
      <c r="O23" s="0" t="n">
        <f aca="false">'Sopron megye'!S162</f>
        <v>0</v>
      </c>
      <c r="P23" s="0" t="n">
        <f aca="false">'Sopron megye'!T162</f>
        <v>0</v>
      </c>
      <c r="Q23" s="0" t="n">
        <f aca="false">'Sopron megye'!U162</f>
        <v>0</v>
      </c>
      <c r="R23" s="0" t="n">
        <f aca="false">'Sopron megye'!W162</f>
        <v>780</v>
      </c>
      <c r="S23" s="0" t="n">
        <f aca="false">'Sopron megye'!X162</f>
        <v>9</v>
      </c>
      <c r="T23" s="0" t="n">
        <f aca="false">'Sopron megye'!Y162</f>
        <v>0</v>
      </c>
      <c r="U23" s="0" t="n">
        <f aca="false">'Sopron megye'!Z162</f>
        <v>1</v>
      </c>
      <c r="V23" s="0" t="n">
        <f aca="false">'Sopron megye'!AA162</f>
        <v>1</v>
      </c>
    </row>
    <row r="24" customFormat="false" ht="13.8" hidden="false" customHeight="false" outlineLevel="0" collapsed="false">
      <c r="A24" s="0" t="str">
        <f aca="false">'Sopron megye'!A163</f>
        <v>Szil, Szill</v>
      </c>
      <c r="B24" s="0" t="n">
        <f aca="false">'Sopron megye'!D163</f>
        <v>2418</v>
      </c>
      <c r="C24" s="0" t="n">
        <f aca="false">'Sopron megye'!E163</f>
        <v>8</v>
      </c>
      <c r="D24" s="0" t="n">
        <f aca="false">'Sopron megye'!F163</f>
        <v>0</v>
      </c>
      <c r="E24" s="0" t="n">
        <f aca="false">'Sopron megye'!G163</f>
        <v>0</v>
      </c>
      <c r="F24" s="0" t="n">
        <f aca="false">'Sopron megye'!H163</f>
        <v>0</v>
      </c>
      <c r="G24" s="0" t="n">
        <f aca="false">'Sopron megye'!I163</f>
        <v>0</v>
      </c>
      <c r="H24" s="0" t="n">
        <f aca="false">'Sopron megye'!K163</f>
        <v>2564</v>
      </c>
      <c r="I24" s="0" t="n">
        <f aca="false">'Sopron megye'!L163</f>
        <v>2</v>
      </c>
      <c r="J24" s="0" t="n">
        <f aca="false">'Sopron megye'!M163</f>
        <v>0</v>
      </c>
      <c r="K24" s="0" t="n">
        <f aca="false">'Sopron megye'!N163</f>
        <v>0</v>
      </c>
      <c r="L24" s="0" t="n">
        <f aca="false">'Sopron megye'!O163</f>
        <v>0</v>
      </c>
      <c r="M24" s="0" t="n">
        <f aca="false">'Sopron megye'!Q163</f>
        <v>2815</v>
      </c>
      <c r="N24" s="0" t="n">
        <f aca="false">'Sopron megye'!R163</f>
        <v>3</v>
      </c>
      <c r="O24" s="0" t="n">
        <f aca="false">'Sopron megye'!S163</f>
        <v>0</v>
      </c>
      <c r="P24" s="0" t="n">
        <f aca="false">'Sopron megye'!T163</f>
        <v>0</v>
      </c>
      <c r="Q24" s="0" t="n">
        <f aca="false">'Sopron megye'!U163</f>
        <v>0</v>
      </c>
      <c r="R24" s="0" t="n">
        <f aca="false">'Sopron megye'!W163</f>
        <v>2839</v>
      </c>
      <c r="S24" s="0" t="n">
        <f aca="false">'Sopron megye'!X163</f>
        <v>2</v>
      </c>
      <c r="T24" s="0" t="n">
        <f aca="false">'Sopron megye'!Y163</f>
        <v>1</v>
      </c>
      <c r="U24" s="0" t="n">
        <f aca="false">'Sopron megye'!Z163</f>
        <v>0</v>
      </c>
      <c r="V24" s="0" t="n">
        <f aca="false">'Sopron megye'!AA163</f>
        <v>0</v>
      </c>
    </row>
    <row r="25" customFormat="false" ht="13.8" hidden="false" customHeight="false" outlineLevel="0" collapsed="false">
      <c r="A25" s="0" t="str">
        <f aca="false">'Sopron megye'!A164</f>
        <v>Szováth, Rábaszobvát</v>
      </c>
      <c r="B25" s="0" t="n">
        <f aca="false">'Sopron megye'!D164</f>
        <v>961</v>
      </c>
      <c r="C25" s="0" t="n">
        <f aca="false">'Sopron megye'!E164</f>
        <v>2</v>
      </c>
      <c r="D25" s="0" t="n">
        <f aca="false">'Sopron megye'!F164</f>
        <v>0</v>
      </c>
      <c r="E25" s="0" t="n">
        <f aca="false">'Sopron megye'!G164</f>
        <v>0</v>
      </c>
      <c r="F25" s="0" t="n">
        <f aca="false">'Sopron megye'!H164</f>
        <v>0</v>
      </c>
      <c r="G25" s="0" t="n">
        <f aca="false">'Sopron megye'!I164</f>
        <v>0</v>
      </c>
      <c r="H25" s="0" t="n">
        <f aca="false">'Sopron megye'!K164</f>
        <v>1012</v>
      </c>
      <c r="I25" s="0" t="n">
        <f aca="false">'Sopron megye'!L164</f>
        <v>2</v>
      </c>
      <c r="J25" s="0" t="n">
        <f aca="false">'Sopron megye'!M164</f>
        <v>0</v>
      </c>
      <c r="K25" s="0" t="n">
        <f aca="false">'Sopron megye'!N164</f>
        <v>1</v>
      </c>
      <c r="L25" s="0" t="n">
        <f aca="false">'Sopron megye'!O164</f>
        <v>0</v>
      </c>
      <c r="M25" s="0" t="n">
        <f aca="false">'Sopron megye'!Q164</f>
        <v>1147</v>
      </c>
      <c r="N25" s="0" t="n">
        <f aca="false">'Sopron megye'!R164</f>
        <v>0</v>
      </c>
      <c r="O25" s="0" t="n">
        <f aca="false">'Sopron megye'!S164</f>
        <v>0</v>
      </c>
      <c r="P25" s="0" t="n">
        <f aca="false">'Sopron megye'!T164</f>
        <v>0</v>
      </c>
      <c r="Q25" s="0" t="n">
        <f aca="false">'Sopron megye'!U164</f>
        <v>2</v>
      </c>
      <c r="R25" s="0" t="n">
        <f aca="false">'Sopron megye'!W164</f>
        <v>1143</v>
      </c>
      <c r="S25" s="0" t="n">
        <f aca="false">'Sopron megye'!X164</f>
        <v>1</v>
      </c>
      <c r="T25" s="0" t="n">
        <f aca="false">'Sopron megye'!Y164</f>
        <v>0</v>
      </c>
      <c r="U25" s="0" t="n">
        <f aca="false">'Sopron megye'!Z164</f>
        <v>1</v>
      </c>
      <c r="V25" s="0" t="n">
        <f aca="false">'Sopron megye'!AA164</f>
        <v>0</v>
      </c>
    </row>
    <row r="26" customFormat="false" ht="13.8" hidden="false" customHeight="false" outlineLevel="0" collapsed="false">
      <c r="A26" s="0" t="str">
        <f aca="false">'Sopron megye'!A165</f>
        <v>Tamási, Rábatamási</v>
      </c>
      <c r="B26" s="0" t="n">
        <f aca="false">'Sopron megye'!D165</f>
        <v>1406</v>
      </c>
      <c r="C26" s="0" t="n">
        <f aca="false">'Sopron megye'!E165</f>
        <v>0</v>
      </c>
      <c r="D26" s="0" t="n">
        <f aca="false">'Sopron megye'!F165</f>
        <v>0</v>
      </c>
      <c r="E26" s="0" t="n">
        <f aca="false">'Sopron megye'!G165</f>
        <v>0</v>
      </c>
      <c r="F26" s="0" t="n">
        <f aca="false">'Sopron megye'!H165</f>
        <v>0</v>
      </c>
      <c r="G26" s="0" t="n">
        <f aca="false">'Sopron megye'!I165</f>
        <v>0</v>
      </c>
      <c r="H26" s="0" t="n">
        <f aca="false">'Sopron megye'!K165</f>
        <v>1491</v>
      </c>
      <c r="I26" s="0" t="n">
        <f aca="false">'Sopron megye'!L165</f>
        <v>6</v>
      </c>
      <c r="J26" s="0" t="n">
        <f aca="false">'Sopron megye'!M165</f>
        <v>1</v>
      </c>
      <c r="K26" s="0" t="n">
        <f aca="false">'Sopron megye'!N165</f>
        <v>3</v>
      </c>
      <c r="L26" s="0" t="n">
        <f aca="false">'Sopron megye'!O165</f>
        <v>0</v>
      </c>
      <c r="M26" s="0" t="n">
        <f aca="false">'Sopron megye'!Q165</f>
        <v>1509</v>
      </c>
      <c r="N26" s="0" t="n">
        <f aca="false">'Sopron megye'!R165</f>
        <v>0</v>
      </c>
      <c r="O26" s="0" t="n">
        <f aca="false">'Sopron megye'!S165</f>
        <v>1</v>
      </c>
      <c r="P26" s="0" t="n">
        <f aca="false">'Sopron megye'!T165</f>
        <v>0</v>
      </c>
      <c r="Q26" s="0" t="n">
        <f aca="false">'Sopron megye'!U165</f>
        <v>0</v>
      </c>
      <c r="R26" s="0" t="n">
        <f aca="false">'Sopron megye'!W165</f>
        <v>1532</v>
      </c>
      <c r="S26" s="0" t="n">
        <f aca="false">'Sopron megye'!X165</f>
        <v>1</v>
      </c>
      <c r="T26" s="0" t="n">
        <f aca="false">'Sopron megye'!Y165</f>
        <v>0</v>
      </c>
      <c r="U26" s="0" t="n">
        <f aca="false">'Sopron megye'!Z165</f>
        <v>0</v>
      </c>
      <c r="V26" s="0" t="n">
        <f aca="false">'Sopron megye'!AA165</f>
        <v>0</v>
      </c>
    </row>
    <row r="27" customFormat="false" ht="13.8" hidden="false" customHeight="false" outlineLevel="0" collapsed="false">
      <c r="A27" s="0" t="str">
        <f aca="false">'Sopron megye'!A166</f>
        <v>Tata (Kis-)</v>
      </c>
      <c r="B27" s="0" t="n">
        <f aca="false">'Sopron megye'!D166</f>
        <v>285</v>
      </c>
      <c r="C27" s="0" t="n">
        <f aca="false">'Sopron megye'!E166</f>
        <v>1</v>
      </c>
      <c r="D27" s="0" t="n">
        <f aca="false">'Sopron megye'!F166</f>
        <v>0</v>
      </c>
      <c r="E27" s="0" t="n">
        <f aca="false">'Sopron megye'!G166</f>
        <v>0</v>
      </c>
      <c r="F27" s="0" t="n">
        <f aca="false">'Sopron megye'!H166</f>
        <v>0</v>
      </c>
      <c r="G27" s="0" t="n">
        <f aca="false">'Sopron megye'!I166</f>
        <v>0</v>
      </c>
      <c r="H27" s="0" t="n">
        <f aca="false">'Sopron megye'!K166</f>
        <v>269</v>
      </c>
      <c r="I27" s="0" t="n">
        <f aca="false">'Sopron megye'!L166</f>
        <v>2</v>
      </c>
      <c r="J27" s="0" t="n">
        <f aca="false">'Sopron megye'!M166</f>
        <v>0</v>
      </c>
      <c r="K27" s="0" t="n">
        <f aca="false">'Sopron megye'!N166</f>
        <v>0</v>
      </c>
      <c r="L27" s="0" t="n">
        <f aca="false">'Sopron megye'!O166</f>
        <v>0</v>
      </c>
      <c r="M27" s="0" t="n">
        <f aca="false">'Sopron megye'!Q166</f>
        <v>282</v>
      </c>
      <c r="N27" s="0" t="n">
        <f aca="false">'Sopron megye'!R166</f>
        <v>4</v>
      </c>
      <c r="O27" s="0" t="n">
        <f aca="false">'Sopron megye'!S166</f>
        <v>1</v>
      </c>
      <c r="P27" s="0" t="n">
        <f aca="false">'Sopron megye'!T166</f>
        <v>0</v>
      </c>
      <c r="Q27" s="0" t="n">
        <f aca="false">'Sopron megye'!U166</f>
        <v>0</v>
      </c>
      <c r="R27" s="0" t="n">
        <f aca="false">'Sopron megye'!W166</f>
        <v>275</v>
      </c>
      <c r="S27" s="0" t="n">
        <f aca="false">'Sopron megye'!X166</f>
        <v>0</v>
      </c>
      <c r="T27" s="0" t="n">
        <f aca="false">'Sopron megye'!Y166</f>
        <v>0</v>
      </c>
      <c r="U27" s="0" t="n">
        <f aca="false">'Sopron megye'!Z166</f>
        <v>0</v>
      </c>
      <c r="V27" s="0" t="n">
        <f aca="false">'Sopron megye'!AA166</f>
        <v>0</v>
      </c>
    </row>
    <row r="28" customFormat="false" ht="13.8" hidden="false" customHeight="false" outlineLevel="0" collapsed="false">
      <c r="A28" s="0" t="str">
        <f aca="false">'Sopron megye'!A167</f>
        <v>Vágh</v>
      </c>
      <c r="B28" s="0" t="n">
        <f aca="false">'Sopron megye'!D167</f>
        <v>1078</v>
      </c>
      <c r="C28" s="0" t="n">
        <f aca="false">'Sopron megye'!E167</f>
        <v>3</v>
      </c>
      <c r="D28" s="0" t="n">
        <f aca="false">'Sopron megye'!F167</f>
        <v>0</v>
      </c>
      <c r="E28" s="0" t="n">
        <f aca="false">'Sopron megye'!G167</f>
        <v>0</v>
      </c>
      <c r="F28" s="0" t="n">
        <f aca="false">'Sopron megye'!H167</f>
        <v>8</v>
      </c>
      <c r="G28" s="0" t="n">
        <f aca="false">'Sopron megye'!I167</f>
        <v>0</v>
      </c>
      <c r="H28" s="0" t="n">
        <f aca="false">'Sopron megye'!K167</f>
        <v>1338</v>
      </c>
      <c r="I28" s="0" t="n">
        <f aca="false">'Sopron megye'!L167</f>
        <v>0</v>
      </c>
      <c r="J28" s="0" t="n">
        <f aca="false">'Sopron megye'!M167</f>
        <v>2</v>
      </c>
      <c r="K28" s="0" t="n">
        <f aca="false">'Sopron megye'!N167</f>
        <v>4</v>
      </c>
      <c r="L28" s="0" t="n">
        <f aca="false">'Sopron megye'!O167</f>
        <v>0</v>
      </c>
      <c r="M28" s="0" t="n">
        <f aca="false">'Sopron megye'!Q167</f>
        <v>1362</v>
      </c>
      <c r="N28" s="0" t="n">
        <f aca="false">'Sopron megye'!R167</f>
        <v>1</v>
      </c>
      <c r="O28" s="0" t="n">
        <f aca="false">'Sopron megye'!S167</f>
        <v>0</v>
      </c>
      <c r="P28" s="0" t="n">
        <f aca="false">'Sopron megye'!T167</f>
        <v>0</v>
      </c>
      <c r="Q28" s="0" t="n">
        <f aca="false">'Sopron megye'!U167</f>
        <v>0</v>
      </c>
      <c r="R28" s="0" t="n">
        <f aca="false">'Sopron megye'!W167</f>
        <v>1215</v>
      </c>
      <c r="S28" s="0" t="n">
        <f aca="false">'Sopron megye'!X167</f>
        <v>0</v>
      </c>
      <c r="T28" s="0" t="n">
        <f aca="false">'Sopron megye'!Y167</f>
        <v>0</v>
      </c>
      <c r="U28" s="0" t="n">
        <f aca="false">'Sopron megye'!Z167</f>
        <v>0</v>
      </c>
      <c r="V28" s="0" t="n">
        <f aca="false">'Sopron megye'!AA167</f>
        <v>0</v>
      </c>
    </row>
    <row r="29" customFormat="false" ht="13.8" hidden="false" customHeight="false" outlineLevel="0" collapsed="false">
      <c r="A29" s="0" t="str">
        <f aca="false">'Sopron megye'!A168</f>
        <v>Magyarkeresztúr</v>
      </c>
      <c r="B29" s="0" t="n">
        <f aca="false">'Sopron megye'!D168</f>
        <v>0</v>
      </c>
      <c r="C29" s="0" t="n">
        <f aca="false">'Sopron megye'!E168</f>
        <v>0</v>
      </c>
      <c r="D29" s="0" t="n">
        <f aca="false">'Sopron megye'!F168</f>
        <v>0</v>
      </c>
      <c r="E29" s="0" t="n">
        <f aca="false">'Sopron megye'!G168</f>
        <v>0</v>
      </c>
      <c r="F29" s="0" t="n">
        <f aca="false">'Sopron megye'!H168</f>
        <v>0</v>
      </c>
      <c r="G29" s="0" t="n">
        <f aca="false">'Sopron megye'!I168</f>
        <v>0</v>
      </c>
      <c r="H29" s="0" t="n">
        <f aca="false">'Sopron megye'!K168</f>
        <v>0</v>
      </c>
      <c r="I29" s="0" t="n">
        <f aca="false">'Sopron megye'!L168</f>
        <v>0</v>
      </c>
      <c r="J29" s="0" t="n">
        <f aca="false">'Sopron megye'!M168</f>
        <v>0</v>
      </c>
      <c r="K29" s="0" t="n">
        <f aca="false">'Sopron megye'!N168</f>
        <v>0</v>
      </c>
      <c r="L29" s="0" t="n">
        <f aca="false">'Sopron megye'!O168</f>
        <v>0</v>
      </c>
      <c r="M29" s="0" t="n">
        <f aca="false">'Sopron megye'!Q168</f>
        <v>0</v>
      </c>
      <c r="N29" s="0" t="n">
        <f aca="false">'Sopron megye'!R168</f>
        <v>0</v>
      </c>
      <c r="O29" s="0" t="n">
        <f aca="false">'Sopron megye'!S168</f>
        <v>0</v>
      </c>
      <c r="P29" s="0" t="n">
        <f aca="false">'Sopron megye'!T168</f>
        <v>0</v>
      </c>
      <c r="Q29" s="0" t="n">
        <f aca="false">'Sopron megye'!U168</f>
        <v>0</v>
      </c>
      <c r="R29" s="0" t="n">
        <f aca="false">'Sopron megye'!W168</f>
        <v>1053</v>
      </c>
      <c r="S29" s="0" t="n">
        <f aca="false">'Sopron megye'!X168</f>
        <v>3</v>
      </c>
      <c r="T29" s="0" t="n">
        <f aca="false">'Sopron megye'!Y168</f>
        <v>0</v>
      </c>
      <c r="U29" s="0" t="n">
        <f aca="false">'Sopron megye'!Z168</f>
        <v>0</v>
      </c>
      <c r="V29" s="0" t="n">
        <f aca="false">'Sopron megye'!AA168</f>
        <v>0</v>
      </c>
    </row>
    <row r="30" customFormat="false" ht="13.8" hidden="false" customHeight="false" outlineLevel="0" collapsed="false">
      <c r="A30" s="0" t="str">
        <f aca="false">'Sopron megye'!A169</f>
        <v>Vadosfa</v>
      </c>
      <c r="B30" s="0" t="n">
        <f aca="false">'Sopron megye'!D169</f>
        <v>0</v>
      </c>
      <c r="C30" s="0" t="n">
        <f aca="false">'Sopron megye'!E169</f>
        <v>0</v>
      </c>
      <c r="D30" s="0" t="n">
        <f aca="false">'Sopron megye'!F169</f>
        <v>0</v>
      </c>
      <c r="E30" s="0" t="n">
        <f aca="false">'Sopron megye'!G169</f>
        <v>0</v>
      </c>
      <c r="F30" s="0" t="n">
        <f aca="false">'Sopron megye'!H169</f>
        <v>0</v>
      </c>
      <c r="G30" s="0" t="n">
        <f aca="false">'Sopron megye'!I169</f>
        <v>0</v>
      </c>
      <c r="H30" s="0" t="n">
        <f aca="false">'Sopron megye'!K169</f>
        <v>0</v>
      </c>
      <c r="I30" s="0" t="n">
        <f aca="false">'Sopron megye'!L169</f>
        <v>0</v>
      </c>
      <c r="J30" s="0" t="n">
        <f aca="false">'Sopron megye'!M169</f>
        <v>0</v>
      </c>
      <c r="K30" s="0" t="n">
        <f aca="false">'Sopron megye'!N169</f>
        <v>0</v>
      </c>
      <c r="L30" s="0" t="n">
        <f aca="false">'Sopron megye'!O169</f>
        <v>0</v>
      </c>
      <c r="M30" s="0" t="n">
        <f aca="false">'Sopron megye'!Q169</f>
        <v>0</v>
      </c>
      <c r="N30" s="0" t="n">
        <f aca="false">'Sopron megye'!R169</f>
        <v>0</v>
      </c>
      <c r="O30" s="0" t="n">
        <f aca="false">'Sopron megye'!S169</f>
        <v>0</v>
      </c>
      <c r="P30" s="0" t="n">
        <f aca="false">'Sopron megye'!T169</f>
        <v>0</v>
      </c>
      <c r="Q30" s="0" t="n">
        <f aca="false">'Sopron megye'!U169</f>
        <v>0</v>
      </c>
      <c r="R30" s="0" t="n">
        <f aca="false">'Sopron megye'!W169</f>
        <v>304</v>
      </c>
      <c r="S30" s="0" t="n">
        <f aca="false">'Sopron megye'!X169</f>
        <v>3</v>
      </c>
      <c r="T30" s="0" t="n">
        <f aca="false">'Sopron megye'!Y169</f>
        <v>0</v>
      </c>
      <c r="U30" s="0" t="n">
        <f aca="false">'Sopron megye'!Z169</f>
        <v>0</v>
      </c>
      <c r="V30" s="0" t="n">
        <f aca="false">'Sopron megye'!AA169</f>
        <v>14</v>
      </c>
    </row>
    <row r="31" customFormat="false" ht="13.8" hidden="false" customHeight="false" outlineLevel="0" collapsed="false">
      <c r="A31" s="0" t="str">
        <f aca="false">'Sopron megye'!A170</f>
        <v>Zsebeháza</v>
      </c>
      <c r="B31" s="0" t="n">
        <f aca="false">'Sopron megye'!D170</f>
        <v>0</v>
      </c>
      <c r="C31" s="0" t="n">
        <f aca="false">'Sopron megye'!E170</f>
        <v>0</v>
      </c>
      <c r="D31" s="0" t="n">
        <f aca="false">'Sopron megye'!F170</f>
        <v>0</v>
      </c>
      <c r="E31" s="0" t="n">
        <f aca="false">'Sopron megye'!G170</f>
        <v>0</v>
      </c>
      <c r="F31" s="0" t="n">
        <f aca="false">'Sopron megye'!H170</f>
        <v>0</v>
      </c>
      <c r="G31" s="0" t="n">
        <f aca="false">'Sopron megye'!I170</f>
        <v>0</v>
      </c>
      <c r="H31" s="0" t="n">
        <f aca="false">'Sopron megye'!K170</f>
        <v>0</v>
      </c>
      <c r="I31" s="0" t="n">
        <f aca="false">'Sopron megye'!L170</f>
        <v>0</v>
      </c>
      <c r="J31" s="0" t="n">
        <f aca="false">'Sopron megye'!M170</f>
        <v>0</v>
      </c>
      <c r="K31" s="0" t="n">
        <f aca="false">'Sopron megye'!N170</f>
        <v>0</v>
      </c>
      <c r="L31" s="0" t="n">
        <f aca="false">'Sopron megye'!O170</f>
        <v>0</v>
      </c>
      <c r="M31" s="0" t="n">
        <f aca="false">'Sopron megye'!Q170</f>
        <v>0</v>
      </c>
      <c r="N31" s="0" t="n">
        <f aca="false">'Sopron megye'!R170</f>
        <v>0</v>
      </c>
      <c r="O31" s="0" t="n">
        <f aca="false">'Sopron megye'!S170</f>
        <v>0</v>
      </c>
      <c r="P31" s="0" t="n">
        <f aca="false">'Sopron megye'!T170</f>
        <v>0</v>
      </c>
      <c r="Q31" s="0" t="n">
        <f aca="false">'Sopron megye'!U170</f>
        <v>0</v>
      </c>
      <c r="R31" s="0" t="n">
        <f aca="false">'Sopron megye'!W170</f>
        <v>348</v>
      </c>
      <c r="S31" s="0" t="n">
        <f aca="false">'Sopron megye'!X170</f>
        <v>0</v>
      </c>
      <c r="T31" s="0" t="n">
        <f aca="false">'Sopron megye'!Y170</f>
        <v>0</v>
      </c>
      <c r="U31" s="0" t="n">
        <f aca="false">'Sopron megye'!Z170</f>
        <v>0</v>
      </c>
      <c r="V31" s="0" t="n">
        <f aca="false">'Sopron megye'!AA170</f>
        <v>0</v>
      </c>
    </row>
    <row r="32" customFormat="false" ht="13.8" hidden="false" customHeight="false" outlineLevel="0" collapsed="false">
      <c r="A32" s="0" t="str">
        <f aca="false">'Sopron megye'!A173</f>
        <v>Alsószakony</v>
      </c>
      <c r="B32" s="0" t="n">
        <f aca="false">'Sopron megye'!D173</f>
        <v>508</v>
      </c>
      <c r="C32" s="0" t="n">
        <f aca="false">'Sopron megye'!E173</f>
        <v>18</v>
      </c>
      <c r="D32" s="0" t="n">
        <f aca="false">'Sopron megye'!F173</f>
        <v>5</v>
      </c>
      <c r="E32" s="0" t="n">
        <f aca="false">'Sopron megye'!G173</f>
        <v>0</v>
      </c>
      <c r="F32" s="0" t="n">
        <f aca="false">'Sopron megye'!H173</f>
        <v>0</v>
      </c>
      <c r="G32" s="0" t="n">
        <f aca="false">'Sopron megye'!I173</f>
        <v>0</v>
      </c>
      <c r="H32" s="0" t="n">
        <f aca="false">'Sopron megye'!K173</f>
        <v>548</v>
      </c>
      <c r="I32" s="0" t="n">
        <f aca="false">'Sopron megye'!L173</f>
        <v>7</v>
      </c>
      <c r="J32" s="0" t="n">
        <f aca="false">'Sopron megye'!M173</f>
        <v>2</v>
      </c>
      <c r="K32" s="0" t="n">
        <f aca="false">'Sopron megye'!N173</f>
        <v>0</v>
      </c>
      <c r="L32" s="0" t="n">
        <f aca="false">'Sopron megye'!O173</f>
        <v>0</v>
      </c>
      <c r="M32" s="0" t="n">
        <f aca="false">'Sopron megye'!Q173</f>
        <v>529</v>
      </c>
      <c r="N32" s="0" t="n">
        <f aca="false">'Sopron megye'!R173</f>
        <v>16</v>
      </c>
      <c r="O32" s="0" t="n">
        <f aca="false">'Sopron megye'!S173</f>
        <v>2</v>
      </c>
      <c r="P32" s="0" t="n">
        <f aca="false">'Sopron megye'!T173</f>
        <v>0</v>
      </c>
      <c r="Q32" s="0" t="n">
        <f aca="false">'Sopron megye'!U173</f>
        <v>0</v>
      </c>
      <c r="R32" s="0" t="n">
        <f aca="false">'Sopron megye'!W173</f>
        <v>516</v>
      </c>
      <c r="S32" s="0" t="n">
        <f aca="false">'Sopron megye'!X173</f>
        <v>9</v>
      </c>
      <c r="T32" s="0" t="n">
        <f aca="false">'Sopron megye'!Y173</f>
        <v>1</v>
      </c>
      <c r="U32" s="0" t="n">
        <f aca="false">'Sopron megye'!Z173</f>
        <v>0</v>
      </c>
      <c r="V32" s="0" t="n">
        <f aca="false">'Sopron megye'!AA173</f>
        <v>0</v>
      </c>
    </row>
    <row r="33" customFormat="false" ht="13.8" hidden="false" customHeight="false" outlineLevel="0" collapsed="false">
      <c r="A33" s="0" t="str">
        <f aca="false">'Sopron megye'!A174</f>
        <v>Alszopor</v>
      </c>
      <c r="B33" s="0" t="n">
        <f aca="false">'Sopron megye'!D174</f>
        <v>243</v>
      </c>
      <c r="C33" s="0" t="n">
        <f aca="false">'Sopron megye'!E174</f>
        <v>4</v>
      </c>
      <c r="D33" s="0" t="n">
        <f aca="false">'Sopron megye'!F174</f>
        <v>0</v>
      </c>
      <c r="E33" s="0" t="n">
        <f aca="false">'Sopron megye'!G174</f>
        <v>0</v>
      </c>
      <c r="F33" s="0" t="n">
        <f aca="false">'Sopron megye'!H174</f>
        <v>0</v>
      </c>
      <c r="G33" s="0" t="n">
        <f aca="false">'Sopron megye'!I174</f>
        <v>0</v>
      </c>
      <c r="H33" s="0" t="n">
        <f aca="false">'Sopron megye'!K174</f>
        <v>236</v>
      </c>
      <c r="I33" s="0" t="n">
        <f aca="false">'Sopron megye'!L174</f>
        <v>12</v>
      </c>
      <c r="J33" s="0" t="n">
        <f aca="false">'Sopron megye'!M174</f>
        <v>1</v>
      </c>
      <c r="K33" s="0" t="n">
        <f aca="false">'Sopron megye'!N174</f>
        <v>0</v>
      </c>
      <c r="L33" s="0" t="n">
        <f aca="false">'Sopron megye'!O174</f>
        <v>0</v>
      </c>
      <c r="M33" s="0" t="n">
        <f aca="false">'Sopron megye'!Q174</f>
        <v>245</v>
      </c>
      <c r="N33" s="0" t="n">
        <f aca="false">'Sopron megye'!R174</f>
        <v>1</v>
      </c>
      <c r="O33" s="0" t="n">
        <f aca="false">'Sopron megye'!S174</f>
        <v>0</v>
      </c>
      <c r="P33" s="0" t="n">
        <f aca="false">'Sopron megye'!T174</f>
        <v>0</v>
      </c>
      <c r="Q33" s="0" t="n">
        <f aca="false">'Sopron megye'!U174</f>
        <v>0</v>
      </c>
      <c r="R33" s="0" t="n">
        <f aca="false">'Sopron megye'!W174</f>
        <v>237</v>
      </c>
      <c r="S33" s="0" t="n">
        <f aca="false">'Sopron megye'!X174</f>
        <v>3</v>
      </c>
      <c r="T33" s="0" t="n">
        <f aca="false">'Sopron megye'!Y174</f>
        <v>0</v>
      </c>
      <c r="U33" s="0" t="n">
        <f aca="false">'Sopron megye'!Z174</f>
        <v>0</v>
      </c>
      <c r="V33" s="0" t="n">
        <f aca="false">'Sopron megye'!AA174</f>
        <v>0</v>
      </c>
    </row>
    <row r="34" customFormat="false" ht="13.8" hidden="false" customHeight="false" outlineLevel="0" collapsed="false">
      <c r="A34" s="0" t="str">
        <f aca="false">'Sopron megye'!A175</f>
        <v>Berektompaháza, Berekalja-Tompaháza</v>
      </c>
      <c r="B34" s="0" t="n">
        <f aca="false">'Sopron megye'!D175</f>
        <v>416</v>
      </c>
      <c r="C34" s="0" t="n">
        <f aca="false">'Sopron megye'!E175</f>
        <v>2</v>
      </c>
      <c r="D34" s="0" t="n">
        <f aca="false">'Sopron megye'!F175</f>
        <v>0</v>
      </c>
      <c r="E34" s="0" t="n">
        <f aca="false">'Sopron megye'!G175</f>
        <v>0</v>
      </c>
      <c r="F34" s="0" t="n">
        <f aca="false">'Sopron megye'!H175</f>
        <v>0</v>
      </c>
      <c r="G34" s="0" t="n">
        <f aca="false">'Sopron megye'!I175</f>
        <v>0</v>
      </c>
      <c r="H34" s="0" t="n">
        <f aca="false">'Sopron megye'!K175</f>
        <v>412</v>
      </c>
      <c r="I34" s="0" t="n">
        <f aca="false">'Sopron megye'!L175</f>
        <v>0</v>
      </c>
      <c r="J34" s="0" t="n">
        <f aca="false">'Sopron megye'!M175</f>
        <v>0</v>
      </c>
      <c r="K34" s="0" t="n">
        <f aca="false">'Sopron megye'!N175</f>
        <v>0</v>
      </c>
      <c r="L34" s="0" t="n">
        <f aca="false">'Sopron megye'!O175</f>
        <v>0</v>
      </c>
      <c r="M34" s="0" t="n">
        <f aca="false">'Sopron megye'!Q175</f>
        <v>402</v>
      </c>
      <c r="N34" s="0" t="n">
        <f aca="false">'Sopron megye'!R175</f>
        <v>0</v>
      </c>
      <c r="O34" s="0" t="n">
        <f aca="false">'Sopron megye'!S175</f>
        <v>0</v>
      </c>
      <c r="P34" s="0" t="n">
        <f aca="false">'Sopron megye'!T175</f>
        <v>0</v>
      </c>
      <c r="Q34" s="0" t="n">
        <f aca="false">'Sopron megye'!U175</f>
        <v>0</v>
      </c>
      <c r="R34" s="0" t="n">
        <f aca="false">'Sopron megye'!W175</f>
        <v>390</v>
      </c>
      <c r="S34" s="0" t="n">
        <f aca="false">'Sopron megye'!X175</f>
        <v>0</v>
      </c>
      <c r="T34" s="0" t="n">
        <f aca="false">'Sopron megye'!Y175</f>
        <v>0</v>
      </c>
      <c r="U34" s="0" t="n">
        <f aca="false">'Sopron megye'!Z175</f>
        <v>0</v>
      </c>
      <c r="V34" s="0" t="n">
        <f aca="false">'Sopron megye'!AA175</f>
        <v>0</v>
      </c>
    </row>
    <row r="35" customFormat="false" ht="13.8" hidden="false" customHeight="false" outlineLevel="0" collapsed="false">
      <c r="A35" s="0" t="str">
        <f aca="false">'Sopron megye'!A176</f>
        <v>Bő, Beő</v>
      </c>
      <c r="B35" s="0" t="n">
        <f aca="false">'Sopron megye'!D176</f>
        <v>1038</v>
      </c>
      <c r="C35" s="0" t="n">
        <f aca="false">'Sopron megye'!E176</f>
        <v>5</v>
      </c>
      <c r="D35" s="0" t="n">
        <f aca="false">'Sopron megye'!F176</f>
        <v>0</v>
      </c>
      <c r="E35" s="0" t="n">
        <f aca="false">'Sopron megye'!G176</f>
        <v>0</v>
      </c>
      <c r="F35" s="0" t="n">
        <f aca="false">'Sopron megye'!H176</f>
        <v>0</v>
      </c>
      <c r="G35" s="0" t="n">
        <f aca="false">'Sopron megye'!I176</f>
        <v>0</v>
      </c>
      <c r="H35" s="0" t="n">
        <f aca="false">'Sopron megye'!K176</f>
        <v>1076</v>
      </c>
      <c r="I35" s="0" t="n">
        <f aca="false">'Sopron megye'!L176</f>
        <v>4</v>
      </c>
      <c r="J35" s="0" t="n">
        <f aca="false">'Sopron megye'!M176</f>
        <v>0</v>
      </c>
      <c r="K35" s="0" t="n">
        <f aca="false">'Sopron megye'!N176</f>
        <v>0</v>
      </c>
      <c r="L35" s="0" t="n">
        <f aca="false">'Sopron megye'!O176</f>
        <v>0</v>
      </c>
      <c r="M35" s="0" t="n">
        <f aca="false">'Sopron megye'!Q176</f>
        <v>1135</v>
      </c>
      <c r="N35" s="0" t="n">
        <f aca="false">'Sopron megye'!R176</f>
        <v>0</v>
      </c>
      <c r="O35" s="0" t="n">
        <f aca="false">'Sopron megye'!S176</f>
        <v>0</v>
      </c>
      <c r="P35" s="0" t="n">
        <f aca="false">'Sopron megye'!T176</f>
        <v>0</v>
      </c>
      <c r="Q35" s="0" t="n">
        <f aca="false">'Sopron megye'!U176</f>
        <v>0</v>
      </c>
      <c r="R35" s="0" t="n">
        <f aca="false">'Sopron megye'!W176</f>
        <v>1179</v>
      </c>
      <c r="S35" s="0" t="n">
        <f aca="false">'Sopron megye'!X176</f>
        <v>2</v>
      </c>
      <c r="T35" s="0" t="n">
        <f aca="false">'Sopron megye'!Y176</f>
        <v>0</v>
      </c>
      <c r="U35" s="0" t="n">
        <f aca="false">'Sopron megye'!Z176</f>
        <v>0</v>
      </c>
      <c r="V35" s="0" t="n">
        <f aca="false">'Sopron megye'!AA176</f>
        <v>0</v>
      </c>
    </row>
    <row r="36" customFormat="false" ht="13.8" hidden="false" customHeight="false" outlineLevel="0" collapsed="false">
      <c r="A36" s="0" t="str">
        <f aca="false">'Sopron megye'!A177</f>
        <v>Bük</v>
      </c>
      <c r="B36" s="0" t="n">
        <f aca="false">'Sopron megye'!D177</f>
        <v>2394</v>
      </c>
      <c r="C36" s="0" t="n">
        <f aca="false">'Sopron megye'!E177</f>
        <v>306</v>
      </c>
      <c r="D36" s="0" t="n">
        <f aca="false">'Sopron megye'!F177</f>
        <v>240</v>
      </c>
      <c r="E36" s="0" t="n">
        <f aca="false">'Sopron megye'!G177</f>
        <v>0</v>
      </c>
      <c r="F36" s="0" t="n">
        <f aca="false">'Sopron megye'!H177</f>
        <v>1</v>
      </c>
      <c r="G36" s="0" t="n">
        <f aca="false">'Sopron megye'!I177</f>
        <v>0</v>
      </c>
      <c r="H36" s="0" t="n">
        <f aca="false">'Sopron megye'!K177</f>
        <v>2580</v>
      </c>
      <c r="I36" s="0" t="n">
        <f aca="false">'Sopron megye'!L177</f>
        <v>114</v>
      </c>
      <c r="J36" s="0" t="n">
        <f aca="false">'Sopron megye'!M177</f>
        <v>86</v>
      </c>
      <c r="K36" s="0" t="n">
        <f aca="false">'Sopron megye'!N177</f>
        <v>1</v>
      </c>
      <c r="L36" s="0" t="n">
        <f aca="false">'Sopron megye'!O177</f>
        <v>10</v>
      </c>
      <c r="M36" s="0" t="n">
        <f aca="false">'Sopron megye'!Q177</f>
        <v>2649</v>
      </c>
      <c r="N36" s="0" t="n">
        <f aca="false">'Sopron megye'!R177</f>
        <v>81</v>
      </c>
      <c r="O36" s="0" t="n">
        <f aca="false">'Sopron megye'!S177</f>
        <v>98</v>
      </c>
      <c r="P36" s="0" t="n">
        <f aca="false">'Sopron megye'!T177</f>
        <v>1</v>
      </c>
      <c r="Q36" s="0" t="n">
        <f aca="false">'Sopron megye'!U177</f>
        <v>19</v>
      </c>
      <c r="R36" s="0" t="n">
        <f aca="false">'Sopron megye'!W177</f>
        <v>2855</v>
      </c>
      <c r="S36" s="0" t="n">
        <f aca="false">'Sopron megye'!X177</f>
        <v>48</v>
      </c>
      <c r="T36" s="0" t="n">
        <f aca="false">'Sopron megye'!Y177</f>
        <v>53</v>
      </c>
      <c r="U36" s="0" t="n">
        <f aca="false">'Sopron megye'!Z177</f>
        <v>0</v>
      </c>
      <c r="V36" s="0" t="n">
        <f aca="false">'Sopron megye'!AA177</f>
        <v>9</v>
      </c>
    </row>
    <row r="37" customFormat="false" ht="13.8" hidden="false" customHeight="false" outlineLevel="0" collapsed="false">
      <c r="A37" s="0" t="str">
        <f aca="false">'Sopron megye'!A178</f>
        <v>Csepreg</v>
      </c>
      <c r="B37" s="0" t="n">
        <f aca="false">'Sopron megye'!D178</f>
        <v>3460</v>
      </c>
      <c r="C37" s="0" t="n">
        <f aca="false">'Sopron megye'!E178</f>
        <v>183</v>
      </c>
      <c r="D37" s="0" t="n">
        <f aca="false">'Sopron megye'!F178</f>
        <v>168</v>
      </c>
      <c r="E37" s="0" t="n">
        <f aca="false">'Sopron megye'!G178</f>
        <v>1</v>
      </c>
      <c r="F37" s="0" t="n">
        <f aca="false">'Sopron megye'!H178</f>
        <v>0</v>
      </c>
      <c r="G37" s="0" t="n">
        <f aca="false">'Sopron megye'!I178</f>
        <v>0</v>
      </c>
      <c r="H37" s="0" t="n">
        <f aca="false">'Sopron megye'!K178</f>
        <v>3707</v>
      </c>
      <c r="I37" s="0" t="n">
        <f aca="false">'Sopron megye'!L178</f>
        <v>97</v>
      </c>
      <c r="J37" s="0" t="n">
        <f aca="false">'Sopron megye'!M178</f>
        <v>29</v>
      </c>
      <c r="K37" s="0" t="n">
        <f aca="false">'Sopron megye'!N178</f>
        <v>0</v>
      </c>
      <c r="L37" s="0" t="n">
        <f aca="false">'Sopron megye'!O178</f>
        <v>10</v>
      </c>
      <c r="M37" s="0" t="n">
        <f aca="false">'Sopron megye'!Q178</f>
        <v>3974</v>
      </c>
      <c r="N37" s="0" t="n">
        <f aca="false">'Sopron megye'!R178</f>
        <v>69</v>
      </c>
      <c r="O37" s="0" t="n">
        <f aca="false">'Sopron megye'!S178</f>
        <v>10</v>
      </c>
      <c r="P37" s="0" t="n">
        <f aca="false">'Sopron megye'!T178</f>
        <v>8</v>
      </c>
      <c r="Q37" s="0" t="n">
        <f aca="false">'Sopron megye'!U178</f>
        <v>4</v>
      </c>
      <c r="R37" s="0" t="n">
        <f aca="false">'Sopron megye'!W178</f>
        <v>4053</v>
      </c>
      <c r="S37" s="0" t="n">
        <f aca="false">'Sopron megye'!X178</f>
        <v>41</v>
      </c>
      <c r="T37" s="0" t="n">
        <f aca="false">'Sopron megye'!Y178</f>
        <v>6</v>
      </c>
      <c r="U37" s="0" t="n">
        <f aca="false">'Sopron megye'!Z178</f>
        <v>0</v>
      </c>
      <c r="V37" s="0" t="n">
        <f aca="false">'Sopron megye'!AA178</f>
        <v>3</v>
      </c>
    </row>
    <row r="38" customFormat="false" ht="13.8" hidden="false" customHeight="false" outlineLevel="0" collapsed="false">
      <c r="A38" s="0" t="str">
        <f aca="false">'Sopron megye'!A179</f>
        <v>Csernelháza</v>
      </c>
      <c r="B38" s="0" t="n">
        <f aca="false">'Sopron megye'!D179</f>
        <v>140</v>
      </c>
      <c r="C38" s="0" t="n">
        <f aca="false">'Sopron megye'!E179</f>
        <v>7</v>
      </c>
      <c r="D38" s="0" t="n">
        <f aca="false">'Sopron megye'!F179</f>
        <v>0</v>
      </c>
      <c r="E38" s="0" t="n">
        <f aca="false">'Sopron megye'!G179</f>
        <v>0</v>
      </c>
      <c r="F38" s="0" t="n">
        <f aca="false">'Sopron megye'!H179</f>
        <v>0</v>
      </c>
      <c r="G38" s="0" t="n">
        <f aca="false">'Sopron megye'!I179</f>
        <v>0</v>
      </c>
      <c r="H38" s="0" t="n">
        <f aca="false">'Sopron megye'!K179</f>
        <v>152</v>
      </c>
      <c r="I38" s="0" t="n">
        <f aca="false">'Sopron megye'!L179</f>
        <v>0</v>
      </c>
      <c r="J38" s="0" t="n">
        <f aca="false">'Sopron megye'!M179</f>
        <v>0</v>
      </c>
      <c r="K38" s="0" t="n">
        <f aca="false">'Sopron megye'!N179</f>
        <v>0</v>
      </c>
      <c r="L38" s="0" t="n">
        <f aca="false">'Sopron megye'!O179</f>
        <v>0</v>
      </c>
      <c r="M38" s="0" t="n">
        <f aca="false">'Sopron megye'!Q179</f>
        <v>178</v>
      </c>
      <c r="N38" s="0" t="n">
        <f aca="false">'Sopron megye'!R179</f>
        <v>0</v>
      </c>
      <c r="O38" s="0" t="n">
        <f aca="false">'Sopron megye'!S179</f>
        <v>0</v>
      </c>
      <c r="P38" s="0" t="n">
        <f aca="false">'Sopron megye'!T179</f>
        <v>0</v>
      </c>
      <c r="Q38" s="0" t="n">
        <f aca="false">'Sopron megye'!U179</f>
        <v>0</v>
      </c>
      <c r="R38" s="0" t="n">
        <f aca="false">'Sopron megye'!W179</f>
        <v>171</v>
      </c>
      <c r="S38" s="0" t="n">
        <f aca="false">'Sopron megye'!X179</f>
        <v>0</v>
      </c>
      <c r="T38" s="0" t="n">
        <f aca="false">'Sopron megye'!Y179</f>
        <v>0</v>
      </c>
      <c r="U38" s="0" t="n">
        <f aca="false">'Sopron megye'!Z179</f>
        <v>0</v>
      </c>
      <c r="V38" s="0" t="n">
        <f aca="false">'Sopron megye'!AA179</f>
        <v>0</v>
      </c>
    </row>
    <row r="39" customFormat="false" ht="13.8" hidden="false" customHeight="false" outlineLevel="0" collapsed="false">
      <c r="A39" s="0" t="str">
        <f aca="false">'Sopron megye'!A180</f>
        <v>Csér</v>
      </c>
      <c r="B39" s="0" t="n">
        <f aca="false">'Sopron megye'!D180</f>
        <v>241</v>
      </c>
      <c r="C39" s="0" t="n">
        <f aca="false">'Sopron megye'!E180</f>
        <v>0</v>
      </c>
      <c r="D39" s="0" t="n">
        <f aca="false">'Sopron megye'!F180</f>
        <v>0</v>
      </c>
      <c r="E39" s="0" t="n">
        <f aca="false">'Sopron megye'!G180</f>
        <v>0</v>
      </c>
      <c r="F39" s="0" t="n">
        <f aca="false">'Sopron megye'!H180</f>
        <v>0</v>
      </c>
      <c r="G39" s="0" t="n">
        <f aca="false">'Sopron megye'!I180</f>
        <v>0</v>
      </c>
      <c r="H39" s="0" t="n">
        <f aca="false">'Sopron megye'!K180</f>
        <v>246</v>
      </c>
      <c r="I39" s="0" t="n">
        <f aca="false">'Sopron megye'!L180</f>
        <v>0</v>
      </c>
      <c r="J39" s="0" t="n">
        <f aca="false">'Sopron megye'!M180</f>
        <v>0</v>
      </c>
      <c r="K39" s="0" t="n">
        <f aca="false">'Sopron megye'!N180</f>
        <v>0</v>
      </c>
      <c r="L39" s="0" t="n">
        <f aca="false">'Sopron megye'!O180</f>
        <v>0</v>
      </c>
      <c r="M39" s="0" t="n">
        <f aca="false">'Sopron megye'!Q180</f>
        <v>223</v>
      </c>
      <c r="N39" s="0" t="n">
        <f aca="false">'Sopron megye'!R180</f>
        <v>0</v>
      </c>
      <c r="O39" s="0" t="n">
        <f aca="false">'Sopron megye'!S180</f>
        <v>0</v>
      </c>
      <c r="P39" s="0" t="n">
        <f aca="false">'Sopron megye'!T180</f>
        <v>0</v>
      </c>
      <c r="Q39" s="0" t="n">
        <f aca="false">'Sopron megye'!U180</f>
        <v>0</v>
      </c>
      <c r="R39" s="0" t="n">
        <f aca="false">'Sopron megye'!W180</f>
        <v>203</v>
      </c>
      <c r="S39" s="0" t="n">
        <f aca="false">'Sopron megye'!X180</f>
        <v>0</v>
      </c>
      <c r="T39" s="0" t="n">
        <f aca="false">'Sopron megye'!Y180</f>
        <v>0</v>
      </c>
      <c r="U39" s="0" t="n">
        <f aca="false">'Sopron megye'!Z180</f>
        <v>0</v>
      </c>
      <c r="V39" s="0" t="n">
        <f aca="false">'Sopron megye'!AA180</f>
        <v>0</v>
      </c>
    </row>
    <row r="40" customFormat="false" ht="13.8" hidden="false" customHeight="false" outlineLevel="0" collapsed="false">
      <c r="A40" s="0" t="str">
        <f aca="false">'Sopron megye'!A181</f>
        <v>Damonya</v>
      </c>
      <c r="B40" s="0" t="n">
        <f aca="false">'Sopron megye'!D181</f>
        <v>266</v>
      </c>
      <c r="C40" s="0" t="n">
        <f aca="false">'Sopron megye'!E181</f>
        <v>5</v>
      </c>
      <c r="D40" s="0" t="n">
        <f aca="false">'Sopron megye'!F181</f>
        <v>1</v>
      </c>
      <c r="E40" s="0" t="n">
        <f aca="false">'Sopron megye'!G181</f>
        <v>1</v>
      </c>
      <c r="F40" s="0" t="n">
        <f aca="false">'Sopron megye'!H181</f>
        <v>0</v>
      </c>
      <c r="G40" s="0" t="n">
        <f aca="false">'Sopron megye'!I181</f>
        <v>0</v>
      </c>
      <c r="H40" s="0" t="n">
        <f aca="false">'Sopron megye'!K181</f>
        <v>254</v>
      </c>
      <c r="I40" s="0" t="n">
        <f aca="false">'Sopron megye'!L181</f>
        <v>5</v>
      </c>
      <c r="J40" s="0" t="n">
        <f aca="false">'Sopron megye'!M181</f>
        <v>0</v>
      </c>
      <c r="K40" s="0" t="n">
        <f aca="false">'Sopron megye'!N181</f>
        <v>0</v>
      </c>
      <c r="L40" s="0" t="n">
        <f aca="false">'Sopron megye'!O181</f>
        <v>0</v>
      </c>
      <c r="M40" s="0" t="n">
        <f aca="false">'Sopron megye'!Q181</f>
        <v>296</v>
      </c>
      <c r="N40" s="0" t="n">
        <f aca="false">'Sopron megye'!R181</f>
        <v>1</v>
      </c>
      <c r="O40" s="0" t="n">
        <f aca="false">'Sopron megye'!S181</f>
        <v>0</v>
      </c>
      <c r="P40" s="0" t="n">
        <f aca="false">'Sopron megye'!T181</f>
        <v>0</v>
      </c>
      <c r="Q40" s="0" t="n">
        <f aca="false">'Sopron megye'!U181</f>
        <v>0</v>
      </c>
      <c r="R40" s="0" t="n">
        <f aca="false">'Sopron megye'!W181</f>
        <v>292</v>
      </c>
      <c r="S40" s="0" t="n">
        <f aca="false">'Sopron megye'!X181</f>
        <v>1</v>
      </c>
      <c r="T40" s="0" t="n">
        <f aca="false">'Sopron megye'!Y181</f>
        <v>1</v>
      </c>
      <c r="U40" s="0" t="n">
        <f aca="false">'Sopron megye'!Z181</f>
        <v>0</v>
      </c>
      <c r="V40" s="0" t="n">
        <f aca="false">'Sopron megye'!AA181</f>
        <v>0</v>
      </c>
    </row>
    <row r="41" customFormat="false" ht="13.8" hidden="false" customHeight="false" outlineLevel="0" collapsed="false">
      <c r="A41" s="0" t="str">
        <f aca="false">'Sopron megye'!A182</f>
        <v>Dasztifalu</v>
      </c>
      <c r="B41" s="0" t="n">
        <f aca="false">'Sopron megye'!D182</f>
        <v>396</v>
      </c>
      <c r="C41" s="0" t="n">
        <f aca="false">'Sopron megye'!E182</f>
        <v>11</v>
      </c>
      <c r="D41" s="0" t="n">
        <f aca="false">'Sopron megye'!F182</f>
        <v>3</v>
      </c>
      <c r="E41" s="0" t="n">
        <f aca="false">'Sopron megye'!G182</f>
        <v>0</v>
      </c>
      <c r="F41" s="0" t="n">
        <f aca="false">'Sopron megye'!H182</f>
        <v>0</v>
      </c>
      <c r="G41" s="0" t="n">
        <f aca="false">'Sopron megye'!I182</f>
        <v>0</v>
      </c>
      <c r="H41" s="0" t="n">
        <f aca="false">'Sopron megye'!K182</f>
        <v>436</v>
      </c>
      <c r="I41" s="0" t="n">
        <f aca="false">'Sopron megye'!L182</f>
        <v>17</v>
      </c>
      <c r="J41" s="0" t="n">
        <f aca="false">'Sopron megye'!M182</f>
        <v>0</v>
      </c>
      <c r="K41" s="0" t="n">
        <f aca="false">'Sopron megye'!N182</f>
        <v>0</v>
      </c>
      <c r="L41" s="0" t="n">
        <f aca="false">'Sopron megye'!O182</f>
        <v>0</v>
      </c>
      <c r="M41" s="0" t="n">
        <f aca="false">'Sopron megye'!Q182</f>
        <v>439</v>
      </c>
      <c r="N41" s="0" t="n">
        <f aca="false">'Sopron megye'!R182</f>
        <v>9</v>
      </c>
      <c r="O41" s="0" t="n">
        <f aca="false">'Sopron megye'!S182</f>
        <v>2</v>
      </c>
      <c r="P41" s="0" t="n">
        <f aca="false">'Sopron megye'!T182</f>
        <v>0</v>
      </c>
      <c r="Q41" s="0" t="n">
        <f aca="false">'Sopron megye'!U182</f>
        <v>0</v>
      </c>
      <c r="R41" s="0" t="n">
        <f aca="false">'Sopron megye'!W182</f>
        <v>488</v>
      </c>
      <c r="S41" s="0" t="n">
        <f aca="false">'Sopron megye'!X182</f>
        <v>6</v>
      </c>
      <c r="T41" s="0" t="n">
        <f aca="false">'Sopron megye'!Y182</f>
        <v>2</v>
      </c>
      <c r="U41" s="0" t="n">
        <f aca="false">'Sopron megye'!Z182</f>
        <v>0</v>
      </c>
      <c r="V41" s="0" t="n">
        <f aca="false">'Sopron megye'!AA182</f>
        <v>0</v>
      </c>
    </row>
    <row r="42" customFormat="false" ht="13.8" hidden="false" customHeight="false" outlineLevel="0" collapsed="false">
      <c r="A42" s="0" t="str">
        <f aca="false">'Sopron megye'!A183</f>
        <v>Egyházasfalu</v>
      </c>
      <c r="B42" s="0" t="n">
        <f aca="false">'Sopron megye'!D183</f>
        <v>161</v>
      </c>
      <c r="C42" s="0" t="n">
        <f aca="false">'Sopron megye'!E183</f>
        <v>3</v>
      </c>
      <c r="D42" s="0" t="n">
        <f aca="false">'Sopron megye'!F183</f>
        <v>1</v>
      </c>
      <c r="E42" s="0" t="n">
        <f aca="false">'Sopron megye'!G183</f>
        <v>0</v>
      </c>
      <c r="F42" s="0" t="n">
        <f aca="false">'Sopron megye'!H183</f>
        <v>0</v>
      </c>
      <c r="G42" s="0" t="n">
        <f aca="false">'Sopron megye'!I183</f>
        <v>0</v>
      </c>
      <c r="H42" s="0" t="n">
        <f aca="false">'Sopron megye'!K183</f>
        <v>206</v>
      </c>
      <c r="I42" s="0" t="n">
        <f aca="false">'Sopron megye'!L183</f>
        <v>0</v>
      </c>
      <c r="J42" s="0" t="n">
        <f aca="false">'Sopron megye'!M183</f>
        <v>0</v>
      </c>
      <c r="K42" s="0" t="n">
        <f aca="false">'Sopron megye'!N183</f>
        <v>0</v>
      </c>
      <c r="L42" s="0" t="n">
        <f aca="false">'Sopron megye'!O183</f>
        <v>0</v>
      </c>
      <c r="M42" s="0" t="n">
        <f aca="false">'Sopron megye'!Q183</f>
        <v>249</v>
      </c>
      <c r="N42" s="0" t="n">
        <f aca="false">'Sopron megye'!R183</f>
        <v>6</v>
      </c>
      <c r="O42" s="0" t="n">
        <f aca="false">'Sopron megye'!S183</f>
        <v>0</v>
      </c>
      <c r="P42" s="0" t="n">
        <f aca="false">'Sopron megye'!T183</f>
        <v>0</v>
      </c>
      <c r="Q42" s="0" t="n">
        <f aca="false">'Sopron megye'!U183</f>
        <v>0</v>
      </c>
      <c r="R42" s="0" t="n">
        <f aca="false">'Sopron megye'!W183</f>
        <v>255</v>
      </c>
      <c r="S42" s="0" t="n">
        <f aca="false">'Sopron megye'!X183</f>
        <v>0</v>
      </c>
      <c r="T42" s="0" t="n">
        <f aca="false">'Sopron megye'!Y183</f>
        <v>1</v>
      </c>
      <c r="U42" s="0" t="n">
        <f aca="false">'Sopron megye'!Z183</f>
        <v>0</v>
      </c>
      <c r="V42" s="0" t="n">
        <f aca="false">'Sopron megye'!AA183</f>
        <v>0</v>
      </c>
    </row>
    <row r="43" customFormat="false" ht="13.8" hidden="false" customHeight="false" outlineLevel="0" collapsed="false">
      <c r="A43" s="0" t="str">
        <f aca="false">'Sopron megye'!A184</f>
        <v>Felsőság</v>
      </c>
      <c r="B43" s="0" t="n">
        <f aca="false">'Sopron megye'!D184</f>
        <v>448</v>
      </c>
      <c r="C43" s="0" t="n">
        <f aca="false">'Sopron megye'!E184</f>
        <v>23</v>
      </c>
      <c r="D43" s="0" t="n">
        <f aca="false">'Sopron megye'!F184</f>
        <v>2</v>
      </c>
      <c r="E43" s="0" t="n">
        <f aca="false">'Sopron megye'!G184</f>
        <v>0</v>
      </c>
      <c r="F43" s="0" t="n">
        <f aca="false">'Sopron megye'!H184</f>
        <v>0</v>
      </c>
      <c r="G43" s="0" t="n">
        <f aca="false">'Sopron megye'!I184</f>
        <v>0</v>
      </c>
      <c r="H43" s="0" t="n">
        <f aca="false">'Sopron megye'!K184</f>
        <v>521</v>
      </c>
      <c r="I43" s="0" t="n">
        <f aca="false">'Sopron megye'!L184</f>
        <v>10</v>
      </c>
      <c r="J43" s="0" t="n">
        <f aca="false">'Sopron megye'!M184</f>
        <v>0</v>
      </c>
      <c r="K43" s="0" t="n">
        <f aca="false">'Sopron megye'!N184</f>
        <v>1</v>
      </c>
      <c r="L43" s="0" t="n">
        <f aca="false">'Sopron megye'!O184</f>
        <v>10</v>
      </c>
      <c r="M43" s="0" t="n">
        <f aca="false">'Sopron megye'!Q184</f>
        <v>587</v>
      </c>
      <c r="N43" s="0" t="n">
        <f aca="false">'Sopron megye'!R184</f>
        <v>20</v>
      </c>
      <c r="O43" s="0" t="n">
        <f aca="false">'Sopron megye'!S184</f>
        <v>1</v>
      </c>
      <c r="P43" s="0" t="n">
        <f aca="false">'Sopron megye'!T184</f>
        <v>0</v>
      </c>
      <c r="Q43" s="0" t="n">
        <f aca="false">'Sopron megye'!U184</f>
        <v>6</v>
      </c>
      <c r="R43" s="0" t="n">
        <f aca="false">'Sopron megye'!W184</f>
        <v>617</v>
      </c>
      <c r="S43" s="0" t="n">
        <f aca="false">'Sopron megye'!X184</f>
        <v>2</v>
      </c>
      <c r="T43" s="0" t="n">
        <f aca="false">'Sopron megye'!Y184</f>
        <v>0</v>
      </c>
      <c r="U43" s="0" t="n">
        <f aca="false">'Sopron megye'!Z184</f>
        <v>0</v>
      </c>
      <c r="V43" s="0" t="n">
        <f aca="false">'Sopron megye'!AA184</f>
        <v>0</v>
      </c>
    </row>
    <row r="44" customFormat="false" ht="13.8" hidden="false" customHeight="false" outlineLevel="0" collapsed="false">
      <c r="A44" s="0" t="str">
        <f aca="false">'Sopron megye'!A185</f>
        <v>Felsőszakony</v>
      </c>
      <c r="B44" s="0" t="n">
        <f aca="false">'Sopron megye'!D185</f>
        <v>637</v>
      </c>
      <c r="C44" s="0" t="n">
        <f aca="false">'Sopron megye'!E185</f>
        <v>15</v>
      </c>
      <c r="D44" s="0" t="n">
        <f aca="false">'Sopron megye'!F185</f>
        <v>7</v>
      </c>
      <c r="E44" s="0" t="n">
        <f aca="false">'Sopron megye'!G185</f>
        <v>0</v>
      </c>
      <c r="F44" s="0" t="n">
        <f aca="false">'Sopron megye'!H185</f>
        <v>0</v>
      </c>
      <c r="G44" s="0" t="n">
        <f aca="false">'Sopron megye'!I185</f>
        <v>0</v>
      </c>
      <c r="H44" s="0" t="n">
        <f aca="false">'Sopron megye'!K185</f>
        <v>584</v>
      </c>
      <c r="I44" s="0" t="n">
        <f aca="false">'Sopron megye'!L185</f>
        <v>9</v>
      </c>
      <c r="J44" s="0" t="n">
        <f aca="false">'Sopron megye'!M185</f>
        <v>9</v>
      </c>
      <c r="K44" s="0" t="n">
        <f aca="false">'Sopron megye'!N185</f>
        <v>0</v>
      </c>
      <c r="L44" s="0" t="n">
        <f aca="false">'Sopron megye'!O185</f>
        <v>0</v>
      </c>
      <c r="M44" s="0" t="n">
        <f aca="false">'Sopron megye'!Q185</f>
        <v>587</v>
      </c>
      <c r="N44" s="0" t="n">
        <f aca="false">'Sopron megye'!R185</f>
        <v>7</v>
      </c>
      <c r="O44" s="0" t="n">
        <f aca="false">'Sopron megye'!S185</f>
        <v>1</v>
      </c>
      <c r="P44" s="0" t="n">
        <f aca="false">'Sopron megye'!T185</f>
        <v>0</v>
      </c>
      <c r="Q44" s="0" t="n">
        <f aca="false">'Sopron megye'!U185</f>
        <v>0</v>
      </c>
      <c r="R44" s="0" t="n">
        <f aca="false">'Sopron megye'!W185</f>
        <v>555</v>
      </c>
      <c r="S44" s="0" t="n">
        <f aca="false">'Sopron megye'!X185</f>
        <v>5</v>
      </c>
      <c r="T44" s="0" t="n">
        <f aca="false">'Sopron megye'!Y185</f>
        <v>0</v>
      </c>
      <c r="U44" s="0" t="n">
        <f aca="false">'Sopron megye'!Z185</f>
        <v>0</v>
      </c>
      <c r="V44" s="0" t="n">
        <f aca="false">'Sopron megye'!AA185</f>
        <v>23</v>
      </c>
    </row>
    <row r="45" customFormat="false" ht="13.8" hidden="false" customHeight="false" outlineLevel="0" collapsed="false">
      <c r="A45" s="0" t="str">
        <f aca="false">'Sopron megye'!A186</f>
        <v>Felszopor</v>
      </c>
      <c r="B45" s="0" t="n">
        <f aca="false">'Sopron megye'!D186</f>
        <v>404</v>
      </c>
      <c r="C45" s="0" t="n">
        <f aca="false">'Sopron megye'!E186</f>
        <v>10</v>
      </c>
      <c r="D45" s="0" t="n">
        <f aca="false">'Sopron megye'!F186</f>
        <v>0</v>
      </c>
      <c r="E45" s="0" t="n">
        <f aca="false">'Sopron megye'!G186</f>
        <v>0</v>
      </c>
      <c r="F45" s="0" t="n">
        <f aca="false">'Sopron megye'!H186</f>
        <v>0</v>
      </c>
      <c r="G45" s="0" t="n">
        <f aca="false">'Sopron megye'!I186</f>
        <v>0</v>
      </c>
      <c r="H45" s="0" t="n">
        <f aca="false">'Sopron megye'!K186</f>
        <v>442</v>
      </c>
      <c r="I45" s="0" t="n">
        <f aca="false">'Sopron megye'!L186</f>
        <v>6</v>
      </c>
      <c r="J45" s="0" t="n">
        <f aca="false">'Sopron megye'!M186</f>
        <v>0</v>
      </c>
      <c r="K45" s="0" t="n">
        <f aca="false">'Sopron megye'!N186</f>
        <v>0</v>
      </c>
      <c r="L45" s="0" t="n">
        <f aca="false">'Sopron megye'!O186</f>
        <v>1</v>
      </c>
      <c r="M45" s="0" t="n">
        <f aca="false">'Sopron megye'!Q186</f>
        <v>545</v>
      </c>
      <c r="N45" s="0" t="n">
        <f aca="false">'Sopron megye'!R186</f>
        <v>0</v>
      </c>
      <c r="O45" s="0" t="n">
        <f aca="false">'Sopron megye'!S186</f>
        <v>0</v>
      </c>
      <c r="P45" s="0" t="n">
        <f aca="false">'Sopron megye'!T186</f>
        <v>0</v>
      </c>
      <c r="Q45" s="0" t="n">
        <f aca="false">'Sopron megye'!U186</f>
        <v>0</v>
      </c>
      <c r="R45" s="0" t="n">
        <f aca="false">'Sopron megye'!W186</f>
        <v>538</v>
      </c>
      <c r="S45" s="0" t="n">
        <f aca="false">'Sopron megye'!X186</f>
        <v>2</v>
      </c>
      <c r="T45" s="0" t="n">
        <f aca="false">'Sopron megye'!Y186</f>
        <v>0</v>
      </c>
      <c r="U45" s="0" t="n">
        <f aca="false">'Sopron megye'!Z186</f>
        <v>0</v>
      </c>
      <c r="V45" s="0" t="n">
        <f aca="false">'Sopron megye'!AA186</f>
        <v>0</v>
      </c>
    </row>
    <row r="46" customFormat="false" ht="13.8" hidden="false" customHeight="false" outlineLevel="0" collapsed="false">
      <c r="A46" s="0" t="str">
        <f aca="false">'Sopron megye'!A187</f>
        <v>Gyalóka</v>
      </c>
      <c r="B46" s="0" t="n">
        <f aca="false">'Sopron megye'!D187</f>
        <v>302</v>
      </c>
      <c r="C46" s="0" t="n">
        <f aca="false">'Sopron megye'!E187</f>
        <v>3</v>
      </c>
      <c r="D46" s="0" t="n">
        <f aca="false">'Sopron megye'!F187</f>
        <v>2</v>
      </c>
      <c r="E46" s="0" t="n">
        <f aca="false">'Sopron megye'!G187</f>
        <v>0</v>
      </c>
      <c r="F46" s="0" t="n">
        <f aca="false">'Sopron megye'!H187</f>
        <v>0</v>
      </c>
      <c r="G46" s="0" t="n">
        <f aca="false">'Sopron megye'!I187</f>
        <v>0</v>
      </c>
      <c r="H46" s="0" t="n">
        <f aca="false">'Sopron megye'!K187</f>
        <v>346</v>
      </c>
      <c r="I46" s="0" t="n">
        <f aca="false">'Sopron megye'!L187</f>
        <v>3</v>
      </c>
      <c r="J46" s="0" t="n">
        <f aca="false">'Sopron megye'!M187</f>
        <v>5</v>
      </c>
      <c r="K46" s="0" t="n">
        <f aca="false">'Sopron megye'!N187</f>
        <v>0</v>
      </c>
      <c r="L46" s="0" t="n">
        <f aca="false">'Sopron megye'!O187</f>
        <v>6</v>
      </c>
      <c r="M46" s="0" t="n">
        <f aca="false">'Sopron megye'!Q187</f>
        <v>331</v>
      </c>
      <c r="N46" s="0" t="n">
        <f aca="false">'Sopron megye'!R187</f>
        <v>4</v>
      </c>
      <c r="O46" s="0" t="n">
        <f aca="false">'Sopron megye'!S187</f>
        <v>3</v>
      </c>
      <c r="P46" s="0" t="n">
        <f aca="false">'Sopron megye'!T187</f>
        <v>2</v>
      </c>
      <c r="Q46" s="0" t="n">
        <f aca="false">'Sopron megye'!U187</f>
        <v>0</v>
      </c>
      <c r="R46" s="0" t="n">
        <f aca="false">'Sopron megye'!W187</f>
        <v>311</v>
      </c>
      <c r="S46" s="0" t="n">
        <f aca="false">'Sopron megye'!X187</f>
        <v>1</v>
      </c>
      <c r="T46" s="0" t="n">
        <f aca="false">'Sopron megye'!Y187</f>
        <v>0</v>
      </c>
      <c r="U46" s="0" t="n">
        <f aca="false">'Sopron megye'!Z187</f>
        <v>0</v>
      </c>
      <c r="V46" s="0" t="n">
        <f aca="false">'Sopron megye'!AA187</f>
        <v>0</v>
      </c>
    </row>
    <row r="47" customFormat="false" ht="13.8" hidden="false" customHeight="false" outlineLevel="0" collapsed="false">
      <c r="A47" s="0" t="str">
        <f aca="false">'Sopron megye'!A188</f>
        <v>Gyüleviz</v>
      </c>
      <c r="B47" s="0" t="n">
        <f aca="false">'Sopron megye'!D188</f>
        <v>161</v>
      </c>
      <c r="C47" s="0" t="n">
        <f aca="false">'Sopron megye'!E188</f>
        <v>4</v>
      </c>
      <c r="D47" s="0" t="n">
        <f aca="false">'Sopron megye'!F188</f>
        <v>17</v>
      </c>
      <c r="E47" s="0" t="n">
        <f aca="false">'Sopron megye'!G188</f>
        <v>0</v>
      </c>
      <c r="F47" s="0" t="n">
        <f aca="false">'Sopron megye'!H188</f>
        <v>0</v>
      </c>
      <c r="G47" s="0" t="n">
        <f aca="false">'Sopron megye'!I188</f>
        <v>0</v>
      </c>
      <c r="H47" s="0" t="n">
        <f aca="false">'Sopron megye'!K188</f>
        <v>181</v>
      </c>
      <c r="I47" s="0" t="n">
        <f aca="false">'Sopron megye'!L188</f>
        <v>9</v>
      </c>
      <c r="J47" s="0" t="n">
        <f aca="false">'Sopron megye'!M188</f>
        <v>12</v>
      </c>
      <c r="K47" s="0" t="n">
        <f aca="false">'Sopron megye'!N188</f>
        <v>1</v>
      </c>
      <c r="L47" s="0" t="n">
        <f aca="false">'Sopron megye'!O188</f>
        <v>4</v>
      </c>
      <c r="M47" s="0" t="n">
        <f aca="false">'Sopron megye'!Q188</f>
        <v>165</v>
      </c>
      <c r="N47" s="0" t="n">
        <f aca="false">'Sopron megye'!R188</f>
        <v>1</v>
      </c>
      <c r="O47" s="0" t="n">
        <f aca="false">'Sopron megye'!S188</f>
        <v>2</v>
      </c>
      <c r="P47" s="0" t="n">
        <f aca="false">'Sopron megye'!T188</f>
        <v>0</v>
      </c>
      <c r="Q47" s="0" t="n">
        <f aca="false">'Sopron megye'!U188</f>
        <v>0</v>
      </c>
      <c r="R47" s="0" t="n">
        <f aca="false">'Sopron megye'!W188</f>
        <v>204</v>
      </c>
      <c r="S47" s="0" t="n">
        <f aca="false">'Sopron megye'!X188</f>
        <v>4</v>
      </c>
      <c r="T47" s="0" t="n">
        <f aca="false">'Sopron megye'!Y188</f>
        <v>0</v>
      </c>
      <c r="U47" s="0" t="n">
        <f aca="false">'Sopron megye'!Z188</f>
        <v>0</v>
      </c>
      <c r="V47" s="0" t="n">
        <f aca="false">'Sopron megye'!AA188</f>
        <v>0</v>
      </c>
    </row>
    <row r="48" customFormat="false" ht="13.8" hidden="false" customHeight="false" outlineLevel="0" collapsed="false">
      <c r="A48" s="0" t="str">
        <f aca="false">'Sopron megye'!A189</f>
        <v>Horvátzsidány</v>
      </c>
      <c r="B48" s="0" t="n">
        <f aca="false">'Sopron megye'!D189</f>
        <v>47</v>
      </c>
      <c r="C48" s="0" t="n">
        <f aca="false">'Sopron megye'!E189</f>
        <v>34</v>
      </c>
      <c r="D48" s="0" t="n">
        <f aca="false">'Sopron megye'!F189</f>
        <v>793</v>
      </c>
      <c r="E48" s="0" t="n">
        <f aca="false">'Sopron megye'!G189</f>
        <v>0</v>
      </c>
      <c r="F48" s="0" t="n">
        <f aca="false">'Sopron megye'!H189</f>
        <v>0</v>
      </c>
      <c r="G48" s="0" t="n">
        <f aca="false">'Sopron megye'!I189</f>
        <v>0</v>
      </c>
      <c r="H48" s="0" t="n">
        <f aca="false">'Sopron megye'!K189</f>
        <v>34</v>
      </c>
      <c r="I48" s="0" t="n">
        <f aca="false">'Sopron megye'!L189</f>
        <v>38</v>
      </c>
      <c r="J48" s="0" t="n">
        <f aca="false">'Sopron megye'!M189</f>
        <v>843</v>
      </c>
      <c r="K48" s="0" t="n">
        <f aca="false">'Sopron megye'!N189</f>
        <v>0</v>
      </c>
      <c r="L48" s="0" t="n">
        <f aca="false">'Sopron megye'!O189</f>
        <v>3</v>
      </c>
      <c r="M48" s="0" t="n">
        <f aca="false">'Sopron megye'!Q189</f>
        <v>42</v>
      </c>
      <c r="N48" s="0" t="n">
        <f aca="false">'Sopron megye'!R189</f>
        <v>21</v>
      </c>
      <c r="O48" s="0" t="n">
        <f aca="false">'Sopron megye'!S189</f>
        <v>893</v>
      </c>
      <c r="P48" s="0" t="n">
        <f aca="false">'Sopron megye'!T189</f>
        <v>0</v>
      </c>
      <c r="Q48" s="0" t="n">
        <f aca="false">'Sopron megye'!U189</f>
        <v>2</v>
      </c>
      <c r="R48" s="0" t="n">
        <f aca="false">'Sopron megye'!W189</f>
        <v>107</v>
      </c>
      <c r="S48" s="0" t="n">
        <f aca="false">'Sopron megye'!X189</f>
        <v>34</v>
      </c>
      <c r="T48" s="0" t="n">
        <f aca="false">'Sopron megye'!Y189</f>
        <v>909</v>
      </c>
      <c r="U48" s="0" t="n">
        <f aca="false">'Sopron megye'!Z189</f>
        <v>0</v>
      </c>
      <c r="V48" s="0" t="n">
        <f aca="false">'Sopron megye'!AA189</f>
        <v>1</v>
      </c>
    </row>
    <row r="49" customFormat="false" ht="13.8" hidden="false" customHeight="false" outlineLevel="0" collapsed="false">
      <c r="A49" s="0" t="str">
        <f aca="false">'Sopron megye'!A190</f>
        <v>Iklanberény, Berény-Iklan</v>
      </c>
      <c r="B49" s="0" t="n">
        <f aca="false">'Sopron megye'!D190</f>
        <v>150</v>
      </c>
      <c r="C49" s="0" t="n">
        <f aca="false">'Sopron megye'!E190</f>
        <v>0</v>
      </c>
      <c r="D49" s="0" t="n">
        <f aca="false">'Sopron megye'!F190</f>
        <v>0</v>
      </c>
      <c r="E49" s="0" t="n">
        <f aca="false">'Sopron megye'!G190</f>
        <v>0</v>
      </c>
      <c r="F49" s="0" t="n">
        <f aca="false">'Sopron megye'!H190</f>
        <v>0</v>
      </c>
      <c r="G49" s="0" t="n">
        <f aca="false">'Sopron megye'!I190</f>
        <v>0</v>
      </c>
      <c r="H49" s="0" t="n">
        <f aca="false">'Sopron megye'!K190</f>
        <v>152</v>
      </c>
      <c r="I49" s="0" t="n">
        <f aca="false">'Sopron megye'!L190</f>
        <v>0</v>
      </c>
      <c r="J49" s="0" t="n">
        <f aca="false">'Sopron megye'!M190</f>
        <v>0</v>
      </c>
      <c r="K49" s="0" t="n">
        <f aca="false">'Sopron megye'!N190</f>
        <v>0</v>
      </c>
      <c r="L49" s="0" t="n">
        <f aca="false">'Sopron megye'!O190</f>
        <v>0</v>
      </c>
      <c r="M49" s="0" t="n">
        <f aca="false">'Sopron megye'!Q190</f>
        <v>155</v>
      </c>
      <c r="N49" s="0" t="n">
        <f aca="false">'Sopron megye'!R190</f>
        <v>0</v>
      </c>
      <c r="O49" s="0" t="n">
        <f aca="false">'Sopron megye'!S190</f>
        <v>0</v>
      </c>
      <c r="P49" s="0" t="n">
        <f aca="false">'Sopron megye'!T190</f>
        <v>0</v>
      </c>
      <c r="Q49" s="0" t="n">
        <f aca="false">'Sopron megye'!U190</f>
        <v>0</v>
      </c>
      <c r="R49" s="0" t="n">
        <f aca="false">'Sopron megye'!W190</f>
        <v>166</v>
      </c>
      <c r="S49" s="0" t="n">
        <f aca="false">'Sopron megye'!X190</f>
        <v>0</v>
      </c>
      <c r="T49" s="0" t="n">
        <f aca="false">'Sopron megye'!Y190</f>
        <v>0</v>
      </c>
      <c r="U49" s="0" t="n">
        <f aca="false">'Sopron megye'!Z190</f>
        <v>0</v>
      </c>
      <c r="V49" s="0" t="n">
        <f aca="false">'Sopron megye'!AA190</f>
        <v>0</v>
      </c>
    </row>
    <row r="50" customFormat="false" ht="13.8" hidden="false" customHeight="false" outlineLevel="0" collapsed="false">
      <c r="A50" s="0" t="str">
        <f aca="false">'Sopron megye'!A191</f>
        <v>Iván</v>
      </c>
      <c r="B50" s="0" t="n">
        <f aca="false">'Sopron megye'!D191</f>
        <v>1469</v>
      </c>
      <c r="C50" s="0" t="n">
        <f aca="false">'Sopron megye'!E191</f>
        <v>9</v>
      </c>
      <c r="D50" s="0" t="n">
        <f aca="false">'Sopron megye'!F191</f>
        <v>5</v>
      </c>
      <c r="E50" s="0" t="n">
        <f aca="false">'Sopron megye'!G191</f>
        <v>0</v>
      </c>
      <c r="F50" s="0" t="n">
        <f aca="false">'Sopron megye'!H191</f>
        <v>0</v>
      </c>
      <c r="G50" s="0" t="n">
        <f aca="false">'Sopron megye'!I191</f>
        <v>0</v>
      </c>
      <c r="H50" s="0" t="n">
        <f aca="false">'Sopron megye'!K191</f>
        <v>1530</v>
      </c>
      <c r="I50" s="0" t="n">
        <f aca="false">'Sopron megye'!L191</f>
        <v>2</v>
      </c>
      <c r="J50" s="0" t="n">
        <f aca="false">'Sopron megye'!M191</f>
        <v>2</v>
      </c>
      <c r="K50" s="0" t="n">
        <f aca="false">'Sopron megye'!N191</f>
        <v>0</v>
      </c>
      <c r="L50" s="0" t="n">
        <f aca="false">'Sopron megye'!O191</f>
        <v>0</v>
      </c>
      <c r="M50" s="0" t="n">
        <f aca="false">'Sopron megye'!Q191</f>
        <v>1688</v>
      </c>
      <c r="N50" s="0" t="n">
        <f aca="false">'Sopron megye'!R191</f>
        <v>14</v>
      </c>
      <c r="O50" s="0" t="n">
        <f aca="false">'Sopron megye'!S191</f>
        <v>0</v>
      </c>
      <c r="P50" s="0" t="n">
        <f aca="false">'Sopron megye'!T191</f>
        <v>0</v>
      </c>
      <c r="Q50" s="0" t="n">
        <f aca="false">'Sopron megye'!U191</f>
        <v>14</v>
      </c>
      <c r="R50" s="0" t="n">
        <f aca="false">'Sopron megye'!W191</f>
        <v>1781</v>
      </c>
      <c r="S50" s="0" t="n">
        <f aca="false">'Sopron megye'!X191</f>
        <v>2</v>
      </c>
      <c r="T50" s="0" t="n">
        <f aca="false">'Sopron megye'!Y191</f>
        <v>0</v>
      </c>
      <c r="U50" s="0" t="n">
        <f aca="false">'Sopron megye'!Z191</f>
        <v>1</v>
      </c>
      <c r="V50" s="0" t="n">
        <f aca="false">'Sopron megye'!AA191</f>
        <v>0</v>
      </c>
    </row>
    <row r="51" customFormat="false" ht="13.8" hidden="false" customHeight="false" outlineLevel="0" collapsed="false">
      <c r="A51" s="0" t="str">
        <f aca="false">'Sopron megye'!A192</f>
        <v>Káptalanvis</v>
      </c>
      <c r="B51" s="0" t="n">
        <f aca="false">'Sopron megye'!D192</f>
        <v>282</v>
      </c>
      <c r="C51" s="0" t="n">
        <f aca="false">'Sopron megye'!E192</f>
        <v>15</v>
      </c>
      <c r="D51" s="0" t="n">
        <f aca="false">'Sopron megye'!F192</f>
        <v>3</v>
      </c>
      <c r="E51" s="0" t="n">
        <f aca="false">'Sopron megye'!G192</f>
        <v>0</v>
      </c>
      <c r="F51" s="0" t="n">
        <f aca="false">'Sopron megye'!H192</f>
        <v>0</v>
      </c>
      <c r="G51" s="0" t="n">
        <f aca="false">'Sopron megye'!I192</f>
        <v>0</v>
      </c>
      <c r="H51" s="0" t="n">
        <f aca="false">'Sopron megye'!K192</f>
        <v>305</v>
      </c>
      <c r="I51" s="0" t="n">
        <f aca="false">'Sopron megye'!L192</f>
        <v>4</v>
      </c>
      <c r="J51" s="0" t="n">
        <f aca="false">'Sopron megye'!M192</f>
        <v>2</v>
      </c>
      <c r="K51" s="0" t="n">
        <f aca="false">'Sopron megye'!N192</f>
        <v>0</v>
      </c>
      <c r="L51" s="0" t="n">
        <f aca="false">'Sopron megye'!O192</f>
        <v>0</v>
      </c>
      <c r="M51" s="0" t="n">
        <f aca="false">'Sopron megye'!Q192</f>
        <v>271</v>
      </c>
      <c r="N51" s="0" t="n">
        <f aca="false">'Sopron megye'!R192</f>
        <v>5</v>
      </c>
      <c r="O51" s="0" t="n">
        <f aca="false">'Sopron megye'!S192</f>
        <v>0</v>
      </c>
      <c r="P51" s="0" t="n">
        <f aca="false">'Sopron megye'!T192</f>
        <v>0</v>
      </c>
      <c r="Q51" s="0" t="n">
        <f aca="false">'Sopron megye'!U192</f>
        <v>0</v>
      </c>
      <c r="R51" s="0" t="n">
        <f aca="false">'Sopron megye'!W192</f>
        <v>289</v>
      </c>
      <c r="S51" s="0" t="n">
        <f aca="false">'Sopron megye'!X192</f>
        <v>1</v>
      </c>
      <c r="T51" s="0" t="n">
        <f aca="false">'Sopron megye'!Y192</f>
        <v>0</v>
      </c>
      <c r="U51" s="0" t="n">
        <f aca="false">'Sopron megye'!Z192</f>
        <v>0</v>
      </c>
      <c r="V51" s="0" t="n">
        <f aca="false">'Sopron megye'!AA192</f>
        <v>0</v>
      </c>
    </row>
    <row r="52" customFormat="false" ht="13.8" hidden="false" customHeight="false" outlineLevel="0" collapsed="false">
      <c r="A52" s="0" t="str">
        <f aca="false">'Sopron megye'!A193</f>
        <v>Keresztény</v>
      </c>
      <c r="B52" s="0" t="n">
        <f aca="false">'Sopron megye'!D193</f>
        <v>402</v>
      </c>
      <c r="C52" s="0" t="n">
        <f aca="false">'Sopron megye'!E193</f>
        <v>4</v>
      </c>
      <c r="D52" s="0" t="n">
        <f aca="false">'Sopron megye'!F193</f>
        <v>1</v>
      </c>
      <c r="E52" s="0" t="n">
        <f aca="false">'Sopron megye'!G193</f>
        <v>0</v>
      </c>
      <c r="F52" s="0" t="n">
        <f aca="false">'Sopron megye'!H193</f>
        <v>0</v>
      </c>
      <c r="G52" s="0" t="n">
        <f aca="false">'Sopron megye'!I193</f>
        <v>0</v>
      </c>
      <c r="H52" s="0" t="n">
        <f aca="false">'Sopron megye'!K193</f>
        <v>453</v>
      </c>
      <c r="I52" s="0" t="n">
        <f aca="false">'Sopron megye'!L193</f>
        <v>13</v>
      </c>
      <c r="J52" s="0" t="n">
        <f aca="false">'Sopron megye'!M193</f>
        <v>2</v>
      </c>
      <c r="K52" s="0" t="n">
        <f aca="false">'Sopron megye'!N193</f>
        <v>0</v>
      </c>
      <c r="L52" s="0" t="n">
        <f aca="false">'Sopron megye'!O193</f>
        <v>0</v>
      </c>
      <c r="M52" s="0" t="n">
        <f aca="false">'Sopron megye'!Q193</f>
        <v>541</v>
      </c>
      <c r="N52" s="0" t="n">
        <f aca="false">'Sopron megye'!R193</f>
        <v>5</v>
      </c>
      <c r="O52" s="0" t="n">
        <f aca="false">'Sopron megye'!S193</f>
        <v>1</v>
      </c>
      <c r="P52" s="0" t="n">
        <f aca="false">'Sopron megye'!T193</f>
        <v>0</v>
      </c>
      <c r="Q52" s="0" t="n">
        <f aca="false">'Sopron megye'!U193</f>
        <v>0</v>
      </c>
      <c r="R52" s="0" t="n">
        <f aca="false">'Sopron megye'!W193</f>
        <v>527</v>
      </c>
      <c r="S52" s="0" t="n">
        <f aca="false">'Sopron megye'!X193</f>
        <v>4</v>
      </c>
      <c r="T52" s="0" t="n">
        <f aca="false">'Sopron megye'!Y193</f>
        <v>1</v>
      </c>
      <c r="U52" s="0" t="n">
        <f aca="false">'Sopron megye'!Z193</f>
        <v>0</v>
      </c>
      <c r="V52" s="0" t="n">
        <f aca="false">'Sopron megye'!AA193</f>
        <v>0</v>
      </c>
    </row>
    <row r="53" customFormat="false" ht="13.8" hidden="false" customHeight="false" outlineLevel="0" collapsed="false">
      <c r="A53" s="0" t="str">
        <f aca="false">'Sopron megye'!A194</f>
        <v>Kisgeresd</v>
      </c>
      <c r="B53" s="0" t="n">
        <f aca="false">'Sopron megye'!D194</f>
        <v>186</v>
      </c>
      <c r="C53" s="0" t="n">
        <f aca="false">'Sopron megye'!E194</f>
        <v>0</v>
      </c>
      <c r="D53" s="0" t="n">
        <f aca="false">'Sopron megye'!F194</f>
        <v>0</v>
      </c>
      <c r="E53" s="0" t="n">
        <f aca="false">'Sopron megye'!G194</f>
        <v>0</v>
      </c>
      <c r="F53" s="0" t="n">
        <f aca="false">'Sopron megye'!H194</f>
        <v>0</v>
      </c>
      <c r="G53" s="0" t="n">
        <f aca="false">'Sopron megye'!I194</f>
        <v>0</v>
      </c>
      <c r="H53" s="0" t="n">
        <f aca="false">'Sopron megye'!K194</f>
        <v>226</v>
      </c>
      <c r="I53" s="0" t="n">
        <f aca="false">'Sopron megye'!L194</f>
        <v>1</v>
      </c>
      <c r="J53" s="0" t="n">
        <f aca="false">'Sopron megye'!M194</f>
        <v>0</v>
      </c>
      <c r="K53" s="0" t="n">
        <f aca="false">'Sopron megye'!N194</f>
        <v>0</v>
      </c>
      <c r="L53" s="0" t="n">
        <f aca="false">'Sopron megye'!O194</f>
        <v>0</v>
      </c>
      <c r="M53" s="0" t="n">
        <f aca="false">'Sopron megye'!Q194</f>
        <v>235</v>
      </c>
      <c r="N53" s="0" t="n">
        <f aca="false">'Sopron megye'!R194</f>
        <v>1</v>
      </c>
      <c r="O53" s="0" t="n">
        <f aca="false">'Sopron megye'!S194</f>
        <v>0</v>
      </c>
      <c r="P53" s="0" t="n">
        <f aca="false">'Sopron megye'!T194</f>
        <v>0</v>
      </c>
      <c r="Q53" s="0" t="n">
        <f aca="false">'Sopron megye'!U194</f>
        <v>0</v>
      </c>
      <c r="R53" s="0" t="n">
        <f aca="false">'Sopron megye'!W194</f>
        <v>222</v>
      </c>
      <c r="S53" s="0" t="n">
        <f aca="false">'Sopron megye'!X194</f>
        <v>1</v>
      </c>
      <c r="T53" s="0" t="n">
        <f aca="false">'Sopron megye'!Y194</f>
        <v>0</v>
      </c>
      <c r="U53" s="0" t="n">
        <f aca="false">'Sopron megye'!Z194</f>
        <v>0</v>
      </c>
      <c r="V53" s="0" t="n">
        <f aca="false">'Sopron megye'!AA194</f>
        <v>0</v>
      </c>
    </row>
    <row r="54" customFormat="false" ht="13.8" hidden="false" customHeight="false" outlineLevel="0" collapsed="false">
      <c r="A54" s="0" t="str">
        <f aca="false">'Sopron megye'!A195</f>
        <v>Kisgógánfa, Gógánfa</v>
      </c>
      <c r="B54" s="0" t="n">
        <f aca="false">'Sopron megye'!D195</f>
        <v>180</v>
      </c>
      <c r="C54" s="0" t="n">
        <f aca="false">'Sopron megye'!E195</f>
        <v>4</v>
      </c>
      <c r="D54" s="0" t="n">
        <f aca="false">'Sopron megye'!F195</f>
        <v>1</v>
      </c>
      <c r="E54" s="0" t="n">
        <f aca="false">'Sopron megye'!G195</f>
        <v>0</v>
      </c>
      <c r="F54" s="0" t="n">
        <f aca="false">'Sopron megye'!H195</f>
        <v>0</v>
      </c>
      <c r="G54" s="0" t="n">
        <f aca="false">'Sopron megye'!I195</f>
        <v>0</v>
      </c>
      <c r="H54" s="0" t="n">
        <f aca="false">'Sopron megye'!K195</f>
        <v>193</v>
      </c>
      <c r="I54" s="0" t="n">
        <f aca="false">'Sopron megye'!L195</f>
        <v>0</v>
      </c>
      <c r="J54" s="0" t="n">
        <f aca="false">'Sopron megye'!M195</f>
        <v>1</v>
      </c>
      <c r="K54" s="0" t="n">
        <f aca="false">'Sopron megye'!N195</f>
        <v>0</v>
      </c>
      <c r="L54" s="0" t="n">
        <f aca="false">'Sopron megye'!O195</f>
        <v>0</v>
      </c>
      <c r="M54" s="0" t="n">
        <f aca="false">'Sopron megye'!Q195</f>
        <v>190</v>
      </c>
      <c r="N54" s="0" t="n">
        <f aca="false">'Sopron megye'!R195</f>
        <v>3</v>
      </c>
      <c r="O54" s="0" t="n">
        <f aca="false">'Sopron megye'!S195</f>
        <v>0</v>
      </c>
      <c r="P54" s="0" t="n">
        <f aca="false">'Sopron megye'!T195</f>
        <v>0</v>
      </c>
      <c r="Q54" s="0" t="n">
        <f aca="false">'Sopron megye'!U195</f>
        <v>0</v>
      </c>
      <c r="R54" s="0" t="n">
        <f aca="false">'Sopron megye'!W195</f>
        <v>192</v>
      </c>
      <c r="S54" s="0" t="n">
        <f aca="false">'Sopron megye'!X195</f>
        <v>0</v>
      </c>
      <c r="T54" s="0" t="n">
        <f aca="false">'Sopron megye'!Y195</f>
        <v>0</v>
      </c>
      <c r="U54" s="0" t="n">
        <f aca="false">'Sopron megye'!Z195</f>
        <v>0</v>
      </c>
      <c r="V54" s="0" t="n">
        <f aca="false">'Sopron megye'!AA195</f>
        <v>0</v>
      </c>
    </row>
    <row r="55" customFormat="false" ht="13.8" hidden="false" customHeight="false" outlineLevel="0" collapsed="false">
      <c r="A55" s="0" t="str">
        <f aca="false">'Sopron megye'!A196</f>
        <v>Kislédecz</v>
      </c>
      <c r="B55" s="0" t="n">
        <f aca="false">'Sopron megye'!D196</f>
        <v>198</v>
      </c>
      <c r="C55" s="0" t="n">
        <f aca="false">'Sopron megye'!E196</f>
        <v>10</v>
      </c>
      <c r="D55" s="0" t="n">
        <f aca="false">'Sopron megye'!F196</f>
        <v>4</v>
      </c>
      <c r="E55" s="0" t="n">
        <f aca="false">'Sopron megye'!G196</f>
        <v>0</v>
      </c>
      <c r="F55" s="0" t="n">
        <f aca="false">'Sopron megye'!H196</f>
        <v>1</v>
      </c>
      <c r="G55" s="0" t="n">
        <f aca="false">'Sopron megye'!I196</f>
        <v>0</v>
      </c>
      <c r="H55" s="0" t="n">
        <f aca="false">'Sopron megye'!K196</f>
        <v>222</v>
      </c>
      <c r="I55" s="0" t="n">
        <f aca="false">'Sopron megye'!L196</f>
        <v>12</v>
      </c>
      <c r="J55" s="0" t="n">
        <f aca="false">'Sopron megye'!M196</f>
        <v>8</v>
      </c>
      <c r="K55" s="0" t="n">
        <f aca="false">'Sopron megye'!N196</f>
        <v>0</v>
      </c>
      <c r="L55" s="0" t="n">
        <f aca="false">'Sopron megye'!O196</f>
        <v>2</v>
      </c>
      <c r="M55" s="0" t="n">
        <f aca="false">'Sopron megye'!Q196</f>
        <v>236</v>
      </c>
      <c r="N55" s="0" t="n">
        <f aca="false">'Sopron megye'!R196</f>
        <v>8</v>
      </c>
      <c r="O55" s="0" t="n">
        <f aca="false">'Sopron megye'!S196</f>
        <v>1</v>
      </c>
      <c r="P55" s="0" t="n">
        <f aca="false">'Sopron megye'!T196</f>
        <v>0</v>
      </c>
      <c r="Q55" s="0" t="n">
        <f aca="false">'Sopron megye'!U196</f>
        <v>1</v>
      </c>
      <c r="R55" s="0" t="n">
        <f aca="false">'Sopron megye'!W196</f>
        <v>253</v>
      </c>
      <c r="S55" s="0" t="n">
        <f aca="false">'Sopron megye'!X196</f>
        <v>6</v>
      </c>
      <c r="T55" s="0" t="n">
        <f aca="false">'Sopron megye'!Y196</f>
        <v>1</v>
      </c>
      <c r="U55" s="0" t="n">
        <f aca="false">'Sopron megye'!Z196</f>
        <v>0</v>
      </c>
      <c r="V55" s="0" t="n">
        <f aca="false">'Sopron megye'!AA196</f>
        <v>1</v>
      </c>
    </row>
    <row r="56" customFormat="false" ht="13.8" hidden="false" customHeight="false" outlineLevel="0" collapsed="false">
      <c r="A56" s="0" t="str">
        <f aca="false">'Sopron megye'!A197</f>
        <v>Lócs</v>
      </c>
      <c r="B56" s="0" t="n">
        <f aca="false">'Sopron megye'!D197</f>
        <v>477</v>
      </c>
      <c r="C56" s="0" t="n">
        <f aca="false">'Sopron megye'!E197</f>
        <v>1</v>
      </c>
      <c r="D56" s="0" t="n">
        <f aca="false">'Sopron megye'!F197</f>
        <v>0</v>
      </c>
      <c r="E56" s="0" t="n">
        <f aca="false">'Sopron megye'!G197</f>
        <v>0</v>
      </c>
      <c r="F56" s="0" t="n">
        <f aca="false">'Sopron megye'!H197</f>
        <v>0</v>
      </c>
      <c r="G56" s="0" t="n">
        <f aca="false">'Sopron megye'!I197</f>
        <v>0</v>
      </c>
      <c r="H56" s="0" t="n">
        <f aca="false">'Sopron megye'!K197</f>
        <v>523</v>
      </c>
      <c r="I56" s="0" t="n">
        <f aca="false">'Sopron megye'!L197</f>
        <v>0</v>
      </c>
      <c r="J56" s="0" t="n">
        <f aca="false">'Sopron megye'!M197</f>
        <v>0</v>
      </c>
      <c r="K56" s="0" t="n">
        <f aca="false">'Sopron megye'!N197</f>
        <v>0</v>
      </c>
      <c r="L56" s="0" t="n">
        <f aca="false">'Sopron megye'!O197</f>
        <v>0</v>
      </c>
      <c r="M56" s="0" t="n">
        <f aca="false">'Sopron megye'!Q197</f>
        <v>552</v>
      </c>
      <c r="N56" s="0" t="n">
        <f aca="false">'Sopron megye'!R197</f>
        <v>1</v>
      </c>
      <c r="O56" s="0" t="n">
        <f aca="false">'Sopron megye'!S197</f>
        <v>0</v>
      </c>
      <c r="P56" s="0" t="n">
        <f aca="false">'Sopron megye'!T197</f>
        <v>0</v>
      </c>
      <c r="Q56" s="0" t="n">
        <f aca="false">'Sopron megye'!U197</f>
        <v>1</v>
      </c>
      <c r="R56" s="0" t="n">
        <f aca="false">'Sopron megye'!W197</f>
        <v>505</v>
      </c>
      <c r="S56" s="0" t="n">
        <f aca="false">'Sopron megye'!X197</f>
        <v>3</v>
      </c>
      <c r="T56" s="0" t="n">
        <f aca="false">'Sopron megye'!Y197</f>
        <v>0</v>
      </c>
      <c r="U56" s="0" t="n">
        <f aca="false">'Sopron megye'!Z197</f>
        <v>0</v>
      </c>
      <c r="V56" s="0" t="n">
        <f aca="false">'Sopron megye'!AA197</f>
        <v>0</v>
      </c>
    </row>
    <row r="57" customFormat="false" ht="13.8" hidden="false" customHeight="false" outlineLevel="0" collapsed="false">
      <c r="A57" s="0" t="str">
        <f aca="false">'Sopron megye'!A198</f>
        <v>Lövő, Németlövő</v>
      </c>
      <c r="B57" s="0" t="n">
        <f aca="false">'Sopron megye'!D198</f>
        <v>1203</v>
      </c>
      <c r="C57" s="0" t="n">
        <f aca="false">'Sopron megye'!E198</f>
        <v>19</v>
      </c>
      <c r="D57" s="0" t="n">
        <f aca="false">'Sopron megye'!F198</f>
        <v>18</v>
      </c>
      <c r="E57" s="0" t="n">
        <f aca="false">'Sopron megye'!G198</f>
        <v>0</v>
      </c>
      <c r="F57" s="0" t="n">
        <f aca="false">'Sopron megye'!H198</f>
        <v>1</v>
      </c>
      <c r="G57" s="0" t="n">
        <f aca="false">'Sopron megye'!I198</f>
        <v>0</v>
      </c>
      <c r="H57" s="0" t="n">
        <f aca="false">'Sopron megye'!K198</f>
        <v>1293</v>
      </c>
      <c r="I57" s="0" t="n">
        <f aca="false">'Sopron megye'!L198</f>
        <v>28</v>
      </c>
      <c r="J57" s="0" t="n">
        <f aca="false">'Sopron megye'!M198</f>
        <v>0</v>
      </c>
      <c r="K57" s="0" t="n">
        <f aca="false">'Sopron megye'!N198</f>
        <v>0</v>
      </c>
      <c r="L57" s="0" t="n">
        <f aca="false">'Sopron megye'!O198</f>
        <v>4</v>
      </c>
      <c r="M57" s="0" t="n">
        <f aca="false">'Sopron megye'!Q198</f>
        <v>1340</v>
      </c>
      <c r="N57" s="0" t="n">
        <f aca="false">'Sopron megye'!R198</f>
        <v>39</v>
      </c>
      <c r="O57" s="0" t="n">
        <f aca="false">'Sopron megye'!S198</f>
        <v>3</v>
      </c>
      <c r="P57" s="0" t="n">
        <f aca="false">'Sopron megye'!T198</f>
        <v>3</v>
      </c>
      <c r="Q57" s="0" t="n">
        <f aca="false">'Sopron megye'!U198</f>
        <v>1</v>
      </c>
      <c r="R57" s="0" t="n">
        <f aca="false">'Sopron megye'!W198</f>
        <v>1412</v>
      </c>
      <c r="S57" s="0" t="n">
        <f aca="false">'Sopron megye'!X198</f>
        <v>5</v>
      </c>
      <c r="T57" s="0" t="n">
        <f aca="false">'Sopron megye'!Y198</f>
        <v>1</v>
      </c>
      <c r="U57" s="0" t="n">
        <f aca="false">'Sopron megye'!Z198</f>
        <v>0</v>
      </c>
      <c r="V57" s="0" t="n">
        <f aca="false">'Sopron megye'!AA198</f>
        <v>2</v>
      </c>
    </row>
    <row r="58" customFormat="false" ht="13.8" hidden="false" customHeight="false" outlineLevel="0" collapsed="false">
      <c r="A58" s="0" t="str">
        <f aca="false">'Sopron megye'!A199</f>
        <v>Makkoshetye</v>
      </c>
      <c r="B58" s="0" t="n">
        <f aca="false">'Sopron megye'!D199</f>
        <v>83</v>
      </c>
      <c r="C58" s="0" t="n">
        <f aca="false">'Sopron megye'!E199</f>
        <v>1</v>
      </c>
      <c r="D58" s="0" t="n">
        <f aca="false">'Sopron megye'!F199</f>
        <v>0</v>
      </c>
      <c r="E58" s="0" t="n">
        <f aca="false">'Sopron megye'!G199</f>
        <v>0</v>
      </c>
      <c r="F58" s="0" t="n">
        <f aca="false">'Sopron megye'!H199</f>
        <v>0</v>
      </c>
      <c r="G58" s="0" t="n">
        <f aca="false">'Sopron megye'!I199</f>
        <v>0</v>
      </c>
      <c r="H58" s="0" t="n">
        <f aca="false">'Sopron megye'!K199</f>
        <v>81</v>
      </c>
      <c r="I58" s="0" t="n">
        <f aca="false">'Sopron megye'!L199</f>
        <v>2</v>
      </c>
      <c r="J58" s="0" t="n">
        <f aca="false">'Sopron megye'!M199</f>
        <v>0</v>
      </c>
      <c r="K58" s="0" t="n">
        <f aca="false">'Sopron megye'!N199</f>
        <v>0</v>
      </c>
      <c r="L58" s="0" t="n">
        <f aca="false">'Sopron megye'!O199</f>
        <v>2</v>
      </c>
      <c r="M58" s="0" t="n">
        <f aca="false">'Sopron megye'!Q199</f>
        <v>72</v>
      </c>
      <c r="N58" s="0" t="n">
        <f aca="false">'Sopron megye'!R199</f>
        <v>2</v>
      </c>
      <c r="O58" s="0" t="n">
        <f aca="false">'Sopron megye'!S199</f>
        <v>0</v>
      </c>
      <c r="P58" s="0" t="n">
        <f aca="false">'Sopron megye'!T199</f>
        <v>0</v>
      </c>
      <c r="Q58" s="0" t="n">
        <f aca="false">'Sopron megye'!U199</f>
        <v>0</v>
      </c>
      <c r="R58" s="0" t="n">
        <f aca="false">'Sopron megye'!W199</f>
        <v>76</v>
      </c>
      <c r="S58" s="0" t="n">
        <f aca="false">'Sopron megye'!X199</f>
        <v>2</v>
      </c>
      <c r="T58" s="0" t="n">
        <f aca="false">'Sopron megye'!Y199</f>
        <v>0</v>
      </c>
      <c r="U58" s="0" t="n">
        <f aca="false">'Sopron megye'!Z199</f>
        <v>0</v>
      </c>
      <c r="V58" s="0" t="n">
        <f aca="false">'Sopron megye'!AA199</f>
        <v>0</v>
      </c>
    </row>
    <row r="59" customFormat="false" ht="13.8" hidden="false" customHeight="false" outlineLevel="0" collapsed="false">
      <c r="A59" s="0" t="str">
        <f aca="false">'Sopron megye'!A200</f>
        <v>Mesterháza</v>
      </c>
      <c r="B59" s="0" t="n">
        <f aca="false">'Sopron megye'!D200</f>
        <v>277</v>
      </c>
      <c r="C59" s="0" t="n">
        <f aca="false">'Sopron megye'!E200</f>
        <v>10</v>
      </c>
      <c r="D59" s="0" t="n">
        <f aca="false">'Sopron megye'!F200</f>
        <v>0</v>
      </c>
      <c r="E59" s="0" t="n">
        <f aca="false">'Sopron megye'!G200</f>
        <v>0</v>
      </c>
      <c r="F59" s="0" t="n">
        <f aca="false">'Sopron megye'!H200</f>
        <v>0</v>
      </c>
      <c r="G59" s="0" t="n">
        <f aca="false">'Sopron megye'!I200</f>
        <v>0</v>
      </c>
      <c r="H59" s="0" t="n">
        <f aca="false">'Sopron megye'!K200</f>
        <v>314</v>
      </c>
      <c r="I59" s="0" t="n">
        <f aca="false">'Sopron megye'!L200</f>
        <v>4</v>
      </c>
      <c r="J59" s="0" t="n">
        <f aca="false">'Sopron megye'!M200</f>
        <v>0</v>
      </c>
      <c r="K59" s="0" t="n">
        <f aca="false">'Sopron megye'!N200</f>
        <v>0</v>
      </c>
      <c r="L59" s="0" t="n">
        <f aca="false">'Sopron megye'!O200</f>
        <v>0</v>
      </c>
      <c r="M59" s="0" t="n">
        <f aca="false">'Sopron megye'!Q200</f>
        <v>292</v>
      </c>
      <c r="N59" s="0" t="n">
        <f aca="false">'Sopron megye'!R200</f>
        <v>1</v>
      </c>
      <c r="O59" s="0" t="n">
        <f aca="false">'Sopron megye'!S200</f>
        <v>1</v>
      </c>
      <c r="P59" s="0" t="n">
        <f aca="false">'Sopron megye'!T200</f>
        <v>0</v>
      </c>
      <c r="Q59" s="0" t="n">
        <f aca="false">'Sopron megye'!U200</f>
        <v>0</v>
      </c>
      <c r="R59" s="0" t="n">
        <f aca="false">'Sopron megye'!W200</f>
        <v>294</v>
      </c>
      <c r="S59" s="0" t="n">
        <f aca="false">'Sopron megye'!X200</f>
        <v>5</v>
      </c>
      <c r="T59" s="0" t="n">
        <f aca="false">'Sopron megye'!Y200</f>
        <v>0</v>
      </c>
      <c r="U59" s="0" t="n">
        <f aca="false">'Sopron megye'!Z200</f>
        <v>0</v>
      </c>
      <c r="V59" s="0" t="n">
        <f aca="false">'Sopron megye'!AA200</f>
        <v>0</v>
      </c>
    </row>
    <row r="60" customFormat="false" ht="13.8" hidden="false" customHeight="false" outlineLevel="0" collapsed="false">
      <c r="A60" s="0" t="str">
        <f aca="false">'Sopron megye'!A201</f>
        <v>Nagygeresd</v>
      </c>
      <c r="B60" s="0" t="n">
        <f aca="false">'Sopron megye'!D201</f>
        <v>419</v>
      </c>
      <c r="C60" s="0" t="n">
        <f aca="false">'Sopron megye'!E201</f>
        <v>3</v>
      </c>
      <c r="D60" s="0" t="n">
        <f aca="false">'Sopron megye'!F201</f>
        <v>0</v>
      </c>
      <c r="E60" s="0" t="n">
        <f aca="false">'Sopron megye'!G201</f>
        <v>0</v>
      </c>
      <c r="F60" s="0" t="n">
        <f aca="false">'Sopron megye'!H201</f>
        <v>0</v>
      </c>
      <c r="G60" s="0" t="n">
        <f aca="false">'Sopron megye'!I201</f>
        <v>0</v>
      </c>
      <c r="H60" s="0" t="n">
        <f aca="false">'Sopron megye'!K201</f>
        <v>467</v>
      </c>
      <c r="I60" s="0" t="n">
        <f aca="false">'Sopron megye'!L201</f>
        <v>2</v>
      </c>
      <c r="J60" s="0" t="n">
        <f aca="false">'Sopron megye'!M201</f>
        <v>0</v>
      </c>
      <c r="K60" s="0" t="n">
        <f aca="false">'Sopron megye'!N201</f>
        <v>0</v>
      </c>
      <c r="L60" s="0" t="n">
        <f aca="false">'Sopron megye'!O201</f>
        <v>0</v>
      </c>
      <c r="M60" s="0" t="n">
        <f aca="false">'Sopron megye'!Q201</f>
        <v>447</v>
      </c>
      <c r="N60" s="0" t="n">
        <f aca="false">'Sopron megye'!R201</f>
        <v>0</v>
      </c>
      <c r="O60" s="0" t="n">
        <f aca="false">'Sopron megye'!S201</f>
        <v>0</v>
      </c>
      <c r="P60" s="0" t="n">
        <f aca="false">'Sopron megye'!T201</f>
        <v>0</v>
      </c>
      <c r="Q60" s="0" t="n">
        <f aca="false">'Sopron megye'!U201</f>
        <v>1</v>
      </c>
      <c r="R60" s="0" t="n">
        <f aca="false">'Sopron megye'!W201</f>
        <v>474</v>
      </c>
      <c r="S60" s="0" t="n">
        <f aca="false">'Sopron megye'!X201</f>
        <v>1</v>
      </c>
      <c r="T60" s="0" t="n">
        <f aca="false">'Sopron megye'!Y201</f>
        <v>0</v>
      </c>
      <c r="U60" s="0" t="n">
        <f aca="false">'Sopron megye'!Z201</f>
        <v>0</v>
      </c>
      <c r="V60" s="0" t="n">
        <f aca="false">'Sopron megye'!AA201</f>
        <v>0</v>
      </c>
    </row>
    <row r="61" customFormat="false" ht="13.8" hidden="false" customHeight="false" outlineLevel="0" collapsed="false">
      <c r="A61" s="0" t="str">
        <f aca="false">'Sopron megye'!A202</f>
        <v>Nemeskér</v>
      </c>
      <c r="B61" s="0" t="n">
        <f aca="false">'Sopron megye'!D202</f>
        <v>594</v>
      </c>
      <c r="C61" s="0" t="n">
        <f aca="false">'Sopron megye'!E202</f>
        <v>12</v>
      </c>
      <c r="D61" s="0" t="n">
        <f aca="false">'Sopron megye'!F202</f>
        <v>3</v>
      </c>
      <c r="E61" s="0" t="n">
        <f aca="false">'Sopron megye'!G202</f>
        <v>0</v>
      </c>
      <c r="F61" s="0" t="n">
        <f aca="false">'Sopron megye'!H202</f>
        <v>2</v>
      </c>
      <c r="G61" s="0" t="n">
        <f aca="false">'Sopron megye'!I202</f>
        <v>0</v>
      </c>
      <c r="H61" s="0" t="n">
        <f aca="false">'Sopron megye'!K202</f>
        <v>662</v>
      </c>
      <c r="I61" s="0" t="n">
        <f aca="false">'Sopron megye'!L202</f>
        <v>9</v>
      </c>
      <c r="J61" s="0" t="n">
        <f aca="false">'Sopron megye'!M202</f>
        <v>1</v>
      </c>
      <c r="K61" s="0" t="n">
        <f aca="false">'Sopron megye'!N202</f>
        <v>0</v>
      </c>
      <c r="L61" s="0" t="n">
        <f aca="false">'Sopron megye'!O202</f>
        <v>0</v>
      </c>
      <c r="M61" s="0" t="n">
        <f aca="false">'Sopron megye'!Q202</f>
        <v>643</v>
      </c>
      <c r="N61" s="0" t="n">
        <f aca="false">'Sopron megye'!R202</f>
        <v>6</v>
      </c>
      <c r="O61" s="0" t="n">
        <f aca="false">'Sopron megye'!S202</f>
        <v>1</v>
      </c>
      <c r="P61" s="0" t="n">
        <f aca="false">'Sopron megye'!T202</f>
        <v>0</v>
      </c>
      <c r="Q61" s="0" t="n">
        <f aca="false">'Sopron megye'!U202</f>
        <v>0</v>
      </c>
      <c r="R61" s="0" t="n">
        <f aca="false">'Sopron megye'!W202</f>
        <v>615</v>
      </c>
      <c r="S61" s="0" t="n">
        <f aca="false">'Sopron megye'!X202</f>
        <v>0</v>
      </c>
      <c r="T61" s="0" t="n">
        <f aca="false">'Sopron megye'!Y202</f>
        <v>0</v>
      </c>
      <c r="U61" s="0" t="n">
        <f aca="false">'Sopron megye'!Z202</f>
        <v>0</v>
      </c>
      <c r="V61" s="0" t="n">
        <f aca="false">'Sopron megye'!AA202</f>
        <v>0</v>
      </c>
    </row>
    <row r="62" customFormat="false" ht="13.8" hidden="false" customHeight="false" outlineLevel="0" collapsed="false">
      <c r="A62" s="0" t="str">
        <f aca="false">'Sopron megye'!A203</f>
        <v>Nemesládony</v>
      </c>
      <c r="B62" s="0" t="n">
        <f aca="false">'Sopron megye'!D203</f>
        <v>601</v>
      </c>
      <c r="C62" s="0" t="n">
        <f aca="false">'Sopron megye'!E203</f>
        <v>0</v>
      </c>
      <c r="D62" s="0" t="n">
        <f aca="false">'Sopron megye'!F203</f>
        <v>0</v>
      </c>
      <c r="E62" s="0" t="n">
        <f aca="false">'Sopron megye'!G203</f>
        <v>0</v>
      </c>
      <c r="F62" s="0" t="n">
        <f aca="false">'Sopron megye'!H203</f>
        <v>0</v>
      </c>
      <c r="G62" s="0" t="n">
        <f aca="false">'Sopron megye'!I203</f>
        <v>0</v>
      </c>
      <c r="H62" s="0" t="n">
        <f aca="false">'Sopron megye'!K203</f>
        <v>536</v>
      </c>
      <c r="I62" s="0" t="n">
        <f aca="false">'Sopron megye'!L203</f>
        <v>0</v>
      </c>
      <c r="J62" s="0" t="n">
        <f aca="false">'Sopron megye'!M203</f>
        <v>0</v>
      </c>
      <c r="K62" s="0" t="n">
        <f aca="false">'Sopron megye'!N203</f>
        <v>0</v>
      </c>
      <c r="L62" s="0" t="n">
        <f aca="false">'Sopron megye'!O203</f>
        <v>0</v>
      </c>
      <c r="M62" s="0" t="n">
        <f aca="false">'Sopron megye'!Q203</f>
        <v>485</v>
      </c>
      <c r="N62" s="0" t="n">
        <f aca="false">'Sopron megye'!R203</f>
        <v>2</v>
      </c>
      <c r="O62" s="0" t="n">
        <f aca="false">'Sopron megye'!S203</f>
        <v>0</v>
      </c>
      <c r="P62" s="0" t="n">
        <f aca="false">'Sopron megye'!T203</f>
        <v>0</v>
      </c>
      <c r="Q62" s="0" t="n">
        <f aca="false">'Sopron megye'!U203</f>
        <v>0</v>
      </c>
      <c r="R62" s="0" t="n">
        <f aca="false">'Sopron megye'!W203</f>
        <v>523</v>
      </c>
      <c r="S62" s="0" t="n">
        <f aca="false">'Sopron megye'!X203</f>
        <v>2</v>
      </c>
      <c r="T62" s="0" t="n">
        <f aca="false">'Sopron megye'!Y203</f>
        <v>1</v>
      </c>
      <c r="U62" s="0" t="n">
        <f aca="false">'Sopron megye'!Z203</f>
        <v>0</v>
      </c>
      <c r="V62" s="0" t="n">
        <f aca="false">'Sopron megye'!AA203</f>
        <v>0</v>
      </c>
    </row>
    <row r="63" customFormat="false" ht="13.8" hidden="false" customHeight="false" outlineLevel="0" collapsed="false">
      <c r="A63" s="0" t="str">
        <f aca="false">'Sopron megye'!A204</f>
        <v>Nemesvis</v>
      </c>
      <c r="B63" s="0" t="n">
        <f aca="false">'Sopron megye'!D204</f>
        <v>440</v>
      </c>
      <c r="C63" s="0" t="n">
        <f aca="false">'Sopron megye'!E204</f>
        <v>15</v>
      </c>
      <c r="D63" s="0" t="n">
        <f aca="false">'Sopron megye'!F204</f>
        <v>4</v>
      </c>
      <c r="E63" s="0" t="n">
        <f aca="false">'Sopron megye'!G204</f>
        <v>0</v>
      </c>
      <c r="F63" s="0" t="n">
        <f aca="false">'Sopron megye'!H204</f>
        <v>20</v>
      </c>
      <c r="G63" s="0" t="n">
        <f aca="false">'Sopron megye'!I204</f>
        <v>0</v>
      </c>
      <c r="H63" s="0" t="n">
        <f aca="false">'Sopron megye'!K204</f>
        <v>453</v>
      </c>
      <c r="I63" s="0" t="n">
        <f aca="false">'Sopron megye'!L204</f>
        <v>21</v>
      </c>
      <c r="J63" s="0" t="n">
        <f aca="false">'Sopron megye'!M204</f>
        <v>0</v>
      </c>
      <c r="K63" s="0" t="n">
        <f aca="false">'Sopron megye'!N204</f>
        <v>0</v>
      </c>
      <c r="L63" s="0" t="n">
        <f aca="false">'Sopron megye'!O204</f>
        <v>1</v>
      </c>
      <c r="M63" s="0" t="n">
        <f aca="false">'Sopron megye'!Q204</f>
        <v>438</v>
      </c>
      <c r="N63" s="0" t="n">
        <f aca="false">'Sopron megye'!R204</f>
        <v>17</v>
      </c>
      <c r="O63" s="0" t="n">
        <f aca="false">'Sopron megye'!S204</f>
        <v>2</v>
      </c>
      <c r="P63" s="0" t="n">
        <f aca="false">'Sopron megye'!T204</f>
        <v>0</v>
      </c>
      <c r="Q63" s="0" t="n">
        <f aca="false">'Sopron megye'!U204</f>
        <v>1</v>
      </c>
      <c r="R63" s="0" t="n">
        <f aca="false">'Sopron megye'!W204</f>
        <v>451</v>
      </c>
      <c r="S63" s="0" t="n">
        <f aca="false">'Sopron megye'!X204</f>
        <v>19</v>
      </c>
      <c r="T63" s="0" t="n">
        <f aca="false">'Sopron megye'!Y204</f>
        <v>1</v>
      </c>
      <c r="U63" s="0" t="n">
        <f aca="false">'Sopron megye'!Z204</f>
        <v>0</v>
      </c>
      <c r="V63" s="0" t="n">
        <f aca="false">'Sopron megye'!AA204</f>
        <v>1</v>
      </c>
    </row>
    <row r="64" customFormat="false" ht="13.8" hidden="false" customHeight="false" outlineLevel="0" collapsed="false">
      <c r="A64" s="0" t="str">
        <f aca="false">'Sopron megye'!A205</f>
        <v>Németzsidány</v>
      </c>
      <c r="B64" s="0" t="n">
        <f aca="false">'Sopron megye'!D205</f>
        <v>7</v>
      </c>
      <c r="C64" s="0" t="n">
        <f aca="false">'Sopron megye'!E205</f>
        <v>316</v>
      </c>
      <c r="D64" s="0" t="n">
        <f aca="false">'Sopron megye'!F205</f>
        <v>13</v>
      </c>
      <c r="E64" s="0" t="n">
        <f aca="false">'Sopron megye'!G205</f>
        <v>0</v>
      </c>
      <c r="F64" s="0" t="n">
        <f aca="false">'Sopron megye'!H205</f>
        <v>0</v>
      </c>
      <c r="G64" s="0" t="n">
        <f aca="false">'Sopron megye'!I205</f>
        <v>0</v>
      </c>
      <c r="H64" s="0" t="n">
        <f aca="false">'Sopron megye'!K205</f>
        <v>15</v>
      </c>
      <c r="I64" s="0" t="n">
        <f aca="false">'Sopron megye'!L205</f>
        <v>297</v>
      </c>
      <c r="J64" s="0" t="n">
        <f aca="false">'Sopron megye'!M205</f>
        <v>4</v>
      </c>
      <c r="K64" s="0" t="n">
        <f aca="false">'Sopron megye'!N205</f>
        <v>0</v>
      </c>
      <c r="L64" s="0" t="n">
        <f aca="false">'Sopron megye'!O205</f>
        <v>0</v>
      </c>
      <c r="M64" s="0" t="n">
        <f aca="false">'Sopron megye'!Q205</f>
        <v>7</v>
      </c>
      <c r="N64" s="0" t="n">
        <f aca="false">'Sopron megye'!R205</f>
        <v>291</v>
      </c>
      <c r="O64" s="0" t="n">
        <f aca="false">'Sopron megye'!S205</f>
        <v>14</v>
      </c>
      <c r="P64" s="0" t="n">
        <f aca="false">'Sopron megye'!T205</f>
        <v>0</v>
      </c>
      <c r="Q64" s="0" t="n">
        <f aca="false">'Sopron megye'!U205</f>
        <v>0</v>
      </c>
      <c r="R64" s="0" t="n">
        <f aca="false">'Sopron megye'!W205</f>
        <v>12</v>
      </c>
      <c r="S64" s="0" t="n">
        <f aca="false">'Sopron megye'!X205</f>
        <v>266</v>
      </c>
      <c r="T64" s="0" t="n">
        <f aca="false">'Sopron megye'!Y205</f>
        <v>10</v>
      </c>
      <c r="U64" s="0" t="n">
        <f aca="false">'Sopron megye'!Z205</f>
        <v>0</v>
      </c>
      <c r="V64" s="0" t="n">
        <f aca="false">'Sopron megye'!AA205</f>
        <v>15</v>
      </c>
    </row>
    <row r="65" customFormat="false" ht="13.8" hidden="false" customHeight="false" outlineLevel="0" collapsed="false">
      <c r="A65" s="0" t="str">
        <f aca="false">'Sopron megye'!A206</f>
        <v>Ólmod, Bleigraben</v>
      </c>
      <c r="B65" s="0" t="n">
        <f aca="false">'Sopron megye'!D206</f>
        <v>0</v>
      </c>
      <c r="C65" s="0" t="n">
        <f aca="false">'Sopron megye'!E206</f>
        <v>3</v>
      </c>
      <c r="D65" s="0" t="n">
        <f aca="false">'Sopron megye'!F206</f>
        <v>229</v>
      </c>
      <c r="E65" s="0" t="n">
        <f aca="false">'Sopron megye'!G206</f>
        <v>0</v>
      </c>
      <c r="F65" s="0" t="n">
        <f aca="false">'Sopron megye'!H206</f>
        <v>0</v>
      </c>
      <c r="G65" s="0" t="n">
        <f aca="false">'Sopron megye'!I206</f>
        <v>0</v>
      </c>
      <c r="H65" s="0" t="n">
        <f aca="false">'Sopron megye'!K206</f>
        <v>1</v>
      </c>
      <c r="I65" s="0" t="n">
        <f aca="false">'Sopron megye'!L206</f>
        <v>4</v>
      </c>
      <c r="J65" s="0" t="n">
        <f aca="false">'Sopron megye'!M206</f>
        <v>267</v>
      </c>
      <c r="K65" s="0" t="n">
        <f aca="false">'Sopron megye'!N206</f>
        <v>0</v>
      </c>
      <c r="L65" s="0" t="n">
        <f aca="false">'Sopron megye'!O206</f>
        <v>0</v>
      </c>
      <c r="M65" s="0" t="n">
        <f aca="false">'Sopron megye'!Q206</f>
        <v>0</v>
      </c>
      <c r="N65" s="0" t="n">
        <f aca="false">'Sopron megye'!R206</f>
        <v>2</v>
      </c>
      <c r="O65" s="0" t="n">
        <f aca="false">'Sopron megye'!S206</f>
        <v>296</v>
      </c>
      <c r="P65" s="0" t="n">
        <f aca="false">'Sopron megye'!T206</f>
        <v>0</v>
      </c>
      <c r="Q65" s="0" t="n">
        <f aca="false">'Sopron megye'!U206</f>
        <v>0</v>
      </c>
      <c r="R65" s="0" t="n">
        <f aca="false">'Sopron megye'!W206</f>
        <v>6</v>
      </c>
      <c r="S65" s="0" t="n">
        <f aca="false">'Sopron megye'!X206</f>
        <v>1</v>
      </c>
      <c r="T65" s="0" t="n">
        <f aca="false">'Sopron megye'!Y206</f>
        <v>263</v>
      </c>
      <c r="U65" s="0" t="n">
        <f aca="false">'Sopron megye'!Z206</f>
        <v>0</v>
      </c>
      <c r="V65" s="0" t="n">
        <f aca="false">'Sopron megye'!AA206</f>
        <v>0</v>
      </c>
    </row>
    <row r="66" customFormat="false" ht="13.8" hidden="false" customHeight="false" outlineLevel="0" collapsed="false">
      <c r="A66" s="0" t="str">
        <f aca="false">'Sopron megye'!A207</f>
        <v>Peresznye</v>
      </c>
      <c r="B66" s="0" t="n">
        <f aca="false">'Sopron megye'!D207</f>
        <v>46</v>
      </c>
      <c r="C66" s="0" t="n">
        <f aca="false">'Sopron megye'!E207</f>
        <v>34</v>
      </c>
      <c r="D66" s="0" t="n">
        <f aca="false">'Sopron megye'!F207</f>
        <v>472</v>
      </c>
      <c r="E66" s="0" t="n">
        <f aca="false">'Sopron megye'!G207</f>
        <v>0</v>
      </c>
      <c r="F66" s="0" t="n">
        <f aca="false">'Sopron megye'!H207</f>
        <v>0</v>
      </c>
      <c r="G66" s="0" t="n">
        <f aca="false">'Sopron megye'!I207</f>
        <v>0</v>
      </c>
      <c r="H66" s="0" t="n">
        <f aca="false">'Sopron megye'!K207</f>
        <v>49</v>
      </c>
      <c r="I66" s="0" t="n">
        <f aca="false">'Sopron megye'!L207</f>
        <v>58</v>
      </c>
      <c r="J66" s="0" t="n">
        <f aca="false">'Sopron megye'!M207</f>
        <v>521</v>
      </c>
      <c r="K66" s="0" t="n">
        <f aca="false">'Sopron megye'!N207</f>
        <v>0</v>
      </c>
      <c r="L66" s="0" t="n">
        <f aca="false">'Sopron megye'!O207</f>
        <v>8</v>
      </c>
      <c r="M66" s="0" t="n">
        <f aca="false">'Sopron megye'!Q207</f>
        <v>81</v>
      </c>
      <c r="N66" s="0" t="n">
        <f aca="false">'Sopron megye'!R207</f>
        <v>37</v>
      </c>
      <c r="O66" s="0" t="n">
        <f aca="false">'Sopron megye'!S207</f>
        <v>571</v>
      </c>
      <c r="P66" s="0" t="n">
        <f aca="false">'Sopron megye'!T207</f>
        <v>0</v>
      </c>
      <c r="Q66" s="0" t="n">
        <f aca="false">'Sopron megye'!U207</f>
        <v>8</v>
      </c>
      <c r="R66" s="0" t="n">
        <f aca="false">'Sopron megye'!W207</f>
        <v>145</v>
      </c>
      <c r="S66" s="0" t="n">
        <f aca="false">'Sopron megye'!X207</f>
        <v>20</v>
      </c>
      <c r="T66" s="0" t="n">
        <f aca="false">'Sopron megye'!Y207</f>
        <v>579</v>
      </c>
      <c r="U66" s="0" t="n">
        <f aca="false">'Sopron megye'!Z207</f>
        <v>0</v>
      </c>
      <c r="V66" s="0" t="n">
        <f aca="false">'Sopron megye'!AA207</f>
        <v>0</v>
      </c>
    </row>
    <row r="67" customFormat="false" ht="13.8" hidden="false" customHeight="false" outlineLevel="0" collapsed="false">
      <c r="A67" s="0" t="str">
        <f aca="false">'Sopron megye'!A208</f>
        <v>Pórládony</v>
      </c>
      <c r="B67" s="0" t="n">
        <f aca="false">'Sopron megye'!D208</f>
        <v>477</v>
      </c>
      <c r="C67" s="0" t="n">
        <f aca="false">'Sopron megye'!E208</f>
        <v>5</v>
      </c>
      <c r="D67" s="0" t="n">
        <f aca="false">'Sopron megye'!F208</f>
        <v>0</v>
      </c>
      <c r="E67" s="0" t="n">
        <f aca="false">'Sopron megye'!G208</f>
        <v>0</v>
      </c>
      <c r="F67" s="0" t="n">
        <f aca="false">'Sopron megye'!H208</f>
        <v>0</v>
      </c>
      <c r="G67" s="0" t="n">
        <f aca="false">'Sopron megye'!I208</f>
        <v>0</v>
      </c>
      <c r="H67" s="0" t="n">
        <f aca="false">'Sopron megye'!K208</f>
        <v>451</v>
      </c>
      <c r="I67" s="0" t="n">
        <f aca="false">'Sopron megye'!L208</f>
        <v>2</v>
      </c>
      <c r="J67" s="0" t="n">
        <f aca="false">'Sopron megye'!M208</f>
        <v>2</v>
      </c>
      <c r="K67" s="0" t="n">
        <f aca="false">'Sopron megye'!N208</f>
        <v>0</v>
      </c>
      <c r="L67" s="0" t="n">
        <f aca="false">'Sopron megye'!O208</f>
        <v>0</v>
      </c>
      <c r="M67" s="0" t="n">
        <f aca="false">'Sopron megye'!Q208</f>
        <v>478</v>
      </c>
      <c r="N67" s="0" t="n">
        <f aca="false">'Sopron megye'!R208</f>
        <v>3</v>
      </c>
      <c r="O67" s="0" t="n">
        <f aca="false">'Sopron megye'!S208</f>
        <v>0</v>
      </c>
      <c r="P67" s="0" t="n">
        <f aca="false">'Sopron megye'!T208</f>
        <v>0</v>
      </c>
      <c r="Q67" s="0" t="n">
        <f aca="false">'Sopron megye'!U208</f>
        <v>0</v>
      </c>
      <c r="R67" s="0" t="n">
        <f aca="false">'Sopron megye'!W208</f>
        <v>481</v>
      </c>
      <c r="S67" s="0" t="n">
        <f aca="false">'Sopron megye'!X208</f>
        <v>0</v>
      </c>
      <c r="T67" s="0" t="n">
        <f aca="false">'Sopron megye'!Y208</f>
        <v>0</v>
      </c>
      <c r="U67" s="0" t="n">
        <f aca="false">'Sopron megye'!Z208</f>
        <v>0</v>
      </c>
      <c r="V67" s="0" t="n">
        <f aca="false">'Sopron megye'!AA208</f>
        <v>10</v>
      </c>
    </row>
    <row r="68" customFormat="false" ht="13.8" hidden="false" customHeight="false" outlineLevel="0" collapsed="false">
      <c r="A68" s="0" t="str">
        <f aca="false">'Sopron megye'!A209</f>
        <v>Pusztacsalád</v>
      </c>
      <c r="B68" s="0" t="n">
        <f aca="false">'Sopron megye'!D209</f>
        <v>494</v>
      </c>
      <c r="C68" s="0" t="n">
        <f aca="false">'Sopron megye'!E209</f>
        <v>8</v>
      </c>
      <c r="D68" s="0" t="n">
        <f aca="false">'Sopron megye'!F209</f>
        <v>4</v>
      </c>
      <c r="E68" s="0" t="n">
        <f aca="false">'Sopron megye'!G209</f>
        <v>0</v>
      </c>
      <c r="F68" s="0" t="n">
        <f aca="false">'Sopron megye'!H209</f>
        <v>0</v>
      </c>
      <c r="G68" s="0" t="n">
        <f aca="false">'Sopron megye'!I209</f>
        <v>0</v>
      </c>
      <c r="H68" s="0" t="n">
        <f aca="false">'Sopron megye'!K209</f>
        <v>585</v>
      </c>
      <c r="I68" s="0" t="n">
        <f aca="false">'Sopron megye'!L209</f>
        <v>6</v>
      </c>
      <c r="J68" s="0" t="n">
        <f aca="false">'Sopron megye'!M209</f>
        <v>0</v>
      </c>
      <c r="K68" s="0" t="n">
        <f aca="false">'Sopron megye'!N209</f>
        <v>0</v>
      </c>
      <c r="L68" s="0" t="n">
        <f aca="false">'Sopron megye'!O209</f>
        <v>0</v>
      </c>
      <c r="M68" s="0" t="n">
        <f aca="false">'Sopron megye'!Q209</f>
        <v>566</v>
      </c>
      <c r="N68" s="0" t="n">
        <f aca="false">'Sopron megye'!R209</f>
        <v>2</v>
      </c>
      <c r="O68" s="0" t="n">
        <f aca="false">'Sopron megye'!S209</f>
        <v>0</v>
      </c>
      <c r="P68" s="0" t="n">
        <f aca="false">'Sopron megye'!T209</f>
        <v>0</v>
      </c>
      <c r="Q68" s="0" t="n">
        <f aca="false">'Sopron megye'!U209</f>
        <v>0</v>
      </c>
      <c r="R68" s="0" t="n">
        <f aca="false">'Sopron megye'!W209</f>
        <v>628</v>
      </c>
      <c r="S68" s="0" t="n">
        <f aca="false">'Sopron megye'!X209</f>
        <v>3</v>
      </c>
      <c r="T68" s="0" t="n">
        <f aca="false">'Sopron megye'!Y209</f>
        <v>0</v>
      </c>
      <c r="U68" s="0" t="n">
        <f aca="false">'Sopron megye'!Z209</f>
        <v>0</v>
      </c>
      <c r="V68" s="0" t="n">
        <f aca="false">'Sopron megye'!AA209</f>
        <v>0</v>
      </c>
    </row>
    <row r="69" customFormat="false" ht="13.8" hidden="false" customHeight="false" outlineLevel="0" collapsed="false">
      <c r="A69" s="0" t="str">
        <f aca="false">'Sopron megye'!A210</f>
        <v>Répczecsáford, Csáford</v>
      </c>
      <c r="B69" s="0" t="n">
        <f aca="false">'Sopron megye'!D210</f>
        <v>150</v>
      </c>
      <c r="C69" s="0" t="n">
        <f aca="false">'Sopron megye'!E210</f>
        <v>0</v>
      </c>
      <c r="D69" s="0" t="n">
        <f aca="false">'Sopron megye'!F210</f>
        <v>0</v>
      </c>
      <c r="E69" s="0" t="n">
        <f aca="false">'Sopron megye'!G210</f>
        <v>0</v>
      </c>
      <c r="F69" s="0" t="n">
        <f aca="false">'Sopron megye'!H210</f>
        <v>0</v>
      </c>
      <c r="G69" s="0" t="n">
        <f aca="false">'Sopron megye'!I210</f>
        <v>0</v>
      </c>
      <c r="H69" s="0" t="n">
        <f aca="false">'Sopron megye'!K210</f>
        <v>155</v>
      </c>
      <c r="I69" s="0" t="n">
        <f aca="false">'Sopron megye'!L210</f>
        <v>0</v>
      </c>
      <c r="J69" s="0" t="n">
        <f aca="false">'Sopron megye'!M210</f>
        <v>0</v>
      </c>
      <c r="K69" s="0" t="n">
        <f aca="false">'Sopron megye'!N210</f>
        <v>0</v>
      </c>
      <c r="L69" s="0" t="n">
        <f aca="false">'Sopron megye'!O210</f>
        <v>0</v>
      </c>
      <c r="M69" s="0" t="n">
        <f aca="false">'Sopron megye'!Q210</f>
        <v>134</v>
      </c>
      <c r="N69" s="0" t="n">
        <f aca="false">'Sopron megye'!R210</f>
        <v>0</v>
      </c>
      <c r="O69" s="0" t="n">
        <f aca="false">'Sopron megye'!S210</f>
        <v>0</v>
      </c>
      <c r="P69" s="0" t="n">
        <f aca="false">'Sopron megye'!T210</f>
        <v>0</v>
      </c>
      <c r="Q69" s="0" t="n">
        <f aca="false">'Sopron megye'!U210</f>
        <v>0</v>
      </c>
      <c r="R69" s="0" t="n">
        <f aca="false">'Sopron megye'!W210</f>
        <v>136</v>
      </c>
      <c r="S69" s="0" t="n">
        <f aca="false">'Sopron megye'!X210</f>
        <v>0</v>
      </c>
      <c r="T69" s="0" t="n">
        <f aca="false">'Sopron megye'!Y210</f>
        <v>0</v>
      </c>
      <c r="U69" s="0" t="n">
        <f aca="false">'Sopron megye'!Z210</f>
        <v>0</v>
      </c>
      <c r="V69" s="0" t="n">
        <f aca="false">'Sopron megye'!AA210</f>
        <v>0</v>
      </c>
    </row>
    <row r="70" customFormat="false" ht="13.8" hidden="false" customHeight="false" outlineLevel="0" collapsed="false">
      <c r="A70" s="0" t="str">
        <f aca="false">'Sopron megye'!A211</f>
        <v>Répczejanósfa, Janósfa</v>
      </c>
      <c r="B70" s="0" t="n">
        <f aca="false">'Sopron megye'!D211</f>
        <v>255</v>
      </c>
      <c r="C70" s="0" t="n">
        <f aca="false">'Sopron megye'!E211</f>
        <v>0</v>
      </c>
      <c r="D70" s="0" t="n">
        <f aca="false">'Sopron megye'!F211</f>
        <v>0</v>
      </c>
      <c r="E70" s="0" t="n">
        <f aca="false">'Sopron megye'!G211</f>
        <v>0</v>
      </c>
      <c r="F70" s="0" t="n">
        <f aca="false">'Sopron megye'!H211</f>
        <v>0</v>
      </c>
      <c r="G70" s="0" t="n">
        <f aca="false">'Sopron megye'!I211</f>
        <v>0</v>
      </c>
      <c r="H70" s="0" t="n">
        <f aca="false">'Sopron megye'!K211</f>
        <v>279</v>
      </c>
      <c r="I70" s="0" t="n">
        <f aca="false">'Sopron megye'!L211</f>
        <v>0</v>
      </c>
      <c r="J70" s="0" t="n">
        <f aca="false">'Sopron megye'!M211</f>
        <v>0</v>
      </c>
      <c r="K70" s="0" t="n">
        <f aca="false">'Sopron megye'!N211</f>
        <v>0</v>
      </c>
      <c r="L70" s="0" t="n">
        <f aca="false">'Sopron megye'!O211</f>
        <v>0</v>
      </c>
      <c r="M70" s="0" t="n">
        <f aca="false">'Sopron megye'!Q211</f>
        <v>291</v>
      </c>
      <c r="N70" s="0" t="n">
        <f aca="false">'Sopron megye'!R211</f>
        <v>0</v>
      </c>
      <c r="O70" s="0" t="n">
        <f aca="false">'Sopron megye'!S211</f>
        <v>0</v>
      </c>
      <c r="P70" s="0" t="n">
        <f aca="false">'Sopron megye'!T211</f>
        <v>0</v>
      </c>
      <c r="Q70" s="0" t="n">
        <f aca="false">'Sopron megye'!U211</f>
        <v>0</v>
      </c>
      <c r="R70" s="0" t="n">
        <f aca="false">'Sopron megye'!W211</f>
        <v>258</v>
      </c>
      <c r="S70" s="0" t="n">
        <f aca="false">'Sopron megye'!X211</f>
        <v>0</v>
      </c>
      <c r="T70" s="0" t="n">
        <f aca="false">'Sopron megye'!Y211</f>
        <v>0</v>
      </c>
      <c r="U70" s="0" t="n">
        <f aca="false">'Sopron megye'!Z211</f>
        <v>0</v>
      </c>
      <c r="V70" s="0" t="n">
        <f aca="false">'Sopron megye'!AA211</f>
        <v>0</v>
      </c>
    </row>
    <row r="71" customFormat="false" ht="13.8" hidden="false" customHeight="false" outlineLevel="0" collapsed="false">
      <c r="A71" s="0" t="str">
        <f aca="false">'Sopron megye'!A212</f>
        <v>Répczeszemere</v>
      </c>
      <c r="B71" s="0" t="n">
        <f aca="false">'Sopron megye'!D212</f>
        <v>740</v>
      </c>
      <c r="C71" s="0" t="n">
        <f aca="false">'Sopron megye'!E212</f>
        <v>13</v>
      </c>
      <c r="D71" s="0" t="n">
        <f aca="false">'Sopron megye'!F212</f>
        <v>0</v>
      </c>
      <c r="E71" s="0" t="n">
        <f aca="false">'Sopron megye'!G212</f>
        <v>0</v>
      </c>
      <c r="F71" s="0" t="n">
        <f aca="false">'Sopron megye'!H212</f>
        <v>0</v>
      </c>
      <c r="G71" s="0" t="n">
        <f aca="false">'Sopron megye'!I212</f>
        <v>0</v>
      </c>
      <c r="H71" s="0" t="n">
        <f aca="false">'Sopron megye'!K212</f>
        <v>744</v>
      </c>
      <c r="I71" s="0" t="n">
        <f aca="false">'Sopron megye'!L212</f>
        <v>0</v>
      </c>
      <c r="J71" s="0" t="n">
        <f aca="false">'Sopron megye'!M212</f>
        <v>0</v>
      </c>
      <c r="K71" s="0" t="n">
        <f aca="false">'Sopron megye'!N212</f>
        <v>0</v>
      </c>
      <c r="L71" s="0" t="n">
        <f aca="false">'Sopron megye'!O212</f>
        <v>0</v>
      </c>
      <c r="M71" s="0" t="n">
        <f aca="false">'Sopron megye'!Q212</f>
        <v>807</v>
      </c>
      <c r="N71" s="0" t="n">
        <f aca="false">'Sopron megye'!R212</f>
        <v>3</v>
      </c>
      <c r="O71" s="0" t="n">
        <f aca="false">'Sopron megye'!S212</f>
        <v>0</v>
      </c>
      <c r="P71" s="0" t="n">
        <f aca="false">'Sopron megye'!T212</f>
        <v>0</v>
      </c>
      <c r="Q71" s="0" t="n">
        <f aca="false">'Sopron megye'!U212</f>
        <v>0</v>
      </c>
      <c r="R71" s="0" t="n">
        <f aca="false">'Sopron megye'!W212</f>
        <v>784</v>
      </c>
      <c r="S71" s="0" t="n">
        <f aca="false">'Sopron megye'!X212</f>
        <v>1</v>
      </c>
      <c r="T71" s="0" t="n">
        <f aca="false">'Sopron megye'!Y212</f>
        <v>0</v>
      </c>
      <c r="U71" s="0" t="n">
        <f aca="false">'Sopron megye'!Z212</f>
        <v>0</v>
      </c>
      <c r="V71" s="0" t="n">
        <f aca="false">'Sopron megye'!AA212</f>
        <v>0</v>
      </c>
    </row>
    <row r="72" customFormat="false" ht="13.8" hidden="false" customHeight="false" outlineLevel="0" collapsed="false">
      <c r="A72" s="0" t="str">
        <f aca="false">'Sopron megye'!A213</f>
        <v>Sajtoskál</v>
      </c>
      <c r="B72" s="0" t="n">
        <f aca="false">'Sopron megye'!D213</f>
        <v>481</v>
      </c>
      <c r="C72" s="0" t="n">
        <f aca="false">'Sopron megye'!E213</f>
        <v>10</v>
      </c>
      <c r="D72" s="0" t="n">
        <f aca="false">'Sopron megye'!F213</f>
        <v>2</v>
      </c>
      <c r="E72" s="0" t="n">
        <f aca="false">'Sopron megye'!G213</f>
        <v>0</v>
      </c>
      <c r="F72" s="0" t="n">
        <f aca="false">'Sopron megye'!H213</f>
        <v>0</v>
      </c>
      <c r="G72" s="0" t="n">
        <f aca="false">'Sopron megye'!I213</f>
        <v>0</v>
      </c>
      <c r="H72" s="0" t="n">
        <f aca="false">'Sopron megye'!K213</f>
        <v>511</v>
      </c>
      <c r="I72" s="0" t="n">
        <f aca="false">'Sopron megye'!L213</f>
        <v>5</v>
      </c>
      <c r="J72" s="0" t="n">
        <f aca="false">'Sopron megye'!M213</f>
        <v>0</v>
      </c>
      <c r="K72" s="0" t="n">
        <f aca="false">'Sopron megye'!N213</f>
        <v>0</v>
      </c>
      <c r="L72" s="0" t="n">
        <f aca="false">'Sopron megye'!O213</f>
        <v>0</v>
      </c>
      <c r="M72" s="0" t="n">
        <f aca="false">'Sopron megye'!Q213</f>
        <v>541</v>
      </c>
      <c r="N72" s="0" t="n">
        <f aca="false">'Sopron megye'!R213</f>
        <v>5</v>
      </c>
      <c r="O72" s="0" t="n">
        <f aca="false">'Sopron megye'!S213</f>
        <v>1</v>
      </c>
      <c r="P72" s="0" t="n">
        <f aca="false">'Sopron megye'!T213</f>
        <v>0</v>
      </c>
      <c r="Q72" s="0" t="n">
        <f aca="false">'Sopron megye'!U213</f>
        <v>0</v>
      </c>
      <c r="R72" s="0" t="n">
        <f aca="false">'Sopron megye'!W213</f>
        <v>544</v>
      </c>
      <c r="S72" s="0" t="n">
        <f aca="false">'Sopron megye'!X213</f>
        <v>1</v>
      </c>
      <c r="T72" s="0" t="n">
        <f aca="false">'Sopron megye'!Y213</f>
        <v>0</v>
      </c>
      <c r="U72" s="0" t="n">
        <f aca="false">'Sopron megye'!Z213</f>
        <v>0</v>
      </c>
      <c r="V72" s="0" t="n">
        <f aca="false">'Sopron megye'!AA213</f>
        <v>1</v>
      </c>
    </row>
    <row r="73" customFormat="false" ht="13.8" hidden="false" customHeight="false" outlineLevel="0" collapsed="false">
      <c r="A73" s="0" t="str">
        <f aca="false">'Sopron megye'!A214</f>
        <v>Salamonfa</v>
      </c>
      <c r="B73" s="0" t="n">
        <f aca="false">'Sopron megye'!D214</f>
        <v>217</v>
      </c>
      <c r="C73" s="0" t="n">
        <f aca="false">'Sopron megye'!E214</f>
        <v>2</v>
      </c>
      <c r="D73" s="0" t="n">
        <f aca="false">'Sopron megye'!F214</f>
        <v>3</v>
      </c>
      <c r="E73" s="0" t="n">
        <f aca="false">'Sopron megye'!G214</f>
        <v>0</v>
      </c>
      <c r="F73" s="0" t="n">
        <f aca="false">'Sopron megye'!H214</f>
        <v>0</v>
      </c>
      <c r="G73" s="0" t="n">
        <f aca="false">'Sopron megye'!I214</f>
        <v>0</v>
      </c>
      <c r="H73" s="0" t="n">
        <f aca="false">'Sopron megye'!K214</f>
        <v>221</v>
      </c>
      <c r="I73" s="0" t="n">
        <f aca="false">'Sopron megye'!L214</f>
        <v>2</v>
      </c>
      <c r="J73" s="0" t="n">
        <f aca="false">'Sopron megye'!M214</f>
        <v>3</v>
      </c>
      <c r="K73" s="0" t="n">
        <f aca="false">'Sopron megye'!N214</f>
        <v>0</v>
      </c>
      <c r="L73" s="0" t="n">
        <f aca="false">'Sopron megye'!O214</f>
        <v>0</v>
      </c>
      <c r="M73" s="0" t="n">
        <f aca="false">'Sopron megye'!Q214</f>
        <v>260</v>
      </c>
      <c r="N73" s="0" t="n">
        <f aca="false">'Sopron megye'!R214</f>
        <v>0</v>
      </c>
      <c r="O73" s="0" t="n">
        <f aca="false">'Sopron megye'!S214</f>
        <v>0</v>
      </c>
      <c r="P73" s="0" t="n">
        <f aca="false">'Sopron megye'!T214</f>
        <v>0</v>
      </c>
      <c r="Q73" s="0" t="n">
        <f aca="false">'Sopron megye'!U214</f>
        <v>0</v>
      </c>
      <c r="R73" s="0" t="n">
        <f aca="false">'Sopron megye'!W214</f>
        <v>297</v>
      </c>
      <c r="S73" s="0" t="n">
        <f aca="false">'Sopron megye'!X214</f>
        <v>2</v>
      </c>
      <c r="T73" s="0" t="n">
        <f aca="false">'Sopron megye'!Y214</f>
        <v>0</v>
      </c>
      <c r="U73" s="0" t="n">
        <f aca="false">'Sopron megye'!Z214</f>
        <v>0</v>
      </c>
      <c r="V73" s="0" t="n">
        <f aca="false">'Sopron megye'!AA214</f>
        <v>0</v>
      </c>
    </row>
    <row r="74" customFormat="false" ht="13.8" hidden="false" customHeight="false" outlineLevel="0" collapsed="false">
      <c r="A74" s="0" t="str">
        <f aca="false">'Sopron megye'!A215</f>
        <v>Simaháza</v>
      </c>
      <c r="B74" s="0" t="n">
        <f aca="false">'Sopron megye'!D215</f>
        <v>71</v>
      </c>
      <c r="C74" s="0" t="n">
        <f aca="false">'Sopron megye'!E215</f>
        <v>4</v>
      </c>
      <c r="D74" s="0" t="n">
        <f aca="false">'Sopron megye'!F215</f>
        <v>0</v>
      </c>
      <c r="E74" s="0" t="n">
        <f aca="false">'Sopron megye'!G215</f>
        <v>0</v>
      </c>
      <c r="F74" s="0" t="n">
        <f aca="false">'Sopron megye'!H215</f>
        <v>0</v>
      </c>
      <c r="G74" s="0" t="n">
        <f aca="false">'Sopron megye'!I215</f>
        <v>0</v>
      </c>
      <c r="H74" s="0" t="n">
        <f aca="false">'Sopron megye'!K215</f>
        <v>81</v>
      </c>
      <c r="I74" s="0" t="n">
        <f aca="false">'Sopron megye'!L215</f>
        <v>0</v>
      </c>
      <c r="J74" s="0" t="n">
        <f aca="false">'Sopron megye'!M215</f>
        <v>0</v>
      </c>
      <c r="K74" s="0" t="n">
        <f aca="false">'Sopron megye'!N215</f>
        <v>0</v>
      </c>
      <c r="L74" s="0" t="n">
        <f aca="false">'Sopron megye'!O215</f>
        <v>0</v>
      </c>
      <c r="M74" s="0" t="n">
        <f aca="false">'Sopron megye'!Q215</f>
        <v>59</v>
      </c>
      <c r="N74" s="0" t="n">
        <f aca="false">'Sopron megye'!R215</f>
        <v>0</v>
      </c>
      <c r="O74" s="0" t="n">
        <f aca="false">'Sopron megye'!S215</f>
        <v>0</v>
      </c>
      <c r="P74" s="0" t="n">
        <f aca="false">'Sopron megye'!T215</f>
        <v>0</v>
      </c>
      <c r="Q74" s="0" t="n">
        <f aca="false">'Sopron megye'!U215</f>
        <v>0</v>
      </c>
      <c r="R74" s="0" t="n">
        <f aca="false">'Sopron megye'!W215</f>
        <v>54</v>
      </c>
      <c r="S74" s="0" t="n">
        <f aca="false">'Sopron megye'!X215</f>
        <v>0</v>
      </c>
      <c r="T74" s="0" t="n">
        <f aca="false">'Sopron megye'!Y215</f>
        <v>0</v>
      </c>
      <c r="U74" s="0" t="n">
        <f aca="false">'Sopron megye'!Z215</f>
        <v>0</v>
      </c>
      <c r="V74" s="0" t="n">
        <f aca="false">'Sopron megye'!AA215</f>
        <v>0</v>
      </c>
    </row>
    <row r="75" customFormat="false" ht="13.8" hidden="false" customHeight="false" outlineLevel="0" collapsed="false">
      <c r="A75" s="0" t="str">
        <f aca="false">'Sopron megye'!A216</f>
        <v>Sopronhorpács, Horpács</v>
      </c>
      <c r="B75" s="0" t="n">
        <f aca="false">'Sopron megye'!D216</f>
        <v>555</v>
      </c>
      <c r="C75" s="0" t="n">
        <f aca="false">'Sopron megye'!E216</f>
        <v>25</v>
      </c>
      <c r="D75" s="0" t="n">
        <f aca="false">'Sopron megye'!F216</f>
        <v>10</v>
      </c>
      <c r="E75" s="0" t="n">
        <f aca="false">'Sopron megye'!G216</f>
        <v>1</v>
      </c>
      <c r="F75" s="0" t="n">
        <f aca="false">'Sopron megye'!H216</f>
        <v>0</v>
      </c>
      <c r="G75" s="0" t="n">
        <f aca="false">'Sopron megye'!I216</f>
        <v>0</v>
      </c>
      <c r="H75" s="0" t="n">
        <f aca="false">'Sopron megye'!K216</f>
        <v>609</v>
      </c>
      <c r="I75" s="0" t="n">
        <f aca="false">'Sopron megye'!L216</f>
        <v>9</v>
      </c>
      <c r="J75" s="0" t="n">
        <f aca="false">'Sopron megye'!M216</f>
        <v>13</v>
      </c>
      <c r="K75" s="0" t="n">
        <f aca="false">'Sopron megye'!N216</f>
        <v>1</v>
      </c>
      <c r="L75" s="0" t="n">
        <f aca="false">'Sopron megye'!O216</f>
        <v>3</v>
      </c>
      <c r="M75" s="0" t="n">
        <f aca="false">'Sopron megye'!Q216</f>
        <v>607</v>
      </c>
      <c r="N75" s="0" t="n">
        <f aca="false">'Sopron megye'!R216</f>
        <v>10</v>
      </c>
      <c r="O75" s="0" t="n">
        <f aca="false">'Sopron megye'!S216</f>
        <v>8</v>
      </c>
      <c r="P75" s="0" t="n">
        <f aca="false">'Sopron megye'!T216</f>
        <v>4</v>
      </c>
      <c r="Q75" s="0" t="n">
        <f aca="false">'Sopron megye'!U216</f>
        <v>15</v>
      </c>
      <c r="R75" s="0" t="n">
        <f aca="false">'Sopron megye'!W216</f>
        <v>625</v>
      </c>
      <c r="S75" s="0" t="n">
        <f aca="false">'Sopron megye'!X216</f>
        <v>4</v>
      </c>
      <c r="T75" s="0" t="n">
        <f aca="false">'Sopron megye'!Y216</f>
        <v>9</v>
      </c>
      <c r="U75" s="0" t="n">
        <f aca="false">'Sopron megye'!Z216</f>
        <v>0</v>
      </c>
      <c r="V75" s="0" t="n">
        <f aca="false">'Sopron megye'!AA216</f>
        <v>3</v>
      </c>
    </row>
    <row r="76" customFormat="false" ht="13.8" hidden="false" customHeight="false" outlineLevel="0" collapsed="false">
      <c r="A76" s="0" t="str">
        <f aca="false">'Sopron megye'!A217</f>
        <v>Újkér</v>
      </c>
      <c r="B76" s="0" t="n">
        <f aca="false">'Sopron megye'!D217</f>
        <v>826</v>
      </c>
      <c r="C76" s="0" t="n">
        <f aca="false">'Sopron megye'!E217</f>
        <v>47</v>
      </c>
      <c r="D76" s="0" t="n">
        <f aca="false">'Sopron megye'!F217</f>
        <v>5</v>
      </c>
      <c r="E76" s="0" t="n">
        <f aca="false">'Sopron megye'!G217</f>
        <v>0</v>
      </c>
      <c r="F76" s="0" t="n">
        <f aca="false">'Sopron megye'!H217</f>
        <v>0</v>
      </c>
      <c r="G76" s="0" t="n">
        <f aca="false">'Sopron megye'!I217</f>
        <v>0</v>
      </c>
      <c r="H76" s="0" t="n">
        <f aca="false">'Sopron megye'!K217</f>
        <v>881</v>
      </c>
      <c r="I76" s="0" t="n">
        <f aca="false">'Sopron megye'!L217</f>
        <v>8</v>
      </c>
      <c r="J76" s="0" t="n">
        <f aca="false">'Sopron megye'!M217</f>
        <v>0</v>
      </c>
      <c r="K76" s="0" t="n">
        <f aca="false">'Sopron megye'!N217</f>
        <v>0</v>
      </c>
      <c r="L76" s="0" t="n">
        <f aca="false">'Sopron megye'!O217</f>
        <v>2</v>
      </c>
      <c r="M76" s="0" t="n">
        <f aca="false">'Sopron megye'!Q217</f>
        <v>931</v>
      </c>
      <c r="N76" s="0" t="n">
        <f aca="false">'Sopron megye'!R217</f>
        <v>11</v>
      </c>
      <c r="O76" s="0" t="n">
        <f aca="false">'Sopron megye'!S217</f>
        <v>1</v>
      </c>
      <c r="P76" s="0" t="n">
        <f aca="false">'Sopron megye'!T217</f>
        <v>0</v>
      </c>
      <c r="Q76" s="0" t="n">
        <f aca="false">'Sopron megye'!U217</f>
        <v>0</v>
      </c>
      <c r="R76" s="0" t="n">
        <f aca="false">'Sopron megye'!W217</f>
        <v>863</v>
      </c>
      <c r="S76" s="0" t="n">
        <f aca="false">'Sopron megye'!X217</f>
        <v>10</v>
      </c>
      <c r="T76" s="0" t="n">
        <f aca="false">'Sopron megye'!Y217</f>
        <v>2</v>
      </c>
      <c r="U76" s="0" t="n">
        <f aca="false">'Sopron megye'!Z217</f>
        <v>1</v>
      </c>
      <c r="V76" s="0" t="n">
        <f aca="false">'Sopron megye'!AA217</f>
        <v>1</v>
      </c>
    </row>
    <row r="77" customFormat="false" ht="13.8" hidden="false" customHeight="false" outlineLevel="0" collapsed="false">
      <c r="A77" s="0" t="str">
        <f aca="false">'Sopron megye'!A218</f>
        <v>Und</v>
      </c>
      <c r="B77" s="0" t="n">
        <f aca="false">'Sopron megye'!D218</f>
        <v>80</v>
      </c>
      <c r="C77" s="0" t="n">
        <f aca="false">'Sopron megye'!E218</f>
        <v>4</v>
      </c>
      <c r="D77" s="0" t="n">
        <f aca="false">'Sopron megye'!F218</f>
        <v>662</v>
      </c>
      <c r="E77" s="0" t="n">
        <f aca="false">'Sopron megye'!G218</f>
        <v>0</v>
      </c>
      <c r="F77" s="0" t="n">
        <f aca="false">'Sopron megye'!H218</f>
        <v>0</v>
      </c>
      <c r="G77" s="0" t="n">
        <f aca="false">'Sopron megye'!I218</f>
        <v>0</v>
      </c>
      <c r="H77" s="0" t="n">
        <f aca="false">'Sopron megye'!K218</f>
        <v>96</v>
      </c>
      <c r="I77" s="0" t="n">
        <f aca="false">'Sopron megye'!L218</f>
        <v>2</v>
      </c>
      <c r="J77" s="0" t="n">
        <f aca="false">'Sopron megye'!M218</f>
        <v>625</v>
      </c>
      <c r="K77" s="0" t="n">
        <f aca="false">'Sopron megye'!N218</f>
        <v>0</v>
      </c>
      <c r="L77" s="0" t="n">
        <f aca="false">'Sopron megye'!O218</f>
        <v>0</v>
      </c>
      <c r="M77" s="0" t="n">
        <f aca="false">'Sopron megye'!Q218</f>
        <v>118</v>
      </c>
      <c r="N77" s="0" t="n">
        <f aca="false">'Sopron megye'!R218</f>
        <v>31</v>
      </c>
      <c r="O77" s="0" t="n">
        <f aca="false">'Sopron megye'!S218</f>
        <v>592</v>
      </c>
      <c r="P77" s="0" t="n">
        <f aca="false">'Sopron megye'!T218</f>
        <v>0</v>
      </c>
      <c r="Q77" s="0" t="n">
        <f aca="false">'Sopron megye'!U218</f>
        <v>0</v>
      </c>
      <c r="R77" s="0" t="n">
        <f aca="false">'Sopron megye'!W218</f>
        <v>103</v>
      </c>
      <c r="S77" s="0" t="n">
        <f aca="false">'Sopron megye'!X218</f>
        <v>13</v>
      </c>
      <c r="T77" s="0" t="n">
        <f aca="false">'Sopron megye'!Y218</f>
        <v>541</v>
      </c>
      <c r="U77" s="0" t="n">
        <f aca="false">'Sopron megye'!Z218</f>
        <v>0</v>
      </c>
      <c r="V77" s="0" t="n">
        <f aca="false">'Sopron megye'!AA218</f>
        <v>1</v>
      </c>
    </row>
    <row r="78" customFormat="false" ht="13.8" hidden="false" customHeight="false" outlineLevel="0" collapsed="false">
      <c r="A78" s="0" t="str">
        <f aca="false">'Sopron megye'!A219</f>
        <v>Völcsej</v>
      </c>
      <c r="B78" s="0" t="n">
        <f aca="false">'Sopron megye'!D219</f>
        <v>941</v>
      </c>
      <c r="C78" s="0" t="n">
        <f aca="false">'Sopron megye'!E219</f>
        <v>24</v>
      </c>
      <c r="D78" s="0" t="n">
        <f aca="false">'Sopron megye'!F219</f>
        <v>3</v>
      </c>
      <c r="E78" s="0" t="n">
        <f aca="false">'Sopron megye'!G219</f>
        <v>0</v>
      </c>
      <c r="F78" s="0" t="n">
        <f aca="false">'Sopron megye'!H219</f>
        <v>0</v>
      </c>
      <c r="G78" s="0" t="n">
        <f aca="false">'Sopron megye'!I219</f>
        <v>0</v>
      </c>
      <c r="H78" s="0" t="n">
        <f aca="false">'Sopron megye'!K219</f>
        <v>1018</v>
      </c>
      <c r="I78" s="0" t="n">
        <f aca="false">'Sopron megye'!L219</f>
        <v>25</v>
      </c>
      <c r="J78" s="0" t="n">
        <f aca="false">'Sopron megye'!M219</f>
        <v>0</v>
      </c>
      <c r="K78" s="0" t="n">
        <f aca="false">'Sopron megye'!N219</f>
        <v>0</v>
      </c>
      <c r="L78" s="0" t="n">
        <f aca="false">'Sopron megye'!O219</f>
        <v>0</v>
      </c>
      <c r="M78" s="0" t="n">
        <f aca="false">'Sopron megye'!Q219</f>
        <v>998</v>
      </c>
      <c r="N78" s="0" t="n">
        <f aca="false">'Sopron megye'!R219</f>
        <v>10</v>
      </c>
      <c r="O78" s="0" t="n">
        <f aca="false">'Sopron megye'!S219</f>
        <v>1</v>
      </c>
      <c r="P78" s="0" t="n">
        <f aca="false">'Sopron megye'!T219</f>
        <v>3</v>
      </c>
      <c r="Q78" s="0" t="n">
        <f aca="false">'Sopron megye'!U219</f>
        <v>1</v>
      </c>
      <c r="R78" s="0" t="n">
        <f aca="false">'Sopron megye'!W219</f>
        <v>951</v>
      </c>
      <c r="S78" s="0" t="n">
        <f aca="false">'Sopron megye'!X219</f>
        <v>1</v>
      </c>
      <c r="T78" s="0" t="n">
        <f aca="false">'Sopron megye'!Y219</f>
        <v>7</v>
      </c>
      <c r="U78" s="0" t="n">
        <f aca="false">'Sopron megye'!Z219</f>
        <v>0</v>
      </c>
      <c r="V78" s="0" t="n">
        <f aca="false">'Sopron megye'!AA219</f>
        <v>0</v>
      </c>
    </row>
    <row r="79" customFormat="false" ht="13.8" hidden="false" customHeight="false" outlineLevel="0" collapsed="false">
      <c r="A79" s="0" t="str">
        <f aca="false">'Sopron megye'!A220</f>
        <v>Zsira</v>
      </c>
      <c r="B79" s="0" t="n">
        <f aca="false">'Sopron megye'!D220</f>
        <v>494</v>
      </c>
      <c r="C79" s="0" t="n">
        <f aca="false">'Sopron megye'!E220</f>
        <v>9</v>
      </c>
      <c r="D79" s="0" t="n">
        <f aca="false">'Sopron megye'!F220</f>
        <v>15</v>
      </c>
      <c r="E79" s="0" t="n">
        <f aca="false">'Sopron megye'!G220</f>
        <v>0</v>
      </c>
      <c r="F79" s="0" t="n">
        <f aca="false">'Sopron megye'!H220</f>
        <v>0</v>
      </c>
      <c r="G79" s="0" t="n">
        <f aca="false">'Sopron megye'!I220</f>
        <v>0</v>
      </c>
      <c r="H79" s="0" t="n">
        <f aca="false">'Sopron megye'!K220</f>
        <v>523</v>
      </c>
      <c r="I79" s="0" t="n">
        <f aca="false">'Sopron megye'!L220</f>
        <v>6</v>
      </c>
      <c r="J79" s="0" t="n">
        <f aca="false">'Sopron megye'!M220</f>
        <v>4</v>
      </c>
      <c r="K79" s="0" t="n">
        <f aca="false">'Sopron megye'!N220</f>
        <v>0</v>
      </c>
      <c r="L79" s="0" t="n">
        <f aca="false">'Sopron megye'!O220</f>
        <v>0</v>
      </c>
      <c r="M79" s="0" t="n">
        <f aca="false">'Sopron megye'!Q220</f>
        <v>539</v>
      </c>
      <c r="N79" s="0" t="n">
        <f aca="false">'Sopron megye'!R220</f>
        <v>2</v>
      </c>
      <c r="O79" s="0" t="n">
        <f aca="false">'Sopron megye'!S220</f>
        <v>4</v>
      </c>
      <c r="P79" s="0" t="n">
        <f aca="false">'Sopron megye'!T220</f>
        <v>0</v>
      </c>
      <c r="Q79" s="0" t="n">
        <f aca="false">'Sopron megye'!U220</f>
        <v>0</v>
      </c>
      <c r="R79" s="0" t="n">
        <f aca="false">'Sopron megye'!W220</f>
        <v>584</v>
      </c>
      <c r="S79" s="0" t="n">
        <f aca="false">'Sopron megye'!X220</f>
        <v>3</v>
      </c>
      <c r="T79" s="0" t="n">
        <f aca="false">'Sopron megye'!Y220</f>
        <v>1</v>
      </c>
      <c r="U79" s="0" t="n">
        <f aca="false">'Sopron megye'!Z220</f>
        <v>0</v>
      </c>
      <c r="V79" s="0" t="n">
        <f aca="false">'Sopron megye'!AA220</f>
        <v>0</v>
      </c>
    </row>
    <row r="80" customFormat="false" ht="13.8" hidden="false" customHeight="false" outlineLevel="0" collapsed="false">
      <c r="A80" s="0" t="str">
        <f aca="false">'Sopron megye'!A223</f>
        <v>Agyagos</v>
      </c>
      <c r="B80" s="0" t="n">
        <f aca="false">'Sopron megye'!D223</f>
        <v>636</v>
      </c>
      <c r="C80" s="0" t="n">
        <f aca="false">'Sopron megye'!E223</f>
        <v>0</v>
      </c>
      <c r="D80" s="0" t="n">
        <f aca="false">'Sopron megye'!F223</f>
        <v>1</v>
      </c>
      <c r="E80" s="0" t="n">
        <f aca="false">'Sopron megye'!G223</f>
        <v>0</v>
      </c>
      <c r="F80" s="0" t="n">
        <f aca="false">'Sopron megye'!H223</f>
        <v>0</v>
      </c>
      <c r="G80" s="0" t="n">
        <f aca="false">'Sopron megye'!I223</f>
        <v>0</v>
      </c>
      <c r="H80" s="0" t="n">
        <f aca="false">'Sopron megye'!K223</f>
        <v>659</v>
      </c>
      <c r="I80" s="0" t="n">
        <f aca="false">'Sopron megye'!L223</f>
        <v>1</v>
      </c>
      <c r="J80" s="0" t="n">
        <f aca="false">'Sopron megye'!M223</f>
        <v>0</v>
      </c>
      <c r="K80" s="0" t="n">
        <f aca="false">'Sopron megye'!N223</f>
        <v>0</v>
      </c>
      <c r="L80" s="0" t="n">
        <f aca="false">'Sopron megye'!O223</f>
        <v>0</v>
      </c>
      <c r="M80" s="0" t="n">
        <f aca="false">'Sopron megye'!Q223</f>
        <v>649</v>
      </c>
      <c r="N80" s="0" t="n">
        <f aca="false">'Sopron megye'!R223</f>
        <v>0</v>
      </c>
      <c r="O80" s="0" t="n">
        <f aca="false">'Sopron megye'!S223</f>
        <v>0</v>
      </c>
      <c r="P80" s="0" t="n">
        <f aca="false">'Sopron megye'!T223</f>
        <v>0</v>
      </c>
      <c r="Q80" s="0" t="n">
        <f aca="false">'Sopron megye'!U223</f>
        <v>0</v>
      </c>
      <c r="R80" s="0" t="n">
        <f aca="false">'Sopron megye'!W223</f>
        <v>633</v>
      </c>
      <c r="S80" s="0" t="n">
        <f aca="false">'Sopron megye'!X223</f>
        <v>0</v>
      </c>
      <c r="T80" s="0" t="n">
        <f aca="false">'Sopron megye'!Y223</f>
        <v>0</v>
      </c>
      <c r="U80" s="0" t="n">
        <f aca="false">'Sopron megye'!Z223</f>
        <v>0</v>
      </c>
      <c r="V80" s="0" t="n">
        <f aca="false">'Sopron megye'!AA223</f>
        <v>0</v>
      </c>
    </row>
    <row r="81" customFormat="false" ht="13.8" hidden="false" customHeight="false" outlineLevel="0" collapsed="false">
      <c r="A81" s="0" t="str">
        <f aca="false">'Sopron megye'!A224</f>
        <v>Beled</v>
      </c>
      <c r="B81" s="0" t="n">
        <f aca="false">'Sopron megye'!D224</f>
        <v>2178</v>
      </c>
      <c r="C81" s="0" t="n">
        <f aca="false">'Sopron megye'!E224</f>
        <v>28</v>
      </c>
      <c r="D81" s="0" t="n">
        <f aca="false">'Sopron megye'!F224</f>
        <v>0</v>
      </c>
      <c r="E81" s="0" t="n">
        <f aca="false">'Sopron megye'!G224</f>
        <v>0</v>
      </c>
      <c r="F81" s="0" t="n">
        <f aca="false">'Sopron megye'!H224</f>
        <v>0</v>
      </c>
      <c r="G81" s="0" t="n">
        <f aca="false">'Sopron megye'!I224</f>
        <v>0</v>
      </c>
      <c r="H81" s="0" t="n">
        <f aca="false">'Sopron megye'!K224</f>
        <v>2431</v>
      </c>
      <c r="I81" s="0" t="n">
        <f aca="false">'Sopron megye'!L224</f>
        <v>5</v>
      </c>
      <c r="J81" s="0" t="n">
        <f aca="false">'Sopron megye'!M224</f>
        <v>0</v>
      </c>
      <c r="K81" s="0" t="n">
        <f aca="false">'Sopron megye'!N224</f>
        <v>0</v>
      </c>
      <c r="L81" s="0" t="n">
        <f aca="false">'Sopron megye'!O224</f>
        <v>1</v>
      </c>
      <c r="M81" s="0" t="n">
        <f aca="false">'Sopron megye'!Q224</f>
        <v>2651</v>
      </c>
      <c r="N81" s="0" t="n">
        <f aca="false">'Sopron megye'!R224</f>
        <v>20</v>
      </c>
      <c r="O81" s="0" t="n">
        <f aca="false">'Sopron megye'!S224</f>
        <v>2</v>
      </c>
      <c r="P81" s="0" t="n">
        <f aca="false">'Sopron megye'!T224</f>
        <v>7</v>
      </c>
      <c r="Q81" s="0" t="n">
        <f aca="false">'Sopron megye'!U224</f>
        <v>1</v>
      </c>
      <c r="R81" s="0" t="n">
        <f aca="false">'Sopron megye'!W224</f>
        <v>2688</v>
      </c>
      <c r="S81" s="0" t="n">
        <f aca="false">'Sopron megye'!X224</f>
        <v>28</v>
      </c>
      <c r="T81" s="0" t="n">
        <f aca="false">'Sopron megye'!Y224</f>
        <v>1</v>
      </c>
      <c r="U81" s="0" t="n">
        <f aca="false">'Sopron megye'!Z224</f>
        <v>0</v>
      </c>
      <c r="V81" s="0" t="n">
        <f aca="false">'Sopron megye'!AA224</f>
        <v>0</v>
      </c>
    </row>
    <row r="82" customFormat="false" ht="13.8" hidden="false" customHeight="false" outlineLevel="0" collapsed="false">
      <c r="A82" s="0" t="str">
        <f aca="false">'Sopron megye'!A225</f>
        <v>Csapod</v>
      </c>
      <c r="B82" s="0" t="n">
        <f aca="false">'Sopron megye'!D225</f>
        <v>1109</v>
      </c>
      <c r="C82" s="0" t="n">
        <f aca="false">'Sopron megye'!E225</f>
        <v>2</v>
      </c>
      <c r="D82" s="0" t="n">
        <f aca="false">'Sopron megye'!F225</f>
        <v>0</v>
      </c>
      <c r="E82" s="0" t="n">
        <f aca="false">'Sopron megye'!G225</f>
        <v>0</v>
      </c>
      <c r="F82" s="0" t="n">
        <f aca="false">'Sopron megye'!H225</f>
        <v>0</v>
      </c>
      <c r="G82" s="0" t="n">
        <f aca="false">'Sopron megye'!I225</f>
        <v>0</v>
      </c>
      <c r="H82" s="0" t="n">
        <f aca="false">'Sopron megye'!K225</f>
        <v>1160</v>
      </c>
      <c r="I82" s="0" t="n">
        <f aca="false">'Sopron megye'!L225</f>
        <v>3</v>
      </c>
      <c r="J82" s="0" t="n">
        <f aca="false">'Sopron megye'!M225</f>
        <v>0</v>
      </c>
      <c r="K82" s="0" t="n">
        <f aca="false">'Sopron megye'!N225</f>
        <v>0</v>
      </c>
      <c r="L82" s="0" t="n">
        <f aca="false">'Sopron megye'!O225</f>
        <v>0</v>
      </c>
      <c r="M82" s="0" t="n">
        <f aca="false">'Sopron megye'!Q225</f>
        <v>1308</v>
      </c>
      <c r="N82" s="0" t="n">
        <f aca="false">'Sopron megye'!R225</f>
        <v>6</v>
      </c>
      <c r="O82" s="0" t="n">
        <f aca="false">'Sopron megye'!S225</f>
        <v>0</v>
      </c>
      <c r="P82" s="0" t="n">
        <f aca="false">'Sopron megye'!T225</f>
        <v>0</v>
      </c>
      <c r="Q82" s="0" t="n">
        <f aca="false">'Sopron megye'!U225</f>
        <v>0</v>
      </c>
      <c r="R82" s="0" t="n">
        <f aca="false">'Sopron megye'!W225</f>
        <v>1435</v>
      </c>
      <c r="S82" s="0" t="n">
        <f aca="false">'Sopron megye'!X225</f>
        <v>0</v>
      </c>
      <c r="T82" s="0" t="n">
        <f aca="false">'Sopron megye'!Y225</f>
        <v>0</v>
      </c>
      <c r="U82" s="0" t="n">
        <f aca="false">'Sopron megye'!Z225</f>
        <v>1</v>
      </c>
      <c r="V82" s="0" t="n">
        <f aca="false">'Sopron megye'!AA225</f>
        <v>0</v>
      </c>
    </row>
    <row r="83" customFormat="false" ht="13.8" hidden="false" customHeight="false" outlineLevel="0" collapsed="false">
      <c r="A83" s="0" t="str">
        <f aca="false">'Sopron megye'!A226</f>
        <v>Czirák</v>
      </c>
      <c r="B83" s="0" t="n">
        <f aca="false">'Sopron megye'!D226</f>
        <v>815</v>
      </c>
      <c r="C83" s="0" t="n">
        <f aca="false">'Sopron megye'!E226</f>
        <v>0</v>
      </c>
      <c r="D83" s="0" t="n">
        <f aca="false">'Sopron megye'!F226</f>
        <v>0</v>
      </c>
      <c r="E83" s="0" t="n">
        <f aca="false">'Sopron megye'!G226</f>
        <v>0</v>
      </c>
      <c r="F83" s="0" t="n">
        <f aca="false">'Sopron megye'!H226</f>
        <v>0</v>
      </c>
      <c r="G83" s="0" t="n">
        <f aca="false">'Sopron megye'!I226</f>
        <v>0</v>
      </c>
      <c r="H83" s="0" t="n">
        <f aca="false">'Sopron megye'!K226</f>
        <v>820</v>
      </c>
      <c r="I83" s="0" t="n">
        <f aca="false">'Sopron megye'!L226</f>
        <v>7</v>
      </c>
      <c r="J83" s="0" t="n">
        <f aca="false">'Sopron megye'!M226</f>
        <v>0</v>
      </c>
      <c r="K83" s="0" t="n">
        <f aca="false">'Sopron megye'!N226</f>
        <v>0</v>
      </c>
      <c r="L83" s="0" t="n">
        <f aca="false">'Sopron megye'!O226</f>
        <v>0</v>
      </c>
      <c r="M83" s="0" t="n">
        <f aca="false">'Sopron megye'!Q226</f>
        <v>867</v>
      </c>
      <c r="N83" s="0" t="n">
        <f aca="false">'Sopron megye'!R226</f>
        <v>2</v>
      </c>
      <c r="O83" s="0" t="n">
        <f aca="false">'Sopron megye'!S226</f>
        <v>0</v>
      </c>
      <c r="P83" s="0" t="n">
        <f aca="false">'Sopron megye'!T226</f>
        <v>0</v>
      </c>
      <c r="Q83" s="0" t="n">
        <f aca="false">'Sopron megye'!U226</f>
        <v>0</v>
      </c>
      <c r="R83" s="0" t="n">
        <f aca="false">'Sopron megye'!W226</f>
        <v>883</v>
      </c>
      <c r="S83" s="0" t="n">
        <f aca="false">'Sopron megye'!X226</f>
        <v>1</v>
      </c>
      <c r="T83" s="0" t="n">
        <f aca="false">'Sopron megye'!Y226</f>
        <v>0</v>
      </c>
      <c r="U83" s="0" t="n">
        <f aca="false">'Sopron megye'!Z226</f>
        <v>0</v>
      </c>
      <c r="V83" s="0" t="n">
        <f aca="false">'Sopron megye'!AA226</f>
        <v>0</v>
      </c>
    </row>
    <row r="84" customFormat="false" ht="13.8" hidden="false" customHeight="false" outlineLevel="0" collapsed="false">
      <c r="A84" s="0" t="str">
        <f aca="false">'Sopron megye'!A227</f>
        <v>Dénesfa</v>
      </c>
      <c r="B84" s="0" t="n">
        <f aca="false">'Sopron megye'!D227</f>
        <v>616</v>
      </c>
      <c r="C84" s="0" t="n">
        <f aca="false">'Sopron megye'!E227</f>
        <v>10</v>
      </c>
      <c r="D84" s="0" t="n">
        <f aca="false">'Sopron megye'!F227</f>
        <v>0</v>
      </c>
      <c r="E84" s="0" t="n">
        <f aca="false">'Sopron megye'!G227</f>
        <v>2</v>
      </c>
      <c r="F84" s="0" t="n">
        <f aca="false">'Sopron megye'!H227</f>
        <v>0</v>
      </c>
      <c r="G84" s="0" t="n">
        <f aca="false">'Sopron megye'!I227</f>
        <v>0</v>
      </c>
      <c r="H84" s="0" t="n">
        <f aca="false">'Sopron megye'!K227</f>
        <v>654</v>
      </c>
      <c r="I84" s="0" t="n">
        <f aca="false">'Sopron megye'!L227</f>
        <v>0</v>
      </c>
      <c r="J84" s="0" t="n">
        <f aca="false">'Sopron megye'!M227</f>
        <v>0</v>
      </c>
      <c r="K84" s="0" t="n">
        <f aca="false">'Sopron megye'!N227</f>
        <v>0</v>
      </c>
      <c r="L84" s="0" t="n">
        <f aca="false">'Sopron megye'!O227</f>
        <v>1</v>
      </c>
      <c r="M84" s="0" t="n">
        <f aca="false">'Sopron megye'!Q227</f>
        <v>638</v>
      </c>
      <c r="N84" s="0" t="n">
        <f aca="false">'Sopron megye'!R227</f>
        <v>9</v>
      </c>
      <c r="O84" s="0" t="n">
        <f aca="false">'Sopron megye'!S227</f>
        <v>1</v>
      </c>
      <c r="P84" s="0" t="n">
        <f aca="false">'Sopron megye'!T227</f>
        <v>0</v>
      </c>
      <c r="Q84" s="0" t="n">
        <f aca="false">'Sopron megye'!U227</f>
        <v>1</v>
      </c>
      <c r="R84" s="0" t="n">
        <f aca="false">'Sopron megye'!W227</f>
        <v>686</v>
      </c>
      <c r="S84" s="0" t="n">
        <f aca="false">'Sopron megye'!X227</f>
        <v>1</v>
      </c>
      <c r="T84" s="0" t="n">
        <f aca="false">'Sopron megye'!Y227</f>
        <v>0</v>
      </c>
      <c r="U84" s="0" t="n">
        <f aca="false">'Sopron megye'!Z227</f>
        <v>0</v>
      </c>
      <c r="V84" s="0" t="n">
        <f aca="false">'Sopron megye'!AA227</f>
        <v>2</v>
      </c>
    </row>
    <row r="85" customFormat="false" ht="13.8" hidden="false" customHeight="false" outlineLevel="0" collapsed="false">
      <c r="A85" s="0" t="str">
        <f aca="false">'Sopron megye'!A228</f>
        <v>Ebergőcz</v>
      </c>
      <c r="B85" s="0" t="n">
        <f aca="false">'Sopron megye'!D228</f>
        <v>599</v>
      </c>
      <c r="C85" s="0" t="n">
        <f aca="false">'Sopron megye'!E228</f>
        <v>1</v>
      </c>
      <c r="D85" s="0" t="n">
        <f aca="false">'Sopron megye'!F228</f>
        <v>0</v>
      </c>
      <c r="E85" s="0" t="n">
        <f aca="false">'Sopron megye'!G228</f>
        <v>0</v>
      </c>
      <c r="F85" s="0" t="n">
        <f aca="false">'Sopron megye'!H228</f>
        <v>0</v>
      </c>
      <c r="G85" s="0" t="n">
        <f aca="false">'Sopron megye'!I228</f>
        <v>0</v>
      </c>
      <c r="H85" s="0" t="n">
        <f aca="false">'Sopron megye'!K228</f>
        <v>634</v>
      </c>
      <c r="I85" s="0" t="n">
        <f aca="false">'Sopron megye'!L228</f>
        <v>0</v>
      </c>
      <c r="J85" s="0" t="n">
        <f aca="false">'Sopron megye'!M228</f>
        <v>2</v>
      </c>
      <c r="K85" s="0" t="n">
        <f aca="false">'Sopron megye'!N228</f>
        <v>0</v>
      </c>
      <c r="L85" s="0" t="n">
        <f aca="false">'Sopron megye'!O228</f>
        <v>0</v>
      </c>
      <c r="M85" s="0" t="n">
        <f aca="false">'Sopron megye'!Q228</f>
        <v>533</v>
      </c>
      <c r="N85" s="0" t="n">
        <f aca="false">'Sopron megye'!R228</f>
        <v>1</v>
      </c>
      <c r="O85" s="0" t="n">
        <f aca="false">'Sopron megye'!S228</f>
        <v>0</v>
      </c>
      <c r="P85" s="0" t="n">
        <f aca="false">'Sopron megye'!T228</f>
        <v>0</v>
      </c>
      <c r="Q85" s="0" t="n">
        <f aca="false">'Sopron megye'!U228</f>
        <v>0</v>
      </c>
      <c r="R85" s="0" t="n">
        <f aca="false">'Sopron megye'!W228</f>
        <v>522</v>
      </c>
      <c r="S85" s="0" t="n">
        <f aca="false">'Sopron megye'!X228</f>
        <v>2</v>
      </c>
      <c r="T85" s="0" t="n">
        <f aca="false">'Sopron megye'!Y228</f>
        <v>1</v>
      </c>
      <c r="U85" s="0" t="n">
        <f aca="false">'Sopron megye'!Z228</f>
        <v>0</v>
      </c>
      <c r="V85" s="0" t="n">
        <f aca="false">'Sopron megye'!AA228</f>
        <v>0</v>
      </c>
    </row>
    <row r="86" customFormat="false" ht="13.8" hidden="false" customHeight="false" outlineLevel="0" collapsed="false">
      <c r="A86" s="0" t="str">
        <f aca="false">'Sopron megye'!A229</f>
        <v>Edve</v>
      </c>
      <c r="B86" s="0" t="n">
        <f aca="false">'Sopron megye'!D229</f>
        <v>413</v>
      </c>
      <c r="C86" s="0" t="n">
        <f aca="false">'Sopron megye'!E229</f>
        <v>2</v>
      </c>
      <c r="D86" s="0" t="n">
        <f aca="false">'Sopron megye'!F229</f>
        <v>0</v>
      </c>
      <c r="E86" s="0" t="n">
        <f aca="false">'Sopron megye'!G229</f>
        <v>0</v>
      </c>
      <c r="F86" s="0" t="n">
        <f aca="false">'Sopron megye'!H229</f>
        <v>0</v>
      </c>
      <c r="G86" s="0" t="n">
        <f aca="false">'Sopron megye'!I229</f>
        <v>0</v>
      </c>
      <c r="H86" s="0" t="n">
        <f aca="false">'Sopron megye'!K229</f>
        <v>410</v>
      </c>
      <c r="I86" s="0" t="n">
        <f aca="false">'Sopron megye'!L229</f>
        <v>2</v>
      </c>
      <c r="J86" s="0" t="n">
        <f aca="false">'Sopron megye'!M229</f>
        <v>0</v>
      </c>
      <c r="K86" s="0" t="n">
        <f aca="false">'Sopron megye'!N229</f>
        <v>0</v>
      </c>
      <c r="L86" s="0" t="n">
        <f aca="false">'Sopron megye'!O229</f>
        <v>0</v>
      </c>
      <c r="M86" s="0" t="n">
        <f aca="false">'Sopron megye'!Q229</f>
        <v>414</v>
      </c>
      <c r="N86" s="0" t="n">
        <f aca="false">'Sopron megye'!R229</f>
        <v>0</v>
      </c>
      <c r="O86" s="0" t="n">
        <f aca="false">'Sopron megye'!S229</f>
        <v>0</v>
      </c>
      <c r="P86" s="0" t="n">
        <f aca="false">'Sopron megye'!T229</f>
        <v>0</v>
      </c>
      <c r="Q86" s="0" t="n">
        <f aca="false">'Sopron megye'!U229</f>
        <v>0</v>
      </c>
      <c r="R86" s="0" t="n">
        <f aca="false">'Sopron megye'!W229</f>
        <v>384</v>
      </c>
      <c r="S86" s="0" t="n">
        <f aca="false">'Sopron megye'!X229</f>
        <v>0</v>
      </c>
      <c r="T86" s="0" t="n">
        <f aca="false">'Sopron megye'!Y229</f>
        <v>0</v>
      </c>
      <c r="U86" s="0" t="n">
        <f aca="false">'Sopron megye'!Z229</f>
        <v>0</v>
      </c>
      <c r="V86" s="0" t="n">
        <f aca="false">'Sopron megye'!AA229</f>
        <v>0</v>
      </c>
    </row>
    <row r="87" customFormat="false" ht="13.8" hidden="false" customHeight="false" outlineLevel="0" collapsed="false">
      <c r="A87" s="0" t="str">
        <f aca="false">'Sopron megye'!A230</f>
        <v>Endréd, Fertőendréd</v>
      </c>
      <c r="B87" s="0" t="n">
        <f aca="false">'Sopron megye'!D230</f>
        <v>944</v>
      </c>
      <c r="C87" s="0" t="n">
        <f aca="false">'Sopron megye'!E230</f>
        <v>3</v>
      </c>
      <c r="D87" s="0" t="n">
        <f aca="false">'Sopron megye'!F230</f>
        <v>1</v>
      </c>
      <c r="E87" s="0" t="n">
        <f aca="false">'Sopron megye'!G230</f>
        <v>0</v>
      </c>
      <c r="F87" s="0" t="n">
        <f aca="false">'Sopron megye'!H230</f>
        <v>0</v>
      </c>
      <c r="G87" s="0" t="n">
        <f aca="false">'Sopron megye'!I230</f>
        <v>0</v>
      </c>
      <c r="H87" s="0" t="n">
        <f aca="false">'Sopron megye'!K230</f>
        <v>1012</v>
      </c>
      <c r="I87" s="0" t="n">
        <f aca="false">'Sopron megye'!L230</f>
        <v>6</v>
      </c>
      <c r="J87" s="0" t="n">
        <f aca="false">'Sopron megye'!M230</f>
        <v>0</v>
      </c>
      <c r="K87" s="0" t="n">
        <f aca="false">'Sopron megye'!N230</f>
        <v>5</v>
      </c>
      <c r="L87" s="0" t="n">
        <f aca="false">'Sopron megye'!O230</f>
        <v>0</v>
      </c>
      <c r="M87" s="0" t="n">
        <f aca="false">'Sopron megye'!Q230</f>
        <v>1070</v>
      </c>
      <c r="N87" s="0" t="n">
        <f aca="false">'Sopron megye'!R230</f>
        <v>8</v>
      </c>
      <c r="O87" s="0" t="n">
        <f aca="false">'Sopron megye'!S230</f>
        <v>0</v>
      </c>
      <c r="P87" s="0" t="n">
        <f aca="false">'Sopron megye'!T230</f>
        <v>0</v>
      </c>
      <c r="Q87" s="0" t="n">
        <f aca="false">'Sopron megye'!U230</f>
        <v>0</v>
      </c>
      <c r="R87" s="0" t="n">
        <f aca="false">'Sopron megye'!W230</f>
        <v>1150</v>
      </c>
      <c r="S87" s="0" t="n">
        <f aca="false">'Sopron megye'!X230</f>
        <v>0</v>
      </c>
      <c r="T87" s="0" t="n">
        <f aca="false">'Sopron megye'!Y230</f>
        <v>0</v>
      </c>
      <c r="U87" s="0" t="n">
        <f aca="false">'Sopron megye'!Z230</f>
        <v>0</v>
      </c>
      <c r="V87" s="0" t="n">
        <f aca="false">'Sopron megye'!AA230</f>
        <v>0</v>
      </c>
    </row>
    <row r="88" customFormat="false" ht="13.8" hidden="false" customHeight="false" outlineLevel="0" collapsed="false">
      <c r="A88" s="0" t="str">
        <f aca="false">'Sopron megye'!A231</f>
        <v>Eszterháza</v>
      </c>
      <c r="B88" s="0" t="n">
        <f aca="false">'Sopron megye'!D231</f>
        <v>351</v>
      </c>
      <c r="C88" s="0" t="n">
        <f aca="false">'Sopron megye'!E231</f>
        <v>39</v>
      </c>
      <c r="D88" s="0" t="n">
        <f aca="false">'Sopron megye'!F231</f>
        <v>0</v>
      </c>
      <c r="E88" s="0" t="n">
        <f aca="false">'Sopron megye'!G231</f>
        <v>0</v>
      </c>
      <c r="F88" s="0" t="n">
        <f aca="false">'Sopron megye'!H231</f>
        <v>0</v>
      </c>
      <c r="G88" s="0" t="n">
        <f aca="false">'Sopron megye'!I231</f>
        <v>0</v>
      </c>
      <c r="H88" s="0" t="n">
        <f aca="false">'Sopron megye'!K231</f>
        <v>351</v>
      </c>
      <c r="I88" s="0" t="n">
        <f aca="false">'Sopron megye'!L231</f>
        <v>42</v>
      </c>
      <c r="J88" s="0" t="n">
        <f aca="false">'Sopron megye'!M231</f>
        <v>0</v>
      </c>
      <c r="K88" s="0" t="n">
        <f aca="false">'Sopron megye'!N231</f>
        <v>0</v>
      </c>
      <c r="L88" s="0" t="n">
        <f aca="false">'Sopron megye'!O231</f>
        <v>0</v>
      </c>
      <c r="M88" s="0" t="n">
        <f aca="false">'Sopron megye'!Q231</f>
        <v>472</v>
      </c>
      <c r="N88" s="0" t="n">
        <f aca="false">'Sopron megye'!R231</f>
        <v>24</v>
      </c>
      <c r="O88" s="0" t="n">
        <f aca="false">'Sopron megye'!S231</f>
        <v>1</v>
      </c>
      <c r="P88" s="0" t="n">
        <f aca="false">'Sopron megye'!T231</f>
        <v>0</v>
      </c>
      <c r="Q88" s="0" t="n">
        <f aca="false">'Sopron megye'!U231</f>
        <v>1</v>
      </c>
      <c r="R88" s="0" t="n">
        <f aca="false">'Sopron megye'!W231</f>
        <v>739</v>
      </c>
      <c r="S88" s="0" t="n">
        <f aca="false">'Sopron megye'!X231</f>
        <v>27</v>
      </c>
      <c r="T88" s="0" t="n">
        <f aca="false">'Sopron megye'!Y231</f>
        <v>1</v>
      </c>
      <c r="U88" s="0" t="n">
        <f aca="false">'Sopron megye'!Z231</f>
        <v>0</v>
      </c>
      <c r="V88" s="0" t="n">
        <f aca="false">'Sopron megye'!AA231</f>
        <v>3</v>
      </c>
    </row>
    <row r="89" customFormat="false" ht="13.8" hidden="false" customHeight="false" outlineLevel="0" collapsed="false">
      <c r="A89" s="0" t="str">
        <f aca="false">'Sopron megye'!A232</f>
        <v>Garta</v>
      </c>
      <c r="B89" s="0" t="n">
        <f aca="false">'Sopron megye'!D232</f>
        <v>1279</v>
      </c>
      <c r="C89" s="0" t="n">
        <f aca="false">'Sopron megye'!E232</f>
        <v>4</v>
      </c>
      <c r="D89" s="0" t="n">
        <f aca="false">'Sopron megye'!F232</f>
        <v>0</v>
      </c>
      <c r="E89" s="0" t="n">
        <f aca="false">'Sopron megye'!G232</f>
        <v>0</v>
      </c>
      <c r="F89" s="0" t="n">
        <f aca="false">'Sopron megye'!H232</f>
        <v>0</v>
      </c>
      <c r="G89" s="0" t="n">
        <f aca="false">'Sopron megye'!I232</f>
        <v>0</v>
      </c>
      <c r="H89" s="0" t="n">
        <f aca="false">'Sopron megye'!K232</f>
        <v>1509</v>
      </c>
      <c r="I89" s="0" t="n">
        <f aca="false">'Sopron megye'!L232</f>
        <v>16</v>
      </c>
      <c r="J89" s="0" t="n">
        <f aca="false">'Sopron megye'!M232</f>
        <v>1</v>
      </c>
      <c r="K89" s="0" t="n">
        <f aca="false">'Sopron megye'!N232</f>
        <v>1</v>
      </c>
      <c r="L89" s="0" t="n">
        <f aca="false">'Sopron megye'!O232</f>
        <v>0</v>
      </c>
      <c r="M89" s="0" t="n">
        <f aca="false">'Sopron megye'!Q232</f>
        <v>1515</v>
      </c>
      <c r="N89" s="0" t="n">
        <f aca="false">'Sopron megye'!R232</f>
        <v>6</v>
      </c>
      <c r="O89" s="0" t="n">
        <f aca="false">'Sopron megye'!S232</f>
        <v>1</v>
      </c>
      <c r="P89" s="0" t="n">
        <f aca="false">'Sopron megye'!T232</f>
        <v>1</v>
      </c>
      <c r="Q89" s="0" t="n">
        <f aca="false">'Sopron megye'!U232</f>
        <v>0</v>
      </c>
      <c r="R89" s="0" t="n">
        <f aca="false">'Sopron megye'!W232</f>
        <v>1529</v>
      </c>
      <c r="S89" s="0" t="n">
        <f aca="false">'Sopron megye'!X232</f>
        <v>15</v>
      </c>
      <c r="T89" s="0" t="n">
        <f aca="false">'Sopron megye'!Y232</f>
        <v>5</v>
      </c>
      <c r="U89" s="0" t="n">
        <f aca="false">'Sopron megye'!Z232</f>
        <v>0</v>
      </c>
      <c r="V89" s="0" t="n">
        <f aca="false">'Sopron megye'!AA232</f>
        <v>0</v>
      </c>
    </row>
    <row r="90" customFormat="false" ht="13.8" hidden="false" customHeight="false" outlineLevel="0" collapsed="false">
      <c r="A90" s="0" t="str">
        <f aca="false">'Sopron megye'!A233</f>
        <v>Gyóró</v>
      </c>
      <c r="B90" s="0" t="n">
        <f aca="false">'Sopron megye'!D233</f>
        <v>696</v>
      </c>
      <c r="C90" s="0" t="n">
        <f aca="false">'Sopron megye'!E233</f>
        <v>0</v>
      </c>
      <c r="D90" s="0" t="n">
        <f aca="false">'Sopron megye'!F233</f>
        <v>0</v>
      </c>
      <c r="E90" s="0" t="n">
        <f aca="false">'Sopron megye'!G233</f>
        <v>0</v>
      </c>
      <c r="F90" s="0" t="n">
        <f aca="false">'Sopron megye'!H233</f>
        <v>0</v>
      </c>
      <c r="G90" s="0" t="n">
        <f aca="false">'Sopron megye'!I233</f>
        <v>0</v>
      </c>
      <c r="H90" s="0" t="n">
        <f aca="false">'Sopron megye'!K233</f>
        <v>764</v>
      </c>
      <c r="I90" s="0" t="n">
        <f aca="false">'Sopron megye'!L233</f>
        <v>0</v>
      </c>
      <c r="J90" s="0" t="n">
        <f aca="false">'Sopron megye'!M233</f>
        <v>0</v>
      </c>
      <c r="K90" s="0" t="n">
        <f aca="false">'Sopron megye'!N233</f>
        <v>0</v>
      </c>
      <c r="L90" s="0" t="n">
        <f aca="false">'Sopron megye'!O233</f>
        <v>1</v>
      </c>
      <c r="M90" s="0" t="n">
        <f aca="false">'Sopron megye'!Q233</f>
        <v>669</v>
      </c>
      <c r="N90" s="0" t="n">
        <f aca="false">'Sopron megye'!R233</f>
        <v>2</v>
      </c>
      <c r="O90" s="0" t="n">
        <f aca="false">'Sopron megye'!S233</f>
        <v>0</v>
      </c>
      <c r="P90" s="0" t="n">
        <f aca="false">'Sopron megye'!T233</f>
        <v>1</v>
      </c>
      <c r="Q90" s="0" t="n">
        <f aca="false">'Sopron megye'!U233</f>
        <v>0</v>
      </c>
      <c r="R90" s="0" t="n">
        <f aca="false">'Sopron megye'!W233</f>
        <v>739</v>
      </c>
      <c r="S90" s="0" t="n">
        <f aca="false">'Sopron megye'!X233</f>
        <v>1</v>
      </c>
      <c r="T90" s="0" t="n">
        <f aca="false">'Sopron megye'!Y233</f>
        <v>0</v>
      </c>
      <c r="U90" s="0" t="n">
        <f aca="false">'Sopron megye'!Z233</f>
        <v>0</v>
      </c>
      <c r="V90" s="0" t="n">
        <f aca="false">'Sopron megye'!AA233</f>
        <v>0</v>
      </c>
    </row>
    <row r="91" customFormat="false" ht="13.8" hidden="false" customHeight="false" outlineLevel="0" collapsed="false">
      <c r="A91" s="0" t="str">
        <f aca="false">'Sopron megye'!A234</f>
        <v>Himód</v>
      </c>
      <c r="B91" s="0" t="n">
        <f aca="false">'Sopron megye'!D234</f>
        <v>1275</v>
      </c>
      <c r="C91" s="0" t="n">
        <f aca="false">'Sopron megye'!E234</f>
        <v>4</v>
      </c>
      <c r="D91" s="0" t="n">
        <f aca="false">'Sopron megye'!F234</f>
        <v>0</v>
      </c>
      <c r="E91" s="0" t="n">
        <f aca="false">'Sopron megye'!G234</f>
        <v>0</v>
      </c>
      <c r="F91" s="0" t="n">
        <f aca="false">'Sopron megye'!H234</f>
        <v>0</v>
      </c>
      <c r="G91" s="0" t="n">
        <f aca="false">'Sopron megye'!I234</f>
        <v>0</v>
      </c>
      <c r="H91" s="0" t="n">
        <f aca="false">'Sopron megye'!K234</f>
        <v>1429</v>
      </c>
      <c r="I91" s="0" t="n">
        <f aca="false">'Sopron megye'!L234</f>
        <v>6</v>
      </c>
      <c r="J91" s="0" t="n">
        <f aca="false">'Sopron megye'!M234</f>
        <v>0</v>
      </c>
      <c r="K91" s="0" t="n">
        <f aca="false">'Sopron megye'!N234</f>
        <v>0</v>
      </c>
      <c r="L91" s="0" t="n">
        <f aca="false">'Sopron megye'!O234</f>
        <v>0</v>
      </c>
      <c r="M91" s="0" t="n">
        <f aca="false">'Sopron megye'!Q234</f>
        <v>1550</v>
      </c>
      <c r="N91" s="0" t="n">
        <f aca="false">'Sopron megye'!R234</f>
        <v>2</v>
      </c>
      <c r="O91" s="0" t="n">
        <f aca="false">'Sopron megye'!S234</f>
        <v>0</v>
      </c>
      <c r="P91" s="0" t="n">
        <f aca="false">'Sopron megye'!T234</f>
        <v>0</v>
      </c>
      <c r="Q91" s="0" t="n">
        <f aca="false">'Sopron megye'!U234</f>
        <v>0</v>
      </c>
      <c r="R91" s="0" t="n">
        <f aca="false">'Sopron megye'!W234</f>
        <v>1687</v>
      </c>
      <c r="S91" s="0" t="n">
        <f aca="false">'Sopron megye'!X234</f>
        <v>2</v>
      </c>
      <c r="T91" s="0" t="n">
        <f aca="false">'Sopron megye'!Y234</f>
        <v>0</v>
      </c>
      <c r="U91" s="0" t="n">
        <f aca="false">'Sopron megye'!Z234</f>
        <v>0</v>
      </c>
      <c r="V91" s="0" t="n">
        <f aca="false">'Sopron megye'!AA234</f>
        <v>0</v>
      </c>
    </row>
    <row r="92" customFormat="false" ht="13.8" hidden="false" customHeight="false" outlineLevel="0" collapsed="false">
      <c r="A92" s="0" t="str">
        <f aca="false">'Sopron megye'!A235</f>
        <v>Hövej</v>
      </c>
      <c r="B92" s="0" t="n">
        <f aca="false">'Sopron megye'!D235</f>
        <v>610</v>
      </c>
      <c r="C92" s="0" t="n">
        <f aca="false">'Sopron megye'!E235</f>
        <v>1</v>
      </c>
      <c r="D92" s="0" t="n">
        <f aca="false">'Sopron megye'!F235</f>
        <v>1</v>
      </c>
      <c r="E92" s="0" t="n">
        <f aca="false">'Sopron megye'!G235</f>
        <v>0</v>
      </c>
      <c r="F92" s="0" t="n">
        <f aca="false">'Sopron megye'!H235</f>
        <v>0</v>
      </c>
      <c r="G92" s="0" t="n">
        <f aca="false">'Sopron megye'!I235</f>
        <v>0</v>
      </c>
      <c r="H92" s="0" t="n">
        <f aca="false">'Sopron megye'!K235</f>
        <v>642</v>
      </c>
      <c r="I92" s="0" t="n">
        <f aca="false">'Sopron megye'!L235</f>
        <v>0</v>
      </c>
      <c r="J92" s="0" t="n">
        <f aca="false">'Sopron megye'!M235</f>
        <v>1</v>
      </c>
      <c r="K92" s="0" t="n">
        <f aca="false">'Sopron megye'!N235</f>
        <v>0</v>
      </c>
      <c r="L92" s="0" t="n">
        <f aca="false">'Sopron megye'!O235</f>
        <v>1</v>
      </c>
      <c r="M92" s="0" t="n">
        <f aca="false">'Sopron megye'!Q235</f>
        <v>655</v>
      </c>
      <c r="N92" s="0" t="n">
        <f aca="false">'Sopron megye'!R235</f>
        <v>3</v>
      </c>
      <c r="O92" s="0" t="n">
        <f aca="false">'Sopron megye'!S235</f>
        <v>1</v>
      </c>
      <c r="P92" s="0" t="n">
        <f aca="false">'Sopron megye'!T235</f>
        <v>1</v>
      </c>
      <c r="Q92" s="0" t="n">
        <f aca="false">'Sopron megye'!U235</f>
        <v>4</v>
      </c>
      <c r="R92" s="0" t="n">
        <f aca="false">'Sopron megye'!W235</f>
        <v>638</v>
      </c>
      <c r="S92" s="0" t="n">
        <f aca="false">'Sopron megye'!X235</f>
        <v>0</v>
      </c>
      <c r="T92" s="0" t="n">
        <f aca="false">'Sopron megye'!Y235</f>
        <v>0</v>
      </c>
      <c r="U92" s="0" t="n">
        <f aca="false">'Sopron megye'!Z235</f>
        <v>0</v>
      </c>
      <c r="V92" s="0" t="n">
        <f aca="false">'Sopron megye'!AA235</f>
        <v>0</v>
      </c>
    </row>
    <row r="93" customFormat="false" ht="13.8" hidden="false" customHeight="false" outlineLevel="0" collapsed="false">
      <c r="A93" s="0" t="str">
        <f aca="false">'Sopron megye'!A236</f>
        <v>Kapuvár</v>
      </c>
      <c r="B93" s="0" t="n">
        <f aca="false">'Sopron megye'!D236</f>
        <v>5238</v>
      </c>
      <c r="C93" s="0" t="n">
        <f aca="false">'Sopron megye'!E236</f>
        <v>117</v>
      </c>
      <c r="D93" s="0" t="n">
        <f aca="false">'Sopron megye'!F236</f>
        <v>2</v>
      </c>
      <c r="E93" s="0" t="n">
        <f aca="false">'Sopron megye'!G236</f>
        <v>6</v>
      </c>
      <c r="F93" s="0" t="n">
        <f aca="false">'Sopron megye'!H236</f>
        <v>2</v>
      </c>
      <c r="G93" s="0" t="n">
        <f aca="false">'Sopron megye'!I236</f>
        <v>0</v>
      </c>
      <c r="H93" s="0" t="n">
        <f aca="false">'Sopron megye'!K236</f>
        <v>5944</v>
      </c>
      <c r="I93" s="0" t="n">
        <f aca="false">'Sopron megye'!L236</f>
        <v>118</v>
      </c>
      <c r="J93" s="0" t="n">
        <f aca="false">'Sopron megye'!M236</f>
        <v>3</v>
      </c>
      <c r="K93" s="0" t="n">
        <f aca="false">'Sopron megye'!N236</f>
        <v>6</v>
      </c>
      <c r="L93" s="0" t="n">
        <f aca="false">'Sopron megye'!O236</f>
        <v>7</v>
      </c>
      <c r="M93" s="0" t="n">
        <f aca="false">'Sopron megye'!Q236</f>
        <v>6518</v>
      </c>
      <c r="N93" s="0" t="n">
        <f aca="false">'Sopron megye'!R236</f>
        <v>99</v>
      </c>
      <c r="O93" s="0" t="n">
        <f aca="false">'Sopron megye'!S236</f>
        <v>5</v>
      </c>
      <c r="P93" s="0" t="n">
        <f aca="false">'Sopron megye'!T236</f>
        <v>12</v>
      </c>
      <c r="Q93" s="0" t="n">
        <f aca="false">'Sopron megye'!U236</f>
        <v>8</v>
      </c>
      <c r="R93" s="0" t="n">
        <f aca="false">'Sopron megye'!W236</f>
        <v>6587</v>
      </c>
      <c r="S93" s="0" t="n">
        <f aca="false">'Sopron megye'!X236</f>
        <v>70</v>
      </c>
      <c r="T93" s="0" t="n">
        <f aca="false">'Sopron megye'!Y236</f>
        <v>2</v>
      </c>
      <c r="U93" s="0" t="n">
        <f aca="false">'Sopron megye'!Z236</f>
        <v>7</v>
      </c>
      <c r="V93" s="0" t="n">
        <f aca="false">'Sopron megye'!AA236</f>
        <v>15</v>
      </c>
    </row>
    <row r="94" customFormat="false" ht="13.8" hidden="false" customHeight="false" outlineLevel="0" collapsed="false">
      <c r="A94" s="0" t="str">
        <f aca="false">'Sopron megye'!A237</f>
        <v>Keczöl, Rábakeczöl</v>
      </c>
      <c r="B94" s="0" t="n">
        <f aca="false">'Sopron megye'!D237</f>
        <v>1114</v>
      </c>
      <c r="C94" s="0" t="n">
        <f aca="false">'Sopron megye'!E237</f>
        <v>5</v>
      </c>
      <c r="D94" s="0" t="n">
        <f aca="false">'Sopron megye'!F237</f>
        <v>0</v>
      </c>
      <c r="E94" s="0" t="n">
        <f aca="false">'Sopron megye'!G237</f>
        <v>0</v>
      </c>
      <c r="F94" s="0" t="n">
        <f aca="false">'Sopron megye'!H237</f>
        <v>0</v>
      </c>
      <c r="G94" s="0" t="n">
        <f aca="false">'Sopron megye'!I237</f>
        <v>0</v>
      </c>
      <c r="H94" s="0" t="n">
        <f aca="false">'Sopron megye'!K237</f>
        <v>1158</v>
      </c>
      <c r="I94" s="0" t="n">
        <f aca="false">'Sopron megye'!L237</f>
        <v>12</v>
      </c>
      <c r="J94" s="0" t="n">
        <f aca="false">'Sopron megye'!M237</f>
        <v>0</v>
      </c>
      <c r="K94" s="0" t="n">
        <f aca="false">'Sopron megye'!N237</f>
        <v>0</v>
      </c>
      <c r="L94" s="0" t="n">
        <f aca="false">'Sopron megye'!O237</f>
        <v>0</v>
      </c>
      <c r="M94" s="0" t="n">
        <f aca="false">'Sopron megye'!Q237</f>
        <v>1169</v>
      </c>
      <c r="N94" s="0" t="n">
        <f aca="false">'Sopron megye'!R237</f>
        <v>9</v>
      </c>
      <c r="O94" s="0" t="n">
        <f aca="false">'Sopron megye'!S237</f>
        <v>0</v>
      </c>
      <c r="P94" s="0" t="n">
        <f aca="false">'Sopron megye'!T237</f>
        <v>0</v>
      </c>
      <c r="Q94" s="0" t="n">
        <f aca="false">'Sopron megye'!U237</f>
        <v>0</v>
      </c>
      <c r="R94" s="0" t="n">
        <f aca="false">'Sopron megye'!W237</f>
        <v>1100</v>
      </c>
      <c r="S94" s="0" t="n">
        <f aca="false">'Sopron megye'!X237</f>
        <v>7</v>
      </c>
      <c r="T94" s="0" t="n">
        <f aca="false">'Sopron megye'!Y237</f>
        <v>0</v>
      </c>
      <c r="U94" s="0" t="n">
        <f aca="false">'Sopron megye'!Z237</f>
        <v>1</v>
      </c>
      <c r="V94" s="0" t="n">
        <f aca="false">'Sopron megye'!AA237</f>
        <v>0</v>
      </c>
    </row>
    <row r="95" customFormat="false" ht="13.8" hidden="false" customHeight="false" outlineLevel="0" collapsed="false">
      <c r="A95" s="0" t="str">
        <f aca="false">'Sopron megye'!A238</f>
        <v>Keresztúr (Tót-), Magyarkeresztúr</v>
      </c>
      <c r="B95" s="0" t="n">
        <f aca="false">'Sopron megye'!D238</f>
        <v>1036</v>
      </c>
      <c r="C95" s="0" t="n">
        <f aca="false">'Sopron megye'!E238</f>
        <v>7</v>
      </c>
      <c r="D95" s="0" t="n">
        <f aca="false">'Sopron megye'!F238</f>
        <v>0</v>
      </c>
      <c r="E95" s="0" t="n">
        <f aca="false">'Sopron megye'!G238</f>
        <v>0</v>
      </c>
      <c r="F95" s="0" t="n">
        <f aca="false">'Sopron megye'!H238</f>
        <v>0</v>
      </c>
      <c r="G95" s="0" t="n">
        <f aca="false">'Sopron megye'!I238</f>
        <v>0</v>
      </c>
      <c r="H95" s="0" t="n">
        <f aca="false">'Sopron megye'!K238</f>
        <v>1024</v>
      </c>
      <c r="I95" s="0" t="n">
        <f aca="false">'Sopron megye'!L238</f>
        <v>3</v>
      </c>
      <c r="J95" s="0" t="n">
        <f aca="false">'Sopron megye'!M238</f>
        <v>0</v>
      </c>
      <c r="K95" s="0" t="n">
        <f aca="false">'Sopron megye'!N238</f>
        <v>0</v>
      </c>
      <c r="L95" s="0" t="n">
        <f aca="false">'Sopron megye'!O238</f>
        <v>0</v>
      </c>
      <c r="M95" s="0" t="n">
        <f aca="false">'Sopron megye'!Q238</f>
        <v>1068</v>
      </c>
      <c r="N95" s="0" t="n">
        <f aca="false">'Sopron megye'!R238</f>
        <v>1</v>
      </c>
      <c r="O95" s="0" t="n">
        <f aca="false">'Sopron megye'!S238</f>
        <v>0</v>
      </c>
      <c r="P95" s="0" t="n">
        <f aca="false">'Sopron megye'!T238</f>
        <v>0</v>
      </c>
      <c r="Q95" s="0" t="n">
        <f aca="false">'Sopron megye'!U238</f>
        <v>0</v>
      </c>
      <c r="R95" s="0" t="n">
        <f aca="false">'Sopron megye'!W238</f>
        <v>0</v>
      </c>
      <c r="S95" s="0" t="n">
        <f aca="false">'Sopron megye'!X238</f>
        <v>0</v>
      </c>
      <c r="T95" s="0" t="n">
        <f aca="false">'Sopron megye'!Y238</f>
        <v>0</v>
      </c>
      <c r="U95" s="0" t="n">
        <f aca="false">'Sopron megye'!Z238</f>
        <v>0</v>
      </c>
      <c r="V95" s="0" t="n">
        <f aca="false">'Sopron megye'!AA238</f>
        <v>0</v>
      </c>
    </row>
    <row r="96" customFormat="false" ht="13.8" hidden="false" customHeight="false" outlineLevel="0" collapsed="false">
      <c r="A96" s="0" t="str">
        <f aca="false">'Sopron megye'!A239</f>
        <v>Kisfalud</v>
      </c>
      <c r="B96" s="0" t="n">
        <f aca="false">'Sopron megye'!D239</f>
        <v>1515</v>
      </c>
      <c r="C96" s="0" t="n">
        <f aca="false">'Sopron megye'!E239</f>
        <v>21</v>
      </c>
      <c r="D96" s="0" t="n">
        <f aca="false">'Sopron megye'!F239</f>
        <v>0</v>
      </c>
      <c r="E96" s="0" t="n">
        <f aca="false">'Sopron megye'!G239</f>
        <v>0</v>
      </c>
      <c r="F96" s="0" t="n">
        <f aca="false">'Sopron megye'!H239</f>
        <v>0</v>
      </c>
      <c r="G96" s="0" t="n">
        <f aca="false">'Sopron megye'!I239</f>
        <v>0</v>
      </c>
      <c r="H96" s="0" t="n">
        <f aca="false">'Sopron megye'!K239</f>
        <v>1680</v>
      </c>
      <c r="I96" s="0" t="n">
        <f aca="false">'Sopron megye'!L239</f>
        <v>10</v>
      </c>
      <c r="J96" s="0" t="n">
        <f aca="false">'Sopron megye'!M239</f>
        <v>0</v>
      </c>
      <c r="K96" s="0" t="n">
        <f aca="false">'Sopron megye'!N239</f>
        <v>0</v>
      </c>
      <c r="L96" s="0" t="n">
        <f aca="false">'Sopron megye'!O239</f>
        <v>0</v>
      </c>
      <c r="M96" s="0" t="n">
        <f aca="false">'Sopron megye'!Q239</f>
        <v>1577</v>
      </c>
      <c r="N96" s="0" t="n">
        <f aca="false">'Sopron megye'!R239</f>
        <v>8</v>
      </c>
      <c r="O96" s="0" t="n">
        <f aca="false">'Sopron megye'!S239</f>
        <v>1</v>
      </c>
      <c r="P96" s="0" t="n">
        <f aca="false">'Sopron megye'!T239</f>
        <v>0</v>
      </c>
      <c r="Q96" s="0" t="n">
        <f aca="false">'Sopron megye'!U239</f>
        <v>1</v>
      </c>
      <c r="R96" s="0" t="n">
        <f aca="false">'Sopron megye'!W239</f>
        <v>1515</v>
      </c>
      <c r="S96" s="0" t="n">
        <f aca="false">'Sopron megye'!X239</f>
        <v>5</v>
      </c>
      <c r="T96" s="0" t="n">
        <f aca="false">'Sopron megye'!Y239</f>
        <v>0</v>
      </c>
      <c r="U96" s="0" t="n">
        <f aca="false">'Sopron megye'!Z239</f>
        <v>0</v>
      </c>
      <c r="V96" s="0" t="n">
        <f aca="false">'Sopron megye'!AA239</f>
        <v>0</v>
      </c>
    </row>
    <row r="97" customFormat="false" ht="13.8" hidden="false" customHeight="false" outlineLevel="0" collapsed="false">
      <c r="A97" s="0" t="str">
        <f aca="false">'Sopron megye'!A240</f>
        <v>Mihályi</v>
      </c>
      <c r="B97" s="0" t="n">
        <f aca="false">'Sopron megye'!D240</f>
        <v>1439</v>
      </c>
      <c r="C97" s="0" t="n">
        <f aca="false">'Sopron megye'!E240</f>
        <v>8</v>
      </c>
      <c r="D97" s="0" t="n">
        <f aca="false">'Sopron megye'!F240</f>
        <v>0</v>
      </c>
      <c r="E97" s="0" t="n">
        <f aca="false">'Sopron megye'!G240</f>
        <v>1</v>
      </c>
      <c r="F97" s="0" t="n">
        <f aca="false">'Sopron megye'!H240</f>
        <v>0</v>
      </c>
      <c r="G97" s="0" t="n">
        <f aca="false">'Sopron megye'!I240</f>
        <v>0</v>
      </c>
      <c r="H97" s="0" t="n">
        <f aca="false">'Sopron megye'!K240</f>
        <v>1402</v>
      </c>
      <c r="I97" s="0" t="n">
        <f aca="false">'Sopron megye'!L240</f>
        <v>8</v>
      </c>
      <c r="J97" s="0" t="n">
        <f aca="false">'Sopron megye'!M240</f>
        <v>0</v>
      </c>
      <c r="K97" s="0" t="n">
        <f aca="false">'Sopron megye'!N240</f>
        <v>1</v>
      </c>
      <c r="L97" s="0" t="n">
        <f aca="false">'Sopron megye'!O240</f>
        <v>6</v>
      </c>
      <c r="M97" s="0" t="n">
        <f aca="false">'Sopron megye'!Q240</f>
        <v>1375</v>
      </c>
      <c r="N97" s="0" t="n">
        <f aca="false">'Sopron megye'!R240</f>
        <v>18</v>
      </c>
      <c r="O97" s="0" t="n">
        <f aca="false">'Sopron megye'!S240</f>
        <v>1</v>
      </c>
      <c r="P97" s="0" t="n">
        <f aca="false">'Sopron megye'!T240</f>
        <v>0</v>
      </c>
      <c r="Q97" s="0" t="n">
        <f aca="false">'Sopron megye'!U240</f>
        <v>4</v>
      </c>
      <c r="R97" s="0" t="n">
        <f aca="false">'Sopron megye'!W240</f>
        <v>1304</v>
      </c>
      <c r="S97" s="0" t="n">
        <f aca="false">'Sopron megye'!X240</f>
        <v>4</v>
      </c>
      <c r="T97" s="0" t="n">
        <f aca="false">'Sopron megye'!Y240</f>
        <v>1</v>
      </c>
      <c r="U97" s="0" t="n">
        <f aca="false">'Sopron megye'!Z240</f>
        <v>0</v>
      </c>
      <c r="V97" s="0" t="n">
        <f aca="false">'Sopron megye'!AA240</f>
        <v>1</v>
      </c>
    </row>
    <row r="98" customFormat="false" ht="13.8" hidden="false" customHeight="false" outlineLevel="0" collapsed="false">
      <c r="A98" s="0" t="str">
        <f aca="false">'Sopron megye'!A241</f>
        <v>Muzsaj</v>
      </c>
      <c r="B98" s="0" t="n">
        <f aca="false">'Sopron megye'!D241</f>
        <v>225</v>
      </c>
      <c r="C98" s="0" t="n">
        <f aca="false">'Sopron megye'!E241</f>
        <v>0</v>
      </c>
      <c r="D98" s="0" t="n">
        <f aca="false">'Sopron megye'!F241</f>
        <v>0</v>
      </c>
      <c r="E98" s="0" t="n">
        <f aca="false">'Sopron megye'!G241</f>
        <v>0</v>
      </c>
      <c r="F98" s="0" t="n">
        <f aca="false">'Sopron megye'!H241</f>
        <v>0</v>
      </c>
      <c r="G98" s="0" t="n">
        <f aca="false">'Sopron megye'!I241</f>
        <v>0</v>
      </c>
      <c r="H98" s="0" t="n">
        <f aca="false">'Sopron megye'!K241</f>
        <v>241</v>
      </c>
      <c r="I98" s="0" t="n">
        <f aca="false">'Sopron megye'!L241</f>
        <v>5</v>
      </c>
      <c r="J98" s="0" t="n">
        <f aca="false">'Sopron megye'!M241</f>
        <v>0</v>
      </c>
      <c r="K98" s="0" t="n">
        <f aca="false">'Sopron megye'!N241</f>
        <v>0</v>
      </c>
      <c r="L98" s="0" t="n">
        <f aca="false">'Sopron megye'!O241</f>
        <v>0</v>
      </c>
      <c r="M98" s="0" t="n">
        <f aca="false">'Sopron megye'!Q241</f>
        <v>226</v>
      </c>
      <c r="N98" s="0" t="n">
        <f aca="false">'Sopron megye'!R241</f>
        <v>0</v>
      </c>
      <c r="O98" s="0" t="n">
        <f aca="false">'Sopron megye'!S241</f>
        <v>1</v>
      </c>
      <c r="P98" s="0" t="n">
        <f aca="false">'Sopron megye'!T241</f>
        <v>0</v>
      </c>
      <c r="Q98" s="0" t="n">
        <f aca="false">'Sopron megye'!U241</f>
        <v>0</v>
      </c>
      <c r="R98" s="0" t="n">
        <f aca="false">'Sopron megye'!W241</f>
        <v>185</v>
      </c>
      <c r="S98" s="0" t="n">
        <f aca="false">'Sopron megye'!X241</f>
        <v>0</v>
      </c>
      <c r="T98" s="0" t="n">
        <f aca="false">'Sopron megye'!Y241</f>
        <v>0</v>
      </c>
      <c r="U98" s="0" t="n">
        <f aca="false">'Sopron megye'!Z241</f>
        <v>0</v>
      </c>
      <c r="V98" s="0" t="n">
        <f aca="false">'Sopron megye'!AA241</f>
        <v>0</v>
      </c>
    </row>
    <row r="99" customFormat="false" ht="13.8" hidden="false" customHeight="false" outlineLevel="0" collapsed="false">
      <c r="A99" s="0" t="str">
        <f aca="false">'Sopron megye'!A242</f>
        <v>Ordód (Babót-)</v>
      </c>
      <c r="B99" s="0" t="n">
        <f aca="false">'Sopron megye'!D242</f>
        <v>1915</v>
      </c>
      <c r="C99" s="0" t="n">
        <f aca="false">'Sopron megye'!E242</f>
        <v>10</v>
      </c>
      <c r="D99" s="0" t="n">
        <f aca="false">'Sopron megye'!F242</f>
        <v>0</v>
      </c>
      <c r="E99" s="0" t="n">
        <f aca="false">'Sopron megye'!G242</f>
        <v>0</v>
      </c>
      <c r="F99" s="0" t="n">
        <f aca="false">'Sopron megye'!H242</f>
        <v>0</v>
      </c>
      <c r="G99" s="0" t="n">
        <f aca="false">'Sopron megye'!I242</f>
        <v>0</v>
      </c>
      <c r="H99" s="0" t="n">
        <f aca="false">'Sopron megye'!K242</f>
        <v>1869</v>
      </c>
      <c r="I99" s="0" t="n">
        <f aca="false">'Sopron megye'!L242</f>
        <v>1</v>
      </c>
      <c r="J99" s="0" t="n">
        <f aca="false">'Sopron megye'!M242</f>
        <v>0</v>
      </c>
      <c r="K99" s="0" t="n">
        <f aca="false">'Sopron megye'!N242</f>
        <v>0</v>
      </c>
      <c r="L99" s="0" t="n">
        <f aca="false">'Sopron megye'!O242</f>
        <v>0</v>
      </c>
      <c r="M99" s="0" t="n">
        <f aca="false">'Sopron megye'!Q242</f>
        <v>1799</v>
      </c>
      <c r="N99" s="0" t="n">
        <f aca="false">'Sopron megye'!R242</f>
        <v>1</v>
      </c>
      <c r="O99" s="0" t="n">
        <f aca="false">'Sopron megye'!S242</f>
        <v>0</v>
      </c>
      <c r="P99" s="0" t="n">
        <f aca="false">'Sopron megye'!T242</f>
        <v>0</v>
      </c>
      <c r="Q99" s="0" t="n">
        <f aca="false">'Sopron megye'!U242</f>
        <v>0</v>
      </c>
      <c r="R99" s="0" t="n">
        <f aca="false">'Sopron megye'!W242</f>
        <v>1669</v>
      </c>
      <c r="S99" s="0" t="n">
        <f aca="false">'Sopron megye'!X242</f>
        <v>2</v>
      </c>
      <c r="T99" s="0" t="n">
        <f aca="false">'Sopron megye'!Y242</f>
        <v>0</v>
      </c>
      <c r="U99" s="0" t="n">
        <f aca="false">'Sopron megye'!Z242</f>
        <v>0</v>
      </c>
      <c r="V99" s="0" t="n">
        <f aca="false">'Sopron megye'!AA242</f>
        <v>1</v>
      </c>
    </row>
    <row r="100" customFormat="false" ht="13.8" hidden="false" customHeight="false" outlineLevel="0" collapsed="false">
      <c r="A100" s="0" t="str">
        <f aca="false">'Sopron megye'!A243</f>
        <v>Osli</v>
      </c>
      <c r="B100" s="0" t="n">
        <f aca="false">'Sopron megye'!D243</f>
        <v>992</v>
      </c>
      <c r="C100" s="0" t="n">
        <f aca="false">'Sopron megye'!E243</f>
        <v>5</v>
      </c>
      <c r="D100" s="0" t="n">
        <f aca="false">'Sopron megye'!F243</f>
        <v>0</v>
      </c>
      <c r="E100" s="0" t="n">
        <f aca="false">'Sopron megye'!G243</f>
        <v>0</v>
      </c>
      <c r="F100" s="0" t="n">
        <f aca="false">'Sopron megye'!H243</f>
        <v>0</v>
      </c>
      <c r="G100" s="0" t="n">
        <f aca="false">'Sopron megye'!I243</f>
        <v>0</v>
      </c>
      <c r="H100" s="0" t="n">
        <f aca="false">'Sopron megye'!K243</f>
        <v>1144</v>
      </c>
      <c r="I100" s="0" t="n">
        <f aca="false">'Sopron megye'!L243</f>
        <v>3</v>
      </c>
      <c r="J100" s="0" t="n">
        <f aca="false">'Sopron megye'!M243</f>
        <v>0</v>
      </c>
      <c r="K100" s="0" t="n">
        <f aca="false">'Sopron megye'!N243</f>
        <v>0</v>
      </c>
      <c r="L100" s="0" t="n">
        <f aca="false">'Sopron megye'!O243</f>
        <v>1</v>
      </c>
      <c r="M100" s="0" t="n">
        <f aca="false">'Sopron megye'!Q243</f>
        <v>1223</v>
      </c>
      <c r="N100" s="0" t="n">
        <f aca="false">'Sopron megye'!R243</f>
        <v>8</v>
      </c>
      <c r="O100" s="0" t="n">
        <f aca="false">'Sopron megye'!S243</f>
        <v>0</v>
      </c>
      <c r="P100" s="0" t="n">
        <f aca="false">'Sopron megye'!T243</f>
        <v>0</v>
      </c>
      <c r="Q100" s="0" t="n">
        <f aca="false">'Sopron megye'!U243</f>
        <v>0</v>
      </c>
      <c r="R100" s="0" t="n">
        <f aca="false">'Sopron megye'!W243</f>
        <v>1219</v>
      </c>
      <c r="S100" s="0" t="n">
        <f aca="false">'Sopron megye'!X243</f>
        <v>10</v>
      </c>
      <c r="T100" s="0" t="n">
        <f aca="false">'Sopron megye'!Y243</f>
        <v>0</v>
      </c>
      <c r="U100" s="0" t="n">
        <f aca="false">'Sopron megye'!Z243</f>
        <v>0</v>
      </c>
      <c r="V100" s="0" t="n">
        <f aca="false">'Sopron megye'!AA243</f>
        <v>0</v>
      </c>
    </row>
    <row r="101" customFormat="false" ht="13.8" hidden="false" customHeight="false" outlineLevel="0" collapsed="false">
      <c r="A101" s="0" t="str">
        <f aca="false">'Sopron megye'!A244</f>
        <v>Páli</v>
      </c>
      <c r="B101" s="0" t="n">
        <f aca="false">'Sopron megye'!D244</f>
        <v>1303</v>
      </c>
      <c r="C101" s="0" t="n">
        <f aca="false">'Sopron megye'!E244</f>
        <v>1</v>
      </c>
      <c r="D101" s="0" t="n">
        <f aca="false">'Sopron megye'!F244</f>
        <v>0</v>
      </c>
      <c r="E101" s="0" t="n">
        <f aca="false">'Sopron megye'!G244</f>
        <v>0</v>
      </c>
      <c r="F101" s="0" t="n">
        <f aca="false">'Sopron megye'!H244</f>
        <v>0</v>
      </c>
      <c r="G101" s="0" t="n">
        <f aca="false">'Sopron megye'!I244</f>
        <v>0</v>
      </c>
      <c r="H101" s="0" t="n">
        <f aca="false">'Sopron megye'!K244</f>
        <v>1278</v>
      </c>
      <c r="I101" s="0" t="n">
        <f aca="false">'Sopron megye'!L244</f>
        <v>1</v>
      </c>
      <c r="J101" s="0" t="n">
        <f aca="false">'Sopron megye'!M244</f>
        <v>0</v>
      </c>
      <c r="K101" s="0" t="n">
        <f aca="false">'Sopron megye'!N244</f>
        <v>0</v>
      </c>
      <c r="L101" s="0" t="n">
        <f aca="false">'Sopron megye'!O244</f>
        <v>0</v>
      </c>
      <c r="M101" s="0" t="n">
        <f aca="false">'Sopron megye'!Q244</f>
        <v>1330</v>
      </c>
      <c r="N101" s="0" t="n">
        <f aca="false">'Sopron megye'!R244</f>
        <v>1</v>
      </c>
      <c r="O101" s="0" t="n">
        <f aca="false">'Sopron megye'!S244</f>
        <v>0</v>
      </c>
      <c r="P101" s="0" t="n">
        <f aca="false">'Sopron megye'!T244</f>
        <v>0</v>
      </c>
      <c r="Q101" s="0" t="n">
        <f aca="false">'Sopron megye'!U244</f>
        <v>1</v>
      </c>
      <c r="R101" s="0" t="n">
        <f aca="false">'Sopron megye'!W244</f>
        <v>1246</v>
      </c>
      <c r="S101" s="0" t="n">
        <f aca="false">'Sopron megye'!X244</f>
        <v>2</v>
      </c>
      <c r="T101" s="0" t="n">
        <f aca="false">'Sopron megye'!Y244</f>
        <v>0</v>
      </c>
      <c r="U101" s="0" t="n">
        <f aca="false">'Sopron megye'!Z244</f>
        <v>0</v>
      </c>
      <c r="V101" s="0" t="n">
        <f aca="false">'Sopron megye'!AA244</f>
        <v>0</v>
      </c>
    </row>
    <row r="102" customFormat="false" ht="13.8" hidden="false" customHeight="false" outlineLevel="0" collapsed="false">
      <c r="A102" s="0" t="str">
        <f aca="false">'Sopron megye'!A245</f>
        <v>Petöház, Petöháza</v>
      </c>
      <c r="B102" s="0" t="n">
        <f aca="false">'Sopron megye'!D245</f>
        <v>458</v>
      </c>
      <c r="C102" s="0" t="n">
        <f aca="false">'Sopron megye'!E245</f>
        <v>77</v>
      </c>
      <c r="D102" s="0" t="n">
        <f aca="false">'Sopron megye'!F245</f>
        <v>3</v>
      </c>
      <c r="E102" s="0" t="n">
        <f aca="false">'Sopron megye'!G245</f>
        <v>0</v>
      </c>
      <c r="F102" s="0" t="n">
        <f aca="false">'Sopron megye'!H245</f>
        <v>0</v>
      </c>
      <c r="G102" s="0" t="n">
        <f aca="false">'Sopron megye'!I245</f>
        <v>0</v>
      </c>
      <c r="H102" s="0" t="n">
        <f aca="false">'Sopron megye'!K245</f>
        <v>540</v>
      </c>
      <c r="I102" s="0" t="n">
        <f aca="false">'Sopron megye'!L245</f>
        <v>49</v>
      </c>
      <c r="J102" s="0" t="n">
        <f aca="false">'Sopron megye'!M245</f>
        <v>6</v>
      </c>
      <c r="K102" s="0" t="n">
        <f aca="false">'Sopron megye'!N245</f>
        <v>0</v>
      </c>
      <c r="L102" s="0" t="n">
        <f aca="false">'Sopron megye'!O245</f>
        <v>7</v>
      </c>
      <c r="M102" s="0" t="n">
        <f aca="false">'Sopron megye'!Q245</f>
        <v>606</v>
      </c>
      <c r="N102" s="0" t="n">
        <f aca="false">'Sopron megye'!R245</f>
        <v>16</v>
      </c>
      <c r="O102" s="0" t="n">
        <f aca="false">'Sopron megye'!S245</f>
        <v>0</v>
      </c>
      <c r="P102" s="0" t="n">
        <f aca="false">'Sopron megye'!T245</f>
        <v>0</v>
      </c>
      <c r="Q102" s="0" t="n">
        <f aca="false">'Sopron megye'!U245</f>
        <v>10</v>
      </c>
      <c r="R102" s="0" t="n">
        <f aca="false">'Sopron megye'!W245</f>
        <v>601</v>
      </c>
      <c r="S102" s="0" t="n">
        <f aca="false">'Sopron megye'!X245</f>
        <v>17</v>
      </c>
      <c r="T102" s="0" t="n">
        <f aca="false">'Sopron megye'!Y245</f>
        <v>5</v>
      </c>
      <c r="U102" s="0" t="n">
        <f aca="false">'Sopron megye'!Z245</f>
        <v>0</v>
      </c>
      <c r="V102" s="0" t="n">
        <f aca="false">'Sopron megye'!AA245</f>
        <v>14</v>
      </c>
    </row>
    <row r="103" customFormat="false" ht="13.8" hidden="false" customHeight="false" outlineLevel="0" collapsed="false">
      <c r="A103" s="0" t="str">
        <f aca="false">'Sopron megye'!A246</f>
        <v>Röjtök</v>
      </c>
      <c r="B103" s="0" t="n">
        <f aca="false">'Sopron megye'!D246</f>
        <v>649</v>
      </c>
      <c r="C103" s="0" t="n">
        <f aca="false">'Sopron megye'!E246</f>
        <v>2</v>
      </c>
      <c r="D103" s="0" t="n">
        <f aca="false">'Sopron megye'!F246</f>
        <v>0</v>
      </c>
      <c r="E103" s="0" t="n">
        <f aca="false">'Sopron megye'!G246</f>
        <v>0</v>
      </c>
      <c r="F103" s="0" t="n">
        <f aca="false">'Sopron megye'!H246</f>
        <v>0</v>
      </c>
      <c r="G103" s="0" t="n">
        <f aca="false">'Sopron megye'!I246</f>
        <v>0</v>
      </c>
      <c r="H103" s="0" t="n">
        <f aca="false">'Sopron megye'!K246</f>
        <v>664</v>
      </c>
      <c r="I103" s="0" t="n">
        <f aca="false">'Sopron megye'!L246</f>
        <v>3</v>
      </c>
      <c r="J103" s="0" t="n">
        <f aca="false">'Sopron megye'!M246</f>
        <v>0</v>
      </c>
      <c r="K103" s="0" t="n">
        <f aca="false">'Sopron megye'!N246</f>
        <v>0</v>
      </c>
      <c r="L103" s="0" t="n">
        <f aca="false">'Sopron megye'!O246</f>
        <v>0</v>
      </c>
      <c r="M103" s="0" t="n">
        <f aca="false">'Sopron megye'!Q246</f>
        <v>593</v>
      </c>
      <c r="N103" s="0" t="n">
        <f aca="false">'Sopron megye'!R246</f>
        <v>7</v>
      </c>
      <c r="O103" s="0" t="n">
        <f aca="false">'Sopron megye'!S246</f>
        <v>0</v>
      </c>
      <c r="P103" s="0" t="n">
        <f aca="false">'Sopron megye'!T246</f>
        <v>0</v>
      </c>
      <c r="Q103" s="0" t="n">
        <f aca="false">'Sopron megye'!U246</f>
        <v>0</v>
      </c>
      <c r="R103" s="0" t="n">
        <f aca="false">'Sopron megye'!W246</f>
        <v>601</v>
      </c>
      <c r="S103" s="0" t="n">
        <f aca="false">'Sopron megye'!X246</f>
        <v>6</v>
      </c>
      <c r="T103" s="0" t="n">
        <f aca="false">'Sopron megye'!Y246</f>
        <v>1</v>
      </c>
      <c r="U103" s="0" t="n">
        <f aca="false">'Sopron megye'!Z246</f>
        <v>0</v>
      </c>
      <c r="V103" s="0" t="n">
        <f aca="false">'Sopron megye'!AA246</f>
        <v>0</v>
      </c>
    </row>
    <row r="104" customFormat="false" ht="13.8" hidden="false" customHeight="false" outlineLevel="0" collapsed="false">
      <c r="A104" s="0" t="str">
        <f aca="false">'Sopron megye'!A247</f>
        <v>Sarród</v>
      </c>
      <c r="B104" s="0" t="n">
        <f aca="false">'Sopron megye'!D247</f>
        <v>684</v>
      </c>
      <c r="C104" s="0" t="n">
        <f aca="false">'Sopron megye'!E247</f>
        <v>1</v>
      </c>
      <c r="D104" s="0" t="n">
        <f aca="false">'Sopron megye'!F247</f>
        <v>0</v>
      </c>
      <c r="E104" s="0" t="n">
        <f aca="false">'Sopron megye'!G247</f>
        <v>0</v>
      </c>
      <c r="F104" s="0" t="n">
        <f aca="false">'Sopron megye'!H247</f>
        <v>0</v>
      </c>
      <c r="G104" s="0" t="n">
        <f aca="false">'Sopron megye'!I247</f>
        <v>0</v>
      </c>
      <c r="H104" s="0" t="n">
        <f aca="false">'Sopron megye'!K247</f>
        <v>905</v>
      </c>
      <c r="I104" s="0" t="n">
        <f aca="false">'Sopron megye'!L247</f>
        <v>17</v>
      </c>
      <c r="J104" s="0" t="n">
        <f aca="false">'Sopron megye'!M247</f>
        <v>3</v>
      </c>
      <c r="K104" s="0" t="n">
        <f aca="false">'Sopron megye'!N247</f>
        <v>0</v>
      </c>
      <c r="L104" s="0" t="n">
        <f aca="false">'Sopron megye'!O247</f>
        <v>0</v>
      </c>
      <c r="M104" s="0" t="n">
        <f aca="false">'Sopron megye'!Q247</f>
        <v>928</v>
      </c>
      <c r="N104" s="0" t="n">
        <f aca="false">'Sopron megye'!R247</f>
        <v>4</v>
      </c>
      <c r="O104" s="0" t="n">
        <f aca="false">'Sopron megye'!S247</f>
        <v>0</v>
      </c>
      <c r="P104" s="0" t="n">
        <f aca="false">'Sopron megye'!T247</f>
        <v>0</v>
      </c>
      <c r="Q104" s="0" t="n">
        <f aca="false">'Sopron megye'!U247</f>
        <v>0</v>
      </c>
      <c r="R104" s="0" t="n">
        <f aca="false">'Sopron megye'!W247</f>
        <v>1036</v>
      </c>
      <c r="S104" s="0" t="n">
        <f aca="false">'Sopron megye'!X247</f>
        <v>2</v>
      </c>
      <c r="T104" s="0" t="n">
        <f aca="false">'Sopron megye'!Y247</f>
        <v>0</v>
      </c>
      <c r="U104" s="0" t="n">
        <f aca="false">'Sopron megye'!Z247</f>
        <v>0</v>
      </c>
      <c r="V104" s="0" t="n">
        <f aca="false">'Sopron megye'!AA247</f>
        <v>0</v>
      </c>
    </row>
    <row r="105" customFormat="false" ht="13.8" hidden="false" customHeight="false" outlineLevel="0" collapsed="false">
      <c r="A105" s="0" t="str">
        <f aca="false">'Sopron megye'!A248</f>
        <v>Sütör, Süttör</v>
      </c>
      <c r="B105" s="0" t="n">
        <f aca="false">'Sopron megye'!D248</f>
        <v>1163</v>
      </c>
      <c r="C105" s="0" t="n">
        <f aca="false">'Sopron megye'!E248</f>
        <v>9</v>
      </c>
      <c r="D105" s="0" t="n">
        <f aca="false">'Sopron megye'!F248</f>
        <v>2</v>
      </c>
      <c r="E105" s="0" t="n">
        <f aca="false">'Sopron megye'!G248</f>
        <v>0</v>
      </c>
      <c r="F105" s="0" t="n">
        <f aca="false">'Sopron megye'!H248</f>
        <v>0</v>
      </c>
      <c r="G105" s="0" t="n">
        <f aca="false">'Sopron megye'!I248</f>
        <v>0</v>
      </c>
      <c r="H105" s="0" t="n">
        <f aca="false">'Sopron megye'!K248</f>
        <v>1263</v>
      </c>
      <c r="I105" s="0" t="n">
        <f aca="false">'Sopron megye'!L248</f>
        <v>9</v>
      </c>
      <c r="J105" s="0" t="n">
        <f aca="false">'Sopron megye'!M248</f>
        <v>0</v>
      </c>
      <c r="K105" s="0" t="n">
        <f aca="false">'Sopron megye'!N248</f>
        <v>0</v>
      </c>
      <c r="L105" s="0" t="n">
        <f aca="false">'Sopron megye'!O248</f>
        <v>0</v>
      </c>
      <c r="M105" s="0" t="n">
        <f aca="false">'Sopron megye'!Q248</f>
        <v>1340</v>
      </c>
      <c r="N105" s="0" t="n">
        <f aca="false">'Sopron megye'!R248</f>
        <v>3</v>
      </c>
      <c r="O105" s="0" t="n">
        <f aca="false">'Sopron megye'!S248</f>
        <v>0</v>
      </c>
      <c r="P105" s="0" t="n">
        <f aca="false">'Sopron megye'!T248</f>
        <v>0</v>
      </c>
      <c r="Q105" s="0" t="n">
        <f aca="false">'Sopron megye'!U248</f>
        <v>0</v>
      </c>
      <c r="R105" s="0" t="n">
        <f aca="false">'Sopron megye'!W248</f>
        <v>1335</v>
      </c>
      <c r="S105" s="0" t="n">
        <f aca="false">'Sopron megye'!X248</f>
        <v>6</v>
      </c>
      <c r="T105" s="0" t="n">
        <f aca="false">'Sopron megye'!Y248</f>
        <v>0</v>
      </c>
      <c r="U105" s="0" t="n">
        <f aca="false">'Sopron megye'!Z248</f>
        <v>0</v>
      </c>
      <c r="V105" s="0" t="n">
        <f aca="false">'Sopron megye'!AA248</f>
        <v>0</v>
      </c>
    </row>
    <row r="106" customFormat="false" ht="13.8" hidden="false" customHeight="false" outlineLevel="0" collapsed="false">
      <c r="A106" s="0" t="str">
        <f aca="false">'Sopron megye'!A249</f>
        <v>Szárföld</v>
      </c>
      <c r="B106" s="0" t="n">
        <f aca="false">'Sopron megye'!D249</f>
        <v>1393</v>
      </c>
      <c r="C106" s="0" t="n">
        <f aca="false">'Sopron megye'!E249</f>
        <v>6</v>
      </c>
      <c r="D106" s="0" t="n">
        <f aca="false">'Sopron megye'!F249</f>
        <v>0</v>
      </c>
      <c r="E106" s="0" t="n">
        <f aca="false">'Sopron megye'!G249</f>
        <v>0</v>
      </c>
      <c r="F106" s="0" t="n">
        <f aca="false">'Sopron megye'!H249</f>
        <v>0</v>
      </c>
      <c r="G106" s="0" t="n">
        <f aca="false">'Sopron megye'!I249</f>
        <v>0</v>
      </c>
      <c r="H106" s="0" t="n">
        <f aca="false">'Sopron megye'!K249</f>
        <v>1459</v>
      </c>
      <c r="I106" s="0" t="n">
        <f aca="false">'Sopron megye'!L249</f>
        <v>4</v>
      </c>
      <c r="J106" s="0" t="n">
        <f aca="false">'Sopron megye'!M249</f>
        <v>0</v>
      </c>
      <c r="K106" s="0" t="n">
        <f aca="false">'Sopron megye'!N249</f>
        <v>1</v>
      </c>
      <c r="L106" s="0" t="n">
        <f aca="false">'Sopron megye'!O249</f>
        <v>0</v>
      </c>
      <c r="M106" s="0" t="n">
        <f aca="false">'Sopron megye'!Q249</f>
        <v>1587</v>
      </c>
      <c r="N106" s="0" t="n">
        <f aca="false">'Sopron megye'!R249</f>
        <v>2</v>
      </c>
      <c r="O106" s="0" t="n">
        <f aca="false">'Sopron megye'!S249</f>
        <v>0</v>
      </c>
      <c r="P106" s="0" t="n">
        <f aca="false">'Sopron megye'!T249</f>
        <v>2</v>
      </c>
      <c r="Q106" s="0" t="n">
        <f aca="false">'Sopron megye'!U249</f>
        <v>0</v>
      </c>
      <c r="R106" s="0" t="n">
        <f aca="false">'Sopron megye'!W249</f>
        <v>1467</v>
      </c>
      <c r="S106" s="0" t="n">
        <f aca="false">'Sopron megye'!X249</f>
        <v>0</v>
      </c>
      <c r="T106" s="0" t="n">
        <f aca="false">'Sopron megye'!Y249</f>
        <v>0</v>
      </c>
      <c r="U106" s="0" t="n">
        <f aca="false">'Sopron megye'!Z249</f>
        <v>1</v>
      </c>
      <c r="V106" s="0" t="n">
        <f aca="false">'Sopron megye'!AA249</f>
        <v>0</v>
      </c>
    </row>
    <row r="107" customFormat="false" ht="13.8" hidden="false" customHeight="false" outlineLevel="0" collapsed="false">
      <c r="A107" s="0" t="str">
        <f aca="false">'Sopron megye'!A250</f>
        <v>Szent-Miklós (Fertő-), Szerdahely (Fertő-)</v>
      </c>
      <c r="B107" s="0" t="n">
        <f aca="false">'Sopron megye'!D250</f>
        <v>2732</v>
      </c>
      <c r="C107" s="0" t="n">
        <f aca="false">'Sopron megye'!E250</f>
        <v>48</v>
      </c>
      <c r="D107" s="0" t="n">
        <f aca="false">'Sopron megye'!F250</f>
        <v>2</v>
      </c>
      <c r="E107" s="0" t="n">
        <f aca="false">'Sopron megye'!G250</f>
        <v>0</v>
      </c>
      <c r="F107" s="0" t="n">
        <f aca="false">'Sopron megye'!H250</f>
        <v>0</v>
      </c>
      <c r="G107" s="0" t="n">
        <f aca="false">'Sopron megye'!I250</f>
        <v>0</v>
      </c>
      <c r="H107" s="0" t="n">
        <f aca="false">'Sopron megye'!K250</f>
        <v>2978</v>
      </c>
      <c r="I107" s="0" t="n">
        <f aca="false">'Sopron megye'!L250</f>
        <v>53</v>
      </c>
      <c r="J107" s="0" t="n">
        <f aca="false">'Sopron megye'!M250</f>
        <v>2</v>
      </c>
      <c r="K107" s="0" t="n">
        <f aca="false">'Sopron megye'!N250</f>
        <v>0</v>
      </c>
      <c r="L107" s="0" t="n">
        <f aca="false">'Sopron megye'!O250</f>
        <v>2</v>
      </c>
      <c r="M107" s="0" t="n">
        <f aca="false">'Sopron megye'!Q250</f>
        <v>3475</v>
      </c>
      <c r="N107" s="0" t="n">
        <f aca="false">'Sopron megye'!R250</f>
        <v>45</v>
      </c>
      <c r="O107" s="0" t="n">
        <f aca="false">'Sopron megye'!S250</f>
        <v>3</v>
      </c>
      <c r="P107" s="0" t="n">
        <f aca="false">'Sopron megye'!T250</f>
        <v>4</v>
      </c>
      <c r="Q107" s="0" t="n">
        <f aca="false">'Sopron megye'!U250</f>
        <v>4</v>
      </c>
      <c r="R107" s="0" t="n">
        <f aca="false">'Sopron megye'!W250</f>
        <v>3111</v>
      </c>
      <c r="S107" s="0" t="n">
        <f aca="false">'Sopron megye'!X250</f>
        <v>31</v>
      </c>
      <c r="T107" s="0" t="n">
        <f aca="false">'Sopron megye'!Y250</f>
        <v>2</v>
      </c>
      <c r="U107" s="0" t="n">
        <f aca="false">'Sopron megye'!Z250</f>
        <v>0</v>
      </c>
      <c r="V107" s="0" t="n">
        <f aca="false">'Sopron megye'!AA250</f>
        <v>0</v>
      </c>
    </row>
    <row r="108" customFormat="false" ht="13.8" hidden="false" customHeight="false" outlineLevel="0" collapsed="false">
      <c r="A108" s="0" t="str">
        <f aca="false">'Sopron megye'!A251</f>
        <v>Szergény</v>
      </c>
      <c r="B108" s="0" t="n">
        <f aca="false">'Sopron megye'!D251</f>
        <v>567</v>
      </c>
      <c r="C108" s="0" t="n">
        <f aca="false">'Sopron megye'!E251</f>
        <v>1</v>
      </c>
      <c r="D108" s="0" t="n">
        <f aca="false">'Sopron megye'!F251</f>
        <v>1</v>
      </c>
      <c r="E108" s="0" t="n">
        <f aca="false">'Sopron megye'!G251</f>
        <v>0</v>
      </c>
      <c r="F108" s="0" t="n">
        <f aca="false">'Sopron megye'!H251</f>
        <v>0</v>
      </c>
      <c r="G108" s="0" t="n">
        <f aca="false">'Sopron megye'!I251</f>
        <v>0</v>
      </c>
      <c r="H108" s="0" t="n">
        <f aca="false">'Sopron megye'!K251</f>
        <v>595</v>
      </c>
      <c r="I108" s="0" t="n">
        <f aca="false">'Sopron megye'!L251</f>
        <v>1</v>
      </c>
      <c r="J108" s="0" t="n">
        <f aca="false">'Sopron megye'!M251</f>
        <v>0</v>
      </c>
      <c r="K108" s="0" t="n">
        <f aca="false">'Sopron megye'!N251</f>
        <v>2</v>
      </c>
      <c r="L108" s="0" t="n">
        <f aca="false">'Sopron megye'!O251</f>
        <v>0</v>
      </c>
      <c r="M108" s="0" t="n">
        <f aca="false">'Sopron megye'!Q251</f>
        <v>627</v>
      </c>
      <c r="N108" s="0" t="n">
        <f aca="false">'Sopron megye'!R251</f>
        <v>1</v>
      </c>
      <c r="O108" s="0" t="n">
        <f aca="false">'Sopron megye'!S251</f>
        <v>0</v>
      </c>
      <c r="P108" s="0" t="n">
        <f aca="false">'Sopron megye'!T251</f>
        <v>0</v>
      </c>
      <c r="Q108" s="0" t="n">
        <f aca="false">'Sopron megye'!U251</f>
        <v>0</v>
      </c>
      <c r="R108" s="0" t="n">
        <f aca="false">'Sopron megye'!W251</f>
        <v>605</v>
      </c>
      <c r="S108" s="0" t="n">
        <f aca="false">'Sopron megye'!X251</f>
        <v>2</v>
      </c>
      <c r="T108" s="0" t="n">
        <f aca="false">'Sopron megye'!Y251</f>
        <v>0</v>
      </c>
      <c r="U108" s="0" t="n">
        <f aca="false">'Sopron megye'!Z251</f>
        <v>0</v>
      </c>
      <c r="V108" s="0" t="n">
        <f aca="false">'Sopron megye'!AA251</f>
        <v>0</v>
      </c>
    </row>
    <row r="109" customFormat="false" ht="13.8" hidden="false" customHeight="false" outlineLevel="0" collapsed="false">
      <c r="A109" s="0" t="str">
        <f aca="false">'Sopron megye'!A252</f>
        <v>Széplak</v>
      </c>
      <c r="B109" s="0" t="n">
        <f aca="false">'Sopron megye'!D252</f>
        <v>983</v>
      </c>
      <c r="C109" s="0" t="n">
        <f aca="false">'Sopron megye'!E252</f>
        <v>12</v>
      </c>
      <c r="D109" s="0" t="n">
        <f aca="false">'Sopron megye'!F252</f>
        <v>8</v>
      </c>
      <c r="E109" s="0" t="n">
        <f aca="false">'Sopron megye'!G252</f>
        <v>0</v>
      </c>
      <c r="F109" s="0" t="n">
        <f aca="false">'Sopron megye'!H252</f>
        <v>0</v>
      </c>
      <c r="G109" s="0" t="n">
        <f aca="false">'Sopron megye'!I252</f>
        <v>0</v>
      </c>
      <c r="H109" s="0" t="n">
        <f aca="false">'Sopron megye'!K252</f>
        <v>1187</v>
      </c>
      <c r="I109" s="0" t="n">
        <f aca="false">'Sopron megye'!L252</f>
        <v>15</v>
      </c>
      <c r="J109" s="0" t="n">
        <f aca="false">'Sopron megye'!M252</f>
        <v>7</v>
      </c>
      <c r="K109" s="0" t="n">
        <f aca="false">'Sopron megye'!N252</f>
        <v>0</v>
      </c>
      <c r="L109" s="0" t="n">
        <f aca="false">'Sopron megye'!O252</f>
        <v>0</v>
      </c>
      <c r="M109" s="0" t="n">
        <f aca="false">'Sopron megye'!Q252</f>
        <v>1276</v>
      </c>
      <c r="N109" s="0" t="n">
        <f aca="false">'Sopron megye'!R252</f>
        <v>15</v>
      </c>
      <c r="O109" s="0" t="n">
        <f aca="false">'Sopron megye'!S252</f>
        <v>9</v>
      </c>
      <c r="P109" s="0" t="n">
        <f aca="false">'Sopron megye'!T252</f>
        <v>0</v>
      </c>
      <c r="Q109" s="0" t="n">
        <f aca="false">'Sopron megye'!U252</f>
        <v>0</v>
      </c>
      <c r="R109" s="0" t="n">
        <f aca="false">'Sopron megye'!W252</f>
        <v>1229</v>
      </c>
      <c r="S109" s="0" t="n">
        <f aca="false">'Sopron megye'!X252</f>
        <v>5</v>
      </c>
      <c r="T109" s="0" t="n">
        <f aca="false">'Sopron megye'!Y252</f>
        <v>0</v>
      </c>
      <c r="U109" s="0" t="n">
        <f aca="false">'Sopron megye'!Z252</f>
        <v>0</v>
      </c>
      <c r="V109" s="0" t="n">
        <f aca="false">'Sopron megye'!AA252</f>
        <v>0</v>
      </c>
    </row>
    <row r="110" customFormat="false" ht="13.8" hidden="false" customHeight="false" outlineLevel="0" collapsed="false">
      <c r="A110" s="0" t="str">
        <f aca="false">'Sopron megye'!A253</f>
        <v>Vadosfa, Vadasfa</v>
      </c>
      <c r="B110" s="0" t="n">
        <f aca="false">'Sopron megye'!D253</f>
        <v>380</v>
      </c>
      <c r="C110" s="0" t="n">
        <f aca="false">'Sopron megye'!E253</f>
        <v>11</v>
      </c>
      <c r="D110" s="0" t="n">
        <f aca="false">'Sopron megye'!F253</f>
        <v>0</v>
      </c>
      <c r="E110" s="0" t="n">
        <f aca="false">'Sopron megye'!G253</f>
        <v>0</v>
      </c>
      <c r="F110" s="0" t="n">
        <f aca="false">'Sopron megye'!H253</f>
        <v>0</v>
      </c>
      <c r="G110" s="0" t="n">
        <f aca="false">'Sopron megye'!I253</f>
        <v>0</v>
      </c>
      <c r="H110" s="0" t="n">
        <f aca="false">'Sopron megye'!K253</f>
        <v>360</v>
      </c>
      <c r="I110" s="0" t="n">
        <f aca="false">'Sopron megye'!L253</f>
        <v>0</v>
      </c>
      <c r="J110" s="0" t="n">
        <f aca="false">'Sopron megye'!M253</f>
        <v>0</v>
      </c>
      <c r="K110" s="0" t="n">
        <f aca="false">'Sopron megye'!N253</f>
        <v>0</v>
      </c>
      <c r="L110" s="0" t="n">
        <f aca="false">'Sopron megye'!O253</f>
        <v>1</v>
      </c>
      <c r="M110" s="0" t="n">
        <f aca="false">'Sopron megye'!Q253</f>
        <v>323</v>
      </c>
      <c r="N110" s="0" t="n">
        <f aca="false">'Sopron megye'!R253</f>
        <v>2</v>
      </c>
      <c r="O110" s="0" t="n">
        <f aca="false">'Sopron megye'!S253</f>
        <v>1</v>
      </c>
      <c r="P110" s="0" t="n">
        <f aca="false">'Sopron megye'!T253</f>
        <v>0</v>
      </c>
      <c r="Q110" s="0" t="n">
        <f aca="false">'Sopron megye'!U253</f>
        <v>0</v>
      </c>
      <c r="R110" s="0" t="n">
        <f aca="false">'Sopron megye'!W253</f>
        <v>0</v>
      </c>
      <c r="S110" s="0" t="n">
        <f aca="false">'Sopron megye'!X253</f>
        <v>0</v>
      </c>
      <c r="T110" s="0" t="n">
        <f aca="false">'Sopron megye'!Y253</f>
        <v>0</v>
      </c>
      <c r="U110" s="0" t="n">
        <f aca="false">'Sopron megye'!Z253</f>
        <v>0</v>
      </c>
      <c r="V110" s="0" t="n">
        <f aca="false">'Sopron megye'!AA253</f>
        <v>0</v>
      </c>
    </row>
    <row r="111" customFormat="false" ht="13.8" hidden="false" customHeight="false" outlineLevel="0" collapsed="false">
      <c r="A111" s="0" t="str">
        <f aca="false">'Sopron megye'!A254</f>
        <v>Vásárosfalu</v>
      </c>
      <c r="B111" s="0" t="n">
        <f aca="false">'Sopron megye'!D254</f>
        <v>298</v>
      </c>
      <c r="C111" s="0" t="n">
        <f aca="false">'Sopron megye'!E254</f>
        <v>2</v>
      </c>
      <c r="D111" s="0" t="n">
        <f aca="false">'Sopron megye'!F254</f>
        <v>1</v>
      </c>
      <c r="E111" s="0" t="n">
        <f aca="false">'Sopron megye'!G254</f>
        <v>0</v>
      </c>
      <c r="F111" s="0" t="n">
        <f aca="false">'Sopron megye'!H254</f>
        <v>0</v>
      </c>
      <c r="G111" s="0" t="n">
        <f aca="false">'Sopron megye'!I254</f>
        <v>0</v>
      </c>
      <c r="H111" s="0" t="n">
        <f aca="false">'Sopron megye'!K254</f>
        <v>272</v>
      </c>
      <c r="I111" s="0" t="n">
        <f aca="false">'Sopron megye'!L254</f>
        <v>0</v>
      </c>
      <c r="J111" s="0" t="n">
        <f aca="false">'Sopron megye'!M254</f>
        <v>0</v>
      </c>
      <c r="K111" s="0" t="n">
        <f aca="false">'Sopron megye'!N254</f>
        <v>0</v>
      </c>
      <c r="L111" s="0" t="n">
        <f aca="false">'Sopron megye'!O254</f>
        <v>0</v>
      </c>
      <c r="M111" s="0" t="n">
        <f aca="false">'Sopron megye'!Q254</f>
        <v>282</v>
      </c>
      <c r="N111" s="0" t="n">
        <f aca="false">'Sopron megye'!R254</f>
        <v>0</v>
      </c>
      <c r="O111" s="0" t="n">
        <f aca="false">'Sopron megye'!S254</f>
        <v>0</v>
      </c>
      <c r="P111" s="0" t="n">
        <f aca="false">'Sopron megye'!T254</f>
        <v>0</v>
      </c>
      <c r="Q111" s="0" t="n">
        <f aca="false">'Sopron megye'!U254</f>
        <v>0</v>
      </c>
      <c r="R111" s="0" t="n">
        <f aca="false">'Sopron megye'!W254</f>
        <v>263</v>
      </c>
      <c r="S111" s="0" t="n">
        <f aca="false">'Sopron megye'!X254</f>
        <v>0</v>
      </c>
      <c r="T111" s="0" t="n">
        <f aca="false">'Sopron megye'!Y254</f>
        <v>0</v>
      </c>
      <c r="U111" s="0" t="n">
        <f aca="false">'Sopron megye'!Z254</f>
        <v>0</v>
      </c>
      <c r="V111" s="0" t="n">
        <f aca="false">'Sopron megye'!AA254</f>
        <v>0</v>
      </c>
    </row>
    <row r="112" customFormat="false" ht="13.8" hidden="false" customHeight="false" outlineLevel="0" collapsed="false">
      <c r="A112" s="0" t="str">
        <f aca="false">'Sopron megye'!A255</f>
        <v>Veszkény</v>
      </c>
      <c r="B112" s="0" t="n">
        <f aca="false">'Sopron megye'!D255</f>
        <v>1044</v>
      </c>
      <c r="C112" s="0" t="n">
        <f aca="false">'Sopron megye'!E255</f>
        <v>9</v>
      </c>
      <c r="D112" s="0" t="n">
        <f aca="false">'Sopron megye'!F255</f>
        <v>0</v>
      </c>
      <c r="E112" s="0" t="n">
        <f aca="false">'Sopron megye'!G255</f>
        <v>0</v>
      </c>
      <c r="F112" s="0" t="n">
        <f aca="false">'Sopron megye'!H255</f>
        <v>0</v>
      </c>
      <c r="G112" s="0" t="n">
        <f aca="false">'Sopron megye'!I255</f>
        <v>0</v>
      </c>
      <c r="H112" s="0" t="n">
        <f aca="false">'Sopron megye'!K255</f>
        <v>1075</v>
      </c>
      <c r="I112" s="0" t="n">
        <f aca="false">'Sopron megye'!L255</f>
        <v>2</v>
      </c>
      <c r="J112" s="0" t="n">
        <f aca="false">'Sopron megye'!M255</f>
        <v>0</v>
      </c>
      <c r="K112" s="0" t="n">
        <f aca="false">'Sopron megye'!N255</f>
        <v>8</v>
      </c>
      <c r="L112" s="0" t="n">
        <f aca="false">'Sopron megye'!O255</f>
        <v>0</v>
      </c>
      <c r="M112" s="0" t="n">
        <f aca="false">'Sopron megye'!Q255</f>
        <v>1216</v>
      </c>
      <c r="N112" s="0" t="n">
        <f aca="false">'Sopron megye'!R255</f>
        <v>5</v>
      </c>
      <c r="O112" s="0" t="n">
        <f aca="false">'Sopron megye'!S255</f>
        <v>0</v>
      </c>
      <c r="P112" s="0" t="n">
        <f aca="false">'Sopron megye'!T255</f>
        <v>4</v>
      </c>
      <c r="Q112" s="0" t="n">
        <f aca="false">'Sopron megye'!U255</f>
        <v>0</v>
      </c>
      <c r="R112" s="0" t="n">
        <f aca="false">'Sopron megye'!W255</f>
        <v>1243</v>
      </c>
      <c r="S112" s="0" t="n">
        <f aca="false">'Sopron megye'!X255</f>
        <v>0</v>
      </c>
      <c r="T112" s="0" t="n">
        <f aca="false">'Sopron megye'!Y255</f>
        <v>0</v>
      </c>
      <c r="U112" s="0" t="n">
        <f aca="false">'Sopron megye'!Z255</f>
        <v>0</v>
      </c>
      <c r="V112" s="0" t="n">
        <f aca="false">'Sopron megye'!AA255</f>
        <v>0</v>
      </c>
    </row>
    <row r="113" customFormat="false" ht="13.8" hidden="false" customHeight="false" outlineLevel="0" collapsed="false">
      <c r="A113" s="0" t="str">
        <f aca="false">'Sopron megye'!A256</f>
        <v>Vicza</v>
      </c>
      <c r="B113" s="0" t="n">
        <f aca="false">'Sopron megye'!D256</f>
        <v>416</v>
      </c>
      <c r="C113" s="0" t="n">
        <f aca="false">'Sopron megye'!E256</f>
        <v>2</v>
      </c>
      <c r="D113" s="0" t="n">
        <f aca="false">'Sopron megye'!F256</f>
        <v>0</v>
      </c>
      <c r="E113" s="0" t="n">
        <f aca="false">'Sopron megye'!G256</f>
        <v>0</v>
      </c>
      <c r="F113" s="0" t="n">
        <f aca="false">'Sopron megye'!H256</f>
        <v>0</v>
      </c>
      <c r="G113" s="0" t="n">
        <f aca="false">'Sopron megye'!I256</f>
        <v>0</v>
      </c>
      <c r="H113" s="0" t="n">
        <f aca="false">'Sopron megye'!K256</f>
        <v>487</v>
      </c>
      <c r="I113" s="0" t="n">
        <f aca="false">'Sopron megye'!L256</f>
        <v>0</v>
      </c>
      <c r="J113" s="0" t="n">
        <f aca="false">'Sopron megye'!M256</f>
        <v>0</v>
      </c>
      <c r="K113" s="0" t="n">
        <f aca="false">'Sopron megye'!N256</f>
        <v>0</v>
      </c>
      <c r="L113" s="0" t="n">
        <f aca="false">'Sopron megye'!O256</f>
        <v>0</v>
      </c>
      <c r="M113" s="0" t="n">
        <f aca="false">'Sopron megye'!Q256</f>
        <v>488</v>
      </c>
      <c r="N113" s="0" t="n">
        <f aca="false">'Sopron megye'!R256</f>
        <v>3</v>
      </c>
      <c r="O113" s="0" t="n">
        <f aca="false">'Sopron megye'!S256</f>
        <v>0</v>
      </c>
      <c r="P113" s="0" t="n">
        <f aca="false">'Sopron megye'!T256</f>
        <v>0</v>
      </c>
      <c r="Q113" s="0" t="n">
        <f aca="false">'Sopron megye'!U256</f>
        <v>0</v>
      </c>
      <c r="R113" s="0" t="n">
        <f aca="false">'Sopron megye'!W256</f>
        <v>404</v>
      </c>
      <c r="S113" s="0" t="n">
        <f aca="false">'Sopron megye'!X256</f>
        <v>0</v>
      </c>
      <c r="T113" s="0" t="n">
        <f aca="false">'Sopron megye'!Y256</f>
        <v>0</v>
      </c>
      <c r="U113" s="0" t="n">
        <f aca="false">'Sopron megye'!Z256</f>
        <v>0</v>
      </c>
      <c r="V113" s="0" t="n">
        <f aca="false">'Sopron megye'!AA256</f>
        <v>0</v>
      </c>
    </row>
    <row r="114" customFormat="false" ht="13.8" hidden="false" customHeight="false" outlineLevel="0" collapsed="false">
      <c r="A114" s="0" t="str">
        <f aca="false">'Sopron megye'!A257</f>
        <v>Vittnyed</v>
      </c>
      <c r="B114" s="0" t="n">
        <f aca="false">'Sopron megye'!D257</f>
        <v>1495</v>
      </c>
      <c r="C114" s="0" t="n">
        <f aca="false">'Sopron megye'!E257</f>
        <v>7</v>
      </c>
      <c r="D114" s="0" t="n">
        <f aca="false">'Sopron megye'!F257</f>
        <v>0</v>
      </c>
      <c r="E114" s="0" t="n">
        <f aca="false">'Sopron megye'!G257</f>
        <v>0</v>
      </c>
      <c r="F114" s="0" t="n">
        <f aca="false">'Sopron megye'!H257</f>
        <v>0</v>
      </c>
      <c r="G114" s="0" t="n">
        <f aca="false">'Sopron megye'!I257</f>
        <v>0</v>
      </c>
      <c r="H114" s="0" t="n">
        <f aca="false">'Sopron megye'!K257</f>
        <v>1496</v>
      </c>
      <c r="I114" s="0" t="n">
        <f aca="false">'Sopron megye'!L257</f>
        <v>0</v>
      </c>
      <c r="J114" s="0" t="n">
        <f aca="false">'Sopron megye'!M257</f>
        <v>0</v>
      </c>
      <c r="K114" s="0" t="n">
        <f aca="false">'Sopron megye'!N257</f>
        <v>2</v>
      </c>
      <c r="L114" s="0" t="n">
        <f aca="false">'Sopron megye'!O257</f>
        <v>0</v>
      </c>
      <c r="M114" s="0" t="n">
        <f aca="false">'Sopron megye'!Q257</f>
        <v>1620</v>
      </c>
      <c r="N114" s="0" t="n">
        <f aca="false">'Sopron megye'!R257</f>
        <v>0</v>
      </c>
      <c r="O114" s="0" t="n">
        <f aca="false">'Sopron megye'!S257</f>
        <v>0</v>
      </c>
      <c r="P114" s="0" t="n">
        <f aca="false">'Sopron megye'!T257</f>
        <v>0</v>
      </c>
      <c r="Q114" s="0" t="n">
        <f aca="false">'Sopron megye'!U257</f>
        <v>0</v>
      </c>
      <c r="R114" s="0" t="n">
        <f aca="false">'Sopron megye'!W257</f>
        <v>1678</v>
      </c>
      <c r="S114" s="0" t="n">
        <f aca="false">'Sopron megye'!X257</f>
        <v>3</v>
      </c>
      <c r="T114" s="0" t="n">
        <f aca="false">'Sopron megye'!Y257</f>
        <v>0</v>
      </c>
      <c r="U114" s="0" t="n">
        <f aca="false">'Sopron megye'!Z257</f>
        <v>0</v>
      </c>
      <c r="V114" s="0" t="n">
        <f aca="false">'Sopron megye'!AA257</f>
        <v>0</v>
      </c>
    </row>
    <row r="115" customFormat="false" ht="13.8" hidden="false" customHeight="false" outlineLevel="0" collapsed="false">
      <c r="A115" s="0" t="str">
        <f aca="false">'Sopron megye'!A258</f>
        <v>Zsebeháza, Zsebeház</v>
      </c>
      <c r="B115" s="0" t="n">
        <f aca="false">'Sopron megye'!D258</f>
        <v>340</v>
      </c>
      <c r="C115" s="0" t="n">
        <f aca="false">'Sopron megye'!E258</f>
        <v>1</v>
      </c>
      <c r="D115" s="0" t="n">
        <f aca="false">'Sopron megye'!F258</f>
        <v>0</v>
      </c>
      <c r="E115" s="0" t="n">
        <f aca="false">'Sopron megye'!G258</f>
        <v>0</v>
      </c>
      <c r="F115" s="0" t="n">
        <f aca="false">'Sopron megye'!H258</f>
        <v>0</v>
      </c>
      <c r="G115" s="0" t="n">
        <f aca="false">'Sopron megye'!I258</f>
        <v>0</v>
      </c>
      <c r="H115" s="0" t="n">
        <f aca="false">'Sopron megye'!K258</f>
        <v>319</v>
      </c>
      <c r="I115" s="0" t="n">
        <f aca="false">'Sopron megye'!L258</f>
        <v>3</v>
      </c>
      <c r="J115" s="0" t="n">
        <f aca="false">'Sopron megye'!M258</f>
        <v>0</v>
      </c>
      <c r="K115" s="0" t="n">
        <f aca="false">'Sopron megye'!N258</f>
        <v>0</v>
      </c>
      <c r="L115" s="0" t="n">
        <f aca="false">'Sopron megye'!O258</f>
        <v>0</v>
      </c>
      <c r="M115" s="0" t="n">
        <f aca="false">'Sopron megye'!Q258</f>
        <v>358</v>
      </c>
      <c r="N115" s="0" t="n">
        <f aca="false">'Sopron megye'!R258</f>
        <v>0</v>
      </c>
      <c r="O115" s="0" t="n">
        <f aca="false">'Sopron megye'!S258</f>
        <v>0</v>
      </c>
      <c r="P115" s="0" t="n">
        <f aca="false">'Sopron megye'!T258</f>
        <v>0</v>
      </c>
      <c r="Q115" s="0" t="n">
        <f aca="false">'Sopron megye'!U258</f>
        <v>0</v>
      </c>
      <c r="R115" s="0" t="n">
        <f aca="false">'Sopron megye'!W258</f>
        <v>0</v>
      </c>
      <c r="S115" s="0" t="n">
        <f aca="false">'Sopron megye'!X258</f>
        <v>0</v>
      </c>
      <c r="T115" s="0" t="n">
        <f aca="false">'Sopron megye'!Y258</f>
        <v>0</v>
      </c>
      <c r="U115" s="0" t="n">
        <f aca="false">'Sopron megye'!Z258</f>
        <v>0</v>
      </c>
      <c r="V115" s="0" t="n">
        <f aca="false">'Sopron megye'!AA258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tr">
        <f aca="false">'Vas megye'!A7</f>
        <v>Abdalócz</v>
      </c>
      <c r="B1" s="0" t="n">
        <f aca="false">'Vas megye'!B7</f>
        <v>0</v>
      </c>
      <c r="C1" s="0" t="n">
        <f aca="false">'Vas megye'!C7</f>
        <v>0</v>
      </c>
      <c r="D1" s="0" t="n">
        <f aca="false">'Vas megye'!D7</f>
        <v>109</v>
      </c>
      <c r="E1" s="0" t="n">
        <f aca="false">'Vas megye'!E7</f>
        <v>54</v>
      </c>
      <c r="F1" s="0" t="n">
        <f aca="false">'Vas megye'!F7</f>
        <v>0</v>
      </c>
      <c r="G1" s="0" t="n">
        <f aca="false">'Vas megye'!G7</f>
        <v>3</v>
      </c>
      <c r="H1" s="0" t="n">
        <f aca="false">'Vas megye'!H7</f>
        <v>0</v>
      </c>
      <c r="I1" s="0" t="n">
        <f aca="false">'Vas megye'!I7</f>
        <v>1</v>
      </c>
      <c r="J1" s="0" t="n">
        <f aca="false">'Vas megye'!J7</f>
        <v>4</v>
      </c>
      <c r="K1" s="0" t="n">
        <f aca="false">'Vas megye'!K7</f>
        <v>116</v>
      </c>
      <c r="L1" s="0" t="n">
        <f aca="false">'Vas megye'!L7</f>
        <v>48</v>
      </c>
      <c r="M1" s="0" t="n">
        <f aca="false">'Vas megye'!M7</f>
        <v>0</v>
      </c>
      <c r="N1" s="0" t="n">
        <f aca="false">'Vas megye'!N7</f>
        <v>17</v>
      </c>
    </row>
    <row r="2" customFormat="false" ht="13.8" hidden="false" customHeight="false" outlineLevel="0" collapsed="false">
      <c r="A2" s="0" t="str">
        <f aca="false">'Vas megye'!A8</f>
        <v>Acsád</v>
      </c>
      <c r="B2" s="0" t="n">
        <f aca="false">'Vas megye'!B8</f>
        <v>0</v>
      </c>
      <c r="C2" s="0" t="n">
        <f aca="false">'Vas megye'!C8</f>
        <v>660</v>
      </c>
      <c r="D2" s="0" t="n">
        <f aca="false">'Vas megye'!D8</f>
        <v>30</v>
      </c>
      <c r="E2" s="0" t="n">
        <f aca="false">'Vas megye'!E8</f>
        <v>1</v>
      </c>
      <c r="F2" s="0" t="n">
        <f aca="false">'Vas megye'!F8</f>
        <v>1</v>
      </c>
      <c r="G2" s="0" t="n">
        <f aca="false">'Vas megye'!G8</f>
        <v>0</v>
      </c>
      <c r="H2" s="0" t="n">
        <f aca="false">'Vas megye'!H8</f>
        <v>0</v>
      </c>
      <c r="I2" s="0" t="n">
        <f aca="false">'Vas megye'!I8</f>
        <v>2</v>
      </c>
      <c r="J2" s="0" t="n">
        <f aca="false">'Vas megye'!J8</f>
        <v>707</v>
      </c>
      <c r="K2" s="0" t="n">
        <f aca="false">'Vas megye'!K8</f>
        <v>17</v>
      </c>
      <c r="L2" s="0" t="n">
        <f aca="false">'Vas megye'!L8</f>
        <v>0</v>
      </c>
      <c r="M2" s="0" t="n">
        <f aca="false">'Vas megye'!M8</f>
        <v>1</v>
      </c>
      <c r="N2" s="0" t="n">
        <f aca="false">'Vas megye'!N8</f>
        <v>1</v>
      </c>
    </row>
    <row r="3" customFormat="false" ht="13.8" hidden="false" customHeight="false" outlineLevel="0" collapsed="false">
      <c r="A3" s="0" t="str">
        <f aca="false">'Vas megye'!A9</f>
        <v>Apáthi, Gyöngyösapáti</v>
      </c>
      <c r="B3" s="0" t="n">
        <f aca="false">'Vas megye'!B9</f>
        <v>0</v>
      </c>
      <c r="C3" s="0" t="n">
        <f aca="false">'Vas megye'!C9</f>
        <v>195</v>
      </c>
      <c r="D3" s="0" t="n">
        <f aca="false">'Vas megye'!D9</f>
        <v>5</v>
      </c>
      <c r="E3" s="0" t="n">
        <f aca="false">'Vas megye'!E9</f>
        <v>0</v>
      </c>
      <c r="F3" s="0" t="n">
        <f aca="false">'Vas megye'!F9</f>
        <v>0</v>
      </c>
      <c r="G3" s="0" t="n">
        <f aca="false">'Vas megye'!G9</f>
        <v>0</v>
      </c>
      <c r="H3" s="0" t="n">
        <f aca="false">'Vas megye'!H9</f>
        <v>0</v>
      </c>
      <c r="I3" s="0" t="n">
        <f aca="false">'Vas megye'!I9</f>
        <v>6</v>
      </c>
      <c r="J3" s="0" t="n">
        <f aca="false">'Vas megye'!J9</f>
        <v>183</v>
      </c>
      <c r="K3" s="0" t="n">
        <f aca="false">'Vas megye'!K9</f>
        <v>7</v>
      </c>
      <c r="L3" s="0" t="n">
        <f aca="false">'Vas megye'!L9</f>
        <v>0</v>
      </c>
      <c r="M3" s="0" t="n">
        <f aca="false">'Vas megye'!M9</f>
        <v>0</v>
      </c>
      <c r="N3" s="0" t="n">
        <f aca="false">'Vas megye'!N9</f>
        <v>2</v>
      </c>
    </row>
    <row r="4" customFormat="false" ht="13.8" hidden="false" customHeight="false" outlineLevel="0" collapsed="false">
      <c r="A4" s="0" t="str">
        <f aca="false">'Vas megye'!A10</f>
        <v>Asszonyfa (Kis-), Kisasszonyfalva</v>
      </c>
      <c r="B4" s="0" t="n">
        <f aca="false">'Vas megye'!B10</f>
        <v>0</v>
      </c>
      <c r="C4" s="0" t="n">
        <f aca="false">'Vas megye'!C10</f>
        <v>254</v>
      </c>
      <c r="D4" s="0" t="n">
        <f aca="false">'Vas megye'!D10</f>
        <v>1</v>
      </c>
      <c r="E4" s="0" t="n">
        <f aca="false">'Vas megye'!E10</f>
        <v>0</v>
      </c>
      <c r="F4" s="0" t="n">
        <f aca="false">'Vas megye'!F10</f>
        <v>0</v>
      </c>
      <c r="G4" s="0" t="n">
        <f aca="false">'Vas megye'!G10</f>
        <v>0</v>
      </c>
      <c r="H4" s="0" t="n">
        <f aca="false">'Vas megye'!H10</f>
        <v>0</v>
      </c>
      <c r="I4" s="0" t="n">
        <f aca="false">'Vas megye'!I10</f>
        <v>26</v>
      </c>
      <c r="J4" s="0" t="n">
        <f aca="false">'Vas megye'!J10</f>
        <v>293</v>
      </c>
      <c r="K4" s="0" t="n">
        <f aca="false">'Vas megye'!K10</f>
        <v>0</v>
      </c>
      <c r="L4" s="0" t="n">
        <f aca="false">'Vas megye'!L10</f>
        <v>0</v>
      </c>
      <c r="M4" s="0" t="n">
        <f aca="false">'Vas megye'!M10</f>
        <v>0</v>
      </c>
      <c r="N4" s="0" t="n">
        <f aca="false">'Vas megye'!N10</f>
        <v>0</v>
      </c>
    </row>
    <row r="5" customFormat="false" ht="13.8" hidden="false" customHeight="false" outlineLevel="0" collapsed="false">
      <c r="A5" s="0" t="str">
        <f aca="false">'Vas megye'!A11</f>
        <v>Asszonyfa (Nagy-), Nagyasszonyfalva</v>
      </c>
      <c r="B5" s="0" t="n">
        <f aca="false">'Vas megye'!B11</f>
        <v>0</v>
      </c>
      <c r="C5" s="0" t="n">
        <f aca="false">'Vas megye'!C11</f>
        <v>300</v>
      </c>
      <c r="D5" s="0" t="n">
        <f aca="false">'Vas megye'!D11</f>
        <v>1</v>
      </c>
      <c r="E5" s="0" t="n">
        <f aca="false">'Vas megye'!E11</f>
        <v>2</v>
      </c>
      <c r="F5" s="0" t="n">
        <f aca="false">'Vas megye'!F11</f>
        <v>0</v>
      </c>
      <c r="G5" s="0" t="n">
        <f aca="false">'Vas megye'!G11</f>
        <v>0</v>
      </c>
      <c r="H5" s="0" t="n">
        <f aca="false">'Vas megye'!H11</f>
        <v>0</v>
      </c>
      <c r="I5" s="0" t="n">
        <f aca="false">'Vas megye'!I11</f>
        <v>35</v>
      </c>
      <c r="J5" s="0" t="n">
        <f aca="false">'Vas megye'!J11</f>
        <v>358</v>
      </c>
      <c r="K5" s="0" t="n">
        <f aca="false">'Vas megye'!K11</f>
        <v>0</v>
      </c>
      <c r="L5" s="0" t="n">
        <f aca="false">'Vas megye'!L11</f>
        <v>0</v>
      </c>
      <c r="M5" s="0" t="n">
        <f aca="false">'Vas megye'!M11</f>
        <v>0</v>
      </c>
      <c r="N5" s="0" t="n">
        <f aca="false">'Vas megye'!N11</f>
        <v>0</v>
      </c>
    </row>
    <row r="6" customFormat="false" ht="13.8" hidden="false" customHeight="false" outlineLevel="0" collapsed="false">
      <c r="A6" s="0" t="str">
        <f aca="false">'Vas megye'!A12</f>
        <v>Balogfa</v>
      </c>
      <c r="B6" s="0" t="n">
        <f aca="false">'Vas megye'!B12</f>
        <v>0</v>
      </c>
      <c r="C6" s="0" t="n">
        <f aca="false">'Vas megye'!C12</f>
        <v>219</v>
      </c>
      <c r="D6" s="0" t="n">
        <f aca="false">'Vas megye'!D12</f>
        <v>14</v>
      </c>
      <c r="E6" s="0" t="n">
        <f aca="false">'Vas megye'!E12</f>
        <v>3</v>
      </c>
      <c r="F6" s="0" t="n">
        <f aca="false">'Vas megye'!F12</f>
        <v>1</v>
      </c>
      <c r="G6" s="0" t="n">
        <f aca="false">'Vas megye'!G12</f>
        <v>0</v>
      </c>
      <c r="H6" s="0" t="n">
        <f aca="false">'Vas megye'!H12</f>
        <v>0</v>
      </c>
      <c r="I6" s="0" t="n">
        <f aca="false">'Vas megye'!I12</f>
        <v>7</v>
      </c>
      <c r="J6" s="0" t="n">
        <f aca="false">'Vas megye'!J12</f>
        <v>309</v>
      </c>
      <c r="K6" s="0" t="n">
        <f aca="false">'Vas megye'!K12</f>
        <v>3</v>
      </c>
      <c r="L6" s="0" t="n">
        <f aca="false">'Vas megye'!L12</f>
        <v>0</v>
      </c>
      <c r="M6" s="0" t="n">
        <f aca="false">'Vas megye'!M12</f>
        <v>0</v>
      </c>
      <c r="N6" s="0" t="n">
        <f aca="false">'Vas megye'!N12</f>
        <v>0</v>
      </c>
    </row>
    <row r="7" customFormat="false" ht="13.8" hidden="false" customHeight="false" outlineLevel="0" collapsed="false">
      <c r="A7" s="0" t="str">
        <f aca="false">'Vas megye'!A13</f>
        <v>Bárdos</v>
      </c>
      <c r="B7" s="0" t="n">
        <f aca="false">'Vas megye'!B13</f>
        <v>0</v>
      </c>
      <c r="C7" s="0" t="n">
        <f aca="false">'Vas megye'!C13</f>
        <v>154</v>
      </c>
      <c r="D7" s="0" t="n">
        <f aca="false">'Vas megye'!D13</f>
        <v>7</v>
      </c>
      <c r="E7" s="0" t="n">
        <f aca="false">'Vas megye'!E13</f>
        <v>0</v>
      </c>
      <c r="F7" s="0" t="n">
        <f aca="false">'Vas megye'!F13</f>
        <v>0</v>
      </c>
      <c r="G7" s="0" t="n">
        <f aca="false">'Vas megye'!G13</f>
        <v>0</v>
      </c>
      <c r="H7" s="0" t="n">
        <f aca="false">'Vas megye'!H13</f>
        <v>0</v>
      </c>
      <c r="I7" s="0" t="n">
        <f aca="false">'Vas megye'!I13</f>
        <v>8</v>
      </c>
      <c r="J7" s="0" t="n">
        <f aca="false">'Vas megye'!J13</f>
        <v>163</v>
      </c>
      <c r="K7" s="0" t="n">
        <f aca="false">'Vas megye'!K13</f>
        <v>0</v>
      </c>
      <c r="L7" s="0" t="n">
        <f aca="false">'Vas megye'!L13</f>
        <v>0</v>
      </c>
      <c r="M7" s="0" t="n">
        <f aca="false">'Vas megye'!M13</f>
        <v>0</v>
      </c>
      <c r="N7" s="0" t="n">
        <f aca="false">'Vas megye'!N13</f>
        <v>0</v>
      </c>
    </row>
    <row r="8" customFormat="false" ht="13.8" hidden="false" customHeight="false" outlineLevel="0" collapsed="false">
      <c r="A8" s="0" t="str">
        <f aca="false">'Vas megye'!A14</f>
        <v>Beled (Alsó-)</v>
      </c>
      <c r="B8" s="0" t="n">
        <f aca="false">'Vas megye'!B14</f>
        <v>0</v>
      </c>
      <c r="C8" s="0" t="n">
        <f aca="false">'Vas megye'!C14</f>
        <v>1</v>
      </c>
      <c r="D8" s="0" t="n">
        <f aca="false">'Vas megye'!D14</f>
        <v>375</v>
      </c>
      <c r="E8" s="0" t="n">
        <f aca="false">'Vas megye'!E14</f>
        <v>9</v>
      </c>
      <c r="F8" s="0" t="n">
        <f aca="false">'Vas megye'!F14</f>
        <v>0</v>
      </c>
      <c r="G8" s="0" t="n">
        <f aca="false">'Vas megye'!G14</f>
        <v>0</v>
      </c>
      <c r="H8" s="0" t="n">
        <f aca="false">'Vas megye'!H14</f>
        <v>0</v>
      </c>
      <c r="I8" s="0" t="n">
        <f aca="false">'Vas megye'!I14</f>
        <v>3</v>
      </c>
      <c r="J8" s="0" t="n">
        <f aca="false">'Vas megye'!J14</f>
        <v>0</v>
      </c>
      <c r="K8" s="0" t="n">
        <f aca="false">'Vas megye'!K14</f>
        <v>372</v>
      </c>
      <c r="L8" s="0" t="n">
        <f aca="false">'Vas megye'!L14</f>
        <v>3</v>
      </c>
      <c r="M8" s="0" t="n">
        <f aca="false">'Vas megye'!M14</f>
        <v>0</v>
      </c>
      <c r="N8" s="0" t="n">
        <f aca="false">'Vas megye'!N14</f>
        <v>0</v>
      </c>
    </row>
    <row r="9" customFormat="false" ht="13.8" hidden="false" customHeight="false" outlineLevel="0" collapsed="false">
      <c r="A9" s="0" t="str">
        <f aca="false">'Vas megye'!A15</f>
        <v>Beled (Felső-)</v>
      </c>
      <c r="B9" s="0" t="n">
        <f aca="false">'Vas megye'!B15</f>
        <v>0</v>
      </c>
      <c r="C9" s="0" t="n">
        <f aca="false">'Vas megye'!C15</f>
        <v>1</v>
      </c>
      <c r="D9" s="0" t="n">
        <f aca="false">'Vas megye'!D15</f>
        <v>347</v>
      </c>
      <c r="E9" s="0" t="n">
        <f aca="false">'Vas megye'!E15</f>
        <v>10</v>
      </c>
      <c r="F9" s="0" t="n">
        <f aca="false">'Vas megye'!F15</f>
        <v>0</v>
      </c>
      <c r="G9" s="0" t="n">
        <f aca="false">'Vas megye'!G15</f>
        <v>0</v>
      </c>
      <c r="H9" s="0" t="n">
        <f aca="false">'Vas megye'!H15</f>
        <v>0</v>
      </c>
      <c r="I9" s="0" t="n">
        <f aca="false">'Vas megye'!I15</f>
        <v>17</v>
      </c>
      <c r="J9" s="0" t="n">
        <f aca="false">'Vas megye'!J15</f>
        <v>13</v>
      </c>
      <c r="K9" s="0" t="n">
        <f aca="false">'Vas megye'!K15</f>
        <v>392</v>
      </c>
      <c r="L9" s="0" t="n">
        <f aca="false">'Vas megye'!L15</f>
        <v>10</v>
      </c>
      <c r="M9" s="0" t="n">
        <f aca="false">'Vas megye'!M15</f>
        <v>0</v>
      </c>
      <c r="N9" s="0" t="n">
        <f aca="false">'Vas megye'!N15</f>
        <v>0</v>
      </c>
    </row>
    <row r="10" customFormat="false" ht="13.8" hidden="false" customHeight="false" outlineLevel="0" collapsed="false">
      <c r="A10" s="0" t="str">
        <f aca="false">'Vas megye'!A16</f>
        <v>Bozzai</v>
      </c>
      <c r="B10" s="0" t="n">
        <f aca="false">'Vas megye'!B16</f>
        <v>0</v>
      </c>
      <c r="C10" s="0" t="n">
        <f aca="false">'Vas megye'!C16</f>
        <v>220</v>
      </c>
      <c r="D10" s="0" t="n">
        <f aca="false">'Vas megye'!D16</f>
        <v>0</v>
      </c>
      <c r="E10" s="0" t="n">
        <f aca="false">'Vas megye'!E16</f>
        <v>0</v>
      </c>
      <c r="F10" s="0" t="n">
        <f aca="false">'Vas megye'!F16</f>
        <v>0</v>
      </c>
      <c r="G10" s="0" t="n">
        <f aca="false">'Vas megye'!G16</f>
        <v>0</v>
      </c>
      <c r="H10" s="0" t="n">
        <f aca="false">'Vas megye'!H16</f>
        <v>0</v>
      </c>
      <c r="I10" s="0" t="n">
        <f aca="false">'Vas megye'!I16</f>
        <v>9</v>
      </c>
      <c r="J10" s="0" t="n">
        <f aca="false">'Vas megye'!J16</f>
        <v>266</v>
      </c>
      <c r="K10" s="0" t="n">
        <f aca="false">'Vas megye'!K16</f>
        <v>0</v>
      </c>
      <c r="L10" s="0" t="n">
        <f aca="false">'Vas megye'!L16</f>
        <v>0</v>
      </c>
      <c r="M10" s="0" t="n">
        <f aca="false">'Vas megye'!M16</f>
        <v>0</v>
      </c>
      <c r="N10" s="0" t="n">
        <f aca="false">'Vas megye'!N16</f>
        <v>0</v>
      </c>
    </row>
    <row r="11" customFormat="false" ht="13.8" hidden="false" customHeight="false" outlineLevel="0" collapsed="false">
      <c r="A11" s="0" t="str">
        <f aca="false">'Vas megye'!A17</f>
        <v>Bőd (Nemes-)</v>
      </c>
      <c r="B11" s="0" t="n">
        <f aca="false">'Vas megye'!B17</f>
        <v>0</v>
      </c>
      <c r="C11" s="0" t="n">
        <f aca="false">'Vas megye'!C17</f>
        <v>705</v>
      </c>
      <c r="D11" s="0" t="n">
        <f aca="false">'Vas megye'!D17</f>
        <v>4</v>
      </c>
      <c r="E11" s="0" t="n">
        <f aca="false">'Vas megye'!E17</f>
        <v>0</v>
      </c>
      <c r="F11" s="0" t="n">
        <f aca="false">'Vas megye'!F17</f>
        <v>0</v>
      </c>
      <c r="G11" s="0" t="n">
        <f aca="false">'Vas megye'!G17</f>
        <v>0</v>
      </c>
      <c r="H11" s="0" t="n">
        <f aca="false">'Vas megye'!H17</f>
        <v>0</v>
      </c>
      <c r="I11" s="0" t="n">
        <f aca="false">'Vas megye'!I17</f>
        <v>10</v>
      </c>
      <c r="J11" s="0" t="n">
        <f aca="false">'Vas megye'!J17</f>
        <v>754</v>
      </c>
      <c r="K11" s="0" t="n">
        <f aca="false">'Vas megye'!K17</f>
        <v>0</v>
      </c>
      <c r="L11" s="0" t="n">
        <f aca="false">'Vas megye'!L17</f>
        <v>0</v>
      </c>
      <c r="M11" s="0" t="n">
        <f aca="false">'Vas megye'!M17</f>
        <v>0</v>
      </c>
      <c r="N11" s="0" t="n">
        <f aca="false">'Vas megye'!N17</f>
        <v>0</v>
      </c>
    </row>
    <row r="12" customFormat="false" ht="13.8" hidden="false" customHeight="false" outlineLevel="0" collapsed="false">
      <c r="A12" s="0" t="str">
        <f aca="false">'Vas megye'!A18</f>
        <v>Bucsu</v>
      </c>
      <c r="B12" s="0" t="n">
        <f aca="false">'Vas megye'!B18</f>
        <v>0</v>
      </c>
      <c r="C12" s="0" t="n">
        <f aca="false">'Vas megye'!C18</f>
        <v>560</v>
      </c>
      <c r="D12" s="0" t="n">
        <f aca="false">'Vas megye'!D18</f>
        <v>15</v>
      </c>
      <c r="E12" s="0" t="n">
        <f aca="false">'Vas megye'!E18</f>
        <v>15</v>
      </c>
      <c r="F12" s="0" t="n">
        <f aca="false">'Vas megye'!F18</f>
        <v>0</v>
      </c>
      <c r="G12" s="0" t="n">
        <f aca="false">'Vas megye'!G18</f>
        <v>0</v>
      </c>
      <c r="H12" s="0" t="n">
        <f aca="false">'Vas megye'!H18</f>
        <v>0</v>
      </c>
      <c r="I12" s="0" t="n">
        <f aca="false">'Vas megye'!I18</f>
        <v>11</v>
      </c>
      <c r="J12" s="0" t="n">
        <f aca="false">'Vas megye'!J18</f>
        <v>552</v>
      </c>
      <c r="K12" s="0" t="n">
        <f aca="false">'Vas megye'!K18</f>
        <v>18</v>
      </c>
      <c r="L12" s="0" t="n">
        <f aca="false">'Vas megye'!L18</f>
        <v>5</v>
      </c>
      <c r="M12" s="0" t="n">
        <f aca="false">'Vas megye'!M18</f>
        <v>0</v>
      </c>
      <c r="N12" s="0" t="n">
        <f aca="false">'Vas megye'!N18</f>
        <v>0</v>
      </c>
    </row>
    <row r="13" customFormat="false" ht="13.8" hidden="false" customHeight="false" outlineLevel="0" collapsed="false">
      <c r="A13" s="0" t="str">
        <f aca="false">'Vas megye'!A19</f>
        <v>Csatár (Alsó-)</v>
      </c>
      <c r="B13" s="0" t="n">
        <f aca="false">'Vas megye'!B19</f>
        <v>0</v>
      </c>
      <c r="C13" s="0" t="n">
        <f aca="false">'Vas megye'!C19</f>
        <v>4</v>
      </c>
      <c r="D13" s="0" t="n">
        <f aca="false">'Vas megye'!D19</f>
        <v>18</v>
      </c>
      <c r="E13" s="0" t="n">
        <f aca="false">'Vas megye'!E19</f>
        <v>174</v>
      </c>
      <c r="F13" s="0" t="n">
        <f aca="false">'Vas megye'!F19</f>
        <v>0</v>
      </c>
      <c r="G13" s="0" t="n">
        <f aca="false">'Vas megye'!G19</f>
        <v>0</v>
      </c>
      <c r="H13" s="0" t="n">
        <f aca="false">'Vas megye'!H19</f>
        <v>0</v>
      </c>
      <c r="I13" s="0" t="n">
        <f aca="false">'Vas megye'!I19</f>
        <v>4</v>
      </c>
      <c r="J13" s="0" t="n">
        <f aca="false">'Vas megye'!J19</f>
        <v>2</v>
      </c>
      <c r="K13" s="0" t="n">
        <f aca="false">'Vas megye'!K19</f>
        <v>16</v>
      </c>
      <c r="L13" s="0" t="n">
        <f aca="false">'Vas megye'!L19</f>
        <v>164</v>
      </c>
      <c r="M13" s="0" t="n">
        <f aca="false">'Vas megye'!M19</f>
        <v>0</v>
      </c>
      <c r="N13" s="0" t="n">
        <f aca="false">'Vas megye'!N19</f>
        <v>22</v>
      </c>
    </row>
    <row r="14" customFormat="false" ht="13.8" hidden="false" customHeight="false" outlineLevel="0" collapsed="false">
      <c r="A14" s="0" t="str">
        <f aca="false">'Vas megye'!A20</f>
        <v>Csatár (Felső-)</v>
      </c>
      <c r="B14" s="0" t="n">
        <f aca="false">'Vas megye'!B20</f>
        <v>0</v>
      </c>
      <c r="C14" s="0" t="n">
        <f aca="false">'Vas megye'!C20</f>
        <v>23</v>
      </c>
      <c r="D14" s="0" t="n">
        <f aca="false">'Vas megye'!D20</f>
        <v>60</v>
      </c>
      <c r="E14" s="0" t="n">
        <f aca="false">'Vas megye'!E20</f>
        <v>469</v>
      </c>
      <c r="F14" s="0" t="n">
        <f aca="false">'Vas megye'!F20</f>
        <v>0</v>
      </c>
      <c r="G14" s="0" t="n">
        <f aca="false">'Vas megye'!G20</f>
        <v>0</v>
      </c>
      <c r="H14" s="0" t="n">
        <f aca="false">'Vas megye'!H20</f>
        <v>0</v>
      </c>
      <c r="I14" s="0" t="n">
        <f aca="false">'Vas megye'!I20</f>
        <v>18</v>
      </c>
      <c r="J14" s="0" t="n">
        <f aca="false">'Vas megye'!J20</f>
        <v>73</v>
      </c>
      <c r="K14" s="0" t="n">
        <f aca="false">'Vas megye'!K20</f>
        <v>39</v>
      </c>
      <c r="L14" s="0" t="n">
        <f aca="false">'Vas megye'!L20</f>
        <v>408</v>
      </c>
      <c r="M14" s="0" t="n">
        <f aca="false">'Vas megye'!M20</f>
        <v>0</v>
      </c>
      <c r="N14" s="0" t="n">
        <f aca="false">'Vas megye'!N20</f>
        <v>1</v>
      </c>
    </row>
    <row r="15" customFormat="false" ht="13.8" hidden="false" customHeight="false" outlineLevel="0" collapsed="false">
      <c r="A15" s="0" t="str">
        <f aca="false">'Vas megye'!A21</f>
        <v>Cséke, Csejke</v>
      </c>
      <c r="B15" s="0" t="n">
        <f aca="false">'Vas megye'!B21</f>
        <v>0</v>
      </c>
      <c r="C15" s="0" t="n">
        <f aca="false">'Vas megye'!C21</f>
        <v>2</v>
      </c>
      <c r="D15" s="0" t="n">
        <f aca="false">'Vas megye'!D21</f>
        <v>479</v>
      </c>
      <c r="E15" s="0" t="n">
        <f aca="false">'Vas megye'!E21</f>
        <v>0</v>
      </c>
      <c r="F15" s="0" t="n">
        <f aca="false">'Vas megye'!F21</f>
        <v>0</v>
      </c>
      <c r="G15" s="0" t="n">
        <f aca="false">'Vas megye'!G21</f>
        <v>0</v>
      </c>
      <c r="H15" s="0" t="n">
        <f aca="false">'Vas megye'!H21</f>
        <v>0</v>
      </c>
      <c r="I15" s="0" t="n">
        <f aca="false">'Vas megye'!I21</f>
        <v>12</v>
      </c>
      <c r="J15" s="0" t="n">
        <f aca="false">'Vas megye'!J21</f>
        <v>0</v>
      </c>
      <c r="K15" s="0" t="n">
        <f aca="false">'Vas megye'!K21</f>
        <v>537</v>
      </c>
      <c r="L15" s="0" t="n">
        <f aca="false">'Vas megye'!L21</f>
        <v>2</v>
      </c>
      <c r="M15" s="0" t="n">
        <f aca="false">'Vas megye'!M21</f>
        <v>0</v>
      </c>
      <c r="N15" s="0" t="n">
        <f aca="false">'Vas megye'!N21</f>
        <v>0</v>
      </c>
    </row>
    <row r="16" customFormat="false" ht="13.8" hidden="false" customHeight="false" outlineLevel="0" collapsed="false">
      <c r="A16" s="0" t="str">
        <f aca="false">'Vas megye'!A22</f>
        <v>Csém</v>
      </c>
      <c r="B16" s="0" t="n">
        <f aca="false">'Vas megye'!B22</f>
        <v>0</v>
      </c>
      <c r="C16" s="0" t="n">
        <f aca="false">'Vas megye'!C22</f>
        <v>5</v>
      </c>
      <c r="D16" s="0" t="n">
        <f aca="false">'Vas megye'!D22</f>
        <v>32</v>
      </c>
      <c r="E16" s="0" t="n">
        <f aca="false">'Vas megye'!E22</f>
        <v>624</v>
      </c>
      <c r="F16" s="0" t="n">
        <f aca="false">'Vas megye'!F22</f>
        <v>0</v>
      </c>
      <c r="G16" s="0" t="n">
        <f aca="false">'Vas megye'!G22</f>
        <v>7</v>
      </c>
      <c r="H16" s="0" t="n">
        <f aca="false">'Vas megye'!H22</f>
        <v>0</v>
      </c>
      <c r="I16" s="0" t="n">
        <f aca="false">'Vas megye'!I22</f>
        <v>13</v>
      </c>
      <c r="J16" s="0" t="n">
        <f aca="false">'Vas megye'!J22</f>
        <v>18</v>
      </c>
      <c r="K16" s="0" t="n">
        <f aca="false">'Vas megye'!K22</f>
        <v>11</v>
      </c>
      <c r="L16" s="0" t="n">
        <f aca="false">'Vas megye'!L22</f>
        <v>639</v>
      </c>
      <c r="M16" s="0" t="n">
        <f aca="false">'Vas megye'!M22</f>
        <v>0</v>
      </c>
      <c r="N16" s="0" t="n">
        <f aca="false">'Vas megye'!N22</f>
        <v>2</v>
      </c>
    </row>
    <row r="17" customFormat="false" ht="13.8" hidden="false" customHeight="false" outlineLevel="0" collapsed="false">
      <c r="A17" s="0" t="str">
        <f aca="false">'Vas megye'!A23</f>
        <v>Csempesz-Kopács</v>
      </c>
      <c r="B17" s="0" t="n">
        <f aca="false">'Vas megye'!B23</f>
        <v>0</v>
      </c>
      <c r="C17" s="0" t="n">
        <f aca="false">'Vas megye'!C23</f>
        <v>250</v>
      </c>
      <c r="D17" s="0" t="n">
        <f aca="false">'Vas megye'!D23</f>
        <v>0</v>
      </c>
      <c r="E17" s="0" t="n">
        <f aca="false">'Vas megye'!E23</f>
        <v>1</v>
      </c>
      <c r="F17" s="0" t="n">
        <f aca="false">'Vas megye'!F23</f>
        <v>0</v>
      </c>
      <c r="G17" s="0" t="n">
        <f aca="false">'Vas megye'!G23</f>
        <v>0</v>
      </c>
      <c r="H17" s="0" t="n">
        <f aca="false">'Vas megye'!H23</f>
        <v>0</v>
      </c>
      <c r="I17" s="0" t="n">
        <f aca="false">'Vas megye'!I23</f>
        <v>14</v>
      </c>
      <c r="J17" s="0" t="n">
        <f aca="false">'Vas megye'!J23</f>
        <v>284</v>
      </c>
      <c r="K17" s="0" t="n">
        <f aca="false">'Vas megye'!K23</f>
        <v>0</v>
      </c>
      <c r="L17" s="0" t="n">
        <f aca="false">'Vas megye'!L23</f>
        <v>0</v>
      </c>
      <c r="M17" s="0" t="n">
        <f aca="false">'Vas megye'!M23</f>
        <v>0</v>
      </c>
      <c r="N17" s="0" t="n">
        <f aca="false">'Vas megye'!N23</f>
        <v>0</v>
      </c>
    </row>
    <row r="18" customFormat="false" ht="13.8" hidden="false" customHeight="false" outlineLevel="0" collapsed="false">
      <c r="A18" s="0" t="str">
        <f aca="false">'Vas megye'!A24</f>
        <v>Dozmat</v>
      </c>
      <c r="B18" s="0" t="n">
        <f aca="false">'Vas megye'!B24</f>
        <v>0</v>
      </c>
      <c r="C18" s="0" t="n">
        <f aca="false">'Vas megye'!C24</f>
        <v>300</v>
      </c>
      <c r="D18" s="0" t="n">
        <f aca="false">'Vas megye'!D24</f>
        <v>2</v>
      </c>
      <c r="E18" s="0" t="n">
        <f aca="false">'Vas megye'!E24</f>
        <v>6</v>
      </c>
      <c r="F18" s="0" t="n">
        <f aca="false">'Vas megye'!F24</f>
        <v>0</v>
      </c>
      <c r="G18" s="0" t="n">
        <f aca="false">'Vas megye'!G24</f>
        <v>0</v>
      </c>
      <c r="H18" s="0" t="n">
        <f aca="false">'Vas megye'!H24</f>
        <v>0</v>
      </c>
      <c r="I18" s="0" t="n">
        <f aca="false">'Vas megye'!I24</f>
        <v>15</v>
      </c>
      <c r="J18" s="0" t="n">
        <f aca="false">'Vas megye'!J24</f>
        <v>296</v>
      </c>
      <c r="K18" s="0" t="n">
        <f aca="false">'Vas megye'!K24</f>
        <v>6</v>
      </c>
      <c r="L18" s="0" t="n">
        <f aca="false">'Vas megye'!L24</f>
        <v>5</v>
      </c>
      <c r="M18" s="0" t="n">
        <f aca="false">'Vas megye'!M24</f>
        <v>0</v>
      </c>
      <c r="N18" s="0" t="n">
        <f aca="false">'Vas megye'!N24</f>
        <v>0</v>
      </c>
    </row>
    <row r="19" customFormat="false" ht="13.8" hidden="false" customHeight="false" outlineLevel="0" collapsed="false">
      <c r="A19" s="0" t="str">
        <f aca="false">'Vas megye'!A25</f>
        <v>Dömötöri</v>
      </c>
      <c r="B19" s="0" t="n">
        <f aca="false">'Vas megye'!B25</f>
        <v>0</v>
      </c>
      <c r="C19" s="0" t="n">
        <f aca="false">'Vas megye'!C25</f>
        <v>280</v>
      </c>
      <c r="D19" s="0" t="n">
        <f aca="false">'Vas megye'!D25</f>
        <v>0</v>
      </c>
      <c r="E19" s="0" t="n">
        <f aca="false">'Vas megye'!E25</f>
        <v>2</v>
      </c>
      <c r="F19" s="0" t="n">
        <f aca="false">'Vas megye'!F25</f>
        <v>0</v>
      </c>
      <c r="G19" s="0" t="n">
        <f aca="false">'Vas megye'!G25</f>
        <v>0</v>
      </c>
      <c r="H19" s="0" t="n">
        <f aca="false">'Vas megye'!H25</f>
        <v>0</v>
      </c>
      <c r="I19" s="0" t="n">
        <f aca="false">'Vas megye'!I25</f>
        <v>16</v>
      </c>
      <c r="J19" s="0" t="n">
        <f aca="false">'Vas megye'!J25</f>
        <v>374</v>
      </c>
      <c r="K19" s="0" t="n">
        <f aca="false">'Vas megye'!K25</f>
        <v>0</v>
      </c>
      <c r="L19" s="0" t="n">
        <f aca="false">'Vas megye'!L25</f>
        <v>0</v>
      </c>
      <c r="M19" s="0" t="n">
        <f aca="false">'Vas megye'!M25</f>
        <v>0</v>
      </c>
      <c r="N19" s="0" t="n">
        <f aca="false">'Vas megye'!N25</f>
        <v>0</v>
      </c>
    </row>
    <row r="20" customFormat="false" ht="13.8" hidden="false" customHeight="false" outlineLevel="0" collapsed="false">
      <c r="A20" s="0" t="str">
        <f aca="false">'Vas megye'!A26</f>
        <v>Gencz (Német-), Nagygencs, Németgencs</v>
      </c>
      <c r="B20" s="0" t="n">
        <f aca="false">'Vas megye'!B26</f>
        <v>0</v>
      </c>
      <c r="C20" s="0" t="n">
        <f aca="false">'Vas megye'!C26</f>
        <v>1016</v>
      </c>
      <c r="D20" s="0" t="n">
        <f aca="false">'Vas megye'!D26</f>
        <v>3</v>
      </c>
      <c r="E20" s="0" t="n">
        <f aca="false">'Vas megye'!E26</f>
        <v>0</v>
      </c>
      <c r="F20" s="0" t="n">
        <f aca="false">'Vas megye'!F26</f>
        <v>0</v>
      </c>
      <c r="G20" s="0" t="n">
        <f aca="false">'Vas megye'!G26</f>
        <v>0</v>
      </c>
      <c r="H20" s="0" t="n">
        <f aca="false">'Vas megye'!H26</f>
        <v>0</v>
      </c>
      <c r="I20" s="0" t="n">
        <f aca="false">'Vas megye'!I26</f>
        <v>39</v>
      </c>
      <c r="J20" s="0" t="n">
        <f aca="false">'Vas megye'!J26</f>
        <v>1179</v>
      </c>
      <c r="K20" s="0" t="n">
        <f aca="false">'Vas megye'!K26</f>
        <v>2</v>
      </c>
      <c r="L20" s="0" t="n">
        <f aca="false">'Vas megye'!L26</f>
        <v>0</v>
      </c>
      <c r="M20" s="0" t="n">
        <f aca="false">'Vas megye'!M26</f>
        <v>0</v>
      </c>
      <c r="N20" s="0" t="n">
        <f aca="false">'Vas megye'!N26</f>
        <v>0</v>
      </c>
    </row>
    <row r="21" customFormat="false" ht="13.8" hidden="false" customHeight="false" outlineLevel="0" collapsed="false">
      <c r="A21" s="0" t="str">
        <f aca="false">'Vas megye'!A27</f>
        <v>Herény-Senzefa, Herény</v>
      </c>
      <c r="B21" s="0" t="n">
        <f aca="false">'Vas megye'!B27</f>
        <v>0</v>
      </c>
      <c r="C21" s="0" t="n">
        <f aca="false">'Vas megye'!C27</f>
        <v>445</v>
      </c>
      <c r="D21" s="0" t="n">
        <f aca="false">'Vas megye'!D27</f>
        <v>14</v>
      </c>
      <c r="E21" s="0" t="n">
        <f aca="false">'Vas megye'!E27</f>
        <v>4</v>
      </c>
      <c r="F21" s="0" t="n">
        <f aca="false">'Vas megye'!F27</f>
        <v>0</v>
      </c>
      <c r="G21" s="0" t="n">
        <f aca="false">'Vas megye'!G27</f>
        <v>0</v>
      </c>
      <c r="H21" s="0" t="n">
        <f aca="false">'Vas megye'!H27</f>
        <v>0</v>
      </c>
      <c r="I21" s="0" t="n">
        <f aca="false">'Vas megye'!I27</f>
        <v>20</v>
      </c>
      <c r="J21" s="0" t="n">
        <f aca="false">'Vas megye'!J27</f>
        <v>587</v>
      </c>
      <c r="K21" s="0" t="n">
        <f aca="false">'Vas megye'!K27</f>
        <v>2</v>
      </c>
      <c r="L21" s="0" t="n">
        <f aca="false">'Vas megye'!L27</f>
        <v>0</v>
      </c>
      <c r="M21" s="0" t="n">
        <f aca="false">'Vas megye'!M27</f>
        <v>0</v>
      </c>
      <c r="N21" s="0" t="n">
        <f aca="false">'Vas megye'!N27</f>
        <v>3</v>
      </c>
    </row>
    <row r="22" customFormat="false" ht="13.8" hidden="false" customHeight="false" outlineLevel="0" collapsed="false">
      <c r="A22" s="0" t="str">
        <f aca="false">'Vas megye'!A28</f>
        <v>Hermán (Gyöngyös-)</v>
      </c>
      <c r="B22" s="0" t="n">
        <f aca="false">'Vas megye'!B28</f>
        <v>0</v>
      </c>
      <c r="C22" s="0" t="n">
        <f aca="false">'Vas megye'!C28</f>
        <v>389</v>
      </c>
      <c r="D22" s="0" t="n">
        <f aca="false">'Vas megye'!D28</f>
        <v>5</v>
      </c>
      <c r="E22" s="0" t="n">
        <f aca="false">'Vas megye'!E28</f>
        <v>0</v>
      </c>
      <c r="F22" s="0" t="n">
        <f aca="false">'Vas megye'!F28</f>
        <v>0</v>
      </c>
      <c r="G22" s="0" t="n">
        <f aca="false">'Vas megye'!G28</f>
        <v>0</v>
      </c>
      <c r="H22" s="0" t="n">
        <f aca="false">'Vas megye'!H28</f>
        <v>0</v>
      </c>
      <c r="I22" s="0" t="n">
        <f aca="false">'Vas megye'!I28</f>
        <v>21</v>
      </c>
      <c r="J22" s="0" t="n">
        <f aca="false">'Vas megye'!J28</f>
        <v>428</v>
      </c>
      <c r="K22" s="0" t="n">
        <f aca="false">'Vas megye'!K28</f>
        <v>1</v>
      </c>
      <c r="L22" s="0" t="n">
        <f aca="false">'Vas megye'!L28</f>
        <v>0</v>
      </c>
      <c r="M22" s="0" t="n">
        <f aca="false">'Vas megye'!M28</f>
        <v>0</v>
      </c>
      <c r="N22" s="0" t="n">
        <f aca="false">'Vas megye'!N28</f>
        <v>0</v>
      </c>
    </row>
    <row r="23" customFormat="false" ht="13.8" hidden="false" customHeight="false" outlineLevel="0" collapsed="false">
      <c r="A23" s="0" t="str">
        <f aca="false">'Vas megye'!A29</f>
        <v>Jaák, Ják</v>
      </c>
      <c r="B23" s="0" t="n">
        <f aca="false">'Vas megye'!B29</f>
        <v>0</v>
      </c>
      <c r="C23" s="0" t="n">
        <f aca="false">'Vas megye'!C29</f>
        <v>1544</v>
      </c>
      <c r="D23" s="0" t="n">
        <f aca="false">'Vas megye'!D29</f>
        <v>43</v>
      </c>
      <c r="E23" s="0" t="n">
        <f aca="false">'Vas megye'!E29</f>
        <v>12</v>
      </c>
      <c r="F23" s="0" t="n">
        <f aca="false">'Vas megye'!F29</f>
        <v>0</v>
      </c>
      <c r="G23" s="0" t="n">
        <f aca="false">'Vas megye'!G29</f>
        <v>0</v>
      </c>
      <c r="H23" s="0" t="n">
        <f aca="false">'Vas megye'!H29</f>
        <v>0</v>
      </c>
      <c r="I23" s="0" t="n">
        <f aca="false">'Vas megye'!I29</f>
        <v>23</v>
      </c>
      <c r="J23" s="0" t="n">
        <f aca="false">'Vas megye'!J29</f>
        <v>2002</v>
      </c>
      <c r="K23" s="0" t="n">
        <f aca="false">'Vas megye'!K29</f>
        <v>51</v>
      </c>
      <c r="L23" s="0" t="n">
        <f aca="false">'Vas megye'!L29</f>
        <v>18</v>
      </c>
      <c r="M23" s="0" t="n">
        <f aca="false">'Vas megye'!M29</f>
        <v>2</v>
      </c>
      <c r="N23" s="0" t="n">
        <f aca="false">'Vas megye'!N29</f>
        <v>0</v>
      </c>
    </row>
    <row r="24" customFormat="false" ht="13.8" hidden="false" customHeight="false" outlineLevel="0" collapsed="false">
      <c r="A24" s="0" t="str">
        <f aca="false">'Vas megye'!A30</f>
        <v>Kajd (Nagy-), Kajd</v>
      </c>
      <c r="B24" s="0" t="n">
        <f aca="false">'Vas megye'!B30</f>
        <v>0</v>
      </c>
      <c r="C24" s="0" t="n">
        <f aca="false">'Vas megye'!C30</f>
        <v>397</v>
      </c>
      <c r="D24" s="0" t="n">
        <f aca="false">'Vas megye'!D30</f>
        <v>6</v>
      </c>
      <c r="E24" s="0" t="n">
        <f aca="false">'Vas megye'!E30</f>
        <v>0</v>
      </c>
      <c r="F24" s="0" t="n">
        <f aca="false">'Vas megye'!F30</f>
        <v>0</v>
      </c>
      <c r="G24" s="0" t="n">
        <f aca="false">'Vas megye'!G30</f>
        <v>1</v>
      </c>
      <c r="H24" s="0" t="n">
        <f aca="false">'Vas megye'!H30</f>
        <v>0</v>
      </c>
      <c r="I24" s="0" t="n">
        <f aca="false">'Vas megye'!I30</f>
        <v>24</v>
      </c>
      <c r="J24" s="0" t="n">
        <f aca="false">'Vas megye'!J30</f>
        <v>418</v>
      </c>
      <c r="K24" s="0" t="n">
        <f aca="false">'Vas megye'!K30</f>
        <v>6</v>
      </c>
      <c r="L24" s="0" t="n">
        <f aca="false">'Vas megye'!L30</f>
        <v>1</v>
      </c>
      <c r="M24" s="0" t="n">
        <f aca="false">'Vas megye'!M30</f>
        <v>0</v>
      </c>
      <c r="N24" s="0" t="n">
        <f aca="false">'Vas megye'!N30</f>
        <v>0</v>
      </c>
    </row>
    <row r="25" customFormat="false" ht="13.8" hidden="false" customHeight="false" outlineLevel="0" collapsed="false">
      <c r="A25" s="0" t="str">
        <f aca="false">'Vas megye'!A31</f>
        <v>Kámon</v>
      </c>
      <c r="B25" s="0" t="n">
        <f aca="false">'Vas megye'!B31</f>
        <v>0</v>
      </c>
      <c r="C25" s="0" t="n">
        <f aca="false">'Vas megye'!C31</f>
        <v>243</v>
      </c>
      <c r="D25" s="0" t="n">
        <f aca="false">'Vas megye'!D31</f>
        <v>15</v>
      </c>
      <c r="E25" s="0" t="n">
        <f aca="false">'Vas megye'!E31</f>
        <v>3</v>
      </c>
      <c r="F25" s="0" t="n">
        <f aca="false">'Vas megye'!F31</f>
        <v>0</v>
      </c>
      <c r="G25" s="0" t="n">
        <f aca="false">'Vas megye'!G31</f>
        <v>0</v>
      </c>
      <c r="H25" s="0" t="n">
        <f aca="false">'Vas megye'!H31</f>
        <v>0</v>
      </c>
      <c r="I25" s="0" t="n">
        <f aca="false">'Vas megye'!I31</f>
        <v>25</v>
      </c>
      <c r="J25" s="0" t="n">
        <f aca="false">'Vas megye'!J31</f>
        <v>316</v>
      </c>
      <c r="K25" s="0" t="n">
        <f aca="false">'Vas megye'!K31</f>
        <v>1</v>
      </c>
      <c r="L25" s="0" t="n">
        <f aca="false">'Vas megye'!L31</f>
        <v>0</v>
      </c>
      <c r="M25" s="0" t="n">
        <f aca="false">'Vas megye'!M31</f>
        <v>0</v>
      </c>
      <c r="N25" s="0" t="n">
        <f aca="false">'Vas megye'!N31</f>
        <v>2</v>
      </c>
    </row>
    <row r="26" customFormat="false" ht="13.8" hidden="false" customHeight="false" outlineLevel="0" collapsed="false">
      <c r="A26" s="0" t="str">
        <f aca="false">'Vas megye'!A32</f>
        <v>Keresztes (Magyar-)</v>
      </c>
      <c r="B26" s="0" t="n">
        <f aca="false">'Vas megye'!B32</f>
        <v>0</v>
      </c>
      <c r="C26" s="0" t="n">
        <f aca="false">'Vas megye'!C32</f>
        <v>2</v>
      </c>
      <c r="D26" s="0" t="n">
        <f aca="false">'Vas megye'!D32</f>
        <v>328</v>
      </c>
      <c r="E26" s="0" t="n">
        <f aca="false">'Vas megye'!E32</f>
        <v>4</v>
      </c>
      <c r="F26" s="0" t="n">
        <f aca="false">'Vas megye'!F32</f>
        <v>0</v>
      </c>
      <c r="G26" s="0" t="n">
        <f aca="false">'Vas megye'!G32</f>
        <v>0</v>
      </c>
      <c r="H26" s="0" t="n">
        <f aca="false">'Vas megye'!H32</f>
        <v>0</v>
      </c>
      <c r="I26" s="0" t="n">
        <f aca="false">'Vas megye'!I32</f>
        <v>32</v>
      </c>
      <c r="J26" s="0" t="n">
        <f aca="false">'Vas megye'!J32</f>
        <v>3</v>
      </c>
      <c r="K26" s="0" t="n">
        <f aca="false">'Vas megye'!K32</f>
        <v>303</v>
      </c>
      <c r="L26" s="0" t="n">
        <f aca="false">'Vas megye'!L32</f>
        <v>4</v>
      </c>
      <c r="M26" s="0" t="n">
        <f aca="false">'Vas megye'!M32</f>
        <v>0</v>
      </c>
      <c r="N26" s="0" t="n">
        <f aca="false">'Vas megye'!N32</f>
        <v>0</v>
      </c>
    </row>
    <row r="27" customFormat="false" ht="13.8" hidden="false" customHeight="false" outlineLevel="0" collapsed="false">
      <c r="A27" s="0" t="str">
        <f aca="false">'Vas megye'!A33</f>
        <v>Keresztes (Német-)</v>
      </c>
      <c r="B27" s="0" t="n">
        <f aca="false">'Vas megye'!B33</f>
        <v>0</v>
      </c>
      <c r="C27" s="0" t="n">
        <f aca="false">'Vas megye'!C33</f>
        <v>6</v>
      </c>
      <c r="D27" s="0" t="n">
        <f aca="false">'Vas megye'!D33</f>
        <v>402</v>
      </c>
      <c r="E27" s="0" t="n">
        <f aca="false">'Vas megye'!E33</f>
        <v>1</v>
      </c>
      <c r="F27" s="0" t="n">
        <f aca="false">'Vas megye'!F33</f>
        <v>0</v>
      </c>
      <c r="G27" s="0" t="n">
        <f aca="false">'Vas megye'!G33</f>
        <v>0</v>
      </c>
      <c r="H27" s="0" t="n">
        <f aca="false">'Vas megye'!H33</f>
        <v>0</v>
      </c>
      <c r="I27" s="0" t="n">
        <f aca="false">'Vas megye'!I33</f>
        <v>40</v>
      </c>
      <c r="J27" s="0" t="n">
        <f aca="false">'Vas megye'!J33</f>
        <v>9</v>
      </c>
      <c r="K27" s="0" t="n">
        <f aca="false">'Vas megye'!K33</f>
        <v>382</v>
      </c>
      <c r="L27" s="0" t="n">
        <f aca="false">'Vas megye'!L33</f>
        <v>11</v>
      </c>
      <c r="M27" s="0" t="n">
        <f aca="false">'Vas megye'!M33</f>
        <v>0</v>
      </c>
      <c r="N27" s="0" t="n">
        <f aca="false">'Vas megye'!N33</f>
        <v>0</v>
      </c>
    </row>
    <row r="28" customFormat="false" ht="13.8" hidden="false" customHeight="false" outlineLevel="0" collapsed="false">
      <c r="A28" s="0" t="str">
        <f aca="false">'Vas megye'!A34</f>
        <v>Kolom</v>
      </c>
      <c r="B28" s="0" t="n">
        <f aca="false">'Vas megye'!B34</f>
        <v>0</v>
      </c>
      <c r="C28" s="0" t="n">
        <f aca="false">'Vas megye'!C34</f>
        <v>8</v>
      </c>
      <c r="D28" s="0" t="n">
        <f aca="false">'Vas megye'!D34</f>
        <v>318</v>
      </c>
      <c r="E28" s="0" t="n">
        <f aca="false">'Vas megye'!E34</f>
        <v>2</v>
      </c>
      <c r="F28" s="0" t="n">
        <f aca="false">'Vas megye'!F34</f>
        <v>0</v>
      </c>
      <c r="G28" s="0" t="n">
        <f aca="false">'Vas megye'!G34</f>
        <v>0</v>
      </c>
      <c r="H28" s="0" t="n">
        <f aca="false">'Vas megye'!H34</f>
        <v>0</v>
      </c>
      <c r="I28" s="0" t="n">
        <f aca="false">'Vas megye'!I34</f>
        <v>29</v>
      </c>
      <c r="J28" s="0" t="n">
        <f aca="false">'Vas megye'!J34</f>
        <v>8</v>
      </c>
      <c r="K28" s="0" t="n">
        <f aca="false">'Vas megye'!K34</f>
        <v>312</v>
      </c>
      <c r="L28" s="0" t="n">
        <f aca="false">'Vas megye'!L34</f>
        <v>10</v>
      </c>
      <c r="M28" s="0" t="n">
        <f aca="false">'Vas megye'!M34</f>
        <v>0</v>
      </c>
      <c r="N28" s="0" t="n">
        <f aca="false">'Vas megye'!N34</f>
        <v>0</v>
      </c>
    </row>
    <row r="29" customFormat="false" ht="13.8" hidden="false" customHeight="false" outlineLevel="0" collapsed="false">
      <c r="A29" s="0" t="str">
        <f aca="false">'Vas megye'!A35</f>
        <v>Köveskut</v>
      </c>
      <c r="B29" s="0" t="n">
        <f aca="false">'Vas megye'!B35</f>
        <v>0</v>
      </c>
      <c r="C29" s="0" t="n">
        <f aca="false">'Vas megye'!C35</f>
        <v>407</v>
      </c>
      <c r="D29" s="0" t="n">
        <f aca="false">'Vas megye'!D35</f>
        <v>1</v>
      </c>
      <c r="E29" s="0" t="n">
        <f aca="false">'Vas megye'!E35</f>
        <v>1</v>
      </c>
      <c r="F29" s="0" t="n">
        <f aca="false">'Vas megye'!F35</f>
        <v>0</v>
      </c>
      <c r="G29" s="0" t="n">
        <f aca="false">'Vas megye'!G35</f>
        <v>0</v>
      </c>
      <c r="H29" s="0" t="n">
        <f aca="false">'Vas megye'!H35</f>
        <v>0</v>
      </c>
      <c r="I29" s="0" t="n">
        <f aca="false">'Vas megye'!I35</f>
        <v>30</v>
      </c>
      <c r="J29" s="0" t="n">
        <f aca="false">'Vas megye'!J35</f>
        <v>457</v>
      </c>
      <c r="K29" s="0" t="n">
        <f aca="false">'Vas megye'!K35</f>
        <v>4</v>
      </c>
      <c r="L29" s="0" t="n">
        <f aca="false">'Vas megye'!L35</f>
        <v>0</v>
      </c>
      <c r="M29" s="0" t="n">
        <f aca="false">'Vas megye'!M35</f>
        <v>0</v>
      </c>
      <c r="N29" s="0" t="n">
        <f aca="false">'Vas megye'!N35</f>
        <v>0</v>
      </c>
    </row>
    <row r="30" customFormat="false" ht="13.8" hidden="false" customHeight="false" outlineLevel="0" collapsed="false">
      <c r="A30" s="0" t="str">
        <f aca="false">'Vas megye'!A36</f>
        <v>Lipárt</v>
      </c>
      <c r="B30" s="0" t="n">
        <f aca="false">'Vas megye'!B36</f>
        <v>0</v>
      </c>
      <c r="C30" s="0" t="n">
        <f aca="false">'Vas megye'!C36</f>
        <v>415</v>
      </c>
      <c r="D30" s="0" t="n">
        <f aca="false">'Vas megye'!D36</f>
        <v>0</v>
      </c>
      <c r="E30" s="0" t="n">
        <f aca="false">'Vas megye'!E36</f>
        <v>0</v>
      </c>
      <c r="F30" s="0" t="n">
        <f aca="false">'Vas megye'!F36</f>
        <v>0</v>
      </c>
      <c r="G30" s="0" t="n">
        <f aca="false">'Vas megye'!G36</f>
        <v>0</v>
      </c>
      <c r="H30" s="0" t="n">
        <f aca="false">'Vas megye'!H36</f>
        <v>0</v>
      </c>
      <c r="I30" s="0" t="n">
        <f aca="false">'Vas megye'!I36</f>
        <v>31</v>
      </c>
      <c r="J30" s="0" t="n">
        <f aca="false">'Vas megye'!J36</f>
        <v>513</v>
      </c>
      <c r="K30" s="0" t="n">
        <f aca="false">'Vas megye'!K36</f>
        <v>0</v>
      </c>
      <c r="L30" s="0" t="n">
        <f aca="false">'Vas megye'!L36</f>
        <v>0</v>
      </c>
      <c r="M30" s="0" t="n">
        <f aca="false">'Vas megye'!M36</f>
        <v>0</v>
      </c>
      <c r="N30" s="0" t="n">
        <f aca="false">'Vas megye'!N36</f>
        <v>0</v>
      </c>
    </row>
    <row r="31" customFormat="false" ht="13.8" hidden="false" customHeight="false" outlineLevel="0" collapsed="false">
      <c r="A31" s="0" t="str">
        <f aca="false">'Vas megye'!A37</f>
        <v>Lő (Horvát-), Horvátlövő</v>
      </c>
      <c r="B31" s="0" t="n">
        <f aca="false">'Vas megye'!B37</f>
        <v>0</v>
      </c>
      <c r="C31" s="0" t="n">
        <f aca="false">'Vas megye'!C37</f>
        <v>0</v>
      </c>
      <c r="D31" s="0" t="n">
        <f aca="false">'Vas megye'!D37</f>
        <v>55</v>
      </c>
      <c r="E31" s="0" t="n">
        <f aca="false">'Vas megye'!E37</f>
        <v>310</v>
      </c>
      <c r="F31" s="0" t="n">
        <f aca="false">'Vas megye'!F37</f>
        <v>0</v>
      </c>
      <c r="G31" s="0" t="n">
        <f aca="false">'Vas megye'!G37</f>
        <v>1</v>
      </c>
      <c r="H31" s="0" t="n">
        <f aca="false">'Vas megye'!H37</f>
        <v>0</v>
      </c>
      <c r="I31" s="0" t="n">
        <f aca="false">'Vas megye'!I37</f>
        <v>22</v>
      </c>
      <c r="J31" s="0" t="n">
        <f aca="false">'Vas megye'!J37</f>
        <v>1</v>
      </c>
      <c r="K31" s="0" t="n">
        <f aca="false">'Vas megye'!K37</f>
        <v>58</v>
      </c>
      <c r="L31" s="0" t="n">
        <f aca="false">'Vas megye'!L37</f>
        <v>356</v>
      </c>
      <c r="M31" s="0" t="n">
        <f aca="false">'Vas megye'!M37</f>
        <v>3</v>
      </c>
      <c r="N31" s="0" t="n">
        <f aca="false">'Vas megye'!N37</f>
        <v>0</v>
      </c>
    </row>
    <row r="32" customFormat="false" ht="13.8" hidden="false" customHeight="false" outlineLevel="0" collapsed="false">
      <c r="A32" s="0" t="str">
        <f aca="false">'Vas megye'!A38</f>
        <v>Lő (Német-), Németlövő</v>
      </c>
      <c r="B32" s="0" t="n">
        <f aca="false">'Vas megye'!B38</f>
        <v>0</v>
      </c>
      <c r="C32" s="0" t="n">
        <f aca="false">'Vas megye'!C38</f>
        <v>9</v>
      </c>
      <c r="D32" s="0" t="n">
        <f aca="false">'Vas megye'!D38</f>
        <v>845</v>
      </c>
      <c r="E32" s="0" t="n">
        <f aca="false">'Vas megye'!E38</f>
        <v>10</v>
      </c>
      <c r="F32" s="0" t="n">
        <f aca="false">'Vas megye'!F38</f>
        <v>0</v>
      </c>
      <c r="G32" s="0" t="n">
        <f aca="false">'Vas megye'!G38</f>
        <v>0</v>
      </c>
      <c r="H32" s="0" t="n">
        <f aca="false">'Vas megye'!H38</f>
        <v>0</v>
      </c>
      <c r="I32" s="0" t="n">
        <f aca="false">'Vas megye'!I38</f>
        <v>41</v>
      </c>
      <c r="J32" s="0" t="n">
        <f aca="false">'Vas megye'!J38</f>
        <v>12</v>
      </c>
      <c r="K32" s="0" t="n">
        <f aca="false">'Vas megye'!K38</f>
        <v>945</v>
      </c>
      <c r="L32" s="0" t="n">
        <f aca="false">'Vas megye'!L38</f>
        <v>9</v>
      </c>
      <c r="M32" s="0" t="n">
        <f aca="false">'Vas megye'!M38</f>
        <v>0</v>
      </c>
      <c r="N32" s="0" t="n">
        <f aca="false">'Vas megye'!N38</f>
        <v>0</v>
      </c>
    </row>
    <row r="33" customFormat="false" ht="13.8" hidden="false" customHeight="false" outlineLevel="0" collapsed="false">
      <c r="A33" s="0" t="str">
        <f aca="false">'Vas megye'!A39</f>
        <v>Meszlen</v>
      </c>
      <c r="B33" s="0" t="n">
        <f aca="false">'Vas megye'!B39</f>
        <v>0</v>
      </c>
      <c r="C33" s="0" t="n">
        <f aca="false">'Vas megye'!C39</f>
        <v>689</v>
      </c>
      <c r="D33" s="0" t="n">
        <f aca="false">'Vas megye'!D39</f>
        <v>18</v>
      </c>
      <c r="E33" s="0" t="n">
        <f aca="false">'Vas megye'!E39</f>
        <v>0</v>
      </c>
      <c r="F33" s="0" t="n">
        <f aca="false">'Vas megye'!F39</f>
        <v>1</v>
      </c>
      <c r="G33" s="0" t="n">
        <f aca="false">'Vas megye'!G39</f>
        <v>0</v>
      </c>
      <c r="H33" s="0" t="n">
        <f aca="false">'Vas megye'!H39</f>
        <v>0</v>
      </c>
      <c r="I33" s="0" t="n">
        <f aca="false">'Vas megye'!I39</f>
        <v>33</v>
      </c>
      <c r="J33" s="0" t="n">
        <f aca="false">'Vas megye'!J39</f>
        <v>681</v>
      </c>
      <c r="K33" s="0" t="n">
        <f aca="false">'Vas megye'!K39</f>
        <v>4</v>
      </c>
      <c r="L33" s="0" t="n">
        <f aca="false">'Vas megye'!L39</f>
        <v>1</v>
      </c>
      <c r="M33" s="0" t="n">
        <f aca="false">'Vas megye'!M39</f>
        <v>1</v>
      </c>
      <c r="N33" s="0" t="n">
        <f aca="false">'Vas megye'!N39</f>
        <v>0</v>
      </c>
    </row>
    <row r="34" customFormat="false" ht="13.8" hidden="false" customHeight="false" outlineLevel="0" collapsed="false">
      <c r="A34" s="0" t="str">
        <f aca="false">'Vas megye'!A40</f>
        <v>Monyorókerék</v>
      </c>
      <c r="B34" s="0" t="n">
        <f aca="false">'Vas megye'!B40</f>
        <v>0</v>
      </c>
      <c r="C34" s="0" t="n">
        <f aca="false">'Vas megye'!C40</f>
        <v>17</v>
      </c>
      <c r="D34" s="0" t="n">
        <f aca="false">'Vas megye'!D40</f>
        <v>466</v>
      </c>
      <c r="E34" s="0" t="n">
        <f aca="false">'Vas megye'!E40</f>
        <v>8</v>
      </c>
      <c r="F34" s="0" t="n">
        <f aca="false">'Vas megye'!F40</f>
        <v>0</v>
      </c>
      <c r="G34" s="0" t="n">
        <f aca="false">'Vas megye'!G40</f>
        <v>0</v>
      </c>
      <c r="H34" s="0" t="n">
        <f aca="false">'Vas megye'!H40</f>
        <v>0</v>
      </c>
      <c r="I34" s="0" t="n">
        <f aca="false">'Vas megye'!I40</f>
        <v>34</v>
      </c>
      <c r="J34" s="0" t="n">
        <f aca="false">'Vas megye'!J40</f>
        <v>56</v>
      </c>
      <c r="K34" s="0" t="n">
        <f aca="false">'Vas megye'!K40</f>
        <v>494</v>
      </c>
      <c r="L34" s="0" t="n">
        <f aca="false">'Vas megye'!L40</f>
        <v>30</v>
      </c>
      <c r="M34" s="0" t="n">
        <f aca="false">'Vas megye'!M40</f>
        <v>0</v>
      </c>
      <c r="N34" s="0" t="n">
        <f aca="false">'Vas megye'!N40</f>
        <v>1</v>
      </c>
    </row>
    <row r="35" customFormat="false" ht="13.8" hidden="false" customHeight="false" outlineLevel="0" collapsed="false">
      <c r="A35" s="0" t="str">
        <f aca="false">'Vas megye'!A41</f>
        <v>Nárai</v>
      </c>
      <c r="B35" s="0" t="n">
        <f aca="false">'Vas megye'!B41</f>
        <v>0</v>
      </c>
      <c r="C35" s="0" t="n">
        <f aca="false">'Vas megye'!C41</f>
        <v>744</v>
      </c>
      <c r="D35" s="0" t="n">
        <f aca="false">'Vas megye'!D41</f>
        <v>6</v>
      </c>
      <c r="E35" s="0" t="n">
        <f aca="false">'Vas megye'!E41</f>
        <v>1</v>
      </c>
      <c r="F35" s="0" t="n">
        <f aca="false">'Vas megye'!F41</f>
        <v>0</v>
      </c>
      <c r="G35" s="0" t="n">
        <f aca="false">'Vas megye'!G41</f>
        <v>0</v>
      </c>
      <c r="H35" s="0" t="n">
        <f aca="false">'Vas megye'!H41</f>
        <v>0</v>
      </c>
      <c r="I35" s="0" t="n">
        <f aca="false">'Vas megye'!I41</f>
        <v>38</v>
      </c>
      <c r="J35" s="0" t="n">
        <f aca="false">'Vas megye'!J41</f>
        <v>866</v>
      </c>
      <c r="K35" s="0" t="n">
        <f aca="false">'Vas megye'!K41</f>
        <v>1</v>
      </c>
      <c r="L35" s="0" t="n">
        <f aca="false">'Vas megye'!L41</f>
        <v>0</v>
      </c>
      <c r="M35" s="0" t="n">
        <f aca="false">'Vas megye'!M41</f>
        <v>0</v>
      </c>
      <c r="N35" s="0" t="n">
        <f aca="false">'Vas megye'!N41</f>
        <v>0</v>
      </c>
    </row>
    <row r="36" customFormat="false" ht="13.8" hidden="false" customHeight="false" outlineLevel="0" collapsed="false">
      <c r="A36" s="0" t="str">
        <f aca="false">'Vas megye'!A42</f>
        <v>Narda (Kis-)</v>
      </c>
      <c r="B36" s="0" t="n">
        <f aca="false">'Vas megye'!B42</f>
        <v>0</v>
      </c>
      <c r="C36" s="0" t="n">
        <f aca="false">'Vas megye'!C42</f>
        <v>4</v>
      </c>
      <c r="D36" s="0" t="n">
        <f aca="false">'Vas megye'!D42</f>
        <v>13</v>
      </c>
      <c r="E36" s="0" t="n">
        <f aca="false">'Vas megye'!E42</f>
        <v>139</v>
      </c>
      <c r="F36" s="0" t="n">
        <f aca="false">'Vas megye'!F42</f>
        <v>0</v>
      </c>
      <c r="G36" s="0" t="n">
        <f aca="false">'Vas megye'!G42</f>
        <v>0</v>
      </c>
      <c r="H36" s="0" t="n">
        <f aca="false">'Vas megye'!H42</f>
        <v>0</v>
      </c>
      <c r="I36" s="0" t="n">
        <f aca="false">'Vas megye'!I42</f>
        <v>27</v>
      </c>
      <c r="J36" s="0" t="n">
        <f aca="false">'Vas megye'!J42</f>
        <v>6</v>
      </c>
      <c r="K36" s="0" t="n">
        <f aca="false">'Vas megye'!K42</f>
        <v>12</v>
      </c>
      <c r="L36" s="0" t="n">
        <f aca="false">'Vas megye'!L42</f>
        <v>194</v>
      </c>
      <c r="M36" s="0" t="n">
        <f aca="false">'Vas megye'!M42</f>
        <v>0</v>
      </c>
      <c r="N36" s="0" t="n">
        <f aca="false">'Vas megye'!N42</f>
        <v>0</v>
      </c>
    </row>
    <row r="37" customFormat="false" ht="13.8" hidden="false" customHeight="false" outlineLevel="0" collapsed="false">
      <c r="A37" s="0" t="str">
        <f aca="false">'Vas megye'!A43</f>
        <v>Narda (Nagy-)</v>
      </c>
      <c r="B37" s="0" t="n">
        <f aca="false">'Vas megye'!B43</f>
        <v>0</v>
      </c>
      <c r="C37" s="0" t="n">
        <f aca="false">'Vas megye'!C43</f>
        <v>17</v>
      </c>
      <c r="D37" s="0" t="n">
        <f aca="false">'Vas megye'!D43</f>
        <v>9</v>
      </c>
      <c r="E37" s="0" t="n">
        <f aca="false">'Vas megye'!E43</f>
        <v>475</v>
      </c>
      <c r="F37" s="0" t="n">
        <f aca="false">'Vas megye'!F43</f>
        <v>0</v>
      </c>
      <c r="G37" s="0" t="n">
        <f aca="false">'Vas megye'!G43</f>
        <v>0</v>
      </c>
      <c r="H37" s="0" t="n">
        <f aca="false">'Vas megye'!H43</f>
        <v>0</v>
      </c>
      <c r="I37" s="0" t="n">
        <f aca="false">'Vas megye'!I43</f>
        <v>36</v>
      </c>
      <c r="J37" s="0" t="n">
        <f aca="false">'Vas megye'!J43</f>
        <v>23</v>
      </c>
      <c r="K37" s="0" t="n">
        <f aca="false">'Vas megye'!K43</f>
        <v>12</v>
      </c>
      <c r="L37" s="0" t="n">
        <f aca="false">'Vas megye'!L43</f>
        <v>439</v>
      </c>
      <c r="M37" s="0" t="n">
        <f aca="false">'Vas megye'!M43</f>
        <v>5</v>
      </c>
      <c r="N37" s="0" t="n">
        <f aca="false">'Vas megye'!N43</f>
        <v>1</v>
      </c>
    </row>
    <row r="38" customFormat="false" ht="13.8" hidden="false" customHeight="false" outlineLevel="0" collapsed="false">
      <c r="A38" s="0" t="str">
        <f aca="false">'Vas megye'!A44</f>
        <v>Olad</v>
      </c>
      <c r="B38" s="0" t="n">
        <f aca="false">'Vas megye'!B44</f>
        <v>0</v>
      </c>
      <c r="C38" s="0" t="n">
        <f aca="false">'Vas megye'!C44</f>
        <v>653</v>
      </c>
      <c r="D38" s="0" t="n">
        <f aca="false">'Vas megye'!D44</f>
        <v>6</v>
      </c>
      <c r="E38" s="0" t="n">
        <f aca="false">'Vas megye'!E44</f>
        <v>6</v>
      </c>
      <c r="F38" s="0" t="n">
        <f aca="false">'Vas megye'!F44</f>
        <v>0</v>
      </c>
      <c r="G38" s="0" t="n">
        <f aca="false">'Vas megye'!G44</f>
        <v>0</v>
      </c>
      <c r="H38" s="0" t="n">
        <f aca="false">'Vas megye'!H44</f>
        <v>0</v>
      </c>
      <c r="I38" s="0" t="n">
        <f aca="false">'Vas megye'!I44</f>
        <v>42</v>
      </c>
      <c r="J38" s="0" t="n">
        <f aca="false">'Vas megye'!J44</f>
        <v>744</v>
      </c>
      <c r="K38" s="0" t="n">
        <f aca="false">'Vas megye'!K44</f>
        <v>7</v>
      </c>
      <c r="L38" s="0" t="n">
        <f aca="false">'Vas megye'!L44</f>
        <v>3</v>
      </c>
      <c r="M38" s="0" t="n">
        <f aca="false">'Vas megye'!M44</f>
        <v>1</v>
      </c>
      <c r="N38" s="0" t="n">
        <f aca="false">'Vas megye'!N44</f>
        <v>1</v>
      </c>
    </row>
    <row r="39" customFormat="false" ht="13.8" hidden="false" customHeight="false" outlineLevel="0" collapsed="false">
      <c r="A39" s="0" t="str">
        <f aca="false">'Vas megye'!A45</f>
        <v>Ondód</v>
      </c>
      <c r="B39" s="0" t="n">
        <f aca="false">'Vas megye'!B45</f>
        <v>0</v>
      </c>
      <c r="C39" s="0" t="n">
        <f aca="false">'Vas megye'!C45</f>
        <v>510</v>
      </c>
      <c r="D39" s="0" t="n">
        <f aca="false">'Vas megye'!D45</f>
        <v>9</v>
      </c>
      <c r="E39" s="0" t="n">
        <f aca="false">'Vas megye'!E45</f>
        <v>2</v>
      </c>
      <c r="F39" s="0" t="n">
        <f aca="false">'Vas megye'!F45</f>
        <v>0</v>
      </c>
      <c r="G39" s="0" t="n">
        <f aca="false">'Vas megye'!G45</f>
        <v>0</v>
      </c>
      <c r="H39" s="0" t="n">
        <f aca="false">'Vas megye'!H45</f>
        <v>0</v>
      </c>
      <c r="I39" s="0" t="n">
        <f aca="false">'Vas megye'!I45</f>
        <v>43</v>
      </c>
      <c r="J39" s="0" t="n">
        <f aca="false">'Vas megye'!J45</f>
        <v>615</v>
      </c>
      <c r="K39" s="0" t="n">
        <f aca="false">'Vas megye'!K45</f>
        <v>1</v>
      </c>
      <c r="L39" s="0" t="n">
        <f aca="false">'Vas megye'!L45</f>
        <v>0</v>
      </c>
      <c r="M39" s="0" t="n">
        <f aca="false">'Vas megye'!M45</f>
        <v>0</v>
      </c>
      <c r="N39" s="0" t="n">
        <f aca="false">'Vas megye'!N45</f>
        <v>0</v>
      </c>
    </row>
    <row r="40" customFormat="false" ht="13.8" hidden="false" customHeight="false" outlineLevel="0" collapsed="false">
      <c r="A40" s="0" t="str">
        <f aca="false">'Vas megye'!A46</f>
        <v>Perint (Ó-)</v>
      </c>
      <c r="B40" s="0" t="n">
        <f aca="false">'Vas megye'!B46</f>
        <v>1</v>
      </c>
      <c r="C40" s="0" t="n">
        <f aca="false">'Vas megye'!C46</f>
        <v>1186</v>
      </c>
      <c r="D40" s="0" t="n">
        <f aca="false">'Vas megye'!D46</f>
        <v>208</v>
      </c>
      <c r="E40" s="0" t="n">
        <f aca="false">'Vas megye'!E46</f>
        <v>11</v>
      </c>
      <c r="F40" s="0" t="n">
        <f aca="false">'Vas megye'!F46</f>
        <v>1</v>
      </c>
      <c r="G40" s="0" t="n">
        <f aca="false">'Vas megye'!G46</f>
        <v>3</v>
      </c>
      <c r="H40" s="0" t="n">
        <f aca="false">'Vas megye'!H46</f>
        <v>0</v>
      </c>
      <c r="I40" s="0" t="n">
        <f aca="false">'Vas megye'!I46</f>
        <v>0</v>
      </c>
      <c r="J40" s="0" t="n">
        <f aca="false">'Vas megye'!J393</f>
        <v>14568</v>
      </c>
      <c r="K40" s="0" t="n">
        <f aca="false">'Vas megye'!K393</f>
        <v>1299</v>
      </c>
      <c r="L40" s="0" t="n">
        <f aca="false">'Vas megye'!L393</f>
        <v>113</v>
      </c>
      <c r="M40" s="0" t="n">
        <f aca="false">'Vas megye'!M393</f>
        <v>25</v>
      </c>
      <c r="N40" s="0" t="n">
        <f aca="false">'Vas megye'!N393</f>
        <v>128</v>
      </c>
    </row>
    <row r="41" customFormat="false" ht="13.8" hidden="false" customHeight="false" outlineLevel="0" collapsed="false">
      <c r="A41" s="0" t="str">
        <f aca="false">'Vas megye'!A47</f>
        <v>Perint (Uj-)</v>
      </c>
      <c r="B41" s="0" t="n">
        <f aca="false">'Vas megye'!B47</f>
        <v>0</v>
      </c>
      <c r="C41" s="0" t="n">
        <f aca="false">'Vas megye'!C47</f>
        <v>529</v>
      </c>
      <c r="D41" s="0" t="n">
        <f aca="false">'Vas megye'!D47</f>
        <v>3</v>
      </c>
      <c r="E41" s="0" t="n">
        <f aca="false">'Vas megye'!E47</f>
        <v>4</v>
      </c>
      <c r="F41" s="0" t="n">
        <f aca="false">'Vas megye'!F47</f>
        <v>0</v>
      </c>
      <c r="G41" s="0" t="n">
        <f aca="false">'Vas megye'!G47</f>
        <v>0</v>
      </c>
      <c r="H41" s="0" t="n">
        <f aca="false">'Vas megye'!H47</f>
        <v>0</v>
      </c>
      <c r="I41" s="0" t="n">
        <f aca="false">'Vas megye'!I47</f>
        <v>61</v>
      </c>
      <c r="J41" s="0" t="n">
        <f aca="false">'Vas megye'!J47</f>
        <v>609</v>
      </c>
      <c r="K41" s="0" t="n">
        <f aca="false">'Vas megye'!K47</f>
        <v>0</v>
      </c>
      <c r="L41" s="0" t="n">
        <f aca="false">'Vas megye'!L47</f>
        <v>0</v>
      </c>
      <c r="M41" s="0" t="n">
        <f aca="false">'Vas megye'!M47</f>
        <v>0</v>
      </c>
      <c r="N41" s="0" t="n">
        <f aca="false">'Vas megye'!N47</f>
        <v>0</v>
      </c>
    </row>
    <row r="42" customFormat="false" ht="13.8" hidden="false" customHeight="false" outlineLevel="0" collapsed="false">
      <c r="A42" s="0" t="str">
        <f aca="false">'Vas megye'!A48</f>
        <v>Pokolfalu</v>
      </c>
      <c r="B42" s="0" t="n">
        <f aca="false">'Vas megye'!B48</f>
        <v>0</v>
      </c>
      <c r="C42" s="0" t="n">
        <f aca="false">'Vas megye'!C48</f>
        <v>1</v>
      </c>
      <c r="D42" s="0" t="n">
        <f aca="false">'Vas megye'!D48</f>
        <v>112</v>
      </c>
      <c r="E42" s="0" t="n">
        <f aca="false">'Vas megye'!E48</f>
        <v>2</v>
      </c>
      <c r="F42" s="0" t="n">
        <f aca="false">'Vas megye'!F48</f>
        <v>0</v>
      </c>
      <c r="G42" s="0" t="n">
        <f aca="false">'Vas megye'!G48</f>
        <v>2</v>
      </c>
      <c r="H42" s="0" t="n">
        <f aca="false">'Vas megye'!H48</f>
        <v>0</v>
      </c>
      <c r="I42" s="0" t="n">
        <f aca="false">'Vas megye'!I48</f>
        <v>44</v>
      </c>
      <c r="J42" s="0" t="n">
        <f aca="false">'Vas megye'!J48</f>
        <v>0</v>
      </c>
      <c r="K42" s="0" t="n">
        <f aca="false">'Vas megye'!K48</f>
        <v>128</v>
      </c>
      <c r="L42" s="0" t="n">
        <f aca="false">'Vas megye'!L48</f>
        <v>1</v>
      </c>
      <c r="M42" s="0" t="n">
        <f aca="false">'Vas megye'!M48</f>
        <v>0</v>
      </c>
      <c r="N42" s="0" t="n">
        <f aca="false">'Vas megye'!N48</f>
        <v>2</v>
      </c>
    </row>
    <row r="43" customFormat="false" ht="13.8" hidden="false" customHeight="false" outlineLevel="0" collapsed="false">
      <c r="A43" s="0" t="str">
        <f aca="false">'Vas megye'!A49</f>
        <v>Pornó, Pornóapáti</v>
      </c>
      <c r="B43" s="0" t="n">
        <f aca="false">'Vas megye'!B49</f>
        <v>0</v>
      </c>
      <c r="C43" s="0" t="n">
        <f aca="false">'Vas megye'!C49</f>
        <v>70</v>
      </c>
      <c r="D43" s="0" t="n">
        <f aca="false">'Vas megye'!D49</f>
        <v>568</v>
      </c>
      <c r="E43" s="0" t="n">
        <f aca="false">'Vas megye'!E49</f>
        <v>26</v>
      </c>
      <c r="F43" s="0" t="n">
        <f aca="false">'Vas megye'!F49</f>
        <v>0</v>
      </c>
      <c r="G43" s="0" t="n">
        <f aca="false">'Vas megye'!G49</f>
        <v>0</v>
      </c>
      <c r="H43" s="0" t="n">
        <f aca="false">'Vas megye'!H49</f>
        <v>0</v>
      </c>
      <c r="I43" s="0" t="n">
        <f aca="false">'Vas megye'!I49</f>
        <v>45</v>
      </c>
      <c r="J43" s="0" t="n">
        <f aca="false">'Vas megye'!J49</f>
        <v>63</v>
      </c>
      <c r="K43" s="0" t="n">
        <f aca="false">'Vas megye'!K49</f>
        <v>587</v>
      </c>
      <c r="L43" s="0" t="n">
        <f aca="false">'Vas megye'!L49</f>
        <v>14</v>
      </c>
      <c r="M43" s="0" t="n">
        <f aca="false">'Vas megye'!M49</f>
        <v>0</v>
      </c>
      <c r="N43" s="0" t="n">
        <f aca="false">'Vas megye'!N49</f>
        <v>3</v>
      </c>
    </row>
    <row r="44" customFormat="false" ht="13.8" hidden="false" customHeight="false" outlineLevel="0" collapsed="false">
      <c r="A44" s="0" t="str">
        <f aca="false">'Vas megye'!A50</f>
        <v>Salfa</v>
      </c>
      <c r="B44" s="0" t="n">
        <f aca="false">'Vas megye'!B50</f>
        <v>0</v>
      </c>
      <c r="C44" s="0" t="n">
        <f aca="false">'Vas megye'!C50</f>
        <v>172</v>
      </c>
      <c r="D44" s="0" t="n">
        <f aca="false">'Vas megye'!D50</f>
        <v>7</v>
      </c>
      <c r="E44" s="0" t="n">
        <f aca="false">'Vas megye'!E50</f>
        <v>2</v>
      </c>
      <c r="F44" s="0" t="n">
        <f aca="false">'Vas megye'!F50</f>
        <v>1</v>
      </c>
      <c r="G44" s="0" t="n">
        <f aca="false">'Vas megye'!G50</f>
        <v>0</v>
      </c>
      <c r="H44" s="0" t="n">
        <f aca="false">'Vas megye'!H50</f>
        <v>0</v>
      </c>
      <c r="I44" s="0" t="n">
        <f aca="false">'Vas megye'!I50</f>
        <v>46</v>
      </c>
      <c r="J44" s="0" t="n">
        <f aca="false">'Vas megye'!J50</f>
        <v>180</v>
      </c>
      <c r="K44" s="0" t="n">
        <f aca="false">'Vas megye'!K50</f>
        <v>1</v>
      </c>
      <c r="L44" s="0" t="n">
        <f aca="false">'Vas megye'!L50</f>
        <v>0</v>
      </c>
      <c r="M44" s="0" t="n">
        <f aca="false">'Vas megye'!M50</f>
        <v>0</v>
      </c>
      <c r="N44" s="0" t="n">
        <f aca="false">'Vas megye'!N50</f>
        <v>1</v>
      </c>
    </row>
    <row r="45" customFormat="false" ht="13.8" hidden="false" customHeight="false" outlineLevel="0" collapsed="false">
      <c r="A45" s="0" t="str">
        <f aca="false">'Vas megye'!A52</f>
        <v>Seé (Nagy-)</v>
      </c>
      <c r="B45" s="0" t="n">
        <f aca="false">'Vas megye'!B52</f>
        <v>47</v>
      </c>
      <c r="C45" s="0" t="n">
        <f aca="false">'Vas megye'!C52</f>
        <v>211</v>
      </c>
      <c r="D45" s="0" t="n">
        <f aca="false">'Vas megye'!D52</f>
        <v>1</v>
      </c>
      <c r="E45" s="0" t="n">
        <f aca="false">'Vas megye'!E52</f>
        <v>2</v>
      </c>
      <c r="F45" s="0" t="n">
        <f aca="false">'Vas megye'!F52</f>
        <v>0</v>
      </c>
      <c r="G45" s="0" t="n">
        <f aca="false">'Vas megye'!G52</f>
        <v>0</v>
      </c>
      <c r="H45" s="0" t="n">
        <f aca="false">'Vas megye'!H52</f>
        <v>0</v>
      </c>
      <c r="I45" s="0" t="n">
        <f aca="false">'Vas megye'!I52</f>
        <v>47</v>
      </c>
      <c r="J45" s="0" t="n">
        <f aca="false">'Vas megye'!J52</f>
        <v>361</v>
      </c>
      <c r="K45" s="0" t="n">
        <f aca="false">'Vas megye'!K52</f>
        <v>0</v>
      </c>
      <c r="L45" s="0" t="n">
        <f aca="false">'Vas megye'!L52</f>
        <v>1</v>
      </c>
      <c r="M45" s="0" t="n">
        <f aca="false">'Vas megye'!M52</f>
        <v>0</v>
      </c>
      <c r="N45" s="0" t="n">
        <f aca="false">'Vas megye'!N52</f>
        <v>0</v>
      </c>
    </row>
    <row r="46" customFormat="false" ht="13.8" hidden="false" customHeight="false" outlineLevel="0" collapsed="false">
      <c r="A46" s="0" t="str">
        <f aca="false">'Vas megye'!A53</f>
        <v>Söpte</v>
      </c>
      <c r="B46" s="0" t="n">
        <f aca="false">'Vas megye'!B53</f>
        <v>0</v>
      </c>
      <c r="C46" s="0" t="n">
        <f aca="false">'Vas megye'!C53</f>
        <v>589</v>
      </c>
      <c r="D46" s="0" t="n">
        <f aca="false">'Vas megye'!D53</f>
        <v>6</v>
      </c>
      <c r="E46" s="0" t="n">
        <f aca="false">'Vas megye'!E53</f>
        <v>0</v>
      </c>
      <c r="F46" s="0" t="n">
        <f aca="false">'Vas megye'!F53</f>
        <v>0</v>
      </c>
      <c r="G46" s="0" t="n">
        <f aca="false">'Vas megye'!G53</f>
        <v>0</v>
      </c>
      <c r="H46" s="0" t="n">
        <f aca="false">'Vas megye'!H53</f>
        <v>0</v>
      </c>
      <c r="I46" s="0" t="n">
        <f aca="false">'Vas megye'!I53</f>
        <v>49</v>
      </c>
      <c r="J46" s="0" t="n">
        <f aca="false">'Vas megye'!J53</f>
        <v>695</v>
      </c>
      <c r="K46" s="0" t="n">
        <f aca="false">'Vas megye'!K53</f>
        <v>10</v>
      </c>
      <c r="L46" s="0" t="n">
        <f aca="false">'Vas megye'!L53</f>
        <v>8</v>
      </c>
      <c r="M46" s="0" t="n">
        <f aca="false">'Vas megye'!M53</f>
        <v>0</v>
      </c>
      <c r="N46" s="0" t="n">
        <f aca="false">'Vas megye'!N53</f>
        <v>1</v>
      </c>
    </row>
    <row r="47" customFormat="false" ht="13.8" hidden="false" customHeight="false" outlineLevel="0" collapsed="false">
      <c r="A47" s="0" t="str">
        <f aca="false">'Vas megye'!A54</f>
        <v>Surány (Vas-)</v>
      </c>
      <c r="B47" s="0" t="n">
        <f aca="false">'Vas megye'!B54</f>
        <v>0</v>
      </c>
      <c r="C47" s="0" t="n">
        <f aca="false">'Vas megye'!C54</f>
        <v>440</v>
      </c>
      <c r="D47" s="0" t="n">
        <f aca="false">'Vas megye'!D54</f>
        <v>10</v>
      </c>
      <c r="E47" s="0" t="n">
        <f aca="false">'Vas megye'!E54</f>
        <v>1</v>
      </c>
      <c r="F47" s="0" t="n">
        <f aca="false">'Vas megye'!F54</f>
        <v>1</v>
      </c>
      <c r="G47" s="0" t="n">
        <f aca="false">'Vas megye'!G54</f>
        <v>0</v>
      </c>
      <c r="H47" s="0" t="n">
        <f aca="false">'Vas megye'!H54</f>
        <v>0</v>
      </c>
      <c r="I47" s="0" t="n">
        <f aca="false">'Vas megye'!I54</f>
        <v>50</v>
      </c>
      <c r="J47" s="0" t="n">
        <f aca="false">'Vas megye'!J54</f>
        <v>555</v>
      </c>
      <c r="K47" s="0" t="n">
        <f aca="false">'Vas megye'!K54</f>
        <v>3</v>
      </c>
      <c r="L47" s="0" t="n">
        <f aca="false">'Vas megye'!L54</f>
        <v>1</v>
      </c>
      <c r="M47" s="0" t="n">
        <f aca="false">'Vas megye'!M54</f>
        <v>0</v>
      </c>
      <c r="N47" s="0" t="n">
        <f aca="false">'Vas megye'!N54</f>
        <v>2</v>
      </c>
    </row>
    <row r="48" customFormat="false" ht="13.8" hidden="false" customHeight="false" outlineLevel="0" collapsed="false">
      <c r="A48" s="0" t="str">
        <f aca="false">'Vas megye'!A55</f>
        <v>Szécseny (Vas-)</v>
      </c>
      <c r="B48" s="0" t="n">
        <f aca="false">'Vas megye'!B55</f>
        <v>0</v>
      </c>
      <c r="C48" s="0" t="n">
        <f aca="false">'Vas megye'!C55</f>
        <v>605</v>
      </c>
      <c r="D48" s="0" t="n">
        <f aca="false">'Vas megye'!D55</f>
        <v>2</v>
      </c>
      <c r="E48" s="0" t="n">
        <f aca="false">'Vas megye'!E55</f>
        <v>0</v>
      </c>
      <c r="F48" s="0" t="n">
        <f aca="false">'Vas megye'!F55</f>
        <v>0</v>
      </c>
      <c r="G48" s="0" t="n">
        <f aca="false">'Vas megye'!G55</f>
        <v>0</v>
      </c>
      <c r="H48" s="0" t="n">
        <f aca="false">'Vas megye'!H55</f>
        <v>0</v>
      </c>
      <c r="I48" s="0" t="n">
        <f aca="false">'Vas megye'!I55</f>
        <v>51</v>
      </c>
      <c r="J48" s="0" t="n">
        <f aca="false">'Vas megye'!J55</f>
        <v>722</v>
      </c>
      <c r="K48" s="0" t="n">
        <f aca="false">'Vas megye'!K55</f>
        <v>0</v>
      </c>
      <c r="L48" s="0" t="n">
        <f aca="false">'Vas megye'!L55</f>
        <v>0</v>
      </c>
      <c r="M48" s="0" t="n">
        <f aca="false">'Vas megye'!M55</f>
        <v>0</v>
      </c>
      <c r="N48" s="0" t="n">
        <f aca="false">'Vas megye'!N55</f>
        <v>0</v>
      </c>
    </row>
    <row r="49" customFormat="false" ht="13.8" hidden="false" customHeight="false" outlineLevel="0" collapsed="false">
      <c r="A49" s="0" t="str">
        <f aca="false">'Vas megye'!A56</f>
        <v>Szent-Katalin (Pósa-)</v>
      </c>
      <c r="B49" s="0" t="n">
        <f aca="false">'Vas megye'!B56</f>
        <v>0</v>
      </c>
      <c r="C49" s="0" t="n">
        <f aca="false">'Vas megye'!C56</f>
        <v>1</v>
      </c>
      <c r="D49" s="0" t="n">
        <f aca="false">'Vas megye'!D56</f>
        <v>43</v>
      </c>
      <c r="E49" s="0" t="n">
        <f aca="false">'Vas megye'!E56</f>
        <v>173</v>
      </c>
      <c r="F49" s="0" t="n">
        <f aca="false">'Vas megye'!F56</f>
        <v>0</v>
      </c>
      <c r="G49" s="0" t="n">
        <f aca="false">'Vas megye'!G56</f>
        <v>0</v>
      </c>
      <c r="H49" s="0" t="n">
        <f aca="false">'Vas megye'!H56</f>
        <v>0</v>
      </c>
      <c r="I49" s="0" t="n">
        <f aca="false">'Vas megye'!I56</f>
        <v>52</v>
      </c>
      <c r="J49" s="0" t="n">
        <f aca="false">'Vas megye'!J56</f>
        <v>2</v>
      </c>
      <c r="K49" s="0" t="n">
        <f aca="false">'Vas megye'!K56</f>
        <v>56</v>
      </c>
      <c r="L49" s="0" t="n">
        <f aca="false">'Vas megye'!L56</f>
        <v>206</v>
      </c>
      <c r="M49" s="0" t="n">
        <f aca="false">'Vas megye'!M56</f>
        <v>0</v>
      </c>
      <c r="N49" s="0" t="n">
        <f aca="false">'Vas megye'!N56</f>
        <v>6</v>
      </c>
    </row>
    <row r="50" customFormat="false" ht="13.8" hidden="false" customHeight="false" outlineLevel="0" collapsed="false">
      <c r="A50" s="0" t="str">
        <f aca="false">'Vas megye'!A57</f>
        <v>Szent-Kereszt (Gyöngyös-)</v>
      </c>
      <c r="B50" s="0" t="n">
        <f aca="false">'Vas megye'!B57</f>
        <v>0</v>
      </c>
      <c r="C50" s="0" t="n">
        <f aca="false">'Vas megye'!C57</f>
        <v>364</v>
      </c>
      <c r="D50" s="0" t="n">
        <f aca="false">'Vas megye'!D57</f>
        <v>16</v>
      </c>
      <c r="E50" s="0" t="n">
        <f aca="false">'Vas megye'!E57</f>
        <v>1</v>
      </c>
      <c r="F50" s="0" t="n">
        <f aca="false">'Vas megye'!F57</f>
        <v>0</v>
      </c>
      <c r="G50" s="0" t="n">
        <f aca="false">'Vas megye'!G57</f>
        <v>0</v>
      </c>
      <c r="H50" s="0" t="n">
        <f aca="false">'Vas megye'!H57</f>
        <v>0</v>
      </c>
      <c r="I50" s="0" t="n">
        <f aca="false">'Vas megye'!I57</f>
        <v>53</v>
      </c>
      <c r="J50" s="0" t="n">
        <f aca="false">'Vas megye'!J57</f>
        <v>421</v>
      </c>
      <c r="K50" s="0" t="n">
        <f aca="false">'Vas megye'!K57</f>
        <v>6</v>
      </c>
      <c r="L50" s="0" t="n">
        <f aca="false">'Vas megye'!L57</f>
        <v>0</v>
      </c>
      <c r="M50" s="0" t="n">
        <f aca="false">'Vas megye'!M57</f>
        <v>0</v>
      </c>
      <c r="N50" s="0" t="n">
        <f aca="false">'Vas megye'!N57</f>
        <v>1</v>
      </c>
    </row>
    <row r="51" customFormat="false" ht="13.8" hidden="false" customHeight="false" outlineLevel="0" collapsed="false">
      <c r="A51" s="0" t="str">
        <f aca="false">'Vas megye'!A58</f>
        <v>Szent-Király</v>
      </c>
      <c r="B51" s="0" t="n">
        <f aca="false">'Vas megye'!B58</f>
        <v>0</v>
      </c>
      <c r="C51" s="0" t="n">
        <f aca="false">'Vas megye'!C58</f>
        <v>125</v>
      </c>
      <c r="D51" s="0" t="n">
        <f aca="false">'Vas megye'!D58</f>
        <v>0</v>
      </c>
      <c r="E51" s="0" t="n">
        <f aca="false">'Vas megye'!E58</f>
        <v>0</v>
      </c>
      <c r="F51" s="0" t="n">
        <f aca="false">'Vas megye'!F58</f>
        <v>0</v>
      </c>
      <c r="G51" s="0" t="n">
        <f aca="false">'Vas megye'!G58</f>
        <v>0</v>
      </c>
      <c r="H51" s="0" t="n">
        <f aca="false">'Vas megye'!H58</f>
        <v>0</v>
      </c>
      <c r="I51" s="0" t="n">
        <f aca="false">'Vas megye'!I58</f>
        <v>54</v>
      </c>
      <c r="J51" s="0" t="n">
        <f aca="false">'Vas megye'!J58</f>
        <v>209</v>
      </c>
      <c r="K51" s="0" t="n">
        <f aca="false">'Vas megye'!K58</f>
        <v>0</v>
      </c>
      <c r="L51" s="0" t="n">
        <f aca="false">'Vas megye'!L58</f>
        <v>0</v>
      </c>
      <c r="M51" s="0" t="n">
        <f aca="false">'Vas megye'!M58</f>
        <v>0</v>
      </c>
      <c r="N51" s="0" t="n">
        <f aca="false">'Vas megye'!N58</f>
        <v>0</v>
      </c>
    </row>
    <row r="52" customFormat="false" ht="13.8" hidden="false" customHeight="false" outlineLevel="0" collapsed="false">
      <c r="A52" s="0" t="str">
        <f aca="false">'Vas megye'!A59</f>
        <v>Szent-Lörincz-Táplánfa, Táplánfa</v>
      </c>
      <c r="B52" s="0" t="n">
        <f aca="false">'Vas megye'!B59</f>
        <v>0</v>
      </c>
      <c r="C52" s="0" t="n">
        <f aca="false">'Vas megye'!C59</f>
        <v>656</v>
      </c>
      <c r="D52" s="0" t="n">
        <f aca="false">'Vas megye'!D59</f>
        <v>17</v>
      </c>
      <c r="E52" s="0" t="n">
        <f aca="false">'Vas megye'!E59</f>
        <v>0</v>
      </c>
      <c r="F52" s="0" t="n">
        <f aca="false">'Vas megye'!F59</f>
        <v>1</v>
      </c>
      <c r="G52" s="0" t="n">
        <f aca="false">'Vas megye'!G59</f>
        <v>0</v>
      </c>
      <c r="H52" s="0" t="n">
        <f aca="false">'Vas megye'!H59</f>
        <v>0</v>
      </c>
      <c r="I52" s="0" t="n">
        <f aca="false">'Vas megye'!I59</f>
        <v>55</v>
      </c>
      <c r="J52" s="0" t="n">
        <f aca="false">'Vas megye'!J59</f>
        <v>700</v>
      </c>
      <c r="K52" s="0" t="n">
        <f aca="false">'Vas megye'!K59</f>
        <v>10</v>
      </c>
      <c r="L52" s="0" t="n">
        <f aca="false">'Vas megye'!L59</f>
        <v>3</v>
      </c>
      <c r="M52" s="0" t="n">
        <f aca="false">'Vas megye'!M59</f>
        <v>0</v>
      </c>
      <c r="N52" s="0" t="n">
        <f aca="false">'Vas megye'!N59</f>
        <v>0</v>
      </c>
    </row>
    <row r="53" customFormat="false" ht="13.8" hidden="false" customHeight="false" outlineLevel="0" collapsed="false">
      <c r="A53" s="0" t="str">
        <f aca="false">'Vas megye'!A61</f>
        <v>Szent-Péterfa</v>
      </c>
      <c r="B53" s="0" t="n">
        <f aca="false">'Vas megye'!B61</f>
        <v>0</v>
      </c>
      <c r="C53" s="0" t="n">
        <f aca="false">'Vas megye'!C61</f>
        <v>72</v>
      </c>
      <c r="D53" s="0" t="n">
        <f aca="false">'Vas megye'!D61</f>
        <v>165</v>
      </c>
      <c r="E53" s="0" t="n">
        <f aca="false">'Vas megye'!E61</f>
        <v>1002</v>
      </c>
      <c r="F53" s="0" t="n">
        <f aca="false">'Vas megye'!F61</f>
        <v>0</v>
      </c>
      <c r="G53" s="0" t="n">
        <f aca="false">'Vas megye'!G61</f>
        <v>0</v>
      </c>
      <c r="H53" s="0" t="n">
        <f aca="false">'Vas megye'!H61</f>
        <v>0</v>
      </c>
      <c r="I53" s="0" t="n">
        <f aca="false">'Vas megye'!I61</f>
        <v>56</v>
      </c>
      <c r="J53" s="0" t="n">
        <f aca="false">'Vas megye'!J61</f>
        <v>134</v>
      </c>
      <c r="K53" s="0" t="n">
        <f aca="false">'Vas megye'!K61</f>
        <v>85</v>
      </c>
      <c r="L53" s="0" t="n">
        <f aca="false">'Vas megye'!L61</f>
        <v>1156</v>
      </c>
      <c r="M53" s="0" t="n">
        <f aca="false">'Vas megye'!M61</f>
        <v>1</v>
      </c>
      <c r="N53" s="0" t="n">
        <f aca="false">'Vas megye'!N61</f>
        <v>2</v>
      </c>
    </row>
    <row r="54" customFormat="false" ht="13.8" hidden="false" customHeight="false" outlineLevel="0" collapsed="false">
      <c r="A54" s="0" t="str">
        <f aca="false">'Vas megye'!A62</f>
        <v>Szilvágy (Alsó-)</v>
      </c>
      <c r="B54" s="0" t="n">
        <f aca="false">'Vas megye'!B62</f>
        <v>0</v>
      </c>
      <c r="C54" s="0" t="n">
        <f aca="false">'Vas megye'!C62</f>
        <v>229</v>
      </c>
      <c r="D54" s="0" t="n">
        <f aca="false">'Vas megye'!D62</f>
        <v>3</v>
      </c>
      <c r="E54" s="0" t="n">
        <f aca="false">'Vas megye'!E62</f>
        <v>4</v>
      </c>
      <c r="F54" s="0" t="n">
        <f aca="false">'Vas megye'!F62</f>
        <v>0</v>
      </c>
      <c r="G54" s="0" t="n">
        <f aca="false">'Vas megye'!G62</f>
        <v>0</v>
      </c>
      <c r="H54" s="0" t="n">
        <f aca="false">'Vas megye'!H62</f>
        <v>0</v>
      </c>
      <c r="I54" s="0" t="n">
        <f aca="false">'Vas megye'!I62</f>
        <v>5</v>
      </c>
      <c r="J54" s="0" t="n">
        <f aca="false">'Vas megye'!J62</f>
        <v>207</v>
      </c>
      <c r="K54" s="0" t="n">
        <f aca="false">'Vas megye'!K62</f>
        <v>8</v>
      </c>
      <c r="L54" s="0" t="n">
        <f aca="false">'Vas megye'!L62</f>
        <v>0</v>
      </c>
      <c r="M54" s="0" t="n">
        <f aca="false">'Vas megye'!M62</f>
        <v>0</v>
      </c>
      <c r="N54" s="0" t="n">
        <f aca="false">'Vas megye'!N62</f>
        <v>0</v>
      </c>
    </row>
    <row r="55" customFormat="false" ht="13.8" hidden="false" customHeight="false" outlineLevel="0" collapsed="false">
      <c r="A55" s="0" t="str">
        <f aca="false">'Vas megye'!A63</f>
        <v>Szilvágy (Felső-)</v>
      </c>
      <c r="B55" s="0" t="n">
        <f aca="false">'Vas megye'!B63</f>
        <v>0</v>
      </c>
      <c r="C55" s="0" t="n">
        <f aca="false">'Vas megye'!C63</f>
        <v>299</v>
      </c>
      <c r="D55" s="0" t="n">
        <f aca="false">'Vas megye'!D63</f>
        <v>0</v>
      </c>
      <c r="E55" s="0" t="n">
        <f aca="false">'Vas megye'!E63</f>
        <v>0</v>
      </c>
      <c r="F55" s="0" t="n">
        <f aca="false">'Vas megye'!F63</f>
        <v>0</v>
      </c>
      <c r="G55" s="0" t="n">
        <f aca="false">'Vas megye'!G63</f>
        <v>0</v>
      </c>
      <c r="H55" s="0" t="n">
        <f aca="false">'Vas megye'!H63</f>
        <v>0</v>
      </c>
      <c r="I55" s="0" t="n">
        <f aca="false">'Vas megye'!I63</f>
        <v>19</v>
      </c>
      <c r="J55" s="0" t="n">
        <f aca="false">'Vas megye'!J63</f>
        <v>331</v>
      </c>
      <c r="K55" s="0" t="n">
        <f aca="false">'Vas megye'!K63</f>
        <v>2</v>
      </c>
      <c r="L55" s="0" t="n">
        <f aca="false">'Vas megye'!L63</f>
        <v>0</v>
      </c>
      <c r="M55" s="0" t="n">
        <f aca="false">'Vas megye'!M63</f>
        <v>3</v>
      </c>
      <c r="N55" s="0" t="n">
        <f aca="false">'Vas megye'!N63</f>
        <v>0</v>
      </c>
    </row>
    <row r="56" customFormat="false" ht="13.8" hidden="false" customHeight="false" outlineLevel="0" collapsed="false">
      <c r="A56" s="0" t="str">
        <f aca="false">'Vas megye'!A64</f>
        <v>Szőllős (Gyöngyös-)</v>
      </c>
      <c r="B56" s="0" t="n">
        <f aca="false">'Vas megye'!B64</f>
        <v>0</v>
      </c>
      <c r="C56" s="0" t="n">
        <f aca="false">'Vas megye'!C64</f>
        <v>502</v>
      </c>
      <c r="D56" s="0" t="n">
        <f aca="false">'Vas megye'!D64</f>
        <v>15</v>
      </c>
      <c r="E56" s="0" t="n">
        <f aca="false">'Vas megye'!E64</f>
        <v>1</v>
      </c>
      <c r="F56" s="0" t="n">
        <f aca="false">'Vas megye'!F64</f>
        <v>0</v>
      </c>
      <c r="G56" s="0" t="n">
        <f aca="false">'Vas megye'!G64</f>
        <v>0</v>
      </c>
      <c r="H56" s="0" t="n">
        <f aca="false">'Vas megye'!H64</f>
        <v>0</v>
      </c>
      <c r="I56" s="0" t="n">
        <f aca="false">'Vas megye'!I64</f>
        <v>57</v>
      </c>
      <c r="J56" s="0" t="n">
        <f aca="false">'Vas megye'!J64</f>
        <v>562</v>
      </c>
      <c r="K56" s="0" t="n">
        <f aca="false">'Vas megye'!K64</f>
        <v>4</v>
      </c>
      <c r="L56" s="0" t="n">
        <f aca="false">'Vas megye'!L64</f>
        <v>0</v>
      </c>
      <c r="M56" s="0" t="n">
        <f aca="false">'Vas megye'!M64</f>
        <v>0</v>
      </c>
      <c r="N56" s="0" t="n">
        <f aca="false">'Vas megye'!N64</f>
        <v>1</v>
      </c>
    </row>
    <row r="57" customFormat="false" ht="13.8" hidden="false" customHeight="false" outlineLevel="0" collapsed="false">
      <c r="A57" s="0" t="str">
        <f aca="false">'Vas megye'!A65</f>
        <v>Tana</v>
      </c>
      <c r="B57" s="0" t="n">
        <f aca="false">'Vas megye'!B65</f>
        <v>0</v>
      </c>
      <c r="C57" s="0" t="n">
        <f aca="false">'Vas megye'!C65</f>
        <v>220</v>
      </c>
      <c r="D57" s="0" t="n">
        <f aca="false">'Vas megye'!D65</f>
        <v>17</v>
      </c>
      <c r="E57" s="0" t="n">
        <f aca="false">'Vas megye'!E65</f>
        <v>0</v>
      </c>
      <c r="F57" s="0" t="n">
        <f aca="false">'Vas megye'!F65</f>
        <v>0</v>
      </c>
      <c r="G57" s="0" t="n">
        <f aca="false">'Vas megye'!G65</f>
        <v>0</v>
      </c>
      <c r="H57" s="0" t="n">
        <f aca="false">'Vas megye'!H65</f>
        <v>0</v>
      </c>
      <c r="I57" s="0" t="n">
        <f aca="false">'Vas megye'!I65</f>
        <v>58</v>
      </c>
      <c r="J57" s="0" t="n">
        <f aca="false">'Vas megye'!J65</f>
        <v>254</v>
      </c>
      <c r="K57" s="0" t="n">
        <f aca="false">'Vas megye'!K65</f>
        <v>9</v>
      </c>
      <c r="L57" s="0" t="n">
        <f aca="false">'Vas megye'!L65</f>
        <v>0</v>
      </c>
      <c r="M57" s="0" t="n">
        <f aca="false">'Vas megye'!M65</f>
        <v>0</v>
      </c>
      <c r="N57" s="0" t="n">
        <f aca="false">'Vas megye'!N65</f>
        <v>0</v>
      </c>
    </row>
    <row r="58" customFormat="false" ht="13.8" hidden="false" customHeight="false" outlineLevel="0" collapsed="false">
      <c r="A58" s="0" t="str">
        <f aca="false">'Vas megye'!A66</f>
        <v>Torony</v>
      </c>
      <c r="B58" s="0" t="n">
        <f aca="false">'Vas megye'!B66</f>
        <v>0</v>
      </c>
      <c r="C58" s="0" t="n">
        <f aca="false">'Vas megye'!C66</f>
        <v>317</v>
      </c>
      <c r="D58" s="0" t="n">
        <f aca="false">'Vas megye'!D66</f>
        <v>8</v>
      </c>
      <c r="E58" s="0" t="n">
        <f aca="false">'Vas megye'!E66</f>
        <v>5</v>
      </c>
      <c r="F58" s="0" t="n">
        <f aca="false">'Vas megye'!F66</f>
        <v>0</v>
      </c>
      <c r="G58" s="0" t="n">
        <f aca="false">'Vas megye'!G66</f>
        <v>0</v>
      </c>
      <c r="H58" s="0" t="n">
        <f aca="false">'Vas megye'!H66</f>
        <v>0</v>
      </c>
      <c r="I58" s="0" t="n">
        <f aca="false">'Vas megye'!I66</f>
        <v>59</v>
      </c>
      <c r="J58" s="0" t="n">
        <f aca="false">'Vas megye'!J66</f>
        <v>358</v>
      </c>
      <c r="K58" s="0" t="n">
        <f aca="false">'Vas megye'!K66</f>
        <v>15</v>
      </c>
      <c r="L58" s="0" t="n">
        <f aca="false">'Vas megye'!L66</f>
        <v>9</v>
      </c>
      <c r="M58" s="0" t="n">
        <f aca="false">'Vas megye'!M66</f>
        <v>0</v>
      </c>
      <c r="N58" s="0" t="n">
        <f aca="false">'Vas megye'!N66</f>
        <v>0</v>
      </c>
    </row>
    <row r="59" customFormat="false" ht="13.8" hidden="false" customHeight="false" outlineLevel="0" collapsed="false">
      <c r="A59" s="0" t="str">
        <f aca="false">'Vas megye'!A67</f>
        <v>Tótfalu (Pinka-)</v>
      </c>
      <c r="B59" s="0" t="n">
        <f aca="false">'Vas megye'!B67</f>
        <v>0</v>
      </c>
      <c r="C59" s="0" t="n">
        <f aca="false">'Vas megye'!C67</f>
        <v>0</v>
      </c>
      <c r="D59" s="0" t="n">
        <f aca="false">'Vas megye'!D67</f>
        <v>163</v>
      </c>
      <c r="E59" s="0" t="n">
        <f aca="false">'Vas megye'!E67</f>
        <v>3</v>
      </c>
      <c r="F59" s="0" t="n">
        <f aca="false">'Vas megye'!F67</f>
        <v>0</v>
      </c>
      <c r="G59" s="0" t="n">
        <f aca="false">'Vas megye'!G67</f>
        <v>0</v>
      </c>
      <c r="H59" s="0" t="n">
        <f aca="false">'Vas megye'!H67</f>
        <v>0</v>
      </c>
      <c r="I59" s="0" t="n">
        <f aca="false">'Vas megye'!I67</f>
        <v>60</v>
      </c>
      <c r="J59" s="0" t="n">
        <f aca="false">'Vas megye'!J67</f>
        <v>4</v>
      </c>
      <c r="K59" s="0" t="n">
        <f aca="false">'Vas megye'!K67</f>
        <v>190</v>
      </c>
      <c r="L59" s="0" t="n">
        <f aca="false">'Vas megye'!L67</f>
        <v>5</v>
      </c>
      <c r="M59" s="0" t="n">
        <f aca="false">'Vas megye'!M67</f>
        <v>0</v>
      </c>
      <c r="N59" s="0" t="n">
        <f aca="false">'Vas megye'!N67</f>
        <v>0</v>
      </c>
    </row>
    <row r="60" customFormat="false" ht="13.8" hidden="false" customHeight="false" outlineLevel="0" collapsed="false">
      <c r="A60" s="0" t="str">
        <f aca="false">'Vas megye'!A68</f>
        <v>Ujfalu (Sorok-)</v>
      </c>
      <c r="B60" s="0" t="n">
        <f aca="false">'Vas megye'!B68</f>
        <v>0</v>
      </c>
      <c r="C60" s="0" t="n">
        <f aca="false">'Vas megye'!C68</f>
        <v>508</v>
      </c>
      <c r="D60" s="0" t="n">
        <f aca="false">'Vas megye'!D68</f>
        <v>10</v>
      </c>
      <c r="E60" s="0" t="n">
        <f aca="false">'Vas megye'!E68</f>
        <v>0</v>
      </c>
      <c r="F60" s="0" t="n">
        <f aca="false">'Vas megye'!F68</f>
        <v>0</v>
      </c>
      <c r="G60" s="0" t="n">
        <f aca="false">'Vas megye'!G68</f>
        <v>0</v>
      </c>
      <c r="H60" s="0" t="n">
        <f aca="false">'Vas megye'!H68</f>
        <v>0</v>
      </c>
      <c r="I60" s="0" t="n">
        <f aca="false">'Vas megye'!I68</f>
        <v>48</v>
      </c>
      <c r="J60" s="0" t="n">
        <f aca="false">'Vas megye'!J68</f>
        <v>531</v>
      </c>
      <c r="K60" s="0" t="n">
        <f aca="false">'Vas megye'!K68</f>
        <v>0</v>
      </c>
      <c r="L60" s="0" t="n">
        <f aca="false">'Vas megye'!L68</f>
        <v>0</v>
      </c>
      <c r="M60" s="0" t="n">
        <f aca="false">'Vas megye'!M68</f>
        <v>0</v>
      </c>
      <c r="N60" s="0" t="n">
        <f aca="false">'Vas megye'!N68</f>
        <v>0</v>
      </c>
    </row>
    <row r="61" customFormat="false" ht="13.8" hidden="false" customHeight="false" outlineLevel="0" collapsed="false">
      <c r="A61" s="0" t="str">
        <f aca="false">'Vas megye'!A69</f>
        <v>Unyom (Kis-)</v>
      </c>
      <c r="B61" s="0" t="n">
        <f aca="false">'Vas megye'!B69</f>
        <v>0</v>
      </c>
      <c r="C61" s="0" t="n">
        <f aca="false">'Vas megye'!C69</f>
        <v>418</v>
      </c>
      <c r="D61" s="0" t="n">
        <f aca="false">'Vas megye'!D69</f>
        <v>14</v>
      </c>
      <c r="E61" s="0" t="n">
        <f aca="false">'Vas megye'!E69</f>
        <v>0</v>
      </c>
      <c r="F61" s="0" t="n">
        <f aca="false">'Vas megye'!F69</f>
        <v>0</v>
      </c>
      <c r="G61" s="0" t="n">
        <f aca="false">'Vas megye'!G69</f>
        <v>0</v>
      </c>
      <c r="H61" s="0" t="n">
        <f aca="false">'Vas megye'!H69</f>
        <v>0</v>
      </c>
      <c r="I61" s="0" t="n">
        <f aca="false">'Vas megye'!I69</f>
        <v>28</v>
      </c>
      <c r="J61" s="0" t="n">
        <f aca="false">'Vas megye'!J69</f>
        <v>456</v>
      </c>
      <c r="K61" s="0" t="n">
        <f aca="false">'Vas megye'!K69</f>
        <v>1</v>
      </c>
      <c r="L61" s="0" t="n">
        <f aca="false">'Vas megye'!L69</f>
        <v>0</v>
      </c>
      <c r="M61" s="0" t="n">
        <f aca="false">'Vas megye'!M69</f>
        <v>0</v>
      </c>
      <c r="N61" s="0" t="n">
        <f aca="false">'Vas megye'!N69</f>
        <v>0</v>
      </c>
    </row>
    <row r="62" customFormat="false" ht="13.8" hidden="false" customHeight="false" outlineLevel="0" collapsed="false">
      <c r="A62" s="0" t="str">
        <f aca="false">'Vas megye'!A70</f>
        <v>Unyom (Nagy-)</v>
      </c>
      <c r="B62" s="0" t="n">
        <f aca="false">'Vas megye'!B70</f>
        <v>0</v>
      </c>
      <c r="C62" s="0" t="n">
        <f aca="false">'Vas megye'!C70</f>
        <v>433</v>
      </c>
      <c r="D62" s="0" t="n">
        <f aca="false">'Vas megye'!D70</f>
        <v>0</v>
      </c>
      <c r="E62" s="0" t="n">
        <f aca="false">'Vas megye'!E70</f>
        <v>0</v>
      </c>
      <c r="F62" s="0" t="n">
        <f aca="false">'Vas megye'!F70</f>
        <v>0</v>
      </c>
      <c r="G62" s="0" t="n">
        <f aca="false">'Vas megye'!G70</f>
        <v>0</v>
      </c>
      <c r="H62" s="0" t="n">
        <f aca="false">'Vas megye'!H70</f>
        <v>0</v>
      </c>
      <c r="I62" s="0" t="n">
        <f aca="false">'Vas megye'!I70</f>
        <v>37</v>
      </c>
      <c r="J62" s="0" t="n">
        <f aca="false">'Vas megye'!J70</f>
        <v>417</v>
      </c>
      <c r="K62" s="0" t="n">
        <f aca="false">'Vas megye'!K70</f>
        <v>0</v>
      </c>
      <c r="L62" s="0" t="n">
        <f aca="false">'Vas megye'!L70</f>
        <v>0</v>
      </c>
      <c r="M62" s="0" t="n">
        <f aca="false">'Vas megye'!M70</f>
        <v>0</v>
      </c>
      <c r="N62" s="0" t="n">
        <f aca="false">'Vas megye'!N70</f>
        <v>2</v>
      </c>
    </row>
    <row r="63" customFormat="false" ht="13.8" hidden="false" customHeight="false" outlineLevel="0" collapsed="false">
      <c r="A63" s="0" t="str">
        <f aca="false">'Vas megye'!A71</f>
        <v>Váth</v>
      </c>
      <c r="B63" s="0" t="n">
        <f aca="false">'Vas megye'!B71</f>
        <v>0</v>
      </c>
      <c r="C63" s="0" t="n">
        <f aca="false">'Vas megye'!C71</f>
        <v>614</v>
      </c>
      <c r="D63" s="0" t="n">
        <f aca="false">'Vas megye'!D71</f>
        <v>11</v>
      </c>
      <c r="E63" s="0" t="n">
        <f aca="false">'Vas megye'!E71</f>
        <v>1</v>
      </c>
      <c r="F63" s="0" t="n">
        <f aca="false">'Vas megye'!F71</f>
        <v>0</v>
      </c>
      <c r="G63" s="0" t="n">
        <f aca="false">'Vas megye'!G71</f>
        <v>0</v>
      </c>
      <c r="H63" s="0" t="n">
        <f aca="false">'Vas megye'!H71</f>
        <v>0</v>
      </c>
      <c r="I63" s="0" t="n">
        <f aca="false">'Vas megye'!I71</f>
        <v>62</v>
      </c>
      <c r="J63" s="0" t="n">
        <f aca="false">'Vas megye'!J71</f>
        <v>764</v>
      </c>
      <c r="K63" s="0" t="n">
        <f aca="false">'Vas megye'!K71</f>
        <v>2</v>
      </c>
      <c r="L63" s="0" t="n">
        <f aca="false">'Vas megye'!L71</f>
        <v>0</v>
      </c>
      <c r="M63" s="0" t="n">
        <f aca="false">'Vas megye'!M71</f>
        <v>0</v>
      </c>
      <c r="N63" s="0" t="n">
        <f aca="false">'Vas megye'!N71</f>
        <v>0</v>
      </c>
    </row>
    <row r="64" customFormat="false" ht="13.8" hidden="false" customHeight="false" outlineLevel="0" collapsed="false">
      <c r="A64" s="0" t="str">
        <f aca="false">'Vas megye'!A72</f>
        <v>Vép</v>
      </c>
      <c r="B64" s="0" t="n">
        <f aca="false">'Vas megye'!B72</f>
        <v>0</v>
      </c>
      <c r="C64" s="0" t="n">
        <f aca="false">'Vas megye'!C72</f>
        <v>1827</v>
      </c>
      <c r="D64" s="0" t="n">
        <f aca="false">'Vas megye'!D72</f>
        <v>10</v>
      </c>
      <c r="E64" s="0" t="n">
        <f aca="false">'Vas megye'!E72</f>
        <v>0</v>
      </c>
      <c r="F64" s="0" t="n">
        <f aca="false">'Vas megye'!F72</f>
        <v>1</v>
      </c>
      <c r="G64" s="0" t="n">
        <f aca="false">'Vas megye'!G72</f>
        <v>0</v>
      </c>
      <c r="H64" s="0" t="n">
        <f aca="false">'Vas megye'!H72</f>
        <v>0</v>
      </c>
      <c r="I64" s="0" t="n">
        <f aca="false">'Vas megye'!I72</f>
        <v>63</v>
      </c>
      <c r="J64" s="0" t="n">
        <f aca="false">'Vas megye'!J72</f>
        <v>2129</v>
      </c>
      <c r="K64" s="0" t="n">
        <f aca="false">'Vas megye'!K72</f>
        <v>21</v>
      </c>
      <c r="L64" s="0" t="n">
        <f aca="false">'Vas megye'!L72</f>
        <v>0</v>
      </c>
      <c r="M64" s="0" t="n">
        <f aca="false">'Vas megye'!M72</f>
        <v>0</v>
      </c>
      <c r="N64" s="0" t="n">
        <f aca="false">'Vas megye'!N72</f>
        <v>6</v>
      </c>
    </row>
    <row r="65" customFormat="false" ht="13.8" hidden="false" customHeight="false" outlineLevel="0" collapsed="false">
      <c r="A65" s="0" t="str">
        <f aca="false">'Vas megye'!A73</f>
        <v>Zanat</v>
      </c>
      <c r="B65" s="0" t="n">
        <f aca="false">'Vas megye'!B73</f>
        <v>0</v>
      </c>
      <c r="C65" s="0" t="n">
        <f aca="false">'Vas megye'!C73</f>
        <v>191</v>
      </c>
      <c r="D65" s="0" t="n">
        <f aca="false">'Vas megye'!D73</f>
        <v>0</v>
      </c>
      <c r="E65" s="0" t="n">
        <f aca="false">'Vas megye'!E73</f>
        <v>0</v>
      </c>
      <c r="F65" s="0" t="n">
        <f aca="false">'Vas megye'!F73</f>
        <v>0</v>
      </c>
      <c r="G65" s="0" t="n">
        <f aca="false">'Vas megye'!G73</f>
        <v>0</v>
      </c>
      <c r="H65" s="0" t="n">
        <f aca="false">'Vas megye'!H73</f>
        <v>0</v>
      </c>
      <c r="I65" s="0" t="n">
        <f aca="false">'Vas megye'!I73</f>
        <v>64</v>
      </c>
      <c r="J65" s="0" t="n">
        <f aca="false">'Vas megye'!J73</f>
        <v>222</v>
      </c>
      <c r="K65" s="0" t="n">
        <f aca="false">'Vas megye'!K73</f>
        <v>0</v>
      </c>
      <c r="L65" s="0" t="n">
        <f aca="false">'Vas megye'!L73</f>
        <v>0</v>
      </c>
      <c r="M65" s="0" t="n">
        <f aca="false">'Vas megye'!M73</f>
        <v>0</v>
      </c>
      <c r="N65" s="0" t="n">
        <f aca="false">'Vas megye'!N73</f>
        <v>1</v>
      </c>
    </row>
    <row r="66" customFormat="false" ht="13.8" hidden="false" customHeight="false" outlineLevel="0" collapsed="false">
      <c r="A66" s="0" t="str">
        <f aca="false">'Vas megye'!A74</f>
        <v>Zarkaház-Bádonfa</v>
      </c>
      <c r="B66" s="0" t="n">
        <f aca="false">'Vas megye'!B74</f>
        <v>0</v>
      </c>
      <c r="C66" s="0" t="n">
        <f aca="false">'Vas megye'!C74</f>
        <v>485</v>
      </c>
      <c r="D66" s="0" t="n">
        <f aca="false">'Vas megye'!D74</f>
        <v>11</v>
      </c>
      <c r="E66" s="0" t="n">
        <f aca="false">'Vas megye'!E74</f>
        <v>1</v>
      </c>
      <c r="F66" s="0" t="n">
        <f aca="false">'Vas megye'!F74</f>
        <v>0</v>
      </c>
      <c r="G66" s="0" t="n">
        <f aca="false">'Vas megye'!G74</f>
        <v>0</v>
      </c>
      <c r="H66" s="0" t="n">
        <f aca="false">'Vas megye'!H74</f>
        <v>0</v>
      </c>
      <c r="I66" s="0" t="n">
        <f aca="false">'Vas megye'!I74</f>
        <v>65</v>
      </c>
      <c r="J66" s="0" t="n">
        <f aca="false">'Vas megye'!J74</f>
        <v>509</v>
      </c>
      <c r="K66" s="0" t="n">
        <f aca="false">'Vas megye'!K74</f>
        <v>3</v>
      </c>
      <c r="L66" s="0" t="n">
        <f aca="false">'Vas megye'!L74</f>
        <v>0</v>
      </c>
      <c r="M66" s="0" t="n">
        <f aca="false">'Vas megye'!M74</f>
        <v>0</v>
      </c>
      <c r="N66" s="0" t="n">
        <f aca="false">'Vas megye'!N74</f>
        <v>3</v>
      </c>
    </row>
    <row r="67" customFormat="false" ht="13.8" hidden="false" customHeight="false" outlineLevel="0" collapsed="false">
      <c r="A67" s="0" t="str">
        <f aca="false">'Vas megye'!A77</f>
        <v>Bándoly, Bándol</v>
      </c>
      <c r="B67" s="0" t="n">
        <f aca="false">'Vas megye'!B77</f>
        <v>0</v>
      </c>
      <c r="C67" s="0" t="n">
        <f aca="false">'Vas megye'!C77</f>
        <v>6</v>
      </c>
      <c r="D67" s="0" t="n">
        <f aca="false">'Vas megye'!D77</f>
        <v>61</v>
      </c>
      <c r="E67" s="0" t="n">
        <f aca="false">'Vas megye'!E77</f>
        <v>344</v>
      </c>
      <c r="F67" s="0" t="n">
        <f aca="false">'Vas megye'!F77</f>
        <v>0</v>
      </c>
      <c r="G67" s="0" t="n">
        <f aca="false">'Vas megye'!G77</f>
        <v>0</v>
      </c>
      <c r="H67" s="0" t="n">
        <f aca="false">'Vas megye'!H77</f>
        <v>0</v>
      </c>
      <c r="I67" s="0" t="n">
        <f aca="false">'Vas megye'!I77</f>
        <v>2</v>
      </c>
      <c r="J67" s="0" t="n">
        <f aca="false">'Vas megye'!J77</f>
        <v>4</v>
      </c>
      <c r="K67" s="0" t="n">
        <f aca="false">'Vas megye'!K77</f>
        <v>48</v>
      </c>
      <c r="L67" s="0" t="n">
        <f aca="false">'Vas megye'!L77</f>
        <v>367</v>
      </c>
      <c r="M67" s="0" t="n">
        <f aca="false">'Vas megye'!M77</f>
        <v>0</v>
      </c>
      <c r="N67" s="0" t="n">
        <f aca="false">'Vas megye'!N77</f>
        <v>0</v>
      </c>
    </row>
    <row r="68" customFormat="false" ht="13.8" hidden="false" customHeight="false" outlineLevel="0" collapsed="false">
      <c r="A68" s="0" t="str">
        <f aca="false">'Vas megye'!A78</f>
        <v>Barátmajor</v>
      </c>
      <c r="B68" s="0" t="n">
        <f aca="false">'Vas megye'!B78</f>
        <v>0</v>
      </c>
      <c r="C68" s="0" t="n">
        <f aca="false">'Vas megye'!C78</f>
        <v>2</v>
      </c>
      <c r="D68" s="0" t="n">
        <f aca="false">'Vas megye'!D78</f>
        <v>7</v>
      </c>
      <c r="E68" s="0" t="n">
        <f aca="false">'Vas megye'!E78</f>
        <v>235</v>
      </c>
      <c r="F68" s="0" t="n">
        <f aca="false">'Vas megye'!F78</f>
        <v>0</v>
      </c>
      <c r="G68" s="0" t="n">
        <f aca="false">'Vas megye'!G78</f>
        <v>21</v>
      </c>
      <c r="H68" s="0" t="n">
        <f aca="false">'Vas megye'!H78</f>
        <v>0</v>
      </c>
      <c r="I68" s="0" t="n">
        <f aca="false">'Vas megye'!I78</f>
        <v>3</v>
      </c>
      <c r="J68" s="0" t="n">
        <f aca="false">'Vas megye'!J78</f>
        <v>20</v>
      </c>
      <c r="K68" s="0" t="n">
        <f aca="false">'Vas megye'!K78</f>
        <v>13</v>
      </c>
      <c r="L68" s="0" t="n">
        <f aca="false">'Vas megye'!L78</f>
        <v>220</v>
      </c>
      <c r="M68" s="0" t="n">
        <f aca="false">'Vas megye'!M78</f>
        <v>0</v>
      </c>
      <c r="N68" s="0" t="n">
        <f aca="false">'Vas megye'!N78</f>
        <v>24</v>
      </c>
    </row>
    <row r="69" customFormat="false" ht="13.8" hidden="false" customHeight="false" outlineLevel="0" collapsed="false">
      <c r="A69" s="0" t="str">
        <f aca="false">'Vas megye'!A79</f>
        <v>Berostyankő, Borostyankő</v>
      </c>
      <c r="B69" s="0" t="n">
        <f aca="false">'Vas megye'!B79</f>
        <v>0</v>
      </c>
      <c r="C69" s="0" t="n">
        <f aca="false">'Vas megye'!C79</f>
        <v>33</v>
      </c>
      <c r="D69" s="0" t="n">
        <f aca="false">'Vas megye'!D79</f>
        <v>1173</v>
      </c>
      <c r="E69" s="0" t="n">
        <f aca="false">'Vas megye'!E79</f>
        <v>6</v>
      </c>
      <c r="F69" s="0" t="n">
        <f aca="false">'Vas megye'!F79</f>
        <v>0</v>
      </c>
      <c r="G69" s="0" t="n">
        <f aca="false">'Vas megye'!G79</f>
        <v>83</v>
      </c>
      <c r="H69" s="0" t="n">
        <f aca="false">'Vas megye'!H79</f>
        <v>0</v>
      </c>
      <c r="I69" s="0" t="n">
        <f aca="false">'Vas megye'!I79</f>
        <v>4</v>
      </c>
      <c r="J69" s="0" t="n">
        <f aca="false">'Vas megye'!J79</f>
        <v>16</v>
      </c>
      <c r="K69" s="0" t="n">
        <f aca="false">'Vas megye'!K79</f>
        <v>1193</v>
      </c>
      <c r="L69" s="0" t="n">
        <f aca="false">'Vas megye'!L79</f>
        <v>3</v>
      </c>
      <c r="M69" s="0" t="n">
        <f aca="false">'Vas megye'!M79</f>
        <v>1</v>
      </c>
      <c r="N69" s="0" t="n">
        <f aca="false">'Vas megye'!N79</f>
        <v>50</v>
      </c>
    </row>
    <row r="70" customFormat="false" ht="13.8" hidden="false" customHeight="false" outlineLevel="0" collapsed="false">
      <c r="A70" s="0" t="str">
        <f aca="false">'Vas megye'!A80</f>
        <v>Bozsok</v>
      </c>
      <c r="B70" s="0" t="n">
        <f aca="false">'Vas megye'!B80</f>
        <v>0</v>
      </c>
      <c r="C70" s="0" t="n">
        <f aca="false">'Vas megye'!C80</f>
        <v>194</v>
      </c>
      <c r="D70" s="0" t="n">
        <f aca="false">'Vas megye'!D80</f>
        <v>51</v>
      </c>
      <c r="E70" s="0" t="n">
        <f aca="false">'Vas megye'!E80</f>
        <v>0</v>
      </c>
      <c r="F70" s="0" t="n">
        <f aca="false">'Vas megye'!F80</f>
        <v>0</v>
      </c>
      <c r="G70" s="0" t="n">
        <f aca="false">'Vas megye'!G80</f>
        <v>406</v>
      </c>
      <c r="H70" s="0" t="n">
        <f aca="false">'Vas megye'!H80</f>
        <v>0</v>
      </c>
      <c r="I70" s="0" t="n">
        <f aca="false">'Vas megye'!I80</f>
        <v>5</v>
      </c>
      <c r="J70" s="0" t="n">
        <f aca="false">'Vas megye'!J80</f>
        <v>618</v>
      </c>
      <c r="K70" s="0" t="n">
        <f aca="false">'Vas megye'!K80</f>
        <v>24</v>
      </c>
      <c r="L70" s="0" t="n">
        <f aca="false">'Vas megye'!L80</f>
        <v>48</v>
      </c>
      <c r="M70" s="0" t="n">
        <f aca="false">'Vas megye'!M80</f>
        <v>0</v>
      </c>
      <c r="N70" s="0" t="n">
        <f aca="false">'Vas megye'!N80</f>
        <v>2</v>
      </c>
    </row>
    <row r="71" customFormat="false" ht="13.8" hidden="false" customHeight="false" outlineLevel="0" collapsed="false">
      <c r="A71" s="0" t="str">
        <f aca="false">'Vas megye'!A81</f>
        <v>Csajta</v>
      </c>
      <c r="B71" s="0" t="n">
        <f aca="false">'Vas megye'!B81</f>
        <v>0</v>
      </c>
      <c r="C71" s="0" t="n">
        <f aca="false">'Vas megye'!C81</f>
        <v>21</v>
      </c>
      <c r="D71" s="0" t="n">
        <f aca="false">'Vas megye'!D81</f>
        <v>70</v>
      </c>
      <c r="E71" s="0" t="n">
        <f aca="false">'Vas megye'!E81</f>
        <v>661</v>
      </c>
      <c r="F71" s="0" t="n">
        <f aca="false">'Vas megye'!F81</f>
        <v>0</v>
      </c>
      <c r="G71" s="0" t="n">
        <f aca="false">'Vas megye'!G81</f>
        <v>0</v>
      </c>
      <c r="H71" s="0" t="n">
        <f aca="false">'Vas megye'!H81</f>
        <v>0</v>
      </c>
      <c r="I71" s="0" t="n">
        <f aca="false">'Vas megye'!I81</f>
        <v>6</v>
      </c>
      <c r="J71" s="0" t="n">
        <f aca="false">'Vas megye'!J81</f>
        <v>21</v>
      </c>
      <c r="K71" s="0" t="n">
        <f aca="false">'Vas megye'!K81</f>
        <v>34</v>
      </c>
      <c r="L71" s="0" t="n">
        <f aca="false">'Vas megye'!L81</f>
        <v>804</v>
      </c>
      <c r="M71" s="0" t="n">
        <f aca="false">'Vas megye'!M81</f>
        <v>0</v>
      </c>
      <c r="N71" s="0" t="n">
        <f aca="false">'Vas megye'!N81</f>
        <v>3</v>
      </c>
    </row>
    <row r="72" customFormat="false" ht="13.8" hidden="false" customHeight="false" outlineLevel="0" collapsed="false">
      <c r="A72" s="0" t="str">
        <f aca="false">'Vas megye'!A82</f>
        <v>Csó (Nemes-)</v>
      </c>
      <c r="B72" s="0" t="n">
        <f aca="false">'Vas megye'!B82</f>
        <v>0</v>
      </c>
      <c r="C72" s="0" t="n">
        <f aca="false">'Vas megye'!C82</f>
        <v>343</v>
      </c>
      <c r="D72" s="0" t="n">
        <f aca="false">'Vas megye'!D82</f>
        <v>12</v>
      </c>
      <c r="E72" s="0" t="n">
        <f aca="false">'Vas megye'!E82</f>
        <v>0</v>
      </c>
      <c r="F72" s="0" t="n">
        <f aca="false">'Vas megye'!F82</f>
        <v>0</v>
      </c>
      <c r="G72" s="0" t="n">
        <f aca="false">'Vas megye'!G82</f>
        <v>0</v>
      </c>
      <c r="H72" s="0" t="n">
        <f aca="false">'Vas megye'!H82</f>
        <v>0</v>
      </c>
      <c r="I72" s="0" t="n">
        <f aca="false">'Vas megye'!I82</f>
        <v>32</v>
      </c>
      <c r="J72" s="0" t="n">
        <f aca="false">'Vas megye'!J82</f>
        <v>356</v>
      </c>
      <c r="K72" s="0" t="n">
        <f aca="false">'Vas megye'!K82</f>
        <v>5</v>
      </c>
      <c r="L72" s="0" t="n">
        <f aca="false">'Vas megye'!L82</f>
        <v>0</v>
      </c>
      <c r="M72" s="0" t="n">
        <f aca="false">'Vas megye'!M82</f>
        <v>0</v>
      </c>
      <c r="N72" s="0" t="n">
        <f aca="false">'Vas megye'!N82</f>
        <v>0</v>
      </c>
    </row>
    <row r="73" customFormat="false" ht="13.8" hidden="false" customHeight="false" outlineLevel="0" collapsed="false">
      <c r="A73" s="0" t="str">
        <f aca="false">'Vas megye'!A83</f>
        <v>Csó (Puszta-)</v>
      </c>
      <c r="B73" s="0" t="n">
        <f aca="false">'Vas megye'!B83</f>
        <v>0</v>
      </c>
      <c r="C73" s="0" t="n">
        <f aca="false">'Vas megye'!C83</f>
        <v>259</v>
      </c>
      <c r="D73" s="0" t="n">
        <f aca="false">'Vas megye'!D83</f>
        <v>6</v>
      </c>
      <c r="E73" s="0" t="n">
        <f aca="false">'Vas megye'!E83</f>
        <v>1</v>
      </c>
      <c r="F73" s="0" t="n">
        <f aca="false">'Vas megye'!F83</f>
        <v>0</v>
      </c>
      <c r="G73" s="0" t="n">
        <f aca="false">'Vas megye'!G83</f>
        <v>0</v>
      </c>
      <c r="H73" s="0" t="n">
        <f aca="false">'Vas megye'!H83</f>
        <v>0</v>
      </c>
      <c r="I73" s="0" t="n">
        <f aca="false">'Vas megye'!I83</f>
        <v>39</v>
      </c>
      <c r="J73" s="0" t="n">
        <f aca="false">'Vas megye'!J83</f>
        <v>317</v>
      </c>
      <c r="K73" s="0" t="n">
        <f aca="false">'Vas megye'!K83</f>
        <v>0</v>
      </c>
      <c r="L73" s="0" t="n">
        <f aca="false">'Vas megye'!L83</f>
        <v>1</v>
      </c>
      <c r="M73" s="0" t="n">
        <f aca="false">'Vas megye'!M83</f>
        <v>0</v>
      </c>
      <c r="N73" s="0" t="n">
        <f aca="false">'Vas megye'!N83</f>
        <v>0</v>
      </c>
    </row>
    <row r="74" customFormat="false" ht="13.8" hidden="false" customHeight="false" outlineLevel="0" collapsed="false">
      <c r="A74" s="0" t="str">
        <f aca="false">'Vas megye'!A84</f>
        <v>Csömöte (Kis-)</v>
      </c>
      <c r="B74" s="0" t="n">
        <f aca="false">'Vas megye'!B84</f>
        <v>0</v>
      </c>
      <c r="C74" s="0" t="n">
        <f aca="false">'Vas megye'!C84</f>
        <v>86</v>
      </c>
      <c r="D74" s="0" t="n">
        <f aca="false">'Vas megye'!D84</f>
        <v>0</v>
      </c>
      <c r="E74" s="0" t="n">
        <f aca="false">'Vas megye'!E84</f>
        <v>0</v>
      </c>
      <c r="F74" s="0" t="n">
        <f aca="false">'Vas megye'!F84</f>
        <v>0</v>
      </c>
      <c r="G74" s="0" t="n">
        <f aca="false">'Vas megye'!G84</f>
        <v>0</v>
      </c>
      <c r="H74" s="0" t="n">
        <f aca="false">'Vas megye'!H84</f>
        <v>0</v>
      </c>
      <c r="I74" s="0" t="n">
        <f aca="false">'Vas megye'!I84</f>
        <v>17</v>
      </c>
      <c r="J74" s="0" t="n">
        <f aca="false">'Vas megye'!J84</f>
        <v>96</v>
      </c>
      <c r="K74" s="0" t="n">
        <f aca="false">'Vas megye'!K84</f>
        <v>1</v>
      </c>
      <c r="L74" s="0" t="n">
        <f aca="false">'Vas megye'!L84</f>
        <v>0</v>
      </c>
      <c r="M74" s="0" t="n">
        <f aca="false">'Vas megye'!M84</f>
        <v>0</v>
      </c>
      <c r="N74" s="0" t="n">
        <f aca="false">'Vas megye'!N84</f>
        <v>0</v>
      </c>
    </row>
    <row r="75" customFormat="false" ht="13.8" hidden="false" customHeight="false" outlineLevel="0" collapsed="false">
      <c r="A75" s="0" t="str">
        <f aca="false">'Vas megye'!A85</f>
        <v>Csömöte (Nagy-)</v>
      </c>
      <c r="B75" s="0" t="n">
        <f aca="false">'Vas megye'!B85</f>
        <v>0</v>
      </c>
      <c r="C75" s="0" t="n">
        <f aca="false">'Vas megye'!C85</f>
        <v>353</v>
      </c>
      <c r="D75" s="0" t="n">
        <f aca="false">'Vas megye'!D85</f>
        <v>20</v>
      </c>
      <c r="E75" s="0" t="n">
        <f aca="false">'Vas megye'!E85</f>
        <v>5</v>
      </c>
      <c r="F75" s="0" t="n">
        <f aca="false">'Vas megye'!F85</f>
        <v>0</v>
      </c>
      <c r="G75" s="0" t="n">
        <f aca="false">'Vas megye'!G85</f>
        <v>0</v>
      </c>
      <c r="H75" s="0" t="n">
        <f aca="false">'Vas megye'!H85</f>
        <v>0</v>
      </c>
      <c r="I75" s="0" t="n">
        <f aca="false">'Vas megye'!I85</f>
        <v>29</v>
      </c>
      <c r="J75" s="0" t="n">
        <f aca="false">'Vas megye'!J85</f>
        <v>420</v>
      </c>
      <c r="K75" s="0" t="n">
        <f aca="false">'Vas megye'!K85</f>
        <v>8</v>
      </c>
      <c r="L75" s="0" t="n">
        <f aca="false">'Vas megye'!L85</f>
        <v>1</v>
      </c>
      <c r="M75" s="0" t="n">
        <f aca="false">'Vas megye'!M85</f>
        <v>0</v>
      </c>
      <c r="N75" s="0" t="n">
        <f aca="false">'Vas megye'!N85</f>
        <v>0</v>
      </c>
    </row>
    <row r="76" customFormat="false" ht="13.8" hidden="false" customHeight="false" outlineLevel="0" collapsed="false">
      <c r="A76" s="0" t="str">
        <f aca="false">'Vas megye'!A86</f>
        <v>Czák</v>
      </c>
      <c r="B76" s="0" t="n">
        <f aca="false">'Vas megye'!B86</f>
        <v>0</v>
      </c>
      <c r="C76" s="0" t="n">
        <f aca="false">'Vas megye'!C86</f>
        <v>263</v>
      </c>
      <c r="D76" s="0" t="n">
        <f aca="false">'Vas megye'!D86</f>
        <v>2</v>
      </c>
      <c r="E76" s="0" t="n">
        <f aca="false">'Vas megye'!E86</f>
        <v>1</v>
      </c>
      <c r="F76" s="0" t="n">
        <f aca="false">'Vas megye'!F86</f>
        <v>0</v>
      </c>
      <c r="G76" s="0" t="n">
        <f aca="false">'Vas megye'!G86</f>
        <v>0</v>
      </c>
      <c r="H76" s="0" t="n">
        <f aca="false">'Vas megye'!H86</f>
        <v>0</v>
      </c>
      <c r="I76" s="0" t="n">
        <f aca="false">'Vas megye'!I86</f>
        <v>7</v>
      </c>
      <c r="J76" s="0" t="n">
        <f aca="false">'Vas megye'!J86</f>
        <v>282</v>
      </c>
      <c r="K76" s="0" t="n">
        <f aca="false">'Vas megye'!K86</f>
        <v>7</v>
      </c>
      <c r="L76" s="0" t="n">
        <f aca="false">'Vas megye'!L86</f>
        <v>2</v>
      </c>
      <c r="M76" s="0" t="n">
        <f aca="false">'Vas megye'!M86</f>
        <v>0</v>
      </c>
      <c r="N76" s="0" t="n">
        <f aca="false">'Vas megye'!N86</f>
        <v>0</v>
      </c>
    </row>
    <row r="77" customFormat="false" ht="13.8" hidden="false" customHeight="false" outlineLevel="0" collapsed="false">
      <c r="A77" s="0" t="str">
        <f aca="false">'Vas megye'!A87</f>
        <v>Doroszló (Köszeg-)</v>
      </c>
      <c r="B77" s="0" t="n">
        <f aca="false">'Vas megye'!B87</f>
        <v>0</v>
      </c>
      <c r="C77" s="0" t="n">
        <f aca="false">'Vas megye'!C87</f>
        <v>371</v>
      </c>
      <c r="D77" s="0" t="n">
        <f aca="false">'Vas megye'!D87</f>
        <v>3</v>
      </c>
      <c r="E77" s="0" t="n">
        <f aca="false">'Vas megye'!E87</f>
        <v>2</v>
      </c>
      <c r="F77" s="0" t="n">
        <f aca="false">'Vas megye'!F87</f>
        <v>0</v>
      </c>
      <c r="G77" s="0" t="n">
        <f aca="false">'Vas megye'!G87</f>
        <v>0</v>
      </c>
      <c r="H77" s="0" t="n">
        <f aca="false">'Vas megye'!H87</f>
        <v>0</v>
      </c>
      <c r="I77" s="0" t="n">
        <f aca="false">'Vas megye'!I87</f>
        <v>8</v>
      </c>
      <c r="J77" s="0" t="n">
        <f aca="false">'Vas megye'!J87</f>
        <v>408</v>
      </c>
      <c r="K77" s="0" t="n">
        <f aca="false">'Vas megye'!K87</f>
        <v>3</v>
      </c>
      <c r="L77" s="0" t="n">
        <f aca="false">'Vas megye'!L87</f>
        <v>1</v>
      </c>
      <c r="M77" s="0" t="n">
        <f aca="false">'Vas megye'!M87</f>
        <v>0</v>
      </c>
      <c r="N77" s="0" t="n">
        <f aca="false">'Vas megye'!N87</f>
        <v>12</v>
      </c>
    </row>
    <row r="78" customFormat="false" ht="13.8" hidden="false" customHeight="false" outlineLevel="0" collapsed="false">
      <c r="A78" s="0" t="str">
        <f aca="false">'Vas megye'!A88</f>
        <v>Füsthegy, Füsthegysirokány</v>
      </c>
      <c r="B78" s="0" t="n">
        <f aca="false">'Vas megye'!B88</f>
        <v>11</v>
      </c>
      <c r="C78" s="0" t="n">
        <f aca="false">'Vas megye'!C88</f>
        <v>0</v>
      </c>
      <c r="D78" s="0" t="n">
        <f aca="false">'Vas megye'!D88</f>
        <v>5</v>
      </c>
      <c r="E78" s="0" t="n">
        <f aca="false">'Vas megye'!E88</f>
        <v>90</v>
      </c>
      <c r="F78" s="0" t="n">
        <f aca="false">'Vas megye'!F88</f>
        <v>0</v>
      </c>
      <c r="G78" s="0" t="n">
        <f aca="false">'Vas megye'!G88</f>
        <v>0</v>
      </c>
      <c r="H78" s="0" t="n">
        <f aca="false">'Vas megye'!H88</f>
        <v>0</v>
      </c>
      <c r="I78" s="0" t="n">
        <f aca="false">'Vas megye'!I88</f>
        <v>11</v>
      </c>
      <c r="J78" s="0" t="n">
        <f aca="false">'Vas megye'!J88</f>
        <v>3</v>
      </c>
      <c r="K78" s="0" t="n">
        <f aca="false">'Vas megye'!K88</f>
        <v>5</v>
      </c>
      <c r="L78" s="0" t="n">
        <f aca="false">'Vas megye'!L88</f>
        <v>177</v>
      </c>
      <c r="M78" s="0" t="n">
        <f aca="false">'Vas megye'!M88</f>
        <v>0</v>
      </c>
      <c r="N78" s="0" t="n">
        <f aca="false">'Vas megye'!N88</f>
        <v>0</v>
      </c>
    </row>
    <row r="79" customFormat="false" ht="13.8" hidden="false" customHeight="false" outlineLevel="0" collapsed="false">
      <c r="A79" s="0" t="str">
        <f aca="false">'Vas megye'!A89</f>
        <v>Günseck, Gyöngyösfő</v>
      </c>
      <c r="B79" s="0" t="n">
        <f aca="false">'Vas megye'!B89</f>
        <v>0</v>
      </c>
      <c r="C79" s="0" t="n">
        <f aca="false">'Vas megye'!C89</f>
        <v>4</v>
      </c>
      <c r="D79" s="0" t="n">
        <f aca="false">'Vas megye'!D89</f>
        <v>235</v>
      </c>
      <c r="E79" s="0" t="n">
        <f aca="false">'Vas megye'!E89</f>
        <v>0</v>
      </c>
      <c r="F79" s="0" t="n">
        <f aca="false">'Vas megye'!F89</f>
        <v>0</v>
      </c>
      <c r="G79" s="0" t="n">
        <f aca="false">'Vas megye'!G89</f>
        <v>4</v>
      </c>
      <c r="H79" s="0" t="n">
        <f aca="false">'Vas megye'!H89</f>
        <v>0</v>
      </c>
      <c r="I79" s="0" t="n">
        <f aca="false">'Vas megye'!I89</f>
        <v>12</v>
      </c>
      <c r="J79" s="0" t="n">
        <f aca="false">'Vas megye'!J89</f>
        <v>2</v>
      </c>
      <c r="K79" s="0" t="n">
        <f aca="false">'Vas megye'!K89</f>
        <v>259</v>
      </c>
      <c r="L79" s="0" t="n">
        <f aca="false">'Vas megye'!L89</f>
        <v>0</v>
      </c>
      <c r="M79" s="0" t="n">
        <f aca="false">'Vas megye'!M89</f>
        <v>0</v>
      </c>
      <c r="N79" s="0" t="n">
        <f aca="false">'Vas megye'!N89</f>
        <v>2</v>
      </c>
    </row>
    <row r="80" customFormat="false" ht="13.8" hidden="false" customHeight="false" outlineLevel="0" collapsed="false">
      <c r="A80" s="0" t="str">
        <f aca="false">'Vas megye'!A90</f>
        <v>Gyirot (Német-)</v>
      </c>
      <c r="B80" s="0" t="n">
        <f aca="false">'Vas megye'!B90</f>
        <v>0</v>
      </c>
      <c r="C80" s="0" t="n">
        <f aca="false">'Vas megye'!C90</f>
        <v>0</v>
      </c>
      <c r="D80" s="0" t="n">
        <f aca="false">'Vas megye'!D90</f>
        <v>410</v>
      </c>
      <c r="E80" s="0" t="n">
        <f aca="false">'Vas megye'!E90</f>
        <v>0</v>
      </c>
      <c r="F80" s="0" t="n">
        <f aca="false">'Vas megye'!F90</f>
        <v>0</v>
      </c>
      <c r="G80" s="0" t="n">
        <f aca="false">'Vas megye'!G90</f>
        <v>4</v>
      </c>
      <c r="H80" s="0" t="n">
        <f aca="false">'Vas megye'!H90</f>
        <v>0</v>
      </c>
      <c r="I80" s="0" t="n">
        <f aca="false">'Vas megye'!I90</f>
        <v>33</v>
      </c>
      <c r="J80" s="0" t="n">
        <f aca="false">'Vas megye'!J90</f>
        <v>0</v>
      </c>
      <c r="K80" s="0" t="n">
        <f aca="false">'Vas megye'!K90</f>
        <v>346</v>
      </c>
      <c r="L80" s="0" t="n">
        <f aca="false">'Vas megye'!L90</f>
        <v>0</v>
      </c>
      <c r="M80" s="0" t="n">
        <f aca="false">'Vas megye'!M90</f>
        <v>0</v>
      </c>
      <c r="N80" s="0" t="n">
        <f aca="false">'Vas megye'!N90</f>
        <v>5</v>
      </c>
    </row>
    <row r="81" customFormat="false" ht="13.8" hidden="false" customHeight="false" outlineLevel="0" collapsed="false">
      <c r="A81" s="0" t="str">
        <f aca="false">'Vas megye'!A91</f>
        <v>Hámor-Tó</v>
      </c>
      <c r="B81" s="0" t="n">
        <f aca="false">'Vas megye'!B91</f>
        <v>0</v>
      </c>
      <c r="C81" s="0" t="n">
        <f aca="false">'Vas megye'!C91</f>
        <v>1</v>
      </c>
      <c r="D81" s="0" t="n">
        <f aca="false">'Vas megye'!D91</f>
        <v>324</v>
      </c>
      <c r="E81" s="0" t="n">
        <f aca="false">'Vas megye'!E91</f>
        <v>0</v>
      </c>
      <c r="F81" s="0" t="n">
        <f aca="false">'Vas megye'!F91</f>
        <v>0</v>
      </c>
      <c r="G81" s="0" t="n">
        <f aca="false">'Vas megye'!G91</f>
        <v>0</v>
      </c>
      <c r="H81" s="0" t="n">
        <f aca="false">'Vas megye'!H91</f>
        <v>0</v>
      </c>
      <c r="I81" s="0" t="n">
        <f aca="false">'Vas megye'!I91</f>
        <v>13</v>
      </c>
      <c r="J81" s="0" t="n">
        <f aca="false">'Vas megye'!J91</f>
        <v>3</v>
      </c>
      <c r="K81" s="0" t="n">
        <f aca="false">'Vas megye'!K91</f>
        <v>316</v>
      </c>
      <c r="L81" s="0" t="n">
        <f aca="false">'Vas megye'!L91</f>
        <v>2</v>
      </c>
      <c r="M81" s="0" t="n">
        <f aca="false">'Vas megye'!M91</f>
        <v>0</v>
      </c>
      <c r="N81" s="0" t="n">
        <f aca="false">'Vas megye'!N91</f>
        <v>6</v>
      </c>
    </row>
    <row r="82" customFormat="false" ht="13.8" hidden="false" customHeight="false" outlineLevel="0" collapsed="false">
      <c r="A82" s="0" t="str">
        <f aca="false">'Vas megye'!A92</f>
        <v>Háromsátor</v>
      </c>
      <c r="B82" s="0" t="n">
        <f aca="false">'Vas megye'!B92</f>
        <v>0</v>
      </c>
      <c r="C82" s="0" t="n">
        <f aca="false">'Vas megye'!C92</f>
        <v>1</v>
      </c>
      <c r="D82" s="0" t="n">
        <f aca="false">'Vas megye'!D92</f>
        <v>198</v>
      </c>
      <c r="E82" s="0" t="n">
        <f aca="false">'Vas megye'!E92</f>
        <v>0</v>
      </c>
      <c r="F82" s="0" t="n">
        <f aca="false">'Vas megye'!F92</f>
        <v>0</v>
      </c>
      <c r="G82" s="0" t="n">
        <f aca="false">'Vas megye'!G92</f>
        <v>0</v>
      </c>
      <c r="H82" s="0" t="n">
        <f aca="false">'Vas megye'!H92</f>
        <v>0</v>
      </c>
      <c r="I82" s="0" t="n">
        <f aca="false">'Vas megye'!I92</f>
        <v>14</v>
      </c>
      <c r="J82" s="0" t="n">
        <f aca="false">'Vas megye'!J92</f>
        <v>1</v>
      </c>
      <c r="K82" s="0" t="n">
        <f aca="false">'Vas megye'!K92</f>
        <v>202</v>
      </c>
      <c r="L82" s="0" t="n">
        <f aca="false">'Vas megye'!L92</f>
        <v>0</v>
      </c>
      <c r="M82" s="0" t="n">
        <f aca="false">'Vas megye'!M92</f>
        <v>0</v>
      </c>
      <c r="N82" s="0" t="n">
        <f aca="false">'Vas megye'!N92</f>
        <v>0</v>
      </c>
    </row>
    <row r="83" customFormat="false" ht="13.8" hidden="false" customHeight="false" outlineLevel="0" collapsed="false">
      <c r="A83" s="0" t="str">
        <f aca="false">'Vas megye'!A93</f>
        <v>Hodász (Ó-)</v>
      </c>
      <c r="B83" s="0" t="n">
        <f aca="false">'Vas megye'!B93</f>
        <v>0</v>
      </c>
      <c r="C83" s="0" t="n">
        <f aca="false">'Vas megye'!C93</f>
        <v>0</v>
      </c>
      <c r="D83" s="0" t="n">
        <f aca="false">'Vas megye'!D93</f>
        <v>29</v>
      </c>
      <c r="E83" s="0" t="n">
        <f aca="false">'Vas megye'!E93</f>
        <v>206</v>
      </c>
      <c r="F83" s="0" t="n">
        <f aca="false">'Vas megye'!F93</f>
        <v>0</v>
      </c>
      <c r="G83" s="0" t="n">
        <f aca="false">'Vas megye'!G93</f>
        <v>0</v>
      </c>
      <c r="H83" s="0" t="n">
        <f aca="false">'Vas megye'!H93</f>
        <v>0</v>
      </c>
      <c r="I83" s="0" t="n">
        <f aca="false">'Vas megye'!I93</f>
        <v>34</v>
      </c>
      <c r="J83" s="0" t="n">
        <f aca="false">'Vas megye'!J93</f>
        <v>0</v>
      </c>
      <c r="K83" s="0" t="n">
        <f aca="false">'Vas megye'!K93</f>
        <v>23</v>
      </c>
      <c r="L83" s="0" t="n">
        <f aca="false">'Vas megye'!L93</f>
        <v>254</v>
      </c>
      <c r="M83" s="0" t="n">
        <f aca="false">'Vas megye'!M93</f>
        <v>0</v>
      </c>
      <c r="N83" s="0" t="n">
        <f aca="false">'Vas megye'!N93</f>
        <v>39</v>
      </c>
    </row>
    <row r="84" customFormat="false" ht="13.8" hidden="false" customHeight="false" outlineLevel="0" collapsed="false">
      <c r="A84" s="0" t="str">
        <f aca="false">'Vas megye'!A94</f>
        <v>Hodász (Város-)</v>
      </c>
      <c r="B84" s="0" t="n">
        <f aca="false">'Vas megye'!B94</f>
        <v>0</v>
      </c>
      <c r="C84" s="0" t="n">
        <f aca="false">'Vas megye'!C94</f>
        <v>58</v>
      </c>
      <c r="D84" s="0" t="n">
        <f aca="false">'Vas megye'!D94</f>
        <v>817</v>
      </c>
      <c r="E84" s="0" t="n">
        <f aca="false">'Vas megye'!E94</f>
        <v>33</v>
      </c>
      <c r="F84" s="0" t="n">
        <f aca="false">'Vas megye'!F94</f>
        <v>0</v>
      </c>
      <c r="G84" s="0" t="n">
        <f aca="false">'Vas megye'!G94</f>
        <v>0</v>
      </c>
      <c r="H84" s="0" t="n">
        <f aca="false">'Vas megye'!H94</f>
        <v>0</v>
      </c>
      <c r="I84" s="0" t="n">
        <f aca="false">'Vas megye'!I94</f>
        <v>51</v>
      </c>
      <c r="J84" s="0" t="n">
        <f aca="false">'Vas megye'!J94</f>
        <v>77</v>
      </c>
      <c r="K84" s="0" t="n">
        <f aca="false">'Vas megye'!K94</f>
        <v>854</v>
      </c>
      <c r="L84" s="0" t="n">
        <f aca="false">'Vas megye'!L94</f>
        <v>34</v>
      </c>
      <c r="M84" s="0" t="n">
        <f aca="false">'Vas megye'!M94</f>
        <v>1</v>
      </c>
      <c r="N84" s="0" t="n">
        <f aca="false">'Vas megye'!N94</f>
        <v>1</v>
      </c>
    </row>
    <row r="85" customFormat="false" ht="13.8" hidden="false" customHeight="false" outlineLevel="0" collapsed="false">
      <c r="A85" s="0" t="str">
        <f aca="false">'Vas megye'!A95</f>
        <v>Hosszuszeg, Langeck</v>
      </c>
      <c r="B85" s="0" t="n">
        <f aca="false">'Vas megye'!B95</f>
        <v>0</v>
      </c>
      <c r="C85" s="0" t="n">
        <f aca="false">'Vas megye'!C95</f>
        <v>0</v>
      </c>
      <c r="D85" s="0" t="n">
        <f aca="false">'Vas megye'!D95</f>
        <v>292</v>
      </c>
      <c r="E85" s="0" t="n">
        <f aca="false">'Vas megye'!E95</f>
        <v>0</v>
      </c>
      <c r="F85" s="0" t="n">
        <f aca="false">'Vas megye'!F95</f>
        <v>0</v>
      </c>
      <c r="G85" s="0" t="n">
        <f aca="false">'Vas megye'!G95</f>
        <v>0</v>
      </c>
      <c r="H85" s="0" t="n">
        <f aca="false">'Vas megye'!H95</f>
        <v>0</v>
      </c>
      <c r="I85" s="0" t="n">
        <f aca="false">'Vas megye'!I95</f>
        <v>15</v>
      </c>
      <c r="J85" s="0" t="n">
        <f aca="false">'Vas megye'!J95</f>
        <v>1</v>
      </c>
      <c r="K85" s="0" t="n">
        <f aca="false">'Vas megye'!K95</f>
        <v>288</v>
      </c>
      <c r="L85" s="0" t="n">
        <f aca="false">'Vas megye'!L95</f>
        <v>0</v>
      </c>
      <c r="M85" s="0" t="n">
        <f aca="false">'Vas megye'!M95</f>
        <v>0</v>
      </c>
      <c r="N85" s="0" t="n">
        <f aca="false">'Vas megye'!N95</f>
        <v>0</v>
      </c>
    </row>
    <row r="86" customFormat="false" ht="13.8" hidden="false" customHeight="false" outlineLevel="0" collapsed="false">
      <c r="A86" s="0" t="str">
        <f aca="false">'Vas megye'!A96</f>
        <v>Inczéd</v>
      </c>
      <c r="B86" s="0" t="n">
        <f aca="false">'Vas megye'!B96</f>
        <v>0</v>
      </c>
      <c r="C86" s="0" t="n">
        <f aca="false">'Vas megye'!C96</f>
        <v>12</v>
      </c>
      <c r="D86" s="0" t="n">
        <f aca="false">'Vas megye'!D96</f>
        <v>77</v>
      </c>
      <c r="E86" s="0" t="n">
        <f aca="false">'Vas megye'!E96</f>
        <v>612</v>
      </c>
      <c r="F86" s="0" t="n">
        <f aca="false">'Vas megye'!F96</f>
        <v>0</v>
      </c>
      <c r="G86" s="0" t="n">
        <f aca="false">'Vas megye'!G96</f>
        <v>0</v>
      </c>
      <c r="H86" s="0" t="n">
        <f aca="false">'Vas megye'!H96</f>
        <v>0</v>
      </c>
      <c r="I86" s="0" t="n">
        <f aca="false">'Vas megye'!I96</f>
        <v>16</v>
      </c>
      <c r="J86" s="0" t="n">
        <f aca="false">'Vas megye'!J96</f>
        <v>38</v>
      </c>
      <c r="K86" s="0" t="n">
        <f aca="false">'Vas megye'!K96</f>
        <v>61</v>
      </c>
      <c r="L86" s="0" t="n">
        <f aca="false">'Vas megye'!L96</f>
        <v>685</v>
      </c>
      <c r="M86" s="0" t="n">
        <f aca="false">'Vas megye'!M96</f>
        <v>0</v>
      </c>
      <c r="N86" s="0" t="n">
        <f aca="false">'Vas megye'!N96</f>
        <v>3</v>
      </c>
    </row>
    <row r="87" customFormat="false" ht="13.8" hidden="false" customHeight="false" outlineLevel="0" collapsed="false">
      <c r="A87" s="0" t="str">
        <f aca="false">'Vas megye'!A97</f>
        <v>Kogl, Kúpfalva</v>
      </c>
      <c r="B87" s="0" t="n">
        <f aca="false">'Vas megye'!B97</f>
        <v>0</v>
      </c>
      <c r="C87" s="0" t="n">
        <f aca="false">'Vas megye'!C97</f>
        <v>0</v>
      </c>
      <c r="D87" s="0" t="n">
        <f aca="false">'Vas megye'!D97</f>
        <v>199</v>
      </c>
      <c r="E87" s="0" t="n">
        <f aca="false">'Vas megye'!E97</f>
        <v>3</v>
      </c>
      <c r="F87" s="0" t="n">
        <f aca="false">'Vas megye'!F97</f>
        <v>0</v>
      </c>
      <c r="G87" s="0" t="n">
        <f aca="false">'Vas megye'!G97</f>
        <v>0</v>
      </c>
      <c r="H87" s="0" t="n">
        <f aca="false">'Vas megye'!H97</f>
        <v>0</v>
      </c>
      <c r="I87" s="0" t="n">
        <f aca="false">'Vas megye'!I97</f>
        <v>21</v>
      </c>
      <c r="J87" s="0" t="n">
        <f aca="false">'Vas megye'!J97</f>
        <v>1</v>
      </c>
      <c r="K87" s="0" t="n">
        <f aca="false">'Vas megye'!K97</f>
        <v>207</v>
      </c>
      <c r="L87" s="0" t="n">
        <f aca="false">'Vas megye'!L97</f>
        <v>0</v>
      </c>
      <c r="M87" s="0" t="n">
        <f aca="false">'Vas megye'!M97</f>
        <v>0</v>
      </c>
      <c r="N87" s="0" t="n">
        <f aca="false">'Vas megye'!N97</f>
        <v>0</v>
      </c>
    </row>
    <row r="88" customFormat="false" ht="13.8" hidden="false" customHeight="false" outlineLevel="0" collapsed="false">
      <c r="A88" s="0" t="str">
        <f aca="false">'Vas megye'!A98</f>
        <v>Kulcsárfalu</v>
      </c>
      <c r="B88" s="0" t="n">
        <f aca="false">'Vas megye'!B98</f>
        <v>0</v>
      </c>
      <c r="C88" s="0" t="n">
        <f aca="false">'Vas megye'!C98</f>
        <v>0</v>
      </c>
      <c r="D88" s="0" t="n">
        <f aca="false">'Vas megye'!D98</f>
        <v>21</v>
      </c>
      <c r="E88" s="0" t="n">
        <f aca="false">'Vas megye'!E98</f>
        <v>112</v>
      </c>
      <c r="F88" s="0" t="n">
        <f aca="false">'Vas megye'!F98</f>
        <v>0</v>
      </c>
      <c r="G88" s="0" t="n">
        <f aca="false">'Vas megye'!G98</f>
        <v>0</v>
      </c>
      <c r="H88" s="0" t="n">
        <f aca="false">'Vas megye'!H98</f>
        <v>0</v>
      </c>
      <c r="I88" s="0" t="n">
        <f aca="false">'Vas megye'!I98</f>
        <v>20</v>
      </c>
      <c r="J88" s="0" t="n">
        <f aca="false">'Vas megye'!J98</f>
        <v>0</v>
      </c>
      <c r="K88" s="0" t="n">
        <f aca="false">'Vas megye'!K98</f>
        <v>4</v>
      </c>
      <c r="L88" s="0" t="n">
        <f aca="false">'Vas megye'!L98</f>
        <v>131</v>
      </c>
      <c r="M88" s="0" t="n">
        <f aca="false">'Vas megye'!M98</f>
        <v>0</v>
      </c>
      <c r="N88" s="0" t="n">
        <f aca="false">'Vas megye'!N98</f>
        <v>0</v>
      </c>
    </row>
    <row r="89" customFormat="false" ht="13.8" hidden="false" customHeight="false" outlineLevel="0" collapsed="false">
      <c r="A89" s="0" t="str">
        <f aca="false">'Vas megye'!A99</f>
        <v>Lebenbrunn, Létér</v>
      </c>
      <c r="B89" s="0" t="n">
        <f aca="false">'Vas megye'!B99</f>
        <v>0</v>
      </c>
      <c r="C89" s="0" t="n">
        <f aca="false">'Vas megye'!C99</f>
        <v>1</v>
      </c>
      <c r="D89" s="0" t="n">
        <f aca="false">'Vas megye'!D99</f>
        <v>227</v>
      </c>
      <c r="E89" s="0" t="n">
        <f aca="false">'Vas megye'!E99</f>
        <v>3</v>
      </c>
      <c r="F89" s="0" t="n">
        <f aca="false">'Vas megye'!F99</f>
        <v>0</v>
      </c>
      <c r="G89" s="0" t="n">
        <f aca="false">'Vas megye'!G99</f>
        <v>0</v>
      </c>
      <c r="H89" s="0" t="n">
        <f aca="false">'Vas megye'!H99</f>
        <v>0</v>
      </c>
      <c r="I89" s="0" t="n">
        <f aca="false">'Vas megye'!I99</f>
        <v>25</v>
      </c>
      <c r="J89" s="0" t="n">
        <f aca="false">'Vas megye'!J99</f>
        <v>0</v>
      </c>
      <c r="K89" s="0" t="n">
        <f aca="false">'Vas megye'!K99</f>
        <v>204</v>
      </c>
      <c r="L89" s="0" t="n">
        <f aca="false">'Vas megye'!L99</f>
        <v>0</v>
      </c>
      <c r="M89" s="0" t="n">
        <f aca="false">'Vas megye'!M99</f>
        <v>0</v>
      </c>
      <c r="N89" s="0" t="n">
        <f aca="false">'Vas megye'!N99</f>
        <v>0</v>
      </c>
    </row>
    <row r="90" customFormat="false" ht="13.8" hidden="false" customHeight="false" outlineLevel="0" collapsed="false">
      <c r="A90" s="0" t="str">
        <f aca="false">'Vas megye'!A100</f>
        <v>Léka</v>
      </c>
      <c r="B90" s="0" t="n">
        <f aca="false">'Vas megye'!B100</f>
        <v>0</v>
      </c>
      <c r="C90" s="0" t="n">
        <f aca="false">'Vas megye'!C100</f>
        <v>40</v>
      </c>
      <c r="D90" s="0" t="n">
        <f aca="false">'Vas megye'!D100</f>
        <v>1353</v>
      </c>
      <c r="E90" s="0" t="n">
        <f aca="false">'Vas megye'!E100</f>
        <v>2</v>
      </c>
      <c r="F90" s="0" t="n">
        <f aca="false">'Vas megye'!F100</f>
        <v>0</v>
      </c>
      <c r="G90" s="0" t="n">
        <f aca="false">'Vas megye'!G100</f>
        <v>0</v>
      </c>
      <c r="H90" s="0" t="n">
        <f aca="false">'Vas megye'!H100</f>
        <v>0</v>
      </c>
      <c r="I90" s="0" t="n">
        <f aca="false">'Vas megye'!I100</f>
        <v>24</v>
      </c>
      <c r="J90" s="0" t="n">
        <f aca="false">'Vas megye'!J100</f>
        <v>66</v>
      </c>
      <c r="K90" s="0" t="n">
        <f aca="false">'Vas megye'!K100</f>
        <v>1228</v>
      </c>
      <c r="L90" s="0" t="n">
        <f aca="false">'Vas megye'!L100</f>
        <v>3</v>
      </c>
      <c r="M90" s="0" t="n">
        <f aca="false">'Vas megye'!M100</f>
        <v>0</v>
      </c>
      <c r="N90" s="0" t="n">
        <f aca="false">'Vas megye'!N100</f>
        <v>8</v>
      </c>
    </row>
    <row r="91" customFormat="false" ht="13.8" hidden="false" customHeight="false" outlineLevel="0" collapsed="false">
      <c r="A91" s="0" t="str">
        <f aca="false">'Vas megye'!A101</f>
        <v>Ludad</v>
      </c>
      <c r="B91" s="0" t="n">
        <f aca="false">'Vas megye'!B101</f>
        <v>0</v>
      </c>
      <c r="C91" s="0" t="n">
        <f aca="false">'Vas megye'!C101</f>
        <v>257</v>
      </c>
      <c r="D91" s="0" t="n">
        <f aca="false">'Vas megye'!D101</f>
        <v>2</v>
      </c>
      <c r="E91" s="0" t="n">
        <f aca="false">'Vas megye'!E101</f>
        <v>2</v>
      </c>
      <c r="F91" s="0" t="n">
        <f aca="false">'Vas megye'!F101</f>
        <v>0</v>
      </c>
      <c r="G91" s="0" t="n">
        <f aca="false">'Vas megye'!G101</f>
        <v>0</v>
      </c>
      <c r="H91" s="0" t="n">
        <f aca="false">'Vas megye'!H101</f>
        <v>0</v>
      </c>
      <c r="I91" s="0" t="n">
        <f aca="false">'Vas megye'!I101</f>
        <v>26</v>
      </c>
      <c r="J91" s="0" t="n">
        <f aca="false">'Vas megye'!J101</f>
        <v>316</v>
      </c>
      <c r="K91" s="0" t="n">
        <f aca="false">'Vas megye'!K101</f>
        <v>1</v>
      </c>
      <c r="L91" s="0" t="n">
        <f aca="false">'Vas megye'!L101</f>
        <v>1</v>
      </c>
      <c r="M91" s="0" t="n">
        <f aca="false">'Vas megye'!M101</f>
        <v>0</v>
      </c>
      <c r="N91" s="0" t="n">
        <f aca="false">'Vas megye'!N101</f>
        <v>0</v>
      </c>
    </row>
    <row r="92" customFormat="false" ht="13.8" hidden="false" customHeight="false" outlineLevel="0" collapsed="false">
      <c r="A92" s="0" t="str">
        <f aca="false">'Vas megye'!A102</f>
        <v>Lukácsháza</v>
      </c>
      <c r="B92" s="0" t="n">
        <f aca="false">'Vas megye'!B102</f>
        <v>0</v>
      </c>
      <c r="C92" s="0" t="n">
        <f aca="false">'Vas megye'!C102</f>
        <v>148</v>
      </c>
      <c r="D92" s="0" t="n">
        <f aca="false">'Vas megye'!D102</f>
        <v>14</v>
      </c>
      <c r="E92" s="0" t="n">
        <f aca="false">'Vas megye'!E102</f>
        <v>0</v>
      </c>
      <c r="F92" s="0" t="n">
        <f aca="false">'Vas megye'!F102</f>
        <v>0</v>
      </c>
      <c r="G92" s="0" t="n">
        <f aca="false">'Vas megye'!G102</f>
        <v>0</v>
      </c>
      <c r="H92" s="0" t="n">
        <f aca="false">'Vas megye'!H102</f>
        <v>0</v>
      </c>
      <c r="I92" s="0" t="n">
        <f aca="false">'Vas megye'!I102</f>
        <v>27</v>
      </c>
      <c r="J92" s="0" t="n">
        <f aca="false">'Vas megye'!J102</f>
        <v>168</v>
      </c>
      <c r="K92" s="0" t="n">
        <f aca="false">'Vas megye'!K102</f>
        <v>16</v>
      </c>
      <c r="L92" s="0" t="n">
        <f aca="false">'Vas megye'!L102</f>
        <v>1</v>
      </c>
      <c r="M92" s="0" t="n">
        <f aca="false">'Vas megye'!M102</f>
        <v>0</v>
      </c>
      <c r="N92" s="0" t="n">
        <f aca="false">'Vas megye'!N102</f>
        <v>0</v>
      </c>
    </row>
    <row r="93" customFormat="false" ht="13.8" hidden="false" customHeight="false" outlineLevel="0" collapsed="false">
      <c r="A93" s="0" t="str">
        <f aca="false">'Vas megye'!A103</f>
        <v>Páty (Kis-), Páty (Nagy-), Páty (Köszeg-)</v>
      </c>
      <c r="B93" s="0" t="n">
        <f aca="false">'Vas megye'!B103</f>
        <v>0</v>
      </c>
      <c r="C93" s="0" t="n">
        <f aca="false">'Vas megye'!C103</f>
        <v>353</v>
      </c>
      <c r="D93" s="0" t="n">
        <f aca="false">'Vas megye'!D103</f>
        <v>2</v>
      </c>
      <c r="E93" s="0" t="n">
        <f aca="false">'Vas megye'!E103</f>
        <v>0</v>
      </c>
      <c r="F93" s="0" t="n">
        <f aca="false">'Vas megye'!F103</f>
        <v>0</v>
      </c>
      <c r="G93" s="0" t="n">
        <f aca="false">'Vas megye'!G103</f>
        <v>0</v>
      </c>
      <c r="H93" s="0" t="n">
        <f aca="false">'Vas megye'!H103</f>
        <v>0</v>
      </c>
      <c r="I93" s="0" t="n">
        <f aca="false">'Vas megye'!I103</f>
        <v>30</v>
      </c>
      <c r="J93" s="0" t="n">
        <f aca="false">'Vas megye'!J103</f>
        <v>479</v>
      </c>
      <c r="K93" s="0" t="n">
        <f aca="false">'Vas megye'!K103</f>
        <v>3</v>
      </c>
      <c r="L93" s="0" t="n">
        <f aca="false">'Vas megye'!L103</f>
        <v>3</v>
      </c>
      <c r="M93" s="0" t="n">
        <f aca="false">'Vas megye'!M103</f>
        <v>0</v>
      </c>
      <c r="N93" s="0" t="n">
        <f aca="false">'Vas megye'!N103</f>
        <v>0</v>
      </c>
    </row>
    <row r="94" customFormat="false" ht="13.8" hidden="false" customHeight="false" outlineLevel="0" collapsed="false">
      <c r="A94" s="0" t="str">
        <f aca="false">'Vas megye'!A104</f>
        <v>Perenye</v>
      </c>
      <c r="B94" s="0" t="n">
        <f aca="false">'Vas megye'!B104</f>
        <v>0</v>
      </c>
      <c r="C94" s="0" t="n">
        <f aca="false">'Vas megye'!C104</f>
        <v>764</v>
      </c>
      <c r="D94" s="0" t="n">
        <f aca="false">'Vas megye'!D104</f>
        <v>4</v>
      </c>
      <c r="E94" s="0" t="n">
        <f aca="false">'Vas megye'!E104</f>
        <v>10</v>
      </c>
      <c r="F94" s="0" t="n">
        <f aca="false">'Vas megye'!F104</f>
        <v>0</v>
      </c>
      <c r="G94" s="0" t="n">
        <f aca="false">'Vas megye'!G104</f>
        <v>0</v>
      </c>
      <c r="H94" s="0" t="n">
        <f aca="false">'Vas megye'!H104</f>
        <v>0</v>
      </c>
      <c r="I94" s="0" t="n">
        <f aca="false">'Vas megye'!I104</f>
        <v>35</v>
      </c>
      <c r="J94" s="0" t="n">
        <f aca="false">'Vas megye'!J104</f>
        <v>797</v>
      </c>
      <c r="K94" s="0" t="n">
        <f aca="false">'Vas megye'!K104</f>
        <v>12</v>
      </c>
      <c r="L94" s="0" t="n">
        <f aca="false">'Vas megye'!L104</f>
        <v>9</v>
      </c>
      <c r="M94" s="0" t="n">
        <f aca="false">'Vas megye'!M104</f>
        <v>0</v>
      </c>
      <c r="N94" s="0" t="n">
        <f aca="false">'Vas megye'!N104</f>
        <v>0</v>
      </c>
    </row>
    <row r="95" customFormat="false" ht="13.8" hidden="false" customHeight="false" outlineLevel="0" collapsed="false">
      <c r="A95" s="0" t="str">
        <f aca="false">'Vas megye'!A105</f>
        <v>Podgoria</v>
      </c>
      <c r="B95" s="0" t="n">
        <f aca="false">'Vas megye'!B105</f>
        <v>0</v>
      </c>
      <c r="C95" s="0" t="n">
        <f aca="false">'Vas megye'!C105</f>
        <v>3</v>
      </c>
      <c r="D95" s="0" t="n">
        <f aca="false">'Vas megye'!D105</f>
        <v>74</v>
      </c>
      <c r="E95" s="0" t="n">
        <f aca="false">'Vas megye'!E105</f>
        <v>291</v>
      </c>
      <c r="F95" s="0" t="n">
        <f aca="false">'Vas megye'!F105</f>
        <v>0</v>
      </c>
      <c r="G95" s="0" t="n">
        <f aca="false">'Vas megye'!G105</f>
        <v>0</v>
      </c>
      <c r="H95" s="0" t="n">
        <f aca="false">'Vas megye'!H105</f>
        <v>0</v>
      </c>
      <c r="I95" s="0" t="n">
        <f aca="false">'Vas megye'!I105</f>
        <v>36</v>
      </c>
      <c r="J95" s="0" t="n">
        <f aca="false">'Vas megye'!J105</f>
        <v>1</v>
      </c>
      <c r="K95" s="0" t="n">
        <f aca="false">'Vas megye'!K105</f>
        <v>95</v>
      </c>
      <c r="L95" s="0" t="n">
        <f aca="false">'Vas megye'!L105</f>
        <v>270</v>
      </c>
      <c r="M95" s="0" t="n">
        <f aca="false">'Vas megye'!M105</f>
        <v>1</v>
      </c>
      <c r="N95" s="0" t="n">
        <f aca="false">'Vas megye'!N105</f>
        <v>0</v>
      </c>
    </row>
    <row r="96" customFormat="false" ht="13.8" hidden="false" customHeight="false" outlineLevel="0" collapsed="false">
      <c r="A96" s="0" t="str">
        <f aca="false">'Vas megye'!A106</f>
        <v>Polanicz, Polányfalva</v>
      </c>
      <c r="B96" s="0" t="n">
        <f aca="false">'Vas megye'!B106</f>
        <v>0</v>
      </c>
      <c r="C96" s="0" t="n">
        <f aca="false">'Vas megye'!C106</f>
        <v>0</v>
      </c>
      <c r="D96" s="0" t="n">
        <f aca="false">'Vas megye'!D106</f>
        <v>0</v>
      </c>
      <c r="E96" s="0" t="n">
        <f aca="false">'Vas megye'!E106</f>
        <v>214</v>
      </c>
      <c r="F96" s="0" t="n">
        <f aca="false">'Vas megye'!F106</f>
        <v>0</v>
      </c>
      <c r="G96" s="0" t="n">
        <f aca="false">'Vas megye'!G106</f>
        <v>0</v>
      </c>
      <c r="H96" s="0" t="n">
        <f aca="false">'Vas megye'!H106</f>
        <v>0</v>
      </c>
      <c r="I96" s="0" t="n">
        <f aca="false">'Vas megye'!I106</f>
        <v>37</v>
      </c>
      <c r="J96" s="0" t="n">
        <f aca="false">'Vas megye'!J106</f>
        <v>4</v>
      </c>
      <c r="K96" s="0" t="n">
        <f aca="false">'Vas megye'!K106</f>
        <v>11</v>
      </c>
      <c r="L96" s="0" t="n">
        <f aca="false">'Vas megye'!L106</f>
        <v>130</v>
      </c>
      <c r="M96" s="0" t="n">
        <f aca="false">'Vas megye'!M106</f>
        <v>0</v>
      </c>
      <c r="N96" s="0" t="n">
        <f aca="false">'Vas megye'!N106</f>
        <v>0</v>
      </c>
    </row>
    <row r="97" customFormat="false" ht="13.8" hidden="false" customHeight="false" outlineLevel="0" collapsed="false">
      <c r="A97" s="0" t="str">
        <f aca="false">'Vas megye'!A107</f>
        <v>Pörgölin, Pörgölény</v>
      </c>
      <c r="B97" s="0" t="n">
        <f aca="false">'Vas megye'!B107</f>
        <v>0</v>
      </c>
      <c r="C97" s="0" t="n">
        <f aca="false">'Vas megye'!C107</f>
        <v>2</v>
      </c>
      <c r="D97" s="0" t="n">
        <f aca="false">'Vas megye'!D107</f>
        <v>634</v>
      </c>
      <c r="E97" s="0" t="n">
        <f aca="false">'Vas megye'!E107</f>
        <v>2</v>
      </c>
      <c r="F97" s="0" t="n">
        <f aca="false">'Vas megye'!F107</f>
        <v>0</v>
      </c>
      <c r="G97" s="0" t="n">
        <f aca="false">'Vas megye'!G107</f>
        <v>0</v>
      </c>
      <c r="H97" s="0" t="n">
        <f aca="false">'Vas megye'!H107</f>
        <v>0</v>
      </c>
      <c r="I97" s="0" t="n">
        <f aca="false">'Vas megye'!I107</f>
        <v>38</v>
      </c>
      <c r="J97" s="0" t="n">
        <f aca="false">'Vas megye'!J107</f>
        <v>5</v>
      </c>
      <c r="K97" s="0" t="n">
        <f aca="false">'Vas megye'!K107</f>
        <v>617</v>
      </c>
      <c r="L97" s="0" t="n">
        <f aca="false">'Vas megye'!L107</f>
        <v>2</v>
      </c>
      <c r="M97" s="0" t="n">
        <f aca="false">'Vas megye'!M107</f>
        <v>0</v>
      </c>
      <c r="N97" s="0" t="n">
        <f aca="false">'Vas megye'!N107</f>
        <v>1</v>
      </c>
    </row>
    <row r="98" customFormat="false" ht="13.8" hidden="false" customHeight="false" outlineLevel="0" collapsed="false">
      <c r="A98" s="0" t="str">
        <f aca="false">'Vas megye'!A108</f>
        <v>Pöse (Kis-)</v>
      </c>
      <c r="B98" s="0" t="n">
        <f aca="false">'Vas megye'!B108</f>
        <v>0</v>
      </c>
      <c r="C98" s="0" t="n">
        <f aca="false">'Vas megye'!C108</f>
        <v>135</v>
      </c>
      <c r="D98" s="0" t="n">
        <f aca="false">'Vas megye'!D108</f>
        <v>2</v>
      </c>
      <c r="E98" s="0" t="n">
        <f aca="false">'Vas megye'!E108</f>
        <v>7</v>
      </c>
      <c r="F98" s="0" t="n">
        <f aca="false">'Vas megye'!F108</f>
        <v>0</v>
      </c>
      <c r="G98" s="0" t="n">
        <f aca="false">'Vas megye'!G108</f>
        <v>0</v>
      </c>
      <c r="H98" s="0" t="n">
        <f aca="false">'Vas megye'!H108</f>
        <v>0</v>
      </c>
      <c r="I98" s="0" t="n">
        <f aca="false">'Vas megye'!I108</f>
        <v>18</v>
      </c>
      <c r="J98" s="0" t="n">
        <f aca="false">'Vas megye'!J108</f>
        <v>140</v>
      </c>
      <c r="K98" s="0" t="n">
        <f aca="false">'Vas megye'!K108</f>
        <v>4</v>
      </c>
      <c r="L98" s="0" t="n">
        <f aca="false">'Vas megye'!L108</f>
        <v>4</v>
      </c>
      <c r="M98" s="0" t="n">
        <f aca="false">'Vas megye'!M108</f>
        <v>0</v>
      </c>
      <c r="N98" s="0" t="n">
        <f aca="false">'Vas megye'!N108</f>
        <v>1</v>
      </c>
    </row>
    <row r="99" customFormat="false" ht="13.8" hidden="false" customHeight="false" outlineLevel="0" collapsed="false">
      <c r="A99" s="0" t="str">
        <f aca="false">'Vas megye'!A109</f>
        <v>Pöse (Nagy-)</v>
      </c>
      <c r="B99" s="0" t="n">
        <f aca="false">'Vas megye'!B109</f>
        <v>0</v>
      </c>
      <c r="C99" s="0" t="n">
        <f aca="false">'Vas megye'!C109</f>
        <v>151</v>
      </c>
      <c r="D99" s="0" t="n">
        <f aca="false">'Vas megye'!D109</f>
        <v>3</v>
      </c>
      <c r="E99" s="0" t="n">
        <f aca="false">'Vas megye'!E109</f>
        <v>0</v>
      </c>
      <c r="F99" s="0" t="n">
        <f aca="false">'Vas megye'!F109</f>
        <v>0</v>
      </c>
      <c r="G99" s="0" t="n">
        <f aca="false">'Vas megye'!G109</f>
        <v>0</v>
      </c>
      <c r="H99" s="0" t="n">
        <f aca="false">'Vas megye'!H109</f>
        <v>0</v>
      </c>
      <c r="I99" s="0" t="n">
        <f aca="false">'Vas megye'!I109</f>
        <v>31</v>
      </c>
      <c r="J99" s="0" t="n">
        <f aca="false">'Vas megye'!J109</f>
        <v>153</v>
      </c>
      <c r="K99" s="0" t="n">
        <f aca="false">'Vas megye'!K109</f>
        <v>1</v>
      </c>
      <c r="L99" s="0" t="n">
        <f aca="false">'Vas megye'!L109</f>
        <v>0</v>
      </c>
      <c r="M99" s="0" t="n">
        <f aca="false">'Vas megye'!M109</f>
        <v>0</v>
      </c>
      <c r="N99" s="0" t="n">
        <f aca="false">'Vas megye'!N109</f>
        <v>0</v>
      </c>
    </row>
    <row r="100" customFormat="false" ht="13.8" hidden="false" customHeight="false" outlineLevel="0" collapsed="false">
      <c r="A100" s="0" t="str">
        <f aca="false">'Vas megye'!A110</f>
        <v>Pubendorf, Bubendorf, Lantosfalva</v>
      </c>
      <c r="B100" s="0" t="n">
        <f aca="false">'Vas megye'!B110</f>
        <v>0</v>
      </c>
      <c r="C100" s="0" t="n">
        <f aca="false">'Vas megye'!C110</f>
        <v>0</v>
      </c>
      <c r="D100" s="0" t="n">
        <f aca="false">'Vas megye'!D110</f>
        <v>275</v>
      </c>
      <c r="E100" s="0" t="n">
        <f aca="false">'Vas megye'!E110</f>
        <v>0</v>
      </c>
      <c r="F100" s="0" t="n">
        <f aca="false">'Vas megye'!F110</f>
        <v>0</v>
      </c>
      <c r="G100" s="0" t="n">
        <f aca="false">'Vas megye'!G110</f>
        <v>1</v>
      </c>
      <c r="H100" s="0" t="n">
        <f aca="false">'Vas megye'!H110</f>
        <v>0</v>
      </c>
      <c r="I100" s="0" t="n">
        <f aca="false">'Vas megye'!I110</f>
        <v>23</v>
      </c>
      <c r="J100" s="0" t="n">
        <f aca="false">'Vas megye'!J110</f>
        <v>0</v>
      </c>
      <c r="K100" s="0" t="n">
        <f aca="false">'Vas megye'!K110</f>
        <v>328</v>
      </c>
      <c r="L100" s="0" t="n">
        <f aca="false">'Vas megye'!L110</f>
        <v>0</v>
      </c>
      <c r="M100" s="0" t="n">
        <f aca="false">'Vas megye'!M110</f>
        <v>0</v>
      </c>
      <c r="N100" s="0" t="n">
        <f aca="false">'Vas megye'!N110</f>
        <v>0</v>
      </c>
    </row>
    <row r="101" customFormat="false" ht="13.8" hidden="false" customHeight="false" outlineLevel="0" collapsed="false">
      <c r="A101" s="0" t="str">
        <f aca="false">'Vas megye'!A111</f>
        <v>Redlschlag, Újvörösvágás, Vörösvágás</v>
      </c>
      <c r="B101" s="0" t="n">
        <f aca="false">'Vas megye'!B111</f>
        <v>0</v>
      </c>
      <c r="C101" s="0" t="n">
        <f aca="false">'Vas megye'!C111</f>
        <v>1</v>
      </c>
      <c r="D101" s="0" t="n">
        <f aca="false">'Vas megye'!D111</f>
        <v>391</v>
      </c>
      <c r="E101" s="0" t="n">
        <f aca="false">'Vas megye'!E111</f>
        <v>2</v>
      </c>
      <c r="F101" s="0" t="n">
        <f aca="false">'Vas megye'!F111</f>
        <v>0</v>
      </c>
      <c r="G101" s="0" t="n">
        <f aca="false">'Vas megye'!G111</f>
        <v>10</v>
      </c>
      <c r="H101" s="0" t="n">
        <f aca="false">'Vas megye'!H111</f>
        <v>0</v>
      </c>
      <c r="I101" s="0" t="n">
        <f aca="false">'Vas megye'!I111</f>
        <v>53</v>
      </c>
      <c r="J101" s="0" t="n">
        <f aca="false">'Vas megye'!J111</f>
        <v>0</v>
      </c>
      <c r="K101" s="0" t="n">
        <f aca="false">'Vas megye'!K111</f>
        <v>439</v>
      </c>
      <c r="L101" s="0" t="n">
        <f aca="false">'Vas megye'!L111</f>
        <v>0</v>
      </c>
      <c r="M101" s="0" t="n">
        <f aca="false">'Vas megye'!M111</f>
        <v>0</v>
      </c>
      <c r="N101" s="0" t="n">
        <f aca="false">'Vas megye'!N111</f>
        <v>0</v>
      </c>
    </row>
    <row r="102" customFormat="false" ht="13.8" hidden="false" customHeight="false" outlineLevel="0" collapsed="false">
      <c r="A102" s="0" t="str">
        <f aca="false">'Vas megye'!A112</f>
        <v>Rendek</v>
      </c>
      <c r="B102" s="0" t="n">
        <f aca="false">'Vas megye'!B112</f>
        <v>0</v>
      </c>
      <c r="C102" s="0" t="n">
        <f aca="false">'Vas megye'!C112</f>
        <v>0</v>
      </c>
      <c r="D102" s="0" t="n">
        <f aca="false">'Vas megye'!D112</f>
        <v>286</v>
      </c>
      <c r="E102" s="0" t="n">
        <f aca="false">'Vas megye'!E112</f>
        <v>0</v>
      </c>
      <c r="F102" s="0" t="n">
        <f aca="false">'Vas megye'!F112</f>
        <v>0</v>
      </c>
      <c r="G102" s="0" t="n">
        <f aca="false">'Vas megye'!G112</f>
        <v>9</v>
      </c>
      <c r="H102" s="0" t="n">
        <f aca="false">'Vas megye'!H112</f>
        <v>0</v>
      </c>
      <c r="I102" s="0" t="n">
        <f aca="false">'Vas megye'!I112</f>
        <v>40</v>
      </c>
      <c r="J102" s="0" t="n">
        <f aca="false">'Vas megye'!J112</f>
        <v>0</v>
      </c>
      <c r="K102" s="0" t="n">
        <f aca="false">'Vas megye'!K112</f>
        <v>254</v>
      </c>
      <c r="L102" s="0" t="n">
        <f aca="false">'Vas megye'!L112</f>
        <v>2</v>
      </c>
      <c r="M102" s="0" t="n">
        <f aca="false">'Vas megye'!M112</f>
        <v>0</v>
      </c>
      <c r="N102" s="0" t="n">
        <f aca="false">'Vas megye'!N112</f>
        <v>17</v>
      </c>
    </row>
    <row r="103" customFormat="false" ht="13.8" hidden="false" customHeight="false" outlineLevel="0" collapsed="false">
      <c r="A103" s="0" t="str">
        <f aca="false">'Vas megye'!A113</f>
        <v>Rettenbach, Mencsér</v>
      </c>
      <c r="B103" s="0" t="n">
        <f aca="false">'Vas megye'!B113</f>
        <v>0</v>
      </c>
      <c r="C103" s="0" t="n">
        <f aca="false">'Vas megye'!C113</f>
        <v>2</v>
      </c>
      <c r="D103" s="0" t="n">
        <f aca="false">'Vas megye'!D113</f>
        <v>405</v>
      </c>
      <c r="E103" s="0" t="n">
        <f aca="false">'Vas megye'!E113</f>
        <v>1</v>
      </c>
      <c r="F103" s="0" t="n">
        <f aca="false">'Vas megye'!F113</f>
        <v>0</v>
      </c>
      <c r="G103" s="0" t="n">
        <f aca="false">'Vas megye'!G113</f>
        <v>0</v>
      </c>
      <c r="H103" s="0" t="n">
        <f aca="false">'Vas megye'!H113</f>
        <v>0</v>
      </c>
      <c r="I103" s="0" t="n">
        <f aca="false">'Vas megye'!I113</f>
        <v>28</v>
      </c>
      <c r="J103" s="0" t="n">
        <f aca="false">'Vas megye'!J113</f>
        <v>1</v>
      </c>
      <c r="K103" s="0" t="n">
        <f aca="false">'Vas megye'!K113</f>
        <v>469</v>
      </c>
      <c r="L103" s="0" t="n">
        <f aca="false">'Vas megye'!L113</f>
        <v>0</v>
      </c>
      <c r="M103" s="0" t="n">
        <f aca="false">'Vas megye'!M113</f>
        <v>0</v>
      </c>
      <c r="N103" s="0" t="n">
        <f aca="false">'Vas megye'!N113</f>
        <v>0</v>
      </c>
    </row>
    <row r="104" customFormat="false" ht="13.8" hidden="false" customHeight="false" outlineLevel="0" collapsed="false">
      <c r="A104" s="0" t="str">
        <f aca="false">'Vas megye'!A114</f>
        <v>Rohoncz</v>
      </c>
      <c r="B104" s="0" t="n">
        <f aca="false">'Vas megye'!B114</f>
        <v>0</v>
      </c>
      <c r="C104" s="0" t="n">
        <f aca="false">'Vas megye'!C114</f>
        <v>108</v>
      </c>
      <c r="D104" s="0" t="n">
        <f aca="false">'Vas megye'!D114</f>
        <v>3557</v>
      </c>
      <c r="E104" s="0" t="n">
        <f aca="false">'Vas megye'!E114</f>
        <v>90</v>
      </c>
      <c r="F104" s="0" t="n">
        <f aca="false">'Vas megye'!F114</f>
        <v>1</v>
      </c>
      <c r="G104" s="0" t="n">
        <f aca="false">'Vas megye'!G114</f>
        <v>0</v>
      </c>
      <c r="H104" s="0" t="n">
        <f aca="false">'Vas megye'!H114</f>
        <v>0</v>
      </c>
      <c r="I104" s="0" t="n">
        <f aca="false">'Vas megye'!I114</f>
        <v>41</v>
      </c>
      <c r="J104" s="0" t="n">
        <f aca="false">'Vas megye'!J114</f>
        <v>297</v>
      </c>
      <c r="K104" s="0" t="n">
        <f aca="false">'Vas megye'!K114</f>
        <v>3491</v>
      </c>
      <c r="L104" s="0" t="n">
        <f aca="false">'Vas megye'!L114</f>
        <v>115</v>
      </c>
      <c r="M104" s="0" t="n">
        <f aca="false">'Vas megye'!M114</f>
        <v>3</v>
      </c>
      <c r="N104" s="0" t="n">
        <f aca="false">'Vas megye'!N114</f>
        <v>7</v>
      </c>
    </row>
    <row r="105" customFormat="false" ht="13.8" hidden="false" customHeight="false" outlineLevel="0" collapsed="false">
      <c r="A105" s="0" t="str">
        <f aca="false">'Vas megye'!A115</f>
        <v>Röth, Rőtfalva</v>
      </c>
      <c r="B105" s="0" t="n">
        <f aca="false">'Vas megye'!B115</f>
        <v>0</v>
      </c>
      <c r="C105" s="0" t="n">
        <f aca="false">'Vas megye'!C115</f>
        <v>3</v>
      </c>
      <c r="D105" s="0" t="n">
        <f aca="false">'Vas megye'!D115</f>
        <v>590</v>
      </c>
      <c r="E105" s="0" t="n">
        <f aca="false">'Vas megye'!E115</f>
        <v>2</v>
      </c>
      <c r="F105" s="0" t="n">
        <f aca="false">'Vas megye'!F115</f>
        <v>0</v>
      </c>
      <c r="G105" s="0" t="n">
        <f aca="false">'Vas megye'!G115</f>
        <v>0</v>
      </c>
      <c r="H105" s="0" t="n">
        <f aca="false">'Vas megye'!H115</f>
        <v>0</v>
      </c>
      <c r="I105" s="0" t="n">
        <f aca="false">'Vas megye'!I115</f>
        <v>42</v>
      </c>
      <c r="J105" s="0" t="n">
        <f aca="false">'Vas megye'!J115</f>
        <v>15</v>
      </c>
      <c r="K105" s="0" t="n">
        <f aca="false">'Vas megye'!K115</f>
        <v>575</v>
      </c>
      <c r="L105" s="0" t="n">
        <f aca="false">'Vas megye'!L115</f>
        <v>1</v>
      </c>
      <c r="M105" s="0" t="n">
        <f aca="false">'Vas megye'!M115</f>
        <v>0</v>
      </c>
      <c r="N105" s="0" t="n">
        <f aca="false">'Vas megye'!N115</f>
        <v>0</v>
      </c>
    </row>
    <row r="106" customFormat="false" ht="13.8" hidden="false" customHeight="false" outlineLevel="0" collapsed="false">
      <c r="A106" s="0" t="str">
        <f aca="false">'Vas megye'!A116</f>
        <v>Rumpód, Rumpót</v>
      </c>
      <c r="B106" s="0" t="n">
        <f aca="false">'Vas megye'!B116</f>
        <v>0</v>
      </c>
      <c r="C106" s="0" t="n">
        <f aca="false">'Vas megye'!C116</f>
        <v>0</v>
      </c>
      <c r="D106" s="0" t="n">
        <f aca="false">'Vas megye'!D116</f>
        <v>77</v>
      </c>
      <c r="E106" s="0" t="n">
        <f aca="false">'Vas megye'!E116</f>
        <v>156</v>
      </c>
      <c r="F106" s="0" t="n">
        <f aca="false">'Vas megye'!F116</f>
        <v>0</v>
      </c>
      <c r="G106" s="0" t="n">
        <f aca="false">'Vas megye'!G116</f>
        <v>0</v>
      </c>
      <c r="H106" s="0" t="n">
        <f aca="false">'Vas megye'!H116</f>
        <v>0</v>
      </c>
      <c r="I106" s="0" t="n">
        <f aca="false">'Vas megye'!I116</f>
        <v>43</v>
      </c>
      <c r="J106" s="0" t="n">
        <f aca="false">'Vas megye'!J116</f>
        <v>2</v>
      </c>
      <c r="K106" s="0" t="n">
        <f aca="false">'Vas megye'!K116</f>
        <v>63</v>
      </c>
      <c r="L106" s="0" t="n">
        <f aca="false">'Vas megye'!L116</f>
        <v>155</v>
      </c>
      <c r="M106" s="0" t="n">
        <f aca="false">'Vas megye'!M116</f>
        <v>0</v>
      </c>
      <c r="N106" s="0" t="n">
        <f aca="false">'Vas megye'!N116</f>
        <v>23</v>
      </c>
    </row>
    <row r="107" customFormat="false" ht="13.8" hidden="false" customHeight="false" outlineLevel="0" collapsed="false">
      <c r="A107" s="0" t="str">
        <f aca="false">'Vas megye'!A117</f>
        <v>Salmansdorf, Salamonfalva</v>
      </c>
      <c r="B107" s="0" t="n">
        <f aca="false">'Vas megye'!B117</f>
        <v>0</v>
      </c>
      <c r="C107" s="0" t="n">
        <f aca="false">'Vas megye'!C117</f>
        <v>0</v>
      </c>
      <c r="D107" s="0" t="n">
        <f aca="false">'Vas megye'!D117</f>
        <v>221</v>
      </c>
      <c r="E107" s="0" t="n">
        <f aca="false">'Vas megye'!E117</f>
        <v>1</v>
      </c>
      <c r="F107" s="0" t="n">
        <f aca="false">'Vas megye'!F117</f>
        <v>0</v>
      </c>
      <c r="G107" s="0" t="n">
        <f aca="false">'Vas megye'!G117</f>
        <v>0</v>
      </c>
      <c r="H107" s="0" t="n">
        <f aca="false">'Vas megye'!H117</f>
        <v>0</v>
      </c>
      <c r="I107" s="0" t="n">
        <f aca="false">'Vas megye'!I117</f>
        <v>44</v>
      </c>
      <c r="J107" s="0" t="n">
        <f aca="false">'Vas megye'!J117</f>
        <v>0</v>
      </c>
      <c r="K107" s="0" t="n">
        <f aca="false">'Vas megye'!K117</f>
        <v>205</v>
      </c>
      <c r="L107" s="0" t="n">
        <f aca="false">'Vas megye'!L117</f>
        <v>0</v>
      </c>
      <c r="M107" s="0" t="n">
        <f aca="false">'Vas megye'!M117</f>
        <v>0</v>
      </c>
      <c r="N107" s="0" t="n">
        <f aca="false">'Vas megye'!N117</f>
        <v>0</v>
      </c>
    </row>
    <row r="108" customFormat="false" ht="13.8" hidden="false" customHeight="false" outlineLevel="0" collapsed="false">
      <c r="A108" s="0" t="str">
        <f aca="false">'Vas megye'!A118</f>
        <v>Seregélyháza</v>
      </c>
      <c r="B108" s="0" t="n">
        <f aca="false">'Vas megye'!B118</f>
        <v>0</v>
      </c>
      <c r="C108" s="0" t="n">
        <f aca="false">'Vas megye'!C118</f>
        <v>125</v>
      </c>
      <c r="D108" s="0" t="n">
        <f aca="false">'Vas megye'!D118</f>
        <v>0</v>
      </c>
      <c r="E108" s="0" t="n">
        <f aca="false">'Vas megye'!E118</f>
        <v>0</v>
      </c>
      <c r="F108" s="0" t="n">
        <f aca="false">'Vas megye'!F118</f>
        <v>0</v>
      </c>
      <c r="G108" s="0" t="n">
        <f aca="false">'Vas megye'!G118</f>
        <v>0</v>
      </c>
      <c r="H108" s="0" t="n">
        <f aca="false">'Vas megye'!H118</f>
        <v>0</v>
      </c>
      <c r="I108" s="0" t="n">
        <f aca="false">'Vas megye'!I118</f>
        <v>45</v>
      </c>
      <c r="J108" s="0" t="n">
        <f aca="false">'Vas megye'!J118</f>
        <v>152</v>
      </c>
      <c r="K108" s="0" t="n">
        <f aca="false">'Vas megye'!K118</f>
        <v>1</v>
      </c>
      <c r="L108" s="0" t="n">
        <f aca="false">'Vas megye'!L118</f>
        <v>0</v>
      </c>
      <c r="M108" s="0" t="n">
        <f aca="false">'Vas megye'!M118</f>
        <v>0</v>
      </c>
      <c r="N108" s="0" t="n">
        <f aca="false">'Vas megye'!N118</f>
        <v>0</v>
      </c>
    </row>
    <row r="109" customFormat="false" ht="13.8" hidden="false" customHeight="false" outlineLevel="0" collapsed="false">
      <c r="A109" s="0" t="str">
        <f aca="false">'Vas megye'!A120</f>
        <v>Steinbach, Kőpatak</v>
      </c>
      <c r="B109" s="0" t="n">
        <f aca="false">'Vas megye'!B120</f>
        <v>0</v>
      </c>
      <c r="C109" s="0" t="n">
        <f aca="false">'Vas megye'!C120</f>
        <v>0</v>
      </c>
      <c r="D109" s="0" t="n">
        <f aca="false">'Vas megye'!D120</f>
        <v>182</v>
      </c>
      <c r="E109" s="0" t="n">
        <f aca="false">'Vas megye'!E120</f>
        <v>0</v>
      </c>
      <c r="F109" s="0" t="n">
        <f aca="false">'Vas megye'!F120</f>
        <v>0</v>
      </c>
      <c r="G109" s="0" t="n">
        <f aca="false">'Vas megye'!G120</f>
        <v>0</v>
      </c>
      <c r="H109" s="0" t="n">
        <f aca="false">'Vas megye'!H120</f>
        <v>0</v>
      </c>
      <c r="I109" s="0" t="n">
        <f aca="false">'Vas megye'!I120</f>
        <v>19</v>
      </c>
      <c r="J109" s="0" t="n">
        <f aca="false">'Vas megye'!J120</f>
        <v>0</v>
      </c>
      <c r="K109" s="0" t="n">
        <f aca="false">'Vas megye'!K120</f>
        <v>210</v>
      </c>
      <c r="L109" s="0" t="n">
        <f aca="false">'Vas megye'!L120</f>
        <v>0</v>
      </c>
      <c r="M109" s="0" t="n">
        <f aca="false">'Vas megye'!M120</f>
        <v>0</v>
      </c>
      <c r="N109" s="0" t="n">
        <f aca="false">'Vas megye'!N120</f>
        <v>0</v>
      </c>
    </row>
    <row r="110" customFormat="false" ht="13.8" hidden="false" customHeight="false" outlineLevel="0" collapsed="false">
      <c r="A110" s="0" t="str">
        <f aca="false">'Vas megye'!A121</f>
        <v>Stuben, Edeháza</v>
      </c>
      <c r="B110" s="0" t="n">
        <f aca="false">'Vas megye'!B121</f>
        <v>0</v>
      </c>
      <c r="C110" s="0" t="n">
        <f aca="false">'Vas megye'!C121</f>
        <v>2</v>
      </c>
      <c r="D110" s="0" t="n">
        <f aca="false">'Vas megye'!D121</f>
        <v>535</v>
      </c>
      <c r="E110" s="0" t="n">
        <f aca="false">'Vas megye'!E121</f>
        <v>0</v>
      </c>
      <c r="F110" s="0" t="n">
        <f aca="false">'Vas megye'!F121</f>
        <v>0</v>
      </c>
      <c r="G110" s="0" t="n">
        <f aca="false">'Vas megye'!G121</f>
        <v>0</v>
      </c>
      <c r="H110" s="0" t="n">
        <f aca="false">'Vas megye'!H121</f>
        <v>0</v>
      </c>
      <c r="I110" s="0" t="n">
        <f aca="false">'Vas megye'!I121</f>
        <v>9</v>
      </c>
      <c r="J110" s="0" t="n">
        <f aca="false">'Vas megye'!J121</f>
        <v>3</v>
      </c>
      <c r="K110" s="0" t="n">
        <f aca="false">'Vas megye'!K121</f>
        <v>542</v>
      </c>
      <c r="L110" s="0" t="n">
        <f aca="false">'Vas megye'!L121</f>
        <v>1</v>
      </c>
      <c r="M110" s="0" t="n">
        <f aca="false">'Vas megye'!M121</f>
        <v>0</v>
      </c>
      <c r="N110" s="0" t="n">
        <f aca="false">'Vas megye'!N121</f>
        <v>0</v>
      </c>
    </row>
    <row r="111" customFormat="false" ht="13.8" hidden="false" customHeight="false" outlineLevel="0" collapsed="false">
      <c r="A111" s="0" t="str">
        <f aca="false">'Vas megye'!A122</f>
        <v>Szabar</v>
      </c>
      <c r="B111" s="0" t="n">
        <f aca="false">'Vas megye'!B122</f>
        <v>0</v>
      </c>
      <c r="C111" s="0" t="n">
        <f aca="false">'Vas megye'!C122</f>
        <v>2</v>
      </c>
      <c r="D111" s="0" t="n">
        <f aca="false">'Vas megye'!D122</f>
        <v>29</v>
      </c>
      <c r="E111" s="0" t="n">
        <f aca="false">'Vas megye'!E122</f>
        <v>334</v>
      </c>
      <c r="F111" s="0" t="n">
        <f aca="false">'Vas megye'!F122</f>
        <v>0</v>
      </c>
      <c r="G111" s="0" t="n">
        <f aca="false">'Vas megye'!G122</f>
        <v>11</v>
      </c>
      <c r="H111" s="0" t="n">
        <f aca="false">'Vas megye'!H122</f>
        <v>0</v>
      </c>
      <c r="I111" s="0" t="n">
        <f aca="false">'Vas megye'!I122</f>
        <v>46</v>
      </c>
      <c r="J111" s="0" t="n">
        <f aca="false">'Vas megye'!J122</f>
        <v>1</v>
      </c>
      <c r="K111" s="0" t="n">
        <f aca="false">'Vas megye'!K122</f>
        <v>24</v>
      </c>
      <c r="L111" s="0" t="n">
        <f aca="false">'Vas megye'!L122</f>
        <v>386</v>
      </c>
      <c r="M111" s="0" t="n">
        <f aca="false">'Vas megye'!M122</f>
        <v>0</v>
      </c>
      <c r="N111" s="0" t="n">
        <f aca="false">'Vas megye'!N122</f>
        <v>13</v>
      </c>
    </row>
    <row r="112" customFormat="false" ht="13.8" hidden="false" customHeight="false" outlineLevel="0" collapsed="false">
      <c r="A112" s="0" t="str">
        <f aca="false">'Vas megye'!A123</f>
        <v>Szénégető (Alsó-)</v>
      </c>
      <c r="B112" s="0" t="n">
        <f aca="false">'Vas megye'!B123</f>
        <v>0</v>
      </c>
      <c r="C112" s="0" t="n">
        <f aca="false">'Vas megye'!C123</f>
        <v>1</v>
      </c>
      <c r="D112" s="0" t="n">
        <f aca="false">'Vas megye'!D123</f>
        <v>256</v>
      </c>
      <c r="E112" s="0" t="n">
        <f aca="false">'Vas megye'!E123</f>
        <v>9</v>
      </c>
      <c r="F112" s="0" t="n">
        <f aca="false">'Vas megye'!F123</f>
        <v>0</v>
      </c>
      <c r="G112" s="0" t="n">
        <f aca="false">'Vas megye'!G123</f>
        <v>0</v>
      </c>
      <c r="H112" s="0" t="n">
        <f aca="false">'Vas megye'!H123</f>
        <v>0</v>
      </c>
      <c r="I112" s="0" t="n">
        <f aca="false">'Vas megye'!I123</f>
        <v>1</v>
      </c>
      <c r="J112" s="0" t="n">
        <f aca="false">'Vas megye'!J123</f>
        <v>4</v>
      </c>
      <c r="K112" s="0" t="n">
        <f aca="false">'Vas megye'!K123</f>
        <v>275</v>
      </c>
      <c r="L112" s="0" t="n">
        <f aca="false">'Vas megye'!L123</f>
        <v>1</v>
      </c>
      <c r="M112" s="0" t="n">
        <f aca="false">'Vas megye'!M123</f>
        <v>0</v>
      </c>
      <c r="N112" s="0" t="n">
        <f aca="false">'Vas megye'!N123</f>
        <v>0</v>
      </c>
    </row>
    <row r="113" customFormat="false" ht="13.8" hidden="false" customHeight="false" outlineLevel="0" collapsed="false">
      <c r="A113" s="0" t="str">
        <f aca="false">'Vas megye'!A124</f>
        <v>Szénégető (Felső-)</v>
      </c>
      <c r="B113" s="0" t="n">
        <f aca="false">'Vas megye'!B124</f>
        <v>0</v>
      </c>
      <c r="C113" s="0" t="n">
        <f aca="false">'Vas megye'!C124</f>
        <v>1</v>
      </c>
      <c r="D113" s="0" t="n">
        <f aca="false">'Vas megye'!D124</f>
        <v>214</v>
      </c>
      <c r="E113" s="0" t="n">
        <f aca="false">'Vas megye'!E124</f>
        <v>1</v>
      </c>
      <c r="F113" s="0" t="n">
        <f aca="false">'Vas megye'!F124</f>
        <v>0</v>
      </c>
      <c r="G113" s="0" t="n">
        <f aca="false">'Vas megye'!G124</f>
        <v>0</v>
      </c>
      <c r="H113" s="0" t="n">
        <f aca="false">'Vas megye'!H124</f>
        <v>0</v>
      </c>
      <c r="I113" s="0" t="n">
        <f aca="false">'Vas megye'!I124</f>
        <v>10</v>
      </c>
      <c r="J113" s="0" t="n">
        <f aca="false">'Vas megye'!J124</f>
        <v>3</v>
      </c>
      <c r="K113" s="0" t="n">
        <f aca="false">'Vas megye'!K124</f>
        <v>226</v>
      </c>
      <c r="L113" s="0" t="n">
        <f aca="false">'Vas megye'!L124</f>
        <v>1</v>
      </c>
      <c r="M113" s="0" t="n">
        <f aca="false">'Vas megye'!M124</f>
        <v>0</v>
      </c>
      <c r="N113" s="0" t="n">
        <f aca="false">'Vas megye'!N124</f>
        <v>0</v>
      </c>
    </row>
    <row r="114" customFormat="false" ht="13.8" hidden="false" customHeight="false" outlineLevel="0" collapsed="false">
      <c r="A114" s="0" t="str">
        <f aca="false">'Vas megye'!A125</f>
        <v>Szerdabely (Köszeg-), Szerdahely</v>
      </c>
      <c r="B114" s="0" t="n">
        <f aca="false">'Vas megye'!B125</f>
        <v>0</v>
      </c>
      <c r="C114" s="0" t="n">
        <f aca="false">'Vas megye'!C125</f>
        <v>354</v>
      </c>
      <c r="D114" s="0" t="n">
        <f aca="false">'Vas megye'!D125</f>
        <v>6</v>
      </c>
      <c r="E114" s="0" t="n">
        <f aca="false">'Vas megye'!E125</f>
        <v>22</v>
      </c>
      <c r="F114" s="0" t="n">
        <f aca="false">'Vas megye'!F125</f>
        <v>0</v>
      </c>
      <c r="G114" s="0" t="n">
        <f aca="false">'Vas megye'!G125</f>
        <v>0</v>
      </c>
      <c r="H114" s="0" t="n">
        <f aca="false">'Vas megye'!H125</f>
        <v>0</v>
      </c>
      <c r="I114" s="0" t="n">
        <f aca="false">'Vas megye'!I125</f>
        <v>48</v>
      </c>
      <c r="J114" s="0" t="n">
        <f aca="false">'Vas megye'!J125</f>
        <v>408</v>
      </c>
      <c r="K114" s="0" t="n">
        <f aca="false">'Vas megye'!K125</f>
        <v>0</v>
      </c>
      <c r="L114" s="0" t="n">
        <f aca="false">'Vas megye'!L125</f>
        <v>0</v>
      </c>
      <c r="M114" s="0" t="n">
        <f aca="false">'Vas megye'!M125</f>
        <v>0</v>
      </c>
      <c r="N114" s="0" t="n">
        <f aca="false">'Vas megye'!N125</f>
        <v>0</v>
      </c>
    </row>
    <row r="115" customFormat="false" ht="13.8" hidden="false" customHeight="false" outlineLevel="0" collapsed="false">
      <c r="A115" s="0" t="str">
        <f aca="false">'Vas megye'!A126</f>
        <v>Tömörd</v>
      </c>
      <c r="B115" s="0" t="n">
        <f aca="false">'Vas megye'!B126</f>
        <v>0</v>
      </c>
      <c r="C115" s="0" t="n">
        <f aca="false">'Vas megye'!C126</f>
        <v>219</v>
      </c>
      <c r="D115" s="0" t="n">
        <f aca="false">'Vas megye'!D126</f>
        <v>22</v>
      </c>
      <c r="E115" s="0" t="n">
        <f aca="false">'Vas megye'!E126</f>
        <v>406</v>
      </c>
      <c r="F115" s="0" t="n">
        <f aca="false">'Vas megye'!F126</f>
        <v>0</v>
      </c>
      <c r="G115" s="0" t="n">
        <f aca="false">'Vas megye'!G126</f>
        <v>1</v>
      </c>
      <c r="H115" s="0" t="n">
        <f aca="false">'Vas megye'!H126</f>
        <v>0</v>
      </c>
      <c r="I115" s="0" t="n">
        <f aca="false">'Vas megye'!I126</f>
        <v>49</v>
      </c>
      <c r="J115" s="0" t="n">
        <f aca="false">'Vas megye'!J126</f>
        <v>267</v>
      </c>
      <c r="K115" s="0" t="n">
        <f aca="false">'Vas megye'!K126</f>
        <v>19</v>
      </c>
      <c r="L115" s="0" t="n">
        <f aca="false">'Vas megye'!L126</f>
        <v>444</v>
      </c>
      <c r="M115" s="0" t="n">
        <f aca="false">'Vas megye'!M126</f>
        <v>0</v>
      </c>
      <c r="N115" s="0" t="n">
        <f aca="false">'Vas megye'!N126</f>
        <v>1</v>
      </c>
    </row>
    <row r="116" customFormat="false" ht="13.8" hidden="false" customHeight="false" outlineLevel="0" collapsed="false">
      <c r="A116" s="0" t="str">
        <f aca="false">'Vas megye'!A127</f>
        <v>Üveghuta (Langecki), Hosszúszeghuta, Langecküveghuta</v>
      </c>
      <c r="B116" s="0" t="n">
        <f aca="false">'Vas megye'!B127</f>
        <v>0</v>
      </c>
      <c r="C116" s="0" t="n">
        <f aca="false">'Vas megye'!C127</f>
        <v>0</v>
      </c>
      <c r="D116" s="0" t="n">
        <f aca="false">'Vas megye'!D127</f>
        <v>237</v>
      </c>
      <c r="E116" s="0" t="n">
        <f aca="false">'Vas megye'!E127</f>
        <v>0</v>
      </c>
      <c r="F116" s="0" t="n">
        <f aca="false">'Vas megye'!F127</f>
        <v>0</v>
      </c>
      <c r="G116" s="0" t="n">
        <f aca="false">'Vas megye'!G127</f>
        <v>0</v>
      </c>
      <c r="H116" s="0" t="n">
        <f aca="false">'Vas megye'!H127</f>
        <v>0</v>
      </c>
      <c r="I116" s="0" t="n">
        <f aca="false">'Vas megye'!I127</f>
        <v>22</v>
      </c>
      <c r="J116" s="0" t="n">
        <f aca="false">'Vas megye'!J127</f>
        <v>7</v>
      </c>
      <c r="K116" s="0" t="n">
        <f aca="false">'Vas megye'!K127</f>
        <v>247</v>
      </c>
      <c r="L116" s="0" t="n">
        <f aca="false">'Vas megye'!L127</f>
        <v>0</v>
      </c>
      <c r="M116" s="0" t="n">
        <f aca="false">'Vas megye'!M127</f>
        <v>0</v>
      </c>
      <c r="N116" s="0" t="n">
        <f aca="false">'Vas megye'!N127</f>
        <v>2</v>
      </c>
    </row>
    <row r="117" customFormat="false" ht="13.8" hidden="false" customHeight="false" outlineLevel="0" collapsed="false">
      <c r="A117" s="0" t="str">
        <f aca="false">'Vas megye'!A128</f>
        <v>Üveghuta (Szalónaki), Szalónakhuta, Szalonoküveghuta</v>
      </c>
      <c r="B117" s="0" t="n">
        <f aca="false">'Vas megye'!B128</f>
        <v>0</v>
      </c>
      <c r="C117" s="0" t="n">
        <f aca="false">'Vas megye'!C128</f>
        <v>1</v>
      </c>
      <c r="D117" s="0" t="n">
        <f aca="false">'Vas megye'!D128</f>
        <v>216</v>
      </c>
      <c r="E117" s="0" t="n">
        <f aca="false">'Vas megye'!E128</f>
        <v>0</v>
      </c>
      <c r="F117" s="0" t="n">
        <f aca="false">'Vas megye'!F128</f>
        <v>0</v>
      </c>
      <c r="G117" s="0" t="n">
        <f aca="false">'Vas megye'!G128</f>
        <v>0</v>
      </c>
      <c r="H117" s="0" t="n">
        <f aca="false">'Vas megye'!H128</f>
        <v>0</v>
      </c>
      <c r="I117" s="0" t="n">
        <f aca="false">'Vas megye'!I128</f>
        <v>47</v>
      </c>
      <c r="J117" s="0" t="n">
        <f aca="false">'Vas megye'!J128</f>
        <v>0</v>
      </c>
      <c r="K117" s="0" t="n">
        <f aca="false">'Vas megye'!K128</f>
        <v>228</v>
      </c>
      <c r="L117" s="0" t="n">
        <f aca="false">'Vas megye'!L128</f>
        <v>0</v>
      </c>
      <c r="M117" s="0" t="n">
        <f aca="false">'Vas megye'!M128</f>
        <v>0</v>
      </c>
      <c r="N117" s="0" t="n">
        <f aca="false">'Vas megye'!N128</f>
        <v>5</v>
      </c>
    </row>
    <row r="118" customFormat="false" ht="13.8" hidden="false" customHeight="false" outlineLevel="0" collapsed="false">
      <c r="A118" s="0" t="str">
        <f aca="false">'Vas megye'!A129</f>
        <v>Vágod</v>
      </c>
      <c r="B118" s="0" t="n">
        <f aca="false">'Vas megye'!B129</f>
        <v>0</v>
      </c>
      <c r="C118" s="0" t="n">
        <f aca="false">'Vas megye'!C129</f>
        <v>0</v>
      </c>
      <c r="D118" s="0" t="n">
        <f aca="false">'Vas megye'!D129</f>
        <v>462</v>
      </c>
      <c r="E118" s="0" t="n">
        <f aca="false">'Vas megye'!E129</f>
        <v>0</v>
      </c>
      <c r="F118" s="0" t="n">
        <f aca="false">'Vas megye'!F129</f>
        <v>0</v>
      </c>
      <c r="G118" s="0" t="n">
        <f aca="false">'Vas megye'!G129</f>
        <v>57</v>
      </c>
      <c r="H118" s="0" t="n">
        <f aca="false">'Vas megye'!H129</f>
        <v>0</v>
      </c>
      <c r="I118" s="0" t="n">
        <f aca="false">'Vas megye'!I129</f>
        <v>50</v>
      </c>
      <c r="J118" s="0" t="n">
        <f aca="false">'Vas megye'!J129</f>
        <v>0</v>
      </c>
      <c r="K118" s="0" t="n">
        <f aca="false">'Vas megye'!K129</f>
        <v>464</v>
      </c>
      <c r="L118" s="0" t="n">
        <f aca="false">'Vas megye'!L129</f>
        <v>1</v>
      </c>
      <c r="M118" s="0" t="n">
        <f aca="false">'Vas megye'!M129</f>
        <v>0</v>
      </c>
      <c r="N118" s="0" t="n">
        <f aca="false">'Vas megye'!N129</f>
        <v>82</v>
      </c>
    </row>
    <row r="119" customFormat="false" ht="13.8" hidden="false" customHeight="false" outlineLevel="0" collapsed="false">
      <c r="A119" s="0" t="str">
        <f aca="false">'Vas megye'!A130</f>
        <v>Velem</v>
      </c>
      <c r="B119" s="0" t="n">
        <f aca="false">'Vas megye'!B130</f>
        <v>0</v>
      </c>
      <c r="C119" s="0" t="n">
        <f aca="false">'Vas megye'!C130</f>
        <v>353</v>
      </c>
      <c r="D119" s="0" t="n">
        <f aca="false">'Vas megye'!D130</f>
        <v>3</v>
      </c>
      <c r="E119" s="0" t="n">
        <f aca="false">'Vas megye'!E130</f>
        <v>0</v>
      </c>
      <c r="F119" s="0" t="n">
        <f aca="false">'Vas megye'!F130</f>
        <v>0</v>
      </c>
      <c r="G119" s="0" t="n">
        <f aca="false">'Vas megye'!G130</f>
        <v>0</v>
      </c>
      <c r="H119" s="0" t="n">
        <f aca="false">'Vas megye'!H130</f>
        <v>0</v>
      </c>
      <c r="I119" s="0" t="n">
        <f aca="false">'Vas megye'!I130</f>
        <v>52</v>
      </c>
      <c r="J119" s="0" t="n">
        <f aca="false">'Vas megye'!J130</f>
        <v>370</v>
      </c>
      <c r="K119" s="0" t="n">
        <f aca="false">'Vas megye'!K130</f>
        <v>3</v>
      </c>
      <c r="L119" s="0" t="n">
        <f aca="false">'Vas megye'!L130</f>
        <v>0</v>
      </c>
      <c r="M119" s="0" t="n">
        <f aca="false">'Vas megye'!M130</f>
        <v>0</v>
      </c>
      <c r="N119" s="0" t="n">
        <f aca="false">'Vas megye'!N130</f>
        <v>0</v>
      </c>
    </row>
    <row r="120" customFormat="false" ht="13.8" hidden="false" customHeight="false" outlineLevel="0" collapsed="false">
      <c r="A120" s="0" t="str">
        <f aca="false">'Vas megye'!A133</f>
        <v>Berkifalu (Alsó-)</v>
      </c>
      <c r="B120" s="0" t="n">
        <f aca="false">'Vas megye'!B133</f>
        <v>0</v>
      </c>
      <c r="C120" s="0" t="n">
        <f aca="false">'Vas megye'!C133</f>
        <v>288</v>
      </c>
      <c r="D120" s="0" t="n">
        <f aca="false">'Vas megye'!D133</f>
        <v>0</v>
      </c>
      <c r="E120" s="0" t="n">
        <f aca="false">'Vas megye'!E133</f>
        <v>0</v>
      </c>
      <c r="F120" s="0" t="n">
        <f aca="false">'Vas megye'!F133</f>
        <v>0</v>
      </c>
      <c r="G120" s="0" t="n">
        <f aca="false">'Vas megye'!G133</f>
        <v>0</v>
      </c>
      <c r="H120" s="0" t="n">
        <f aca="false">'Vas megye'!H133</f>
        <v>0</v>
      </c>
      <c r="I120" s="0" t="n">
        <f aca="false">'Vas megye'!I133</f>
        <v>1</v>
      </c>
      <c r="J120" s="0" t="n">
        <f aca="false">'Vas megye'!J133</f>
        <v>343</v>
      </c>
      <c r="K120" s="0" t="n">
        <f aca="false">'Vas megye'!K133</f>
        <v>1</v>
      </c>
      <c r="L120" s="0" t="n">
        <f aca="false">'Vas megye'!L133</f>
        <v>6</v>
      </c>
      <c r="M120" s="0" t="n">
        <f aca="false">'Vas megye'!M133</f>
        <v>0</v>
      </c>
      <c r="N120" s="0" t="n">
        <f aca="false">'Vas megye'!N133</f>
        <v>0</v>
      </c>
    </row>
    <row r="121" customFormat="false" ht="13.8" hidden="false" customHeight="false" outlineLevel="0" collapsed="false">
      <c r="A121" s="0" t="str">
        <f aca="false">'Vas megye'!A134</f>
        <v>Berkifalu (Felső-)</v>
      </c>
      <c r="B121" s="0" t="n">
        <f aca="false">'Vas megye'!B134</f>
        <v>0</v>
      </c>
      <c r="C121" s="0" t="n">
        <f aca="false">'Vas megye'!C134</f>
        <v>241</v>
      </c>
      <c r="D121" s="0" t="n">
        <f aca="false">'Vas megye'!D134</f>
        <v>0</v>
      </c>
      <c r="E121" s="0" t="n">
        <f aca="false">'Vas megye'!E134</f>
        <v>0</v>
      </c>
      <c r="F121" s="0" t="n">
        <f aca="false">'Vas megye'!F134</f>
        <v>0</v>
      </c>
      <c r="G121" s="0" t="n">
        <f aca="false">'Vas megye'!G134</f>
        <v>0</v>
      </c>
      <c r="H121" s="0" t="n">
        <f aca="false">'Vas megye'!H134</f>
        <v>0</v>
      </c>
      <c r="I121" s="0" t="n">
        <f aca="false">'Vas megye'!I134</f>
        <v>9</v>
      </c>
      <c r="J121" s="0" t="n">
        <f aca="false">'Vas megye'!J134</f>
        <v>82</v>
      </c>
      <c r="K121" s="0" t="n">
        <f aca="false">'Vas megye'!K134</f>
        <v>7</v>
      </c>
      <c r="L121" s="0" t="n">
        <f aca="false">'Vas megye'!L134</f>
        <v>201</v>
      </c>
      <c r="M121" s="0" t="n">
        <f aca="false">'Vas megye'!M134</f>
        <v>2</v>
      </c>
      <c r="N121" s="0" t="n">
        <f aca="false">'Vas megye'!N134</f>
        <v>0</v>
      </c>
    </row>
    <row r="122" customFormat="false" ht="13.8" hidden="false" customHeight="false" outlineLevel="0" collapsed="false">
      <c r="A122" s="0" t="str">
        <f aca="false">'Vas megye'!A135</f>
        <v>Büks (Német-), Németbükkös</v>
      </c>
      <c r="B122" s="0" t="n">
        <f aca="false">'Vas megye'!B135</f>
        <v>0</v>
      </c>
      <c r="C122" s="0" t="n">
        <f aca="false">'Vas megye'!C135</f>
        <v>6</v>
      </c>
      <c r="D122" s="0" t="n">
        <f aca="false">'Vas megye'!D135</f>
        <v>195</v>
      </c>
      <c r="E122" s="0" t="n">
        <f aca="false">'Vas megye'!E135</f>
        <v>3</v>
      </c>
      <c r="F122" s="0" t="n">
        <f aca="false">'Vas megye'!F135</f>
        <v>0</v>
      </c>
      <c r="G122" s="0" t="n">
        <f aca="false">'Vas megye'!G135</f>
        <v>0</v>
      </c>
      <c r="H122" s="0" t="n">
        <f aca="false">'Vas megye'!H135</f>
        <v>0</v>
      </c>
      <c r="I122" s="0" t="n">
        <f aca="false">'Vas megye'!I135</f>
        <v>39</v>
      </c>
      <c r="J122" s="0" t="n">
        <f aca="false">'Vas megye'!J135</f>
        <v>38</v>
      </c>
      <c r="K122" s="0" t="n">
        <f aca="false">'Vas megye'!K135</f>
        <v>186</v>
      </c>
      <c r="L122" s="0" t="n">
        <f aca="false">'Vas megye'!L135</f>
        <v>0</v>
      </c>
      <c r="M122" s="0" t="n">
        <f aca="false">'Vas megye'!M135</f>
        <v>0</v>
      </c>
      <c r="N122" s="0" t="n">
        <f aca="false">'Vas megye'!N135</f>
        <v>0</v>
      </c>
    </row>
    <row r="123" customFormat="false" ht="13.8" hidden="false" customHeight="false" outlineLevel="0" collapsed="false">
      <c r="A123" s="0" t="str">
        <f aca="false">'Vas megye'!A136</f>
        <v>Csákány, Csákány (Nagy-)</v>
      </c>
      <c r="B123" s="0" t="n">
        <f aca="false">'Vas megye'!B136</f>
        <v>0</v>
      </c>
      <c r="C123" s="0" t="n">
        <f aca="false">'Vas megye'!C136</f>
        <v>1054</v>
      </c>
      <c r="D123" s="0" t="n">
        <f aca="false">'Vas megye'!D136</f>
        <v>11</v>
      </c>
      <c r="E123" s="0" t="n">
        <f aca="false">'Vas megye'!E136</f>
        <v>0</v>
      </c>
      <c r="F123" s="0" t="n">
        <f aca="false">'Vas megye'!F136</f>
        <v>0</v>
      </c>
      <c r="G123" s="0" t="n">
        <f aca="false">'Vas megye'!G136</f>
        <v>0</v>
      </c>
      <c r="H123" s="0" t="n">
        <f aca="false">'Vas megye'!H136</f>
        <v>0</v>
      </c>
      <c r="I123" s="0" t="n">
        <f aca="false">'Vas megye'!I136</f>
        <v>2</v>
      </c>
      <c r="J123" s="0" t="n">
        <f aca="false">'Vas megye'!J136</f>
        <v>1230</v>
      </c>
      <c r="K123" s="0" t="n">
        <f aca="false">'Vas megye'!K136</f>
        <v>77</v>
      </c>
      <c r="L123" s="0" t="n">
        <f aca="false">'Vas megye'!L136</f>
        <v>2</v>
      </c>
      <c r="M123" s="0" t="n">
        <f aca="false">'Vas megye'!M136</f>
        <v>0</v>
      </c>
      <c r="N123" s="0" t="n">
        <f aca="false">'Vas megye'!N136</f>
        <v>1</v>
      </c>
    </row>
    <row r="124" customFormat="false" ht="13.8" hidden="false" customHeight="false" outlineLevel="0" collapsed="false">
      <c r="A124" s="0" t="str">
        <f aca="false">'Vas megye'!A137</f>
        <v>Daraboshegy</v>
      </c>
      <c r="B124" s="0" t="n">
        <f aca="false">'Vas megye'!B137</f>
        <v>0</v>
      </c>
      <c r="C124" s="0" t="n">
        <f aca="false">'Vas megye'!C137</f>
        <v>122</v>
      </c>
      <c r="D124" s="0" t="n">
        <f aca="false">'Vas megye'!D137</f>
        <v>0</v>
      </c>
      <c r="E124" s="0" t="n">
        <f aca="false">'Vas megye'!E137</f>
        <v>0</v>
      </c>
      <c r="F124" s="0" t="n">
        <f aca="false">'Vas megye'!F137</f>
        <v>0</v>
      </c>
      <c r="G124" s="0" t="n">
        <f aca="false">'Vas megye'!G137</f>
        <v>0</v>
      </c>
      <c r="H124" s="0" t="n">
        <f aca="false">'Vas megye'!H137</f>
        <v>0</v>
      </c>
      <c r="I124" s="0" t="n">
        <f aca="false">'Vas megye'!I137</f>
        <v>3</v>
      </c>
      <c r="J124" s="0" t="n">
        <f aca="false">'Vas megye'!J137</f>
        <v>154</v>
      </c>
      <c r="K124" s="0" t="n">
        <f aca="false">'Vas megye'!K137</f>
        <v>0</v>
      </c>
      <c r="L124" s="0" t="n">
        <f aca="false">'Vas megye'!L137</f>
        <v>0</v>
      </c>
      <c r="M124" s="0" t="n">
        <f aca="false">'Vas megye'!M137</f>
        <v>0</v>
      </c>
      <c r="N124" s="0" t="n">
        <f aca="false">'Vas megye'!N137</f>
        <v>0</v>
      </c>
    </row>
    <row r="125" customFormat="false" ht="13.8" hidden="false" customHeight="false" outlineLevel="0" collapsed="false">
      <c r="A125" s="0" t="str">
        <f aca="false">'Vas megye'!A138</f>
        <v>Doroszló (Rába-)</v>
      </c>
      <c r="B125" s="0" t="n">
        <f aca="false">'Vas megye'!B138</f>
        <v>0</v>
      </c>
      <c r="C125" s="0" t="n">
        <f aca="false">'Vas megye'!C138</f>
        <v>201</v>
      </c>
      <c r="D125" s="0" t="n">
        <f aca="false">'Vas megye'!D138</f>
        <v>7</v>
      </c>
      <c r="E125" s="0" t="n">
        <f aca="false">'Vas megye'!E138</f>
        <v>12</v>
      </c>
      <c r="F125" s="0" t="n">
        <f aca="false">'Vas megye'!F138</f>
        <v>0</v>
      </c>
      <c r="G125" s="0" t="n">
        <f aca="false">'Vas megye'!G138</f>
        <v>0</v>
      </c>
      <c r="H125" s="0" t="n">
        <f aca="false">'Vas megye'!H138</f>
        <v>0</v>
      </c>
      <c r="I125" s="0" t="n">
        <f aca="false">'Vas megye'!I138</f>
        <v>45</v>
      </c>
      <c r="J125" s="0" t="n">
        <f aca="false">'Vas megye'!J138</f>
        <v>256</v>
      </c>
      <c r="K125" s="0" t="n">
        <f aca="false">'Vas megye'!K138</f>
        <v>2</v>
      </c>
      <c r="L125" s="0" t="n">
        <f aca="false">'Vas megye'!L138</f>
        <v>2</v>
      </c>
      <c r="M125" s="0" t="n">
        <f aca="false">'Vas megye'!M138</f>
        <v>1</v>
      </c>
      <c r="N125" s="0" t="n">
        <f aca="false">'Vas megye'!N138</f>
        <v>0</v>
      </c>
    </row>
    <row r="126" customFormat="false" ht="13.8" hidden="false" customHeight="false" outlineLevel="0" collapsed="false">
      <c r="A126" s="0" t="str">
        <f aca="false">'Vas megye'!A139</f>
        <v>Döbörhegy</v>
      </c>
      <c r="B126" s="0" t="n">
        <f aca="false">'Vas megye'!B139</f>
        <v>0</v>
      </c>
      <c r="C126" s="0" t="n">
        <f aca="false">'Vas megye'!C139</f>
        <v>424</v>
      </c>
      <c r="D126" s="0" t="n">
        <f aca="false">'Vas megye'!D139</f>
        <v>1</v>
      </c>
      <c r="E126" s="0" t="n">
        <f aca="false">'Vas megye'!E139</f>
        <v>0</v>
      </c>
      <c r="F126" s="0" t="n">
        <f aca="false">'Vas megye'!F139</f>
        <v>0</v>
      </c>
      <c r="G126" s="0" t="n">
        <f aca="false">'Vas megye'!G139</f>
        <v>0</v>
      </c>
      <c r="H126" s="0" t="n">
        <f aca="false">'Vas megye'!H139</f>
        <v>0</v>
      </c>
      <c r="I126" s="0" t="n">
        <f aca="false">'Vas megye'!I139</f>
        <v>4</v>
      </c>
      <c r="J126" s="0" t="n">
        <f aca="false">'Vas megye'!J139</f>
        <v>500</v>
      </c>
      <c r="K126" s="0" t="n">
        <f aca="false">'Vas megye'!K139</f>
        <v>2</v>
      </c>
      <c r="L126" s="0" t="n">
        <f aca="false">'Vas megye'!L139</f>
        <v>0</v>
      </c>
      <c r="M126" s="0" t="n">
        <f aca="false">'Vas megye'!M139</f>
        <v>0</v>
      </c>
      <c r="N126" s="0" t="n">
        <f aca="false">'Vas megye'!N139</f>
        <v>0</v>
      </c>
    </row>
    <row r="127" customFormat="false" ht="13.8" hidden="false" customHeight="false" outlineLevel="0" collapsed="false">
      <c r="A127" s="0" t="str">
        <f aca="false">'Vas megye'!A140</f>
        <v>Döröske</v>
      </c>
      <c r="B127" s="0" t="n">
        <f aca="false">'Vas megye'!B140</f>
        <v>0</v>
      </c>
      <c r="C127" s="0" t="n">
        <f aca="false">'Vas megye'!C140</f>
        <v>253</v>
      </c>
      <c r="D127" s="0" t="n">
        <f aca="false">'Vas megye'!D140</f>
        <v>0</v>
      </c>
      <c r="E127" s="0" t="n">
        <f aca="false">'Vas megye'!E140</f>
        <v>0</v>
      </c>
      <c r="F127" s="0" t="n">
        <f aca="false">'Vas megye'!F140</f>
        <v>0</v>
      </c>
      <c r="G127" s="0" t="n">
        <f aca="false">'Vas megye'!G140</f>
        <v>0</v>
      </c>
      <c r="H127" s="0" t="n">
        <f aca="false">'Vas megye'!H140</f>
        <v>0</v>
      </c>
      <c r="I127" s="0" t="n">
        <f aca="false">'Vas megye'!I140</f>
        <v>5</v>
      </c>
      <c r="J127" s="0" t="n">
        <f aca="false">'Vas megye'!J140</f>
        <v>372</v>
      </c>
      <c r="K127" s="0" t="n">
        <f aca="false">'Vas megye'!K140</f>
        <v>0</v>
      </c>
      <c r="L127" s="0" t="n">
        <f aca="false">'Vas megye'!L140</f>
        <v>1</v>
      </c>
      <c r="M127" s="0" t="n">
        <f aca="false">'Vas megye'!M140</f>
        <v>0</v>
      </c>
      <c r="N127" s="0" t="n">
        <f aca="false">'Vas megye'!N140</f>
        <v>0</v>
      </c>
    </row>
    <row r="128" customFormat="false" ht="13.8" hidden="false" customHeight="false" outlineLevel="0" collapsed="false">
      <c r="A128" s="0" t="str">
        <f aca="false">'Vas megye'!A141</f>
        <v>Hadász (Hegyhát-), Hegyháthodász</v>
      </c>
      <c r="B128" s="0" t="n">
        <f aca="false">'Vas megye'!B141</f>
        <v>0</v>
      </c>
      <c r="C128" s="0" t="n">
        <f aca="false">'Vas megye'!C141</f>
        <v>277</v>
      </c>
      <c r="D128" s="0" t="n">
        <f aca="false">'Vas megye'!D141</f>
        <v>5</v>
      </c>
      <c r="E128" s="0" t="n">
        <f aca="false">'Vas megye'!E141</f>
        <v>0</v>
      </c>
      <c r="F128" s="0" t="n">
        <f aca="false">'Vas megye'!F141</f>
        <v>0</v>
      </c>
      <c r="G128" s="0" t="n">
        <f aca="false">'Vas megye'!G141</f>
        <v>0</v>
      </c>
      <c r="H128" s="0" t="n">
        <f aca="false">'Vas megye'!H141</f>
        <v>0</v>
      </c>
      <c r="I128" s="0" t="n">
        <f aca="false">'Vas megye'!I141</f>
        <v>13</v>
      </c>
      <c r="J128" s="0" t="n">
        <f aca="false">'Vas megye'!J141</f>
        <v>356</v>
      </c>
      <c r="K128" s="0" t="n">
        <f aca="false">'Vas megye'!K141</f>
        <v>0</v>
      </c>
      <c r="L128" s="0" t="n">
        <f aca="false">'Vas megye'!L141</f>
        <v>0</v>
      </c>
      <c r="M128" s="0" t="n">
        <f aca="false">'Vas megye'!M141</f>
        <v>0</v>
      </c>
      <c r="N128" s="0" t="n">
        <f aca="false">'Vas megye'!N141</f>
        <v>0</v>
      </c>
    </row>
    <row r="129" customFormat="false" ht="13.8" hidden="false" customHeight="false" outlineLevel="0" collapsed="false">
      <c r="A129" s="0" t="str">
        <f aca="false">'Vas megye'!A142</f>
        <v>Halastó</v>
      </c>
      <c r="B129" s="0" t="n">
        <f aca="false">'Vas megye'!B142</f>
        <v>0</v>
      </c>
      <c r="C129" s="0" t="n">
        <f aca="false">'Vas megye'!C142</f>
        <v>182</v>
      </c>
      <c r="D129" s="0" t="n">
        <f aca="false">'Vas megye'!D142</f>
        <v>0</v>
      </c>
      <c r="E129" s="0" t="n">
        <f aca="false">'Vas megye'!E142</f>
        <v>0</v>
      </c>
      <c r="F129" s="0" t="n">
        <f aca="false">'Vas megye'!F142</f>
        <v>0</v>
      </c>
      <c r="G129" s="0" t="n">
        <f aca="false">'Vas megye'!G142</f>
        <v>0</v>
      </c>
      <c r="H129" s="0" t="n">
        <f aca="false">'Vas megye'!H142</f>
        <v>0</v>
      </c>
      <c r="I129" s="0" t="n">
        <f aca="false">'Vas megye'!I142</f>
        <v>10</v>
      </c>
      <c r="J129" s="0" t="n">
        <f aca="false">'Vas megye'!J142</f>
        <v>251</v>
      </c>
      <c r="K129" s="0" t="n">
        <f aca="false">'Vas megye'!K142</f>
        <v>0</v>
      </c>
      <c r="L129" s="0" t="n">
        <f aca="false">'Vas megye'!L142</f>
        <v>0</v>
      </c>
      <c r="M129" s="0" t="n">
        <f aca="false">'Vas megye'!M142</f>
        <v>0</v>
      </c>
      <c r="N129" s="0" t="n">
        <f aca="false">'Vas megye'!N142</f>
        <v>0</v>
      </c>
    </row>
    <row r="130" customFormat="false" ht="13.8" hidden="false" customHeight="false" outlineLevel="0" collapsed="false">
      <c r="A130" s="0" t="str">
        <f aca="false">'Vas megye'!A143</f>
        <v>Halogy</v>
      </c>
      <c r="B130" s="0" t="n">
        <f aca="false">'Vas megye'!B143</f>
        <v>0</v>
      </c>
      <c r="C130" s="0" t="n">
        <f aca="false">'Vas megye'!C143</f>
        <v>353</v>
      </c>
      <c r="D130" s="0" t="n">
        <f aca="false">'Vas megye'!D143</f>
        <v>0</v>
      </c>
      <c r="E130" s="0" t="n">
        <f aca="false">'Vas megye'!E143</f>
        <v>0</v>
      </c>
      <c r="F130" s="0" t="n">
        <f aca="false">'Vas megye'!F143</f>
        <v>0</v>
      </c>
      <c r="G130" s="0" t="n">
        <f aca="false">'Vas megye'!G143</f>
        <v>0</v>
      </c>
      <c r="H130" s="0" t="n">
        <f aca="false">'Vas megye'!H143</f>
        <v>0</v>
      </c>
      <c r="I130" s="0" t="n">
        <f aca="false">'Vas megye'!I143</f>
        <v>11</v>
      </c>
      <c r="J130" s="0" t="n">
        <f aca="false">'Vas megye'!J143</f>
        <v>505</v>
      </c>
      <c r="K130" s="0" t="n">
        <f aca="false">'Vas megye'!K143</f>
        <v>2</v>
      </c>
      <c r="L130" s="0" t="n">
        <f aca="false">'Vas megye'!L143</f>
        <v>0</v>
      </c>
      <c r="M130" s="0" t="n">
        <f aca="false">'Vas megye'!M143</f>
        <v>0</v>
      </c>
      <c r="N130" s="0" t="n">
        <f aca="false">'Vas megye'!N143</f>
        <v>0</v>
      </c>
    </row>
    <row r="131" customFormat="false" ht="13.8" hidden="false" customHeight="false" outlineLevel="0" collapsed="false">
      <c r="A131" s="0" t="str">
        <f aca="false">'Vas megye'!A144</f>
        <v>Harasztifalu</v>
      </c>
      <c r="B131" s="0" t="n">
        <f aca="false">'Vas megye'!B144</f>
        <v>0</v>
      </c>
      <c r="C131" s="0" t="n">
        <f aca="false">'Vas megye'!C144</f>
        <v>321</v>
      </c>
      <c r="D131" s="0" t="n">
        <f aca="false">'Vas megye'!D144</f>
        <v>4</v>
      </c>
      <c r="E131" s="0" t="n">
        <f aca="false">'Vas megye'!E144</f>
        <v>98</v>
      </c>
      <c r="F131" s="0" t="n">
        <f aca="false">'Vas megye'!F144</f>
        <v>0</v>
      </c>
      <c r="G131" s="0" t="n">
        <f aca="false">'Vas megye'!G144</f>
        <v>0</v>
      </c>
      <c r="H131" s="0" t="n">
        <f aca="false">'Vas megye'!H144</f>
        <v>0</v>
      </c>
      <c r="I131" s="0" t="n">
        <f aca="false">'Vas megye'!I144</f>
        <v>12</v>
      </c>
      <c r="J131" s="0" t="n">
        <f aca="false">'Vas megye'!J144</f>
        <v>310</v>
      </c>
      <c r="K131" s="0" t="n">
        <f aca="false">'Vas megye'!K144</f>
        <v>1</v>
      </c>
      <c r="L131" s="0" t="n">
        <f aca="false">'Vas megye'!L144</f>
        <v>170</v>
      </c>
      <c r="M131" s="0" t="n">
        <f aca="false">'Vas megye'!M144</f>
        <v>0</v>
      </c>
      <c r="N131" s="0" t="n">
        <f aca="false">'Vas megye'!N144</f>
        <v>0</v>
      </c>
    </row>
    <row r="132" customFormat="false" ht="13.8" hidden="false" customHeight="false" outlineLevel="0" collapsed="false">
      <c r="A132" s="0" t="str">
        <f aca="false">'Vas megye'!A145</f>
        <v>Hollós (Egyházas-)</v>
      </c>
      <c r="B132" s="0" t="n">
        <f aca="false">'Vas megye'!B145</f>
        <v>0</v>
      </c>
      <c r="C132" s="0" t="n">
        <f aca="false">'Vas megye'!C145</f>
        <v>369</v>
      </c>
      <c r="D132" s="0" t="n">
        <f aca="false">'Vas megye'!D145</f>
        <v>2</v>
      </c>
      <c r="E132" s="0" t="n">
        <f aca="false">'Vas megye'!E145</f>
        <v>0</v>
      </c>
      <c r="F132" s="0" t="n">
        <f aca="false">'Vas megye'!F145</f>
        <v>0</v>
      </c>
      <c r="G132" s="0" t="n">
        <f aca="false">'Vas megye'!G145</f>
        <v>0</v>
      </c>
      <c r="H132" s="0" t="n">
        <f aca="false">'Vas megye'!H145</f>
        <v>0</v>
      </c>
      <c r="I132" s="0" t="n">
        <f aca="false">'Vas megye'!I145</f>
        <v>6</v>
      </c>
      <c r="J132" s="0" t="n">
        <f aca="false">'Vas megye'!J145</f>
        <v>466</v>
      </c>
      <c r="K132" s="0" t="n">
        <f aca="false">'Vas megye'!K145</f>
        <v>1</v>
      </c>
      <c r="L132" s="0" t="n">
        <f aca="false">'Vas megye'!L145</f>
        <v>0</v>
      </c>
      <c r="M132" s="0" t="n">
        <f aca="false">'Vas megye'!M145</f>
        <v>0</v>
      </c>
      <c r="N132" s="0" t="n">
        <f aca="false">'Vas megye'!N145</f>
        <v>0</v>
      </c>
    </row>
    <row r="133" customFormat="false" ht="13.8" hidden="false" customHeight="false" outlineLevel="0" collapsed="false">
      <c r="A133" s="0" t="str">
        <f aca="false">'Vas megye'!A146</f>
        <v>Hollós (Hidas-)</v>
      </c>
      <c r="B133" s="0" t="n">
        <f aca="false">'Vas megye'!B146</f>
        <v>0</v>
      </c>
      <c r="C133" s="0" t="n">
        <f aca="false">'Vas megye'!C146</f>
        <v>495</v>
      </c>
      <c r="D133" s="0" t="n">
        <f aca="false">'Vas megye'!D146</f>
        <v>3</v>
      </c>
      <c r="E133" s="0" t="n">
        <f aca="false">'Vas megye'!E146</f>
        <v>0</v>
      </c>
      <c r="F133" s="0" t="n">
        <f aca="false">'Vas megye'!F146</f>
        <v>0</v>
      </c>
      <c r="G133" s="0" t="n">
        <f aca="false">'Vas megye'!G146</f>
        <v>0</v>
      </c>
      <c r="H133" s="0" t="n">
        <f aca="false">'Vas megye'!H146</f>
        <v>0</v>
      </c>
      <c r="I133" s="0" t="n">
        <f aca="false">'Vas megye'!I146</f>
        <v>17</v>
      </c>
      <c r="J133" s="0" t="n">
        <f aca="false">'Vas megye'!J146</f>
        <v>589</v>
      </c>
      <c r="K133" s="0" t="n">
        <f aca="false">'Vas megye'!K146</f>
        <v>0</v>
      </c>
      <c r="L133" s="0" t="n">
        <f aca="false">'Vas megye'!L146</f>
        <v>0</v>
      </c>
      <c r="M133" s="0" t="n">
        <f aca="false">'Vas megye'!M146</f>
        <v>0</v>
      </c>
      <c r="N133" s="0" t="n">
        <f aca="false">'Vas megye'!N146</f>
        <v>0</v>
      </c>
    </row>
    <row r="134" customFormat="false" ht="13.8" hidden="false" customHeight="false" outlineLevel="0" collapsed="false">
      <c r="A134" s="0" t="str">
        <f aca="false">'Vas megye'!A147</f>
        <v>Hollós (Nemes-)</v>
      </c>
      <c r="B134" s="0" t="n">
        <f aca="false">'Vas megye'!B147</f>
        <v>0</v>
      </c>
      <c r="C134" s="0" t="n">
        <f aca="false">'Vas megye'!C147</f>
        <v>290</v>
      </c>
      <c r="D134" s="0" t="n">
        <f aca="false">'Vas megye'!D147</f>
        <v>1</v>
      </c>
      <c r="E134" s="0" t="n">
        <f aca="false">'Vas megye'!E147</f>
        <v>0</v>
      </c>
      <c r="F134" s="0" t="n">
        <f aca="false">'Vas megye'!F147</f>
        <v>0</v>
      </c>
      <c r="G134" s="0" t="n">
        <f aca="false">'Vas megye'!G147</f>
        <v>0</v>
      </c>
      <c r="H134" s="0" t="n">
        <f aca="false">'Vas megye'!H147</f>
        <v>0</v>
      </c>
      <c r="I134" s="0" t="n">
        <f aca="false">'Vas megye'!I147</f>
        <v>38</v>
      </c>
      <c r="J134" s="0" t="n">
        <f aca="false">'Vas megye'!J147</f>
        <v>349</v>
      </c>
      <c r="K134" s="0" t="n">
        <f aca="false">'Vas megye'!K147</f>
        <v>0</v>
      </c>
      <c r="L134" s="0" t="n">
        <f aca="false">'Vas megye'!L147</f>
        <v>0</v>
      </c>
      <c r="M134" s="0" t="n">
        <f aca="false">'Vas megye'!M147</f>
        <v>0</v>
      </c>
      <c r="N134" s="0" t="n">
        <f aca="false">'Vas megye'!N147</f>
        <v>0</v>
      </c>
    </row>
    <row r="135" customFormat="false" ht="13.8" hidden="false" customHeight="false" outlineLevel="0" collapsed="false">
      <c r="A135" s="0" t="str">
        <f aca="false">'Vas megye'!A148</f>
        <v>Hollós (Rempe-)</v>
      </c>
      <c r="B135" s="0" t="n">
        <f aca="false">'Vas megye'!B148</f>
        <v>0</v>
      </c>
      <c r="C135" s="0" t="n">
        <f aca="false">'Vas megye'!C148</f>
        <v>294</v>
      </c>
      <c r="D135" s="0" t="n">
        <f aca="false">'Vas megye'!D148</f>
        <v>0</v>
      </c>
      <c r="E135" s="0" t="n">
        <f aca="false">'Vas megye'!E148</f>
        <v>0</v>
      </c>
      <c r="F135" s="0" t="n">
        <f aca="false">'Vas megye'!F148</f>
        <v>0</v>
      </c>
      <c r="G135" s="0" t="n">
        <f aca="false">'Vas megye'!G148</f>
        <v>0</v>
      </c>
      <c r="H135" s="0" t="n">
        <f aca="false">'Vas megye'!H148</f>
        <v>0</v>
      </c>
      <c r="I135" s="0" t="n">
        <f aca="false">'Vas megye'!I148</f>
        <v>47</v>
      </c>
      <c r="J135" s="0" t="n">
        <f aca="false">'Vas megye'!J148</f>
        <v>340</v>
      </c>
      <c r="K135" s="0" t="n">
        <f aca="false">'Vas megye'!K148</f>
        <v>0</v>
      </c>
      <c r="L135" s="0" t="n">
        <f aca="false">'Vas megye'!L148</f>
        <v>0</v>
      </c>
      <c r="M135" s="0" t="n">
        <f aca="false">'Vas megye'!M148</f>
        <v>0</v>
      </c>
      <c r="N135" s="0" t="n">
        <f aca="false">'Vas megye'!N148</f>
        <v>0</v>
      </c>
    </row>
    <row r="136" customFormat="false" ht="13.8" hidden="false" customHeight="false" outlineLevel="0" collapsed="false">
      <c r="A136" s="0" t="str">
        <f aca="false">'Vas megye'!A149</f>
        <v>Ispánk</v>
      </c>
      <c r="B136" s="0" t="n">
        <f aca="false">'Vas megye'!B149</f>
        <v>0</v>
      </c>
      <c r="C136" s="0" t="n">
        <f aca="false">'Vas megye'!C149</f>
        <v>236</v>
      </c>
      <c r="D136" s="0" t="n">
        <f aca="false">'Vas megye'!D149</f>
        <v>0</v>
      </c>
      <c r="E136" s="0" t="n">
        <f aca="false">'Vas megye'!E149</f>
        <v>0</v>
      </c>
      <c r="F136" s="0" t="n">
        <f aca="false">'Vas megye'!F149</f>
        <v>1</v>
      </c>
      <c r="G136" s="0" t="n">
        <f aca="false">'Vas megye'!G149</f>
        <v>0</v>
      </c>
      <c r="H136" s="0" t="n">
        <f aca="false">'Vas megye'!H149</f>
        <v>0</v>
      </c>
      <c r="I136" s="0" t="n">
        <f aca="false">'Vas megye'!I149</f>
        <v>19</v>
      </c>
      <c r="J136" s="0" t="n">
        <f aca="false">'Vas megye'!J149</f>
        <v>236</v>
      </c>
      <c r="K136" s="0" t="n">
        <f aca="false">'Vas megye'!K149</f>
        <v>1</v>
      </c>
      <c r="L136" s="0" t="n">
        <f aca="false">'Vas megye'!L149</f>
        <v>0</v>
      </c>
      <c r="M136" s="0" t="n">
        <f aca="false">'Vas megye'!M149</f>
        <v>0</v>
      </c>
      <c r="N136" s="0" t="n">
        <f aca="false">'Vas megye'!N149</f>
        <v>0</v>
      </c>
    </row>
    <row r="137" customFormat="false" ht="13.8" hidden="false" customHeight="false" outlineLevel="0" collapsed="false">
      <c r="A137" s="0" t="str">
        <f aca="false">'Vas megye'!A150</f>
        <v>Iváncz</v>
      </c>
      <c r="B137" s="0" t="n">
        <f aca="false">'Vas megye'!B150</f>
        <v>0</v>
      </c>
      <c r="C137" s="0" t="n">
        <f aca="false">'Vas megye'!C150</f>
        <v>718</v>
      </c>
      <c r="D137" s="0" t="n">
        <f aca="false">'Vas megye'!D150</f>
        <v>9</v>
      </c>
      <c r="E137" s="0" t="n">
        <f aca="false">'Vas megye'!E150</f>
        <v>1</v>
      </c>
      <c r="F137" s="0" t="n">
        <f aca="false">'Vas megye'!F150</f>
        <v>1</v>
      </c>
      <c r="G137" s="0" t="n">
        <f aca="false">'Vas megye'!G150</f>
        <v>1</v>
      </c>
      <c r="H137" s="0" t="n">
        <f aca="false">'Vas megye'!H150</f>
        <v>51</v>
      </c>
      <c r="I137" s="0" t="n">
        <f aca="false">'Vas megye'!I150</f>
        <v>20</v>
      </c>
      <c r="J137" s="0" t="n">
        <f aca="false">'Vas megye'!J150</f>
        <v>837</v>
      </c>
      <c r="K137" s="0" t="n">
        <f aca="false">'Vas megye'!K150</f>
        <v>14</v>
      </c>
      <c r="L137" s="0" t="n">
        <f aca="false">'Vas megye'!L150</f>
        <v>8</v>
      </c>
      <c r="M137" s="0" t="n">
        <f aca="false">'Vas megye'!M150</f>
        <v>0</v>
      </c>
      <c r="N137" s="0" t="n">
        <f aca="false">'Vas megye'!N150</f>
        <v>2</v>
      </c>
    </row>
    <row r="138" customFormat="false" ht="13.8" hidden="false" customHeight="false" outlineLevel="0" collapsed="false">
      <c r="A138" s="0" t="str">
        <f aca="false">'Vas megye'!A151</f>
        <v>Jánosfa, Felsőjánosfa</v>
      </c>
      <c r="B138" s="0" t="n">
        <f aca="false">'Vas megye'!B151</f>
        <v>0</v>
      </c>
      <c r="C138" s="0" t="n">
        <f aca="false">'Vas megye'!C151</f>
        <v>108</v>
      </c>
      <c r="D138" s="0" t="n">
        <f aca="false">'Vas megye'!D151</f>
        <v>2</v>
      </c>
      <c r="E138" s="0" t="n">
        <f aca="false">'Vas megye'!E151</f>
        <v>0</v>
      </c>
      <c r="F138" s="0" t="n">
        <f aca="false">'Vas megye'!F151</f>
        <v>0</v>
      </c>
      <c r="G138" s="0" t="n">
        <f aca="false">'Vas megye'!G151</f>
        <v>0</v>
      </c>
      <c r="H138" s="0" t="n">
        <f aca="false">'Vas megye'!H151</f>
        <v>0</v>
      </c>
      <c r="I138" s="0" t="n">
        <f aca="false">'Vas megye'!I151</f>
        <v>21</v>
      </c>
      <c r="J138" s="0" t="n">
        <f aca="false">'Vas megye'!J151</f>
        <v>122</v>
      </c>
      <c r="K138" s="0" t="n">
        <f aca="false">'Vas megye'!K151</f>
        <v>1</v>
      </c>
      <c r="L138" s="0" t="n">
        <f aca="false">'Vas megye'!L151</f>
        <v>0</v>
      </c>
      <c r="M138" s="0" t="n">
        <f aca="false">'Vas megye'!M151</f>
        <v>0</v>
      </c>
      <c r="N138" s="0" t="n">
        <f aca="false">'Vas megye'!N151</f>
        <v>0</v>
      </c>
    </row>
    <row r="139" customFormat="false" ht="13.8" hidden="false" customHeight="false" outlineLevel="0" collapsed="false">
      <c r="A139" s="0" t="str">
        <f aca="false">'Vas megye'!A152</f>
        <v>Karácsfa</v>
      </c>
      <c r="B139" s="0" t="n">
        <f aca="false">'Vas megye'!B152</f>
        <v>0</v>
      </c>
      <c r="C139" s="0" t="n">
        <f aca="false">'Vas megye'!C152</f>
        <v>4</v>
      </c>
      <c r="D139" s="0" t="n">
        <f aca="false">'Vas megye'!D152</f>
        <v>401</v>
      </c>
      <c r="E139" s="0" t="n">
        <f aca="false">'Vas megye'!E152</f>
        <v>5</v>
      </c>
      <c r="F139" s="0" t="n">
        <f aca="false">'Vas megye'!F152</f>
        <v>0</v>
      </c>
      <c r="G139" s="0" t="n">
        <f aca="false">'Vas megye'!G152</f>
        <v>0</v>
      </c>
      <c r="H139" s="0" t="n">
        <f aca="false">'Vas megye'!H152</f>
        <v>0</v>
      </c>
      <c r="I139" s="0" t="n">
        <f aca="false">'Vas megye'!I152</f>
        <v>22</v>
      </c>
      <c r="J139" s="0" t="n">
        <f aca="false">'Vas megye'!J152</f>
        <v>4</v>
      </c>
      <c r="K139" s="0" t="n">
        <f aca="false">'Vas megye'!K152</f>
        <v>363</v>
      </c>
      <c r="L139" s="0" t="n">
        <f aca="false">'Vas megye'!L152</f>
        <v>7</v>
      </c>
      <c r="M139" s="0" t="n">
        <f aca="false">'Vas megye'!M152</f>
        <v>0</v>
      </c>
      <c r="N139" s="0" t="n">
        <f aca="false">'Vas megye'!N152</f>
        <v>1</v>
      </c>
    </row>
    <row r="140" customFormat="false" ht="13.8" hidden="false" customHeight="false" outlineLevel="0" collapsed="false">
      <c r="A140" s="0" t="str">
        <f aca="false">'Vas megye'!A153</f>
        <v>Katafa</v>
      </c>
      <c r="B140" s="0" t="n">
        <f aca="false">'Vas megye'!B153</f>
        <v>0</v>
      </c>
      <c r="C140" s="0" t="n">
        <f aca="false">'Vas megye'!C153</f>
        <v>264</v>
      </c>
      <c r="D140" s="0" t="n">
        <f aca="false">'Vas megye'!D153</f>
        <v>0</v>
      </c>
      <c r="E140" s="0" t="n">
        <f aca="false">'Vas megye'!E153</f>
        <v>0</v>
      </c>
      <c r="F140" s="0" t="n">
        <f aca="false">'Vas megye'!F153</f>
        <v>0</v>
      </c>
      <c r="G140" s="0" t="n">
        <f aca="false">'Vas megye'!G153</f>
        <v>0</v>
      </c>
      <c r="H140" s="0" t="n">
        <f aca="false">'Vas megye'!H153</f>
        <v>0</v>
      </c>
      <c r="I140" s="0" t="n">
        <f aca="false">'Vas megye'!I153</f>
        <v>23</v>
      </c>
      <c r="J140" s="0" t="n">
        <f aca="false">'Vas megye'!J153</f>
        <v>344</v>
      </c>
      <c r="K140" s="0" t="n">
        <f aca="false">'Vas megye'!K153</f>
        <v>1</v>
      </c>
      <c r="L140" s="0" t="n">
        <f aca="false">'Vas megye'!L153</f>
        <v>0</v>
      </c>
      <c r="M140" s="0" t="n">
        <f aca="false">'Vas megye'!M153</f>
        <v>1</v>
      </c>
      <c r="N140" s="0" t="n">
        <f aca="false">'Vas megye'!N153</f>
        <v>0</v>
      </c>
    </row>
    <row r="141" customFormat="false" ht="13.8" hidden="false" customHeight="false" outlineLevel="0" collapsed="false">
      <c r="A141" s="0" t="str">
        <f aca="false">'Vas megye'!A154</f>
        <v>Kemesmál</v>
      </c>
      <c r="B141" s="0" t="n">
        <f aca="false">'Vas megye'!B154</f>
        <v>0</v>
      </c>
      <c r="C141" s="0" t="n">
        <f aca="false">'Vas megye'!C154</f>
        <v>103</v>
      </c>
      <c r="D141" s="0" t="n">
        <f aca="false">'Vas megye'!D154</f>
        <v>1</v>
      </c>
      <c r="E141" s="0" t="n">
        <f aca="false">'Vas megye'!E154</f>
        <v>0</v>
      </c>
      <c r="F141" s="0" t="n">
        <f aca="false">'Vas megye'!F154</f>
        <v>0</v>
      </c>
      <c r="G141" s="0" t="n">
        <f aca="false">'Vas megye'!G154</f>
        <v>0</v>
      </c>
      <c r="H141" s="0" t="n">
        <f aca="false">'Vas megye'!H154</f>
        <v>0</v>
      </c>
      <c r="I141" s="0" t="n">
        <f aca="false">'Vas megye'!I154</f>
        <v>24</v>
      </c>
      <c r="J141" s="0" t="n">
        <f aca="false">'Vas megye'!J154</f>
        <v>112</v>
      </c>
      <c r="K141" s="0" t="n">
        <f aca="false">'Vas megye'!K154</f>
        <v>1</v>
      </c>
      <c r="L141" s="0" t="n">
        <f aca="false">'Vas megye'!L154</f>
        <v>5</v>
      </c>
      <c r="M141" s="0" t="n">
        <f aca="false">'Vas megye'!M154</f>
        <v>0</v>
      </c>
      <c r="N141" s="0" t="n">
        <f aca="false">'Vas megye'!N154</f>
        <v>0</v>
      </c>
    </row>
    <row r="142" customFormat="false" ht="13.8" hidden="false" customHeight="false" outlineLevel="0" collapsed="false">
      <c r="A142" s="0" t="str">
        <f aca="false">'Vas megye'!A155</f>
        <v>Kertes, Kertes (Pinka-)</v>
      </c>
      <c r="B142" s="0" t="n">
        <f aca="false">'Vas megye'!B155</f>
        <v>0</v>
      </c>
      <c r="C142" s="0" t="n">
        <f aca="false">'Vas megye'!C155</f>
        <v>10</v>
      </c>
      <c r="D142" s="0" t="n">
        <f aca="false">'Vas megye'!D155</f>
        <v>557</v>
      </c>
      <c r="E142" s="0" t="n">
        <f aca="false">'Vas megye'!E155</f>
        <v>5</v>
      </c>
      <c r="F142" s="0" t="n">
        <f aca="false">'Vas megye'!F155</f>
        <v>0</v>
      </c>
      <c r="G142" s="0" t="n">
        <f aca="false">'Vas megye'!G155</f>
        <v>0</v>
      </c>
      <c r="H142" s="0" t="n">
        <f aca="false">'Vas megye'!H155</f>
        <v>0</v>
      </c>
      <c r="I142" s="0" t="n">
        <f aca="false">'Vas megye'!I155</f>
        <v>25</v>
      </c>
      <c r="J142" s="0" t="n">
        <f aca="false">'Vas megye'!J155</f>
        <v>9</v>
      </c>
      <c r="K142" s="0" t="n">
        <f aca="false">'Vas megye'!K155</f>
        <v>648</v>
      </c>
      <c r="L142" s="0" t="n">
        <f aca="false">'Vas megye'!L155</f>
        <v>13</v>
      </c>
      <c r="M142" s="0" t="n">
        <f aca="false">'Vas megye'!M155</f>
        <v>0</v>
      </c>
      <c r="N142" s="0" t="n">
        <f aca="false">'Vas megye'!N155</f>
        <v>0</v>
      </c>
    </row>
    <row r="143" customFormat="false" ht="13.8" hidden="false" customHeight="false" outlineLevel="0" collapsed="false">
      <c r="A143" s="0" t="str">
        <f aca="false">'Vas megye'!A156</f>
        <v>Kölked (Kis-)</v>
      </c>
      <c r="B143" s="0" t="n">
        <f aca="false">'Vas megye'!B156</f>
        <v>0</v>
      </c>
      <c r="C143" s="0" t="n">
        <f aca="false">'Vas megye'!C156</f>
        <v>189</v>
      </c>
      <c r="D143" s="0" t="n">
        <f aca="false">'Vas megye'!D156</f>
        <v>6</v>
      </c>
      <c r="E143" s="0" t="n">
        <f aca="false">'Vas megye'!E156</f>
        <v>5</v>
      </c>
      <c r="F143" s="0" t="n">
        <f aca="false">'Vas megye'!F156</f>
        <v>0</v>
      </c>
      <c r="G143" s="0" t="n">
        <f aca="false">'Vas megye'!G156</f>
        <v>0</v>
      </c>
      <c r="H143" s="0" t="n">
        <f aca="false">'Vas megye'!H156</f>
        <v>0</v>
      </c>
      <c r="I143" s="0" t="n">
        <f aca="false">'Vas megye'!I156</f>
        <v>26</v>
      </c>
      <c r="J143" s="0" t="n">
        <f aca="false">'Vas megye'!J156</f>
        <v>146</v>
      </c>
      <c r="K143" s="0" t="n">
        <f aca="false">'Vas megye'!K156</f>
        <v>3</v>
      </c>
      <c r="L143" s="0" t="n">
        <f aca="false">'Vas megye'!L156</f>
        <v>4</v>
      </c>
      <c r="M143" s="0" t="n">
        <f aca="false">'Vas megye'!M156</f>
        <v>0</v>
      </c>
      <c r="N143" s="0" t="n">
        <f aca="false">'Vas megye'!N156</f>
        <v>0</v>
      </c>
    </row>
    <row r="144" customFormat="false" ht="13.8" hidden="false" customHeight="false" outlineLevel="0" collapsed="false">
      <c r="A144" s="0" t="str">
        <f aca="false">'Vas megye'!A157</f>
        <v>Kölked (Nagy-)</v>
      </c>
      <c r="B144" s="0" t="n">
        <f aca="false">'Vas megye'!B157</f>
        <v>0</v>
      </c>
      <c r="C144" s="0" t="n">
        <f aca="false">'Vas megye'!C157</f>
        <v>391</v>
      </c>
      <c r="D144" s="0" t="n">
        <f aca="false">'Vas megye'!D157</f>
        <v>1</v>
      </c>
      <c r="E144" s="0" t="n">
        <f aca="false">'Vas megye'!E157</f>
        <v>0</v>
      </c>
      <c r="F144" s="0" t="n">
        <f aca="false">'Vas megye'!F157</f>
        <v>0</v>
      </c>
      <c r="G144" s="0" t="n">
        <f aca="false">'Vas megye'!G157</f>
        <v>0</v>
      </c>
      <c r="H144" s="0" t="n">
        <f aca="false">'Vas megye'!H157</f>
        <v>0</v>
      </c>
      <c r="I144" s="0" t="n">
        <f aca="false">'Vas megye'!I157</f>
        <v>35</v>
      </c>
      <c r="J144" s="0" t="n">
        <f aca="false">'Vas megye'!J157</f>
        <v>385</v>
      </c>
      <c r="K144" s="0" t="n">
        <f aca="false">'Vas megye'!K157</f>
        <v>11</v>
      </c>
      <c r="L144" s="0" t="n">
        <f aca="false">'Vas megye'!L157</f>
        <v>16</v>
      </c>
      <c r="M144" s="0" t="n">
        <f aca="false">'Vas megye'!M157</f>
        <v>0</v>
      </c>
      <c r="N144" s="0" t="n">
        <f aca="false">'Vas megye'!N157</f>
        <v>0</v>
      </c>
    </row>
    <row r="145" customFormat="false" ht="13.8" hidden="false" customHeight="false" outlineLevel="0" collapsed="false">
      <c r="A145" s="0" t="str">
        <f aca="false">'Vas megye'!A158</f>
        <v>Körmend</v>
      </c>
      <c r="B145" s="0" t="n">
        <f aca="false">'Vas megye'!B158</f>
        <v>0</v>
      </c>
      <c r="C145" s="0" t="n">
        <f aca="false">'Vas megye'!C158</f>
        <v>4259</v>
      </c>
      <c r="D145" s="0" t="n">
        <f aca="false">'Vas megye'!D158</f>
        <v>280</v>
      </c>
      <c r="E145" s="0" t="n">
        <f aca="false">'Vas megye'!E158</f>
        <v>20</v>
      </c>
      <c r="F145" s="0" t="n">
        <f aca="false">'Vas megye'!F158</f>
        <v>6</v>
      </c>
      <c r="G145" s="0" t="n">
        <f aca="false">'Vas megye'!G158</f>
        <v>8</v>
      </c>
      <c r="H145" s="0" t="n">
        <f aca="false">'Vas megye'!H158</f>
        <v>0</v>
      </c>
      <c r="I145" s="0" t="n">
        <f aca="false">'Vas megye'!I158</f>
        <v>29</v>
      </c>
      <c r="J145" s="0" t="n">
        <f aca="false">'Vas megye'!J158</f>
        <v>4916</v>
      </c>
      <c r="K145" s="0" t="n">
        <f aca="false">'Vas megye'!K158</f>
        <v>317</v>
      </c>
      <c r="L145" s="0" t="n">
        <f aca="false">'Vas megye'!L158</f>
        <v>38</v>
      </c>
      <c r="M145" s="0" t="n">
        <f aca="false">'Vas megye'!M158</f>
        <v>24</v>
      </c>
      <c r="N145" s="0" t="n">
        <f aca="false">'Vas megye'!N158</f>
        <v>39</v>
      </c>
    </row>
    <row r="146" customFormat="false" ht="13.8" hidden="false" customHeight="false" outlineLevel="0" collapsed="false">
      <c r="A146" s="0" t="str">
        <f aca="false">'Vas megye'!A159</f>
        <v>Lovaszad</v>
      </c>
      <c r="B146" s="0" t="n">
        <f aca="false">'Vas megye'!B159</f>
        <v>0</v>
      </c>
      <c r="C146" s="0" t="n">
        <f aca="false">'Vas megye'!C159</f>
        <v>8</v>
      </c>
      <c r="D146" s="0" t="n">
        <f aca="false">'Vas megye'!D159</f>
        <v>201</v>
      </c>
      <c r="E146" s="0" t="n">
        <f aca="false">'Vas megye'!E159</f>
        <v>1</v>
      </c>
      <c r="F146" s="0" t="n">
        <f aca="false">'Vas megye'!F159</f>
        <v>0</v>
      </c>
      <c r="G146" s="0" t="n">
        <f aca="false">'Vas megye'!G159</f>
        <v>0</v>
      </c>
      <c r="H146" s="0" t="n">
        <f aca="false">'Vas megye'!H159</f>
        <v>0</v>
      </c>
      <c r="I146" s="0" t="n">
        <f aca="false">'Vas megye'!I159</f>
        <v>30</v>
      </c>
      <c r="J146" s="0" t="n">
        <f aca="false">'Vas megye'!J159</f>
        <v>7</v>
      </c>
      <c r="K146" s="0" t="n">
        <f aca="false">'Vas megye'!K159</f>
        <v>208</v>
      </c>
      <c r="L146" s="0" t="n">
        <f aca="false">'Vas megye'!L159</f>
        <v>0</v>
      </c>
      <c r="M146" s="0" t="n">
        <f aca="false">'Vas megye'!M159</f>
        <v>0</v>
      </c>
      <c r="N146" s="0" t="n">
        <f aca="false">'Vas megye'!N159</f>
        <v>0</v>
      </c>
    </row>
    <row r="147" customFormat="false" ht="13.8" hidden="false" customHeight="false" outlineLevel="0" collapsed="false">
      <c r="A147" s="0" t="str">
        <f aca="false">'Vas megye'!A160</f>
        <v>Magyarósd, Orimagyarósd</v>
      </c>
      <c r="B147" s="0" t="n">
        <f aca="false">'Vas megye'!B160</f>
        <v>0</v>
      </c>
      <c r="C147" s="0" t="n">
        <f aca="false">'Vas megye'!C160</f>
        <v>342</v>
      </c>
      <c r="D147" s="0" t="n">
        <f aca="false">'Vas megye'!D160</f>
        <v>9</v>
      </c>
      <c r="E147" s="0" t="n">
        <f aca="false">'Vas megye'!E160</f>
        <v>0</v>
      </c>
      <c r="F147" s="0" t="n">
        <f aca="false">'Vas megye'!F160</f>
        <v>0</v>
      </c>
      <c r="G147" s="0" t="n">
        <f aca="false">'Vas megye'!G160</f>
        <v>1</v>
      </c>
      <c r="H147" s="0" t="n">
        <f aca="false">'Vas megye'!H160</f>
        <v>0</v>
      </c>
      <c r="I147" s="0" t="n">
        <f aca="false">'Vas megye'!I160</f>
        <v>32</v>
      </c>
      <c r="J147" s="0" t="n">
        <f aca="false">'Vas megye'!J160</f>
        <v>389</v>
      </c>
      <c r="K147" s="0" t="n">
        <f aca="false">'Vas megye'!K160</f>
        <v>10</v>
      </c>
      <c r="L147" s="0" t="n">
        <f aca="false">'Vas megye'!L160</f>
        <v>0</v>
      </c>
      <c r="M147" s="0" t="n">
        <f aca="false">'Vas megye'!M160</f>
        <v>0</v>
      </c>
      <c r="N147" s="0" t="n">
        <f aca="false">'Vas megye'!N160</f>
        <v>0</v>
      </c>
    </row>
    <row r="148" customFormat="false" ht="13.8" hidden="false" customHeight="false" outlineLevel="0" collapsed="false">
      <c r="A148" s="0" t="str">
        <f aca="false">'Vas megye'!A161</f>
        <v>Morácz (Hegyhát-), Felsőmarácz, Hegyhátmarácz</v>
      </c>
      <c r="B148" s="0" t="n">
        <f aca="false">'Vas megye'!B161</f>
        <v>0</v>
      </c>
      <c r="C148" s="0" t="n">
        <f aca="false">'Vas megye'!C161</f>
        <v>704</v>
      </c>
      <c r="D148" s="0" t="n">
        <f aca="false">'Vas megye'!D161</f>
        <v>0</v>
      </c>
      <c r="E148" s="0" t="n">
        <f aca="false">'Vas megye'!E161</f>
        <v>0</v>
      </c>
      <c r="F148" s="0" t="n">
        <f aca="false">'Vas megye'!F161</f>
        <v>0</v>
      </c>
      <c r="G148" s="0" t="n">
        <f aca="false">'Vas megye'!G161</f>
        <v>0</v>
      </c>
      <c r="H148" s="0" t="n">
        <f aca="false">'Vas megye'!H161</f>
        <v>0</v>
      </c>
      <c r="I148" s="0" t="n">
        <f aca="false">'Vas megye'!I161</f>
        <v>14</v>
      </c>
      <c r="J148" s="0" t="n">
        <f aca="false">'Vas megye'!J161</f>
        <v>829</v>
      </c>
      <c r="K148" s="0" t="n">
        <f aca="false">'Vas megye'!K161</f>
        <v>1</v>
      </c>
      <c r="L148" s="0" t="n">
        <f aca="false">'Vas megye'!L161</f>
        <v>0</v>
      </c>
      <c r="M148" s="0" t="n">
        <f aca="false">'Vas megye'!M161</f>
        <v>0</v>
      </c>
      <c r="N148" s="0" t="n">
        <f aca="false">'Vas megye'!N161</f>
        <v>0</v>
      </c>
    </row>
    <row r="149" customFormat="false" ht="13.8" hidden="false" customHeight="false" outlineLevel="0" collapsed="false">
      <c r="A149" s="0" t="str">
        <f aca="false">'Vas megye'!A162</f>
        <v>Mindszent (Pinka-)</v>
      </c>
      <c r="B149" s="0" t="n">
        <f aca="false">'Vas megye'!B162</f>
        <v>0</v>
      </c>
      <c r="C149" s="0" t="n">
        <f aca="false">'Vas megye'!C162</f>
        <v>672</v>
      </c>
      <c r="D149" s="0" t="n">
        <f aca="false">'Vas megye'!D162</f>
        <v>39</v>
      </c>
      <c r="E149" s="0" t="n">
        <f aca="false">'Vas megye'!E162</f>
        <v>0</v>
      </c>
      <c r="F149" s="0" t="n">
        <f aca="false">'Vas megye'!F162</f>
        <v>0</v>
      </c>
      <c r="G149" s="0" t="n">
        <f aca="false">'Vas megye'!G162</f>
        <v>0</v>
      </c>
      <c r="H149" s="0" t="n">
        <f aca="false">'Vas megye'!H162</f>
        <v>0</v>
      </c>
      <c r="I149" s="0" t="n">
        <f aca="false">'Vas megye'!I162</f>
        <v>43</v>
      </c>
      <c r="J149" s="0" t="n">
        <f aca="false">'Vas megye'!J162</f>
        <v>777</v>
      </c>
      <c r="K149" s="0" t="n">
        <f aca="false">'Vas megye'!K162</f>
        <v>13</v>
      </c>
      <c r="L149" s="0" t="n">
        <f aca="false">'Vas megye'!L162</f>
        <v>1</v>
      </c>
      <c r="M149" s="0" t="n">
        <f aca="false">'Vas megye'!M162</f>
        <v>0</v>
      </c>
      <c r="N149" s="0" t="n">
        <f aca="false">'Vas megye'!N162</f>
        <v>0</v>
      </c>
    </row>
    <row r="150" customFormat="false" ht="13.8" hidden="false" customHeight="false" outlineLevel="0" collapsed="false">
      <c r="A150" s="0" t="str">
        <f aca="false">'Vas megye'!A163</f>
        <v>Mizdó (Nagy-)</v>
      </c>
      <c r="B150" s="0" t="n">
        <f aca="false">'Vas megye'!B163</f>
        <v>0</v>
      </c>
      <c r="C150" s="0" t="n">
        <f aca="false">'Vas megye'!C163</f>
        <v>292</v>
      </c>
      <c r="D150" s="0" t="n">
        <f aca="false">'Vas megye'!D163</f>
        <v>0</v>
      </c>
      <c r="E150" s="0" t="n">
        <f aca="false">'Vas megye'!E163</f>
        <v>0</v>
      </c>
      <c r="F150" s="0" t="n">
        <f aca="false">'Vas megye'!F163</f>
        <v>0</v>
      </c>
      <c r="G150" s="0" t="n">
        <f aca="false">'Vas megye'!G163</f>
        <v>0</v>
      </c>
      <c r="H150" s="0" t="n">
        <f aca="false">'Vas megye'!H163</f>
        <v>0</v>
      </c>
      <c r="I150" s="0" t="n">
        <f aca="false">'Vas megye'!I163</f>
        <v>36</v>
      </c>
      <c r="J150" s="0" t="n">
        <f aca="false">'Vas megye'!J163</f>
        <v>365</v>
      </c>
      <c r="K150" s="0" t="n">
        <f aca="false">'Vas megye'!K163</f>
        <v>0</v>
      </c>
      <c r="L150" s="0" t="n">
        <f aca="false">'Vas megye'!L163</f>
        <v>0</v>
      </c>
      <c r="M150" s="0" t="n">
        <f aca="false">'Vas megye'!M163</f>
        <v>0</v>
      </c>
      <c r="N150" s="0" t="n">
        <f aca="false">'Vas megye'!N163</f>
        <v>19</v>
      </c>
    </row>
    <row r="151" customFormat="false" ht="13.8" hidden="false" customHeight="false" outlineLevel="0" collapsed="false">
      <c r="A151" s="0" t="str">
        <f aca="false">'Vas megye'!A164</f>
        <v>Nádalla (Horvát-)</v>
      </c>
      <c r="B151" s="0" t="n">
        <f aca="false">'Vas megye'!B164</f>
        <v>0</v>
      </c>
      <c r="C151" s="0" t="n">
        <f aca="false">'Vas megye'!C164</f>
        <v>755</v>
      </c>
      <c r="D151" s="0" t="n">
        <f aca="false">'Vas megye'!D164</f>
        <v>17</v>
      </c>
      <c r="E151" s="0" t="n">
        <f aca="false">'Vas megye'!E164</f>
        <v>1</v>
      </c>
      <c r="F151" s="0" t="n">
        <f aca="false">'Vas megye'!F164</f>
        <v>0</v>
      </c>
      <c r="G151" s="0" t="n">
        <f aca="false">'Vas megye'!G164</f>
        <v>0</v>
      </c>
      <c r="H151" s="0" t="n">
        <f aca="false">'Vas megye'!H164</f>
        <v>0</v>
      </c>
      <c r="I151" s="0" t="n">
        <f aca="false">'Vas megye'!I164</f>
        <v>18</v>
      </c>
      <c r="J151" s="0" t="n">
        <f aca="false">'Vas megye'!J164</f>
        <v>180</v>
      </c>
      <c r="K151" s="0" t="n">
        <f aca="false">'Vas megye'!K164</f>
        <v>26</v>
      </c>
      <c r="L151" s="0" t="n">
        <f aca="false">'Vas megye'!L164</f>
        <v>649</v>
      </c>
      <c r="M151" s="0" t="n">
        <f aca="false">'Vas megye'!M164</f>
        <v>3</v>
      </c>
      <c r="N151" s="0" t="n">
        <f aca="false">'Vas megye'!N164</f>
        <v>1</v>
      </c>
    </row>
    <row r="152" customFormat="false" ht="13.8" hidden="false" customHeight="false" outlineLevel="0" collapsed="false">
      <c r="A152" s="0" t="str">
        <f aca="false">'Vas megye'!A165</f>
        <v>Nádalla (Magyar-)</v>
      </c>
      <c r="B152" s="0" t="n">
        <f aca="false">'Vas megye'!B165</f>
        <v>0</v>
      </c>
      <c r="C152" s="0" t="n">
        <f aca="false">'Vas megye'!C165</f>
        <v>146</v>
      </c>
      <c r="D152" s="0" t="n">
        <f aca="false">'Vas megye'!D165</f>
        <v>1</v>
      </c>
      <c r="E152" s="0" t="n">
        <f aca="false">'Vas megye'!E165</f>
        <v>1</v>
      </c>
      <c r="F152" s="0" t="n">
        <f aca="false">'Vas megye'!F165</f>
        <v>1</v>
      </c>
      <c r="G152" s="0" t="n">
        <f aca="false">'Vas megye'!G165</f>
        <v>0</v>
      </c>
      <c r="H152" s="0" t="n">
        <f aca="false">'Vas megye'!H165</f>
        <v>0</v>
      </c>
      <c r="I152" s="0" t="n">
        <f aca="false">'Vas megye'!I165</f>
        <v>31</v>
      </c>
      <c r="J152" s="0" t="n">
        <f aca="false">'Vas megye'!J165</f>
        <v>183</v>
      </c>
      <c r="K152" s="0" t="n">
        <f aca="false">'Vas megye'!K165</f>
        <v>5</v>
      </c>
      <c r="L152" s="0" t="n">
        <f aca="false">'Vas megye'!L165</f>
        <v>4</v>
      </c>
      <c r="M152" s="0" t="n">
        <f aca="false">'Vas megye'!M165</f>
        <v>0</v>
      </c>
      <c r="N152" s="0" t="n">
        <f aca="false">'Vas megye'!N165</f>
        <v>1</v>
      </c>
    </row>
    <row r="153" customFormat="false" ht="13.8" hidden="false" customHeight="false" outlineLevel="0" collapsed="false">
      <c r="A153" s="0" t="str">
        <f aca="false">'Vas megye'!A166</f>
        <v>Nádosd, Nádasd</v>
      </c>
      <c r="B153" s="0" t="n">
        <f aca="false">'Vas megye'!B166</f>
        <v>0</v>
      </c>
      <c r="C153" s="0" t="n">
        <f aca="false">'Vas megye'!C166</f>
        <v>1118</v>
      </c>
      <c r="D153" s="0" t="n">
        <f aca="false">'Vas megye'!D166</f>
        <v>16</v>
      </c>
      <c r="E153" s="0" t="n">
        <f aca="false">'Vas megye'!E166</f>
        <v>2</v>
      </c>
      <c r="F153" s="0" t="n">
        <f aca="false">'Vas megye'!F166</f>
        <v>0</v>
      </c>
      <c r="G153" s="0" t="n">
        <f aca="false">'Vas megye'!G166</f>
        <v>0</v>
      </c>
      <c r="H153" s="0" t="n">
        <f aca="false">'Vas megye'!H166</f>
        <v>0</v>
      </c>
      <c r="I153" s="0" t="n">
        <f aca="false">'Vas megye'!I166</f>
        <v>34</v>
      </c>
      <c r="J153" s="0" t="n">
        <f aca="false">'Vas megye'!J166</f>
        <v>1397</v>
      </c>
      <c r="K153" s="0" t="n">
        <f aca="false">'Vas megye'!K166</f>
        <v>6</v>
      </c>
      <c r="L153" s="0" t="n">
        <f aca="false">'Vas megye'!L166</f>
        <v>0</v>
      </c>
      <c r="M153" s="0" t="n">
        <f aca="false">'Vas megye'!M166</f>
        <v>0</v>
      </c>
      <c r="N153" s="0" t="n">
        <f aca="false">'Vas megye'!N166</f>
        <v>0</v>
      </c>
    </row>
    <row r="154" customFormat="false" ht="13.8" hidden="false" customHeight="false" outlineLevel="0" collapsed="false">
      <c r="A154" s="0" t="str">
        <f aca="false">'Vas megye'!A167</f>
        <v>Pankasz</v>
      </c>
      <c r="B154" s="0" t="n">
        <f aca="false">'Vas megye'!B167</f>
        <v>0</v>
      </c>
      <c r="C154" s="0" t="n">
        <f aca="false">'Vas megye'!C167</f>
        <v>391</v>
      </c>
      <c r="D154" s="0" t="n">
        <f aca="false">'Vas megye'!D167</f>
        <v>7</v>
      </c>
      <c r="E154" s="0" t="n">
        <f aca="false">'Vas megye'!E167</f>
        <v>0</v>
      </c>
      <c r="F154" s="0" t="n">
        <f aca="false">'Vas megye'!F167</f>
        <v>0</v>
      </c>
      <c r="G154" s="0" t="n">
        <f aca="false">'Vas megye'!G167</f>
        <v>0</v>
      </c>
      <c r="H154" s="0" t="n">
        <f aca="false">'Vas megye'!H167</f>
        <v>0</v>
      </c>
      <c r="I154" s="0" t="n">
        <f aca="false">'Vas megye'!I167</f>
        <v>42</v>
      </c>
      <c r="J154" s="0" t="n">
        <f aca="false">'Vas megye'!J167</f>
        <v>469</v>
      </c>
      <c r="K154" s="0" t="n">
        <f aca="false">'Vas megye'!K167</f>
        <v>1</v>
      </c>
      <c r="L154" s="0" t="n">
        <f aca="false">'Vas megye'!L167</f>
        <v>0</v>
      </c>
      <c r="M154" s="0" t="n">
        <f aca="false">'Vas megye'!M167</f>
        <v>0</v>
      </c>
      <c r="N154" s="0" t="n">
        <f aca="false">'Vas megye'!N167</f>
        <v>0</v>
      </c>
    </row>
    <row r="155" customFormat="false" ht="13.8" hidden="false" customHeight="false" outlineLevel="0" collapsed="false">
      <c r="A155" s="0" t="str">
        <f aca="false">'Vas megye'!A168</f>
        <v>Rádocz (Egyházas-)</v>
      </c>
      <c r="B155" s="0" t="n">
        <f aca="false">'Vas megye'!B168</f>
        <v>0</v>
      </c>
      <c r="C155" s="0" t="n">
        <f aca="false">'Vas megye'!C168</f>
        <v>681</v>
      </c>
      <c r="D155" s="0" t="n">
        <f aca="false">'Vas megye'!D168</f>
        <v>3</v>
      </c>
      <c r="E155" s="0" t="n">
        <f aca="false">'Vas megye'!E168</f>
        <v>0</v>
      </c>
      <c r="F155" s="0" t="n">
        <f aca="false">'Vas megye'!F168</f>
        <v>0</v>
      </c>
      <c r="G155" s="0" t="n">
        <f aca="false">'Vas megye'!G168</f>
        <v>0</v>
      </c>
      <c r="H155" s="0" t="n">
        <f aca="false">'Vas megye'!H168</f>
        <v>0</v>
      </c>
      <c r="I155" s="0" t="n">
        <f aca="false">'Vas megye'!I168</f>
        <v>7</v>
      </c>
      <c r="J155" s="0" t="n">
        <f aca="false">'Vas megye'!J168</f>
        <v>783</v>
      </c>
      <c r="K155" s="0" t="n">
        <f aca="false">'Vas megye'!K168</f>
        <v>6</v>
      </c>
      <c r="L155" s="0" t="n">
        <f aca="false">'Vas megye'!L168</f>
        <v>0</v>
      </c>
      <c r="M155" s="0" t="n">
        <f aca="false">'Vas megye'!M168</f>
        <v>0</v>
      </c>
      <c r="N155" s="0" t="n">
        <f aca="false">'Vas megye'!N168</f>
        <v>1</v>
      </c>
    </row>
    <row r="156" customFormat="false" ht="13.8" hidden="false" customHeight="false" outlineLevel="0" collapsed="false">
      <c r="A156" s="0" t="str">
        <f aca="false">'Vas megye'!A169</f>
        <v>Rádocz (Puszta-)</v>
      </c>
      <c r="B156" s="0" t="n">
        <f aca="false">'Vas megye'!B169</f>
        <v>0</v>
      </c>
      <c r="C156" s="0" t="n">
        <f aca="false">'Vas megye'!C169</f>
        <v>372</v>
      </c>
      <c r="D156" s="0" t="n">
        <f aca="false">'Vas megye'!D169</f>
        <v>5</v>
      </c>
      <c r="E156" s="0" t="n">
        <f aca="false">'Vas megye'!E169</f>
        <v>2</v>
      </c>
      <c r="F156" s="0" t="n">
        <f aca="false">'Vas megye'!F169</f>
        <v>0</v>
      </c>
      <c r="G156" s="0" t="n">
        <f aca="false">'Vas megye'!G169</f>
        <v>0</v>
      </c>
      <c r="H156" s="0" t="n">
        <f aca="false">'Vas megye'!H169</f>
        <v>0</v>
      </c>
      <c r="I156" s="0" t="n">
        <f aca="false">'Vas megye'!I169</f>
        <v>44</v>
      </c>
      <c r="J156" s="0" t="n">
        <f aca="false">'Vas megye'!J169</f>
        <v>418</v>
      </c>
      <c r="K156" s="0" t="n">
        <f aca="false">'Vas megye'!K169</f>
        <v>7</v>
      </c>
      <c r="L156" s="0" t="n">
        <f aca="false">'Vas megye'!L169</f>
        <v>4</v>
      </c>
      <c r="M156" s="0" t="n">
        <f aca="false">'Vas megye'!M169</f>
        <v>0</v>
      </c>
      <c r="N156" s="0" t="n">
        <f aca="false">'Vas megye'!N169</f>
        <v>0</v>
      </c>
    </row>
    <row r="157" customFormat="false" ht="13.8" hidden="false" customHeight="false" outlineLevel="0" collapsed="false">
      <c r="A157" s="0" t="str">
        <f aca="false">'Vas megye'!A170</f>
        <v>Rákos (Kis-)</v>
      </c>
      <c r="B157" s="0" t="n">
        <f aca="false">'Vas megye'!B170</f>
        <v>0</v>
      </c>
      <c r="C157" s="0" t="n">
        <f aca="false">'Vas megye'!C170</f>
        <v>386</v>
      </c>
      <c r="D157" s="0" t="n">
        <f aca="false">'Vas megye'!D170</f>
        <v>0</v>
      </c>
      <c r="E157" s="0" t="n">
        <f aca="false">'Vas megye'!E170</f>
        <v>0</v>
      </c>
      <c r="F157" s="0" t="n">
        <f aca="false">'Vas megye'!F170</f>
        <v>0</v>
      </c>
      <c r="G157" s="0" t="n">
        <f aca="false">'Vas megye'!G170</f>
        <v>0</v>
      </c>
      <c r="H157" s="0" t="n">
        <f aca="false">'Vas megye'!H170</f>
        <v>0</v>
      </c>
      <c r="I157" s="0" t="n">
        <f aca="false">'Vas megye'!I170</f>
        <v>27</v>
      </c>
      <c r="J157" s="0" t="n">
        <f aca="false">'Vas megye'!J170</f>
        <v>442</v>
      </c>
      <c r="K157" s="0" t="n">
        <f aca="false">'Vas megye'!K170</f>
        <v>3</v>
      </c>
      <c r="L157" s="0" t="n">
        <f aca="false">'Vas megye'!L170</f>
        <v>0</v>
      </c>
      <c r="M157" s="0" t="n">
        <f aca="false">'Vas megye'!M170</f>
        <v>0</v>
      </c>
      <c r="N157" s="0" t="n">
        <f aca="false">'Vas megye'!N170</f>
        <v>0</v>
      </c>
    </row>
    <row r="158" customFormat="false" ht="13.8" hidden="false" customHeight="false" outlineLevel="0" collapsed="false">
      <c r="A158" s="0" t="str">
        <f aca="false">'Vas megye'!A171</f>
        <v>Rákos (Nagy-)</v>
      </c>
      <c r="B158" s="0" t="n">
        <f aca="false">'Vas megye'!B171</f>
        <v>0</v>
      </c>
      <c r="C158" s="0" t="n">
        <f aca="false">'Vas megye'!C171</f>
        <v>489</v>
      </c>
      <c r="D158" s="0" t="n">
        <f aca="false">'Vas megye'!D171</f>
        <v>0</v>
      </c>
      <c r="E158" s="0" t="n">
        <f aca="false">'Vas megye'!E171</f>
        <v>0</v>
      </c>
      <c r="F158" s="0" t="n">
        <f aca="false">'Vas megye'!F171</f>
        <v>0</v>
      </c>
      <c r="G158" s="0" t="n">
        <f aca="false">'Vas megye'!G171</f>
        <v>0</v>
      </c>
      <c r="H158" s="0" t="n">
        <f aca="false">'Vas megye'!H171</f>
        <v>0</v>
      </c>
      <c r="I158" s="0" t="n">
        <f aca="false">'Vas megye'!I171</f>
        <v>37</v>
      </c>
      <c r="J158" s="0" t="n">
        <f aca="false">'Vas megye'!J171</f>
        <v>501</v>
      </c>
      <c r="K158" s="0" t="n">
        <f aca="false">'Vas megye'!K171</f>
        <v>0</v>
      </c>
      <c r="L158" s="0" t="n">
        <f aca="false">'Vas megye'!L171</f>
        <v>0</v>
      </c>
      <c r="M158" s="0" t="n">
        <f aca="false">'Vas megye'!M171</f>
        <v>0</v>
      </c>
      <c r="N158" s="0" t="n">
        <f aca="false">'Vas megye'!N171</f>
        <v>0</v>
      </c>
    </row>
    <row r="159" customFormat="false" ht="13.8" hidden="false" customHeight="false" outlineLevel="0" collapsed="false">
      <c r="A159" s="0" t="str">
        <f aca="false">'Vas megye'!A172</f>
        <v>Saál (Hegyhát-), Hegyhátsál</v>
      </c>
      <c r="B159" s="0" t="n">
        <f aca="false">'Vas megye'!B172</f>
        <v>0</v>
      </c>
      <c r="C159" s="0" t="n">
        <f aca="false">'Vas megye'!C172</f>
        <v>275</v>
      </c>
      <c r="D159" s="0" t="n">
        <f aca="false">'Vas megye'!D172</f>
        <v>1</v>
      </c>
      <c r="E159" s="0" t="n">
        <f aca="false">'Vas megye'!E172</f>
        <v>0</v>
      </c>
      <c r="F159" s="0" t="n">
        <f aca="false">'Vas megye'!F172</f>
        <v>0</v>
      </c>
      <c r="G159" s="0" t="n">
        <f aca="false">'Vas megye'!G172</f>
        <v>0</v>
      </c>
      <c r="H159" s="0" t="n">
        <f aca="false">'Vas megye'!H172</f>
        <v>0</v>
      </c>
      <c r="I159" s="0" t="n">
        <f aca="false">'Vas megye'!I172</f>
        <v>15</v>
      </c>
      <c r="J159" s="0" t="n">
        <f aca="false">'Vas megye'!J172</f>
        <v>336</v>
      </c>
      <c r="K159" s="0" t="n">
        <f aca="false">'Vas megye'!K172</f>
        <v>0</v>
      </c>
      <c r="L159" s="0" t="n">
        <f aca="false">'Vas megye'!L172</f>
        <v>0</v>
      </c>
      <c r="M159" s="0" t="n">
        <f aca="false">'Vas megye'!M172</f>
        <v>0</v>
      </c>
      <c r="N159" s="0" t="n">
        <f aca="false">'Vas megye'!N172</f>
        <v>0</v>
      </c>
    </row>
    <row r="160" customFormat="false" ht="13.8" hidden="false" customHeight="false" outlineLevel="0" collapsed="false">
      <c r="A160" s="0" t="str">
        <f aca="false">'Vas megye'!A173</f>
        <v>Sároslak (Kis-)</v>
      </c>
      <c r="B160" s="0" t="n">
        <f aca="false">'Vas megye'!B173</f>
        <v>0</v>
      </c>
      <c r="C160" s="0" t="n">
        <f aca="false">'Vas megye'!C173</f>
        <v>295</v>
      </c>
      <c r="D160" s="0" t="n">
        <f aca="false">'Vas megye'!D173</f>
        <v>0</v>
      </c>
      <c r="E160" s="0" t="n">
        <f aca="false">'Vas megye'!E173</f>
        <v>1</v>
      </c>
      <c r="F160" s="0" t="n">
        <f aca="false">'Vas megye'!F173</f>
        <v>1</v>
      </c>
      <c r="G160" s="0" t="n">
        <f aca="false">'Vas megye'!G173</f>
        <v>0</v>
      </c>
      <c r="H160" s="0" t="n">
        <f aca="false">'Vas megye'!H173</f>
        <v>0</v>
      </c>
      <c r="I160" s="0" t="n">
        <f aca="false">'Vas megye'!I173</f>
        <v>28</v>
      </c>
      <c r="J160" s="0" t="n">
        <f aca="false">'Vas megye'!J173</f>
        <v>317</v>
      </c>
      <c r="K160" s="0" t="n">
        <f aca="false">'Vas megye'!K173</f>
        <v>4</v>
      </c>
      <c r="L160" s="0" t="n">
        <f aca="false">'Vas megye'!L173</f>
        <v>3</v>
      </c>
      <c r="M160" s="0" t="n">
        <f aca="false">'Vas megye'!M173</f>
        <v>0</v>
      </c>
      <c r="N160" s="0" t="n">
        <f aca="false">'Vas megye'!N173</f>
        <v>0</v>
      </c>
    </row>
    <row r="161" customFormat="false" ht="13.8" hidden="false" customHeight="false" outlineLevel="0" collapsed="false">
      <c r="A161" s="0" t="str">
        <f aca="false">'Vas megye'!A174</f>
        <v>Sároslak (Német-), Sároslak (Nagy-)</v>
      </c>
      <c r="B161" s="0" t="n">
        <f aca="false">'Vas megye'!B174</f>
        <v>0</v>
      </c>
      <c r="C161" s="0" t="n">
        <f aca="false">'Vas megye'!C174</f>
        <v>19</v>
      </c>
      <c r="D161" s="0" t="n">
        <f aca="false">'Vas megye'!D174</f>
        <v>743</v>
      </c>
      <c r="E161" s="0" t="n">
        <f aca="false">'Vas megye'!E174</f>
        <v>3</v>
      </c>
      <c r="F161" s="0" t="n">
        <f aca="false">'Vas megye'!F174</f>
        <v>0</v>
      </c>
      <c r="G161" s="0" t="n">
        <f aca="false">'Vas megye'!G174</f>
        <v>0</v>
      </c>
      <c r="H161" s="0" t="n">
        <f aca="false">'Vas megye'!H174</f>
        <v>0</v>
      </c>
      <c r="I161" s="0" t="n">
        <f aca="false">'Vas megye'!I174</f>
        <v>40</v>
      </c>
      <c r="J161" s="0" t="n">
        <f aca="false">'Vas megye'!J174</f>
        <v>14</v>
      </c>
      <c r="K161" s="0" t="n">
        <f aca="false">'Vas megye'!K174</f>
        <v>875</v>
      </c>
      <c r="L161" s="0" t="n">
        <f aca="false">'Vas megye'!L174</f>
        <v>4</v>
      </c>
      <c r="M161" s="0" t="n">
        <f aca="false">'Vas megye'!M174</f>
        <v>0</v>
      </c>
      <c r="N161" s="0" t="n">
        <f aca="false">'Vas megye'!N174</f>
        <v>0</v>
      </c>
    </row>
    <row r="162" customFormat="false" ht="13.8" hidden="false" customHeight="false" outlineLevel="0" collapsed="false">
      <c r="A162" s="0" t="str">
        <f aca="false">'Vas megye'!A175</f>
        <v>Szaknyér</v>
      </c>
      <c r="B162" s="0" t="n">
        <f aca="false">'Vas megye'!B175</f>
        <v>0</v>
      </c>
      <c r="C162" s="0" t="n">
        <f aca="false">'Vas megye'!C175</f>
        <v>141</v>
      </c>
      <c r="D162" s="0" t="n">
        <f aca="false">'Vas megye'!D175</f>
        <v>0</v>
      </c>
      <c r="E162" s="0" t="n">
        <f aca="false">'Vas megye'!E175</f>
        <v>0</v>
      </c>
      <c r="F162" s="0" t="n">
        <f aca="false">'Vas megye'!F175</f>
        <v>0</v>
      </c>
      <c r="G162" s="0" t="n">
        <f aca="false">'Vas megye'!G175</f>
        <v>0</v>
      </c>
      <c r="H162" s="0" t="n">
        <f aca="false">'Vas megye'!H175</f>
        <v>0</v>
      </c>
      <c r="I162" s="0" t="n">
        <f aca="false">'Vas megye'!I175</f>
        <v>48</v>
      </c>
      <c r="J162" s="0" t="n">
        <f aca="false">'Vas megye'!J175</f>
        <v>167</v>
      </c>
      <c r="K162" s="0" t="n">
        <f aca="false">'Vas megye'!K175</f>
        <v>2</v>
      </c>
      <c r="L162" s="0" t="n">
        <f aca="false">'Vas megye'!L175</f>
        <v>0</v>
      </c>
      <c r="M162" s="0" t="n">
        <f aca="false">'Vas megye'!M175</f>
        <v>0</v>
      </c>
      <c r="N162" s="0" t="n">
        <f aca="false">'Vas megye'!N175</f>
        <v>0</v>
      </c>
    </row>
    <row r="163" customFormat="false" ht="13.8" hidden="false" customHeight="false" outlineLevel="0" collapsed="false">
      <c r="A163" s="0" t="str">
        <f aca="false">'Vas megye'!A176</f>
        <v>Szarvaskend</v>
      </c>
      <c r="B163" s="0" t="n">
        <f aca="false">'Vas megye'!B176</f>
        <v>0</v>
      </c>
      <c r="C163" s="0" t="n">
        <f aca="false">'Vas megye'!C176</f>
        <v>571</v>
      </c>
      <c r="D163" s="0" t="n">
        <f aca="false">'Vas megye'!D176</f>
        <v>0</v>
      </c>
      <c r="E163" s="0" t="n">
        <f aca="false">'Vas megye'!E176</f>
        <v>0</v>
      </c>
      <c r="F163" s="0" t="n">
        <f aca="false">'Vas megye'!F176</f>
        <v>0</v>
      </c>
      <c r="G163" s="0" t="n">
        <f aca="false">'Vas megye'!G176</f>
        <v>0</v>
      </c>
      <c r="H163" s="0" t="n">
        <f aca="false">'Vas megye'!H176</f>
        <v>0</v>
      </c>
      <c r="I163" s="0" t="n">
        <f aca="false">'Vas megye'!I176</f>
        <v>49</v>
      </c>
      <c r="J163" s="0" t="n">
        <f aca="false">'Vas megye'!J176</f>
        <v>648</v>
      </c>
      <c r="K163" s="0" t="n">
        <f aca="false">'Vas megye'!K176</f>
        <v>0</v>
      </c>
      <c r="L163" s="0" t="n">
        <f aca="false">'Vas megye'!L176</f>
        <v>1</v>
      </c>
      <c r="M163" s="0" t="n">
        <f aca="false">'Vas megye'!M176</f>
        <v>0</v>
      </c>
      <c r="N163" s="0" t="n">
        <f aca="false">'Vas megye'!N176</f>
        <v>0</v>
      </c>
    </row>
    <row r="164" customFormat="false" ht="13.8" hidden="false" customHeight="false" outlineLevel="0" collapsed="false">
      <c r="A164" s="0" t="str">
        <f aca="false">'Vas megye'!A177</f>
        <v>Szatta</v>
      </c>
      <c r="B164" s="0" t="n">
        <f aca="false">'Vas megye'!B177</f>
        <v>0</v>
      </c>
      <c r="C164" s="0" t="n">
        <f aca="false">'Vas megye'!C177</f>
        <v>209</v>
      </c>
      <c r="D164" s="0" t="n">
        <f aca="false">'Vas megye'!D177</f>
        <v>0</v>
      </c>
      <c r="E164" s="0" t="n">
        <f aca="false">'Vas megye'!E177</f>
        <v>0</v>
      </c>
      <c r="F164" s="0" t="n">
        <f aca="false">'Vas megye'!F177</f>
        <v>0</v>
      </c>
      <c r="G164" s="0" t="n">
        <f aca="false">'Vas megye'!G177</f>
        <v>0</v>
      </c>
      <c r="H164" s="0" t="n">
        <f aca="false">'Vas megye'!H177</f>
        <v>0</v>
      </c>
      <c r="I164" s="0" t="n">
        <f aca="false">'Vas megye'!I177</f>
        <v>50</v>
      </c>
      <c r="J164" s="0" t="n">
        <f aca="false">'Vas megye'!J177</f>
        <v>203</v>
      </c>
      <c r="K164" s="0" t="n">
        <f aca="false">'Vas megye'!K177</f>
        <v>4</v>
      </c>
      <c r="L164" s="0" t="n">
        <f aca="false">'Vas megye'!L177</f>
        <v>0</v>
      </c>
      <c r="M164" s="0" t="n">
        <f aca="false">'Vas megye'!M177</f>
        <v>2</v>
      </c>
      <c r="N164" s="0" t="n">
        <f aca="false">'Vas megye'!N177</f>
        <v>0</v>
      </c>
    </row>
    <row r="165" customFormat="false" ht="13.8" hidden="false" customHeight="false" outlineLevel="0" collapsed="false">
      <c r="A165" s="0" t="str">
        <f aca="false">'Vas megye'!A178</f>
        <v>Szecsőd (Egyházas-)</v>
      </c>
      <c r="B165" s="0" t="n">
        <f aca="false">'Vas megye'!B178</f>
        <v>8</v>
      </c>
      <c r="C165" s="0" t="n">
        <f aca="false">'Vas megye'!C178</f>
        <v>163</v>
      </c>
      <c r="D165" s="0" t="n">
        <f aca="false">'Vas megye'!D178</f>
        <v>0</v>
      </c>
      <c r="E165" s="0" t="n">
        <f aca="false">'Vas megye'!E178</f>
        <v>0</v>
      </c>
      <c r="F165" s="0" t="n">
        <f aca="false">'Vas megye'!F178</f>
        <v>0</v>
      </c>
      <c r="G165" s="0" t="n">
        <f aca="false">'Vas megye'!G178</f>
        <v>0</v>
      </c>
      <c r="H165" s="0" t="n">
        <f aca="false">'Vas megye'!H178</f>
        <v>0</v>
      </c>
      <c r="I165" s="0" t="n">
        <f aca="false">'Vas megye'!I178</f>
        <v>8</v>
      </c>
      <c r="J165" s="0" t="n">
        <f aca="false">'Vas megye'!J178</f>
        <v>292</v>
      </c>
      <c r="K165" s="0" t="n">
        <f aca="false">'Vas megye'!K178</f>
        <v>3</v>
      </c>
      <c r="L165" s="0" t="n">
        <f aca="false">'Vas megye'!L178</f>
        <v>0</v>
      </c>
      <c r="M165" s="0" t="n">
        <f aca="false">'Vas megye'!M178</f>
        <v>0</v>
      </c>
      <c r="N165" s="0" t="n">
        <f aca="false">'Vas megye'!N178</f>
        <v>0</v>
      </c>
    </row>
    <row r="166" customFormat="false" ht="13.8" hidden="false" customHeight="false" outlineLevel="0" collapsed="false">
      <c r="A166" s="0" t="str">
        <f aca="false">'Vas megye'!A179</f>
        <v>Szecsőd (Molna-)</v>
      </c>
      <c r="B166" s="0" t="n">
        <f aca="false">'Vas megye'!B179</f>
        <v>0</v>
      </c>
      <c r="C166" s="0" t="n">
        <f aca="false">'Vas megye'!C179</f>
        <v>474</v>
      </c>
      <c r="D166" s="0" t="n">
        <f aca="false">'Vas megye'!D179</f>
        <v>0</v>
      </c>
      <c r="E166" s="0" t="n">
        <f aca="false">'Vas megye'!E179</f>
        <v>0</v>
      </c>
      <c r="F166" s="0" t="n">
        <f aca="false">'Vas megye'!F179</f>
        <v>0</v>
      </c>
      <c r="G166" s="0" t="n">
        <f aca="false">'Vas megye'!G179</f>
        <v>0</v>
      </c>
      <c r="H166" s="0" t="n">
        <f aca="false">'Vas megye'!H179</f>
        <v>0</v>
      </c>
      <c r="I166" s="0" t="n">
        <f aca="false">'Vas megye'!I179</f>
        <v>33</v>
      </c>
      <c r="J166" s="0" t="n">
        <f aca="false">'Vas megye'!J179</f>
        <v>619</v>
      </c>
      <c r="K166" s="0" t="n">
        <f aca="false">'Vas megye'!K179</f>
        <v>2</v>
      </c>
      <c r="L166" s="0" t="n">
        <f aca="false">'Vas megye'!L179</f>
        <v>0</v>
      </c>
      <c r="M166" s="0" t="n">
        <f aca="false">'Vas megye'!M179</f>
        <v>0</v>
      </c>
      <c r="N166" s="0" t="n">
        <f aca="false">'Vas megye'!N179</f>
        <v>0</v>
      </c>
    </row>
    <row r="167" customFormat="false" ht="13.8" hidden="false" customHeight="false" outlineLevel="0" collapsed="false">
      <c r="A167" s="0" t="str">
        <f aca="false">'Vas megye'!A180</f>
        <v>Szecsőd (Német-)</v>
      </c>
      <c r="B167" s="0" t="n">
        <f aca="false">'Vas megye'!B180</f>
        <v>0</v>
      </c>
      <c r="C167" s="0" t="n">
        <f aca="false">'Vas megye'!C180</f>
        <v>278</v>
      </c>
      <c r="D167" s="0" t="n">
        <f aca="false">'Vas megye'!D180</f>
        <v>11</v>
      </c>
      <c r="E167" s="0" t="n">
        <f aca="false">'Vas megye'!E180</f>
        <v>0</v>
      </c>
      <c r="F167" s="0" t="n">
        <f aca="false">'Vas megye'!F180</f>
        <v>0</v>
      </c>
      <c r="G167" s="0" t="n">
        <f aca="false">'Vas megye'!G180</f>
        <v>0</v>
      </c>
      <c r="H167" s="0" t="n">
        <f aca="false">'Vas megye'!H180</f>
        <v>0</v>
      </c>
      <c r="I167" s="0" t="n">
        <f aca="false">'Vas megye'!I180</f>
        <v>41</v>
      </c>
      <c r="J167" s="0" t="n">
        <f aca="false">'Vas megye'!J180</f>
        <v>338</v>
      </c>
      <c r="K167" s="0" t="n">
        <f aca="false">'Vas megye'!K180</f>
        <v>0</v>
      </c>
      <c r="L167" s="0" t="n">
        <f aca="false">'Vas megye'!L180</f>
        <v>0</v>
      </c>
      <c r="M167" s="0" t="n">
        <f aca="false">'Vas megye'!M180</f>
        <v>0</v>
      </c>
      <c r="N167" s="0" t="n">
        <f aca="false">'Vas megye'!N180</f>
        <v>0</v>
      </c>
    </row>
    <row r="168" customFormat="false" ht="13.8" hidden="false" customHeight="false" outlineLevel="0" collapsed="false">
      <c r="A168" s="0" t="str">
        <f aca="false">'Vas megye'!A182</f>
        <v>Szent-Jakab, Hegyhátszentjakab</v>
      </c>
      <c r="B168" s="0" t="n">
        <f aca="false">'Vas megye'!B182</f>
        <v>0</v>
      </c>
      <c r="C168" s="0" t="n">
        <f aca="false">'Vas megye'!C182</f>
        <v>285</v>
      </c>
      <c r="D168" s="0" t="n">
        <f aca="false">'Vas megye'!D182</f>
        <v>145</v>
      </c>
      <c r="E168" s="0" t="n">
        <f aca="false">'Vas megye'!E182</f>
        <v>0</v>
      </c>
      <c r="F168" s="0" t="n">
        <f aca="false">'Vas megye'!F182</f>
        <v>0</v>
      </c>
      <c r="G168" s="0" t="n">
        <f aca="false">'Vas megye'!G182</f>
        <v>0</v>
      </c>
      <c r="H168" s="0" t="n">
        <f aca="false">'Vas megye'!H182</f>
        <v>0</v>
      </c>
      <c r="I168" s="0" t="n">
        <f aca="false">'Vas megye'!I182</f>
        <v>51</v>
      </c>
      <c r="J168" s="0" t="n">
        <f aca="false">'Vas megye'!J182</f>
        <v>448</v>
      </c>
      <c r="K168" s="0" t="n">
        <f aca="false">'Vas megye'!K182</f>
        <v>37</v>
      </c>
      <c r="L168" s="0" t="n">
        <f aca="false">'Vas megye'!L182</f>
        <v>0</v>
      </c>
      <c r="M168" s="0" t="n">
        <f aca="false">'Vas megye'!M182</f>
        <v>0</v>
      </c>
      <c r="N168" s="0" t="n">
        <f aca="false">'Vas megye'!N182</f>
        <v>0</v>
      </c>
    </row>
    <row r="169" customFormat="false" ht="13.8" hidden="false" customHeight="false" outlineLevel="0" collapsed="false">
      <c r="A169" s="0" t="str">
        <f aca="false">'Vas megye'!A183</f>
        <v>Szent-Márton (Hegyhát-)</v>
      </c>
      <c r="B169" s="0" t="n">
        <f aca="false">'Vas megye'!B183</f>
        <v>0</v>
      </c>
      <c r="C169" s="0" t="n">
        <f aca="false">'Vas megye'!C183</f>
        <v>251</v>
      </c>
      <c r="D169" s="0" t="n">
        <f aca="false">'Vas megye'!D183</f>
        <v>0</v>
      </c>
      <c r="E169" s="0" t="n">
        <f aca="false">'Vas megye'!E183</f>
        <v>0</v>
      </c>
      <c r="F169" s="0" t="n">
        <f aca="false">'Vas megye'!F183</f>
        <v>0</v>
      </c>
      <c r="G169" s="0" t="n">
        <f aca="false">'Vas megye'!G183</f>
        <v>0</v>
      </c>
      <c r="H169" s="0" t="n">
        <f aca="false">'Vas megye'!H183</f>
        <v>0</v>
      </c>
      <c r="I169" s="0" t="n">
        <f aca="false">'Vas megye'!I183</f>
        <v>16</v>
      </c>
      <c r="J169" s="0" t="n">
        <f aca="false">'Vas megye'!J183</f>
        <v>266</v>
      </c>
      <c r="K169" s="0" t="n">
        <f aca="false">'Vas megye'!K183</f>
        <v>0</v>
      </c>
      <c r="L169" s="0" t="n">
        <f aca="false">'Vas megye'!L183</f>
        <v>0</v>
      </c>
      <c r="M169" s="0" t="n">
        <f aca="false">'Vas megye'!M183</f>
        <v>0</v>
      </c>
      <c r="N169" s="0" t="n">
        <f aca="false">'Vas megye'!N183</f>
        <v>0</v>
      </c>
    </row>
    <row r="170" customFormat="false" ht="13.8" hidden="false" customHeight="false" outlineLevel="0" collapsed="false">
      <c r="A170" s="0" t="str">
        <f aca="false">'Vas megye'!A184</f>
        <v>Szőcze</v>
      </c>
      <c r="B170" s="0" t="n">
        <f aca="false">'Vas megye'!B184</f>
        <v>0</v>
      </c>
      <c r="C170" s="0" t="n">
        <f aca="false">'Vas megye'!C184</f>
        <v>698</v>
      </c>
      <c r="D170" s="0" t="n">
        <f aca="false">'Vas megye'!D184</f>
        <v>4</v>
      </c>
      <c r="E170" s="0" t="n">
        <f aca="false">'Vas megye'!E184</f>
        <v>0</v>
      </c>
      <c r="F170" s="0" t="n">
        <f aca="false">'Vas megye'!F184</f>
        <v>0</v>
      </c>
      <c r="G170" s="0" t="n">
        <f aca="false">'Vas megye'!G184</f>
        <v>1</v>
      </c>
      <c r="H170" s="0" t="n">
        <f aca="false">'Vas megye'!H184</f>
        <v>0</v>
      </c>
      <c r="I170" s="0" t="n">
        <f aca="false">'Vas megye'!I184</f>
        <v>52</v>
      </c>
      <c r="J170" s="0" t="n">
        <f aca="false">'Vas megye'!J184</f>
        <v>702</v>
      </c>
      <c r="K170" s="0" t="n">
        <f aca="false">'Vas megye'!K184</f>
        <v>0</v>
      </c>
      <c r="L170" s="0" t="n">
        <f aca="false">'Vas megye'!L184</f>
        <v>0</v>
      </c>
      <c r="M170" s="0" t="n">
        <f aca="false">'Vas megye'!M184</f>
        <v>0</v>
      </c>
      <c r="N170" s="0" t="n">
        <f aca="false">'Vas megye'!N184</f>
        <v>0</v>
      </c>
    </row>
    <row r="171" customFormat="false" ht="13.8" hidden="false" customHeight="false" outlineLevel="0" collapsed="false">
      <c r="A171" s="0" t="str">
        <f aca="false">'Vas megye'!A185</f>
        <v>Taródfa</v>
      </c>
      <c r="B171" s="0" t="n">
        <f aca="false">'Vas megye'!B185</f>
        <v>0</v>
      </c>
      <c r="C171" s="0" t="n">
        <f aca="false">'Vas megye'!C185</f>
        <v>340</v>
      </c>
      <c r="D171" s="0" t="n">
        <f aca="false">'Vas megye'!D185</f>
        <v>5</v>
      </c>
      <c r="E171" s="0" t="n">
        <f aca="false">'Vas megye'!E185</f>
        <v>0</v>
      </c>
      <c r="F171" s="0" t="n">
        <f aca="false">'Vas megye'!F185</f>
        <v>0</v>
      </c>
      <c r="G171" s="0" t="n">
        <f aca="false">'Vas megye'!G185</f>
        <v>0</v>
      </c>
      <c r="H171" s="0" t="n">
        <f aca="false">'Vas megye'!H185</f>
        <v>0</v>
      </c>
      <c r="I171" s="0" t="n">
        <f aca="false">'Vas megye'!I185</f>
        <v>53</v>
      </c>
      <c r="J171" s="0" t="n">
        <f aca="false">'Vas megye'!J185</f>
        <v>349</v>
      </c>
      <c r="K171" s="0" t="n">
        <f aca="false">'Vas megye'!K185</f>
        <v>15</v>
      </c>
      <c r="L171" s="0" t="n">
        <f aca="false">'Vas megye'!L185</f>
        <v>1</v>
      </c>
      <c r="M171" s="0" t="n">
        <f aca="false">'Vas megye'!M185</f>
        <v>0</v>
      </c>
      <c r="N171" s="0" t="n">
        <f aca="false">'Vas megye'!N185</f>
        <v>0</v>
      </c>
    </row>
    <row r="172" customFormat="false" ht="13.8" hidden="false" customHeight="false" outlineLevel="0" collapsed="false">
      <c r="A172" s="0" t="str">
        <f aca="false">'Vas megye'!A186</f>
        <v>Újfalu (Kis-), Rádóczújfalu</v>
      </c>
      <c r="B172" s="0" t="n">
        <f aca="false">'Vas megye'!B186</f>
        <v>0</v>
      </c>
      <c r="C172" s="0" t="n">
        <f aca="false">'Vas megye'!C186</f>
        <v>181</v>
      </c>
      <c r="D172" s="0" t="n">
        <f aca="false">'Vas megye'!D186</f>
        <v>1</v>
      </c>
      <c r="E172" s="0" t="n">
        <f aca="false">'Vas megye'!E186</f>
        <v>0</v>
      </c>
      <c r="F172" s="0" t="n">
        <f aca="false">'Vas megye'!F186</f>
        <v>0</v>
      </c>
      <c r="G172" s="0" t="n">
        <f aca="false">'Vas megye'!G186</f>
        <v>0</v>
      </c>
      <c r="H172" s="0" t="n">
        <f aca="false">'Vas megye'!H186</f>
        <v>0</v>
      </c>
      <c r="I172" s="0" t="n">
        <f aca="false">'Vas megye'!I186</f>
        <v>46</v>
      </c>
      <c r="J172" s="0" t="n">
        <f aca="false">'Vas megye'!J186</f>
        <v>223</v>
      </c>
      <c r="K172" s="0" t="n">
        <f aca="false">'Vas megye'!K186</f>
        <v>0</v>
      </c>
      <c r="L172" s="0" t="n">
        <f aca="false">'Vas megye'!L186</f>
        <v>0</v>
      </c>
      <c r="M172" s="0" t="n">
        <f aca="false">'Vas megye'!M186</f>
        <v>0</v>
      </c>
      <c r="N172" s="0" t="n">
        <f aca="false">'Vas megye'!N186</f>
        <v>0</v>
      </c>
    </row>
    <row r="173" customFormat="false" ht="13.8" hidden="false" customHeight="false" outlineLevel="0" collapsed="false">
      <c r="A173" s="0" t="str">
        <f aca="false">'Vas megye'!A187</f>
        <v>Vasalla</v>
      </c>
      <c r="B173" s="0" t="n">
        <f aca="false">'Vas megye'!B187</f>
        <v>0</v>
      </c>
      <c r="C173" s="0" t="n">
        <f aca="false">'Vas megye'!C187</f>
        <v>526</v>
      </c>
      <c r="D173" s="0" t="n">
        <f aca="false">'Vas megye'!D187</f>
        <v>3</v>
      </c>
      <c r="E173" s="0" t="n">
        <f aca="false">'Vas megye'!E187</f>
        <v>2</v>
      </c>
      <c r="F173" s="0" t="n">
        <f aca="false">'Vas megye'!F187</f>
        <v>0</v>
      </c>
      <c r="G173" s="0" t="n">
        <f aca="false">'Vas megye'!G187</f>
        <v>0</v>
      </c>
      <c r="H173" s="0" t="n">
        <f aca="false">'Vas megye'!H187</f>
        <v>0</v>
      </c>
      <c r="I173" s="0" t="n">
        <f aca="false">'Vas megye'!I187</f>
        <v>54</v>
      </c>
      <c r="J173" s="0" t="n">
        <f aca="false">'Vas megye'!J187</f>
        <v>543</v>
      </c>
      <c r="K173" s="0" t="n">
        <f aca="false">'Vas megye'!K187</f>
        <v>6</v>
      </c>
      <c r="L173" s="0" t="n">
        <f aca="false">'Vas megye'!L187</f>
        <v>1</v>
      </c>
      <c r="M173" s="0" t="n">
        <f aca="false">'Vas megye'!M187</f>
        <v>0</v>
      </c>
      <c r="N173" s="0" t="n">
        <f aca="false">'Vas megye'!N187</f>
        <v>2</v>
      </c>
    </row>
    <row r="174" customFormat="false" ht="13.8" hidden="false" customHeight="false" outlineLevel="0" collapsed="false">
      <c r="A174" s="0" t="str">
        <f aca="false">'Vas megye'!A188</f>
        <v>Viszák</v>
      </c>
      <c r="B174" s="0" t="n">
        <f aca="false">'Vas megye'!B188</f>
        <v>0</v>
      </c>
      <c r="C174" s="0" t="n">
        <f aca="false">'Vas megye'!C188</f>
        <v>414</v>
      </c>
      <c r="D174" s="0" t="n">
        <f aca="false">'Vas megye'!D188</f>
        <v>4</v>
      </c>
      <c r="E174" s="0" t="n">
        <f aca="false">'Vas megye'!E188</f>
        <v>0</v>
      </c>
      <c r="F174" s="0" t="n">
        <f aca="false">'Vas megye'!F188</f>
        <v>0</v>
      </c>
      <c r="G174" s="0" t="n">
        <f aca="false">'Vas megye'!G188</f>
        <v>0</v>
      </c>
      <c r="H174" s="0" t="n">
        <f aca="false">'Vas megye'!H188</f>
        <v>0</v>
      </c>
      <c r="I174" s="0" t="n">
        <f aca="false">'Vas megye'!I188</f>
        <v>55</v>
      </c>
      <c r="J174" s="0" t="n">
        <f aca="false">'Vas megye'!J188</f>
        <v>461</v>
      </c>
      <c r="K174" s="0" t="n">
        <f aca="false">'Vas megye'!K188</f>
        <v>19</v>
      </c>
      <c r="L174" s="0" t="n">
        <f aca="false">'Vas megye'!L188</f>
        <v>0</v>
      </c>
      <c r="M174" s="0" t="n">
        <f aca="false">'Vas megye'!M188</f>
        <v>0</v>
      </c>
      <c r="N174" s="0" t="n">
        <f aca="false">'Vas megye'!N188</f>
        <v>1</v>
      </c>
    </row>
    <row r="175" customFormat="false" ht="13.8" hidden="false" customHeight="false" outlineLevel="0" collapsed="false">
      <c r="A175" s="0" t="str">
        <f aca="false">'Vas megye'!A191</f>
        <v>Badafalva, Bodafalva</v>
      </c>
      <c r="B175" s="0" t="n">
        <f aca="false">'Vas megye'!B191</f>
        <v>0</v>
      </c>
      <c r="C175" s="0" t="n">
        <f aca="false">'Vas megye'!C191</f>
        <v>11</v>
      </c>
      <c r="D175" s="0" t="n">
        <f aca="false">'Vas megye'!D191</f>
        <v>665</v>
      </c>
      <c r="E175" s="0" t="n">
        <f aca="false">'Vas megye'!E191</f>
        <v>0</v>
      </c>
      <c r="F175" s="0" t="n">
        <f aca="false">'Vas megye'!F191</f>
        <v>3</v>
      </c>
      <c r="G175" s="0" t="n">
        <f aca="false">'Vas megye'!G191</f>
        <v>10</v>
      </c>
      <c r="H175" s="0" t="n">
        <f aca="false">'Vas megye'!H191</f>
        <v>0</v>
      </c>
      <c r="I175" s="0" t="n">
        <f aca="false">'Vas megye'!I191</f>
        <v>3</v>
      </c>
      <c r="J175" s="0" t="n">
        <f aca="false">'Vas megye'!J191</f>
        <v>9</v>
      </c>
      <c r="K175" s="0" t="n">
        <f aca="false">'Vas megye'!K191</f>
        <v>746</v>
      </c>
      <c r="L175" s="0" t="n">
        <f aca="false">'Vas megye'!L191</f>
        <v>0</v>
      </c>
      <c r="M175" s="0" t="n">
        <f aca="false">'Vas megye'!M191</f>
        <v>0</v>
      </c>
      <c r="N175" s="0" t="n">
        <f aca="false">'Vas megye'!N191</f>
        <v>29</v>
      </c>
    </row>
    <row r="176" customFormat="false" ht="13.8" hidden="false" customHeight="false" outlineLevel="0" collapsed="false">
      <c r="A176" s="0" t="str">
        <f aca="false">'Vas megye'!A192</f>
        <v>Bajánháza (Őri-)</v>
      </c>
      <c r="B176" s="0" t="n">
        <f aca="false">'Vas megye'!B192</f>
        <v>0</v>
      </c>
      <c r="C176" s="0" t="n">
        <f aca="false">'Vas megye'!C192</f>
        <v>194</v>
      </c>
      <c r="D176" s="0" t="n">
        <f aca="false">'Vas megye'!D192</f>
        <v>0</v>
      </c>
      <c r="E176" s="0" t="n">
        <f aca="false">'Vas megye'!E192</f>
        <v>0</v>
      </c>
      <c r="F176" s="0" t="n">
        <f aca="false">'Vas megye'!F192</f>
        <v>0</v>
      </c>
      <c r="G176" s="0" t="n">
        <f aca="false">'Vas megye'!G192</f>
        <v>4</v>
      </c>
      <c r="H176" s="0" t="n">
        <f aca="false">'Vas megye'!H192</f>
        <v>0</v>
      </c>
      <c r="I176" s="0" t="n">
        <f aca="false">'Vas megye'!I192</f>
        <v>4</v>
      </c>
      <c r="J176" s="0" t="n">
        <f aca="false">'Vas megye'!J192</f>
        <v>242</v>
      </c>
      <c r="K176" s="0" t="n">
        <f aca="false">'Vas megye'!K192</f>
        <v>1</v>
      </c>
      <c r="L176" s="0" t="n">
        <f aca="false">'Vas megye'!L192</f>
        <v>0</v>
      </c>
      <c r="M176" s="0" t="n">
        <f aca="false">'Vas megye'!M192</f>
        <v>1</v>
      </c>
      <c r="N176" s="0" t="n">
        <f aca="false">'Vas megye'!N192</f>
        <v>2</v>
      </c>
    </row>
    <row r="177" customFormat="false" ht="13.8" hidden="false" customHeight="false" outlineLevel="0" collapsed="false">
      <c r="A177" s="0" t="str">
        <f aca="false">'Vas megye'!A193</f>
        <v>Békató</v>
      </c>
      <c r="B177" s="0" t="n">
        <f aca="false">'Vas megye'!B193</f>
        <v>0</v>
      </c>
      <c r="C177" s="0" t="n">
        <f aca="false">'Vas megye'!C193</f>
        <v>0</v>
      </c>
      <c r="D177" s="0" t="n">
        <f aca="false">'Vas megye'!D193</f>
        <v>262</v>
      </c>
      <c r="E177" s="0" t="n">
        <f aca="false">'Vas megye'!E193</f>
        <v>0</v>
      </c>
      <c r="F177" s="0" t="n">
        <f aca="false">'Vas megye'!F193</f>
        <v>0</v>
      </c>
      <c r="G177" s="0" t="n">
        <f aca="false">'Vas megye'!G193</f>
        <v>2</v>
      </c>
      <c r="H177" s="0" t="n">
        <f aca="false">'Vas megye'!H193</f>
        <v>0</v>
      </c>
      <c r="I177" s="0" t="n">
        <f aca="false">'Vas megye'!I193</f>
        <v>6</v>
      </c>
      <c r="J177" s="0" t="n">
        <f aca="false">'Vas megye'!J193</f>
        <v>0</v>
      </c>
      <c r="K177" s="0" t="n">
        <f aca="false">'Vas megye'!K193</f>
        <v>255</v>
      </c>
      <c r="L177" s="0" t="n">
        <f aca="false">'Vas megye'!L193</f>
        <v>0</v>
      </c>
      <c r="M177" s="0" t="n">
        <f aca="false">'Vas megye'!M193</f>
        <v>0</v>
      </c>
      <c r="N177" s="0" t="n">
        <f aca="false">'Vas megye'!N193</f>
        <v>0</v>
      </c>
    </row>
    <row r="178" customFormat="false" ht="13.8" hidden="false" customHeight="false" outlineLevel="0" collapsed="false">
      <c r="A178" s="0" t="str">
        <f aca="false">'Vas megye'!A194</f>
        <v>Bónisdorf, Bónisfalva</v>
      </c>
      <c r="B178" s="0" t="n">
        <f aca="false">'Vas megye'!B194</f>
        <v>0</v>
      </c>
      <c r="C178" s="0" t="n">
        <f aca="false">'Vas megye'!C194</f>
        <v>0</v>
      </c>
      <c r="D178" s="0" t="n">
        <f aca="false">'Vas megye'!D194</f>
        <v>224</v>
      </c>
      <c r="E178" s="0" t="n">
        <f aca="false">'Vas megye'!E194</f>
        <v>0</v>
      </c>
      <c r="F178" s="0" t="n">
        <f aca="false">'Vas megye'!F194</f>
        <v>0</v>
      </c>
      <c r="G178" s="0" t="n">
        <f aca="false">'Vas megye'!G194</f>
        <v>5</v>
      </c>
      <c r="H178" s="0" t="n">
        <f aca="false">'Vas megye'!H194</f>
        <v>0</v>
      </c>
      <c r="I178" s="0" t="n">
        <f aca="false">'Vas megye'!I194</f>
        <v>7</v>
      </c>
      <c r="J178" s="0" t="n">
        <f aca="false">'Vas megye'!J194</f>
        <v>0</v>
      </c>
      <c r="K178" s="0" t="n">
        <f aca="false">'Vas megye'!K194</f>
        <v>273</v>
      </c>
      <c r="L178" s="0" t="n">
        <f aca="false">'Vas megye'!L194</f>
        <v>0</v>
      </c>
      <c r="M178" s="0" t="n">
        <f aca="false">'Vas megye'!M194</f>
        <v>0</v>
      </c>
      <c r="N178" s="0" t="n">
        <f aca="false">'Vas megye'!N194</f>
        <v>4</v>
      </c>
    </row>
    <row r="179" customFormat="false" ht="13.8" hidden="false" customHeight="false" outlineLevel="0" collapsed="false">
      <c r="A179" s="0" t="str">
        <f aca="false">'Vas megye'!A195</f>
        <v>Börgölin, Újbalázsfalva</v>
      </c>
      <c r="B179" s="0" t="n">
        <f aca="false">'Vas megye'!B195</f>
        <v>0</v>
      </c>
      <c r="C179" s="0" t="n">
        <f aca="false">'Vas megye'!C195</f>
        <v>2</v>
      </c>
      <c r="D179" s="0" t="n">
        <f aca="false">'Vas megye'!D195</f>
        <v>0</v>
      </c>
      <c r="E179" s="0" t="n">
        <f aca="false">'Vas megye'!E195</f>
        <v>0</v>
      </c>
      <c r="F179" s="0" t="n">
        <f aca="false">'Vas megye'!F195</f>
        <v>0</v>
      </c>
      <c r="G179" s="0" t="n">
        <f aca="false">'Vas megye'!G195</f>
        <v>253</v>
      </c>
      <c r="H179" s="0" t="n">
        <f aca="false">'Vas megye'!H195</f>
        <v>0</v>
      </c>
      <c r="I179" s="0" t="n">
        <f aca="false">'Vas megye'!I195</f>
        <v>5</v>
      </c>
      <c r="J179" s="0" t="n">
        <f aca="false">'Vas megye'!J195</f>
        <v>3</v>
      </c>
      <c r="K179" s="0" t="n">
        <f aca="false">'Vas megye'!K195</f>
        <v>2</v>
      </c>
      <c r="L179" s="0" t="n">
        <f aca="false">'Vas megye'!L195</f>
        <v>0</v>
      </c>
      <c r="M179" s="0" t="n">
        <f aca="false">'Vas megye'!M195</f>
        <v>0</v>
      </c>
      <c r="N179" s="0" t="n">
        <f aca="false">'Vas megye'!N195</f>
        <v>282</v>
      </c>
    </row>
    <row r="180" customFormat="false" ht="13.8" hidden="false" customHeight="false" outlineLevel="0" collapsed="false">
      <c r="A180" s="0" t="str">
        <f aca="false">'Vas megye'!A196</f>
        <v>Büdincz, Bűdfalva</v>
      </c>
      <c r="B180" s="0" t="n">
        <f aca="false">'Vas megye'!B196</f>
        <v>0</v>
      </c>
      <c r="C180" s="0" t="n">
        <f aca="false">'Vas megye'!C196</f>
        <v>0</v>
      </c>
      <c r="D180" s="0" t="n">
        <f aca="false">'Vas megye'!D196</f>
        <v>14</v>
      </c>
      <c r="E180" s="0" t="n">
        <f aca="false">'Vas megye'!E196</f>
        <v>0</v>
      </c>
      <c r="F180" s="0" t="n">
        <f aca="false">'Vas megye'!F196</f>
        <v>0</v>
      </c>
      <c r="G180" s="0" t="n">
        <f aca="false">'Vas megye'!G196</f>
        <v>284</v>
      </c>
      <c r="H180" s="0" t="n">
        <f aca="false">'Vas megye'!H196</f>
        <v>0</v>
      </c>
      <c r="I180" s="0" t="n">
        <f aca="false">'Vas megye'!I196</f>
        <v>8</v>
      </c>
      <c r="J180" s="0" t="n">
        <f aca="false">'Vas megye'!J196</f>
        <v>0</v>
      </c>
      <c r="K180" s="0" t="n">
        <f aca="false">'Vas megye'!K196</f>
        <v>16</v>
      </c>
      <c r="L180" s="0" t="n">
        <f aca="false">'Vas megye'!L196</f>
        <v>0</v>
      </c>
      <c r="M180" s="0" t="n">
        <f aca="false">'Vas megye'!M196</f>
        <v>0</v>
      </c>
      <c r="N180" s="0" t="n">
        <f aca="false">'Vas megye'!N196</f>
        <v>320</v>
      </c>
    </row>
    <row r="181" customFormat="false" ht="13.8" hidden="false" customHeight="false" outlineLevel="0" collapsed="false">
      <c r="A181" s="0" t="str">
        <f aca="false">'Vas megye'!A197</f>
        <v>Bükalla</v>
      </c>
      <c r="B181" s="0" t="n">
        <f aca="false">'Vas megye'!B197</f>
        <v>43</v>
      </c>
      <c r="C181" s="0" t="n">
        <f aca="false">'Vas megye'!C197+'Vas megye'!C269+'Vas megye'!C237</f>
        <v>170</v>
      </c>
      <c r="D181" s="0" t="n">
        <f aca="false">'Vas megye'!D197+'Vas megye'!D269+'Vas megye'!D237</f>
        <v>41</v>
      </c>
      <c r="E181" s="0" t="n">
        <f aca="false">'Vas megye'!E197+'Vas megye'!E269+'Vas megye'!E237</f>
        <v>0</v>
      </c>
      <c r="F181" s="0" t="n">
        <f aca="false">'Vas megye'!F197+'Vas megye'!F269+'Vas megye'!F237</f>
        <v>0</v>
      </c>
      <c r="G181" s="0" t="n">
        <f aca="false">'Vas megye'!G197+'Vas megye'!G269+'Vas megye'!G237</f>
        <v>564</v>
      </c>
      <c r="H181" s="0" t="n">
        <f aca="false">'Vas megye'!H197+'Vas megye'!H269+'Vas megye'!H237</f>
        <v>0</v>
      </c>
      <c r="I181" s="0" t="n">
        <f aca="false">'Vas megye'!I197+'Vas megye'!I269+'Vas megye'!I237</f>
        <v>43</v>
      </c>
      <c r="J181" s="0" t="n">
        <f aca="false">'Vas megye'!J197+'Vas megye'!J269+'Vas megye'!J237</f>
        <v>1</v>
      </c>
      <c r="K181" s="0" t="n">
        <f aca="false">'Vas megye'!K197+'Vas megye'!K269+'Vas megye'!K237</f>
        <v>5</v>
      </c>
      <c r="L181" s="0" t="n">
        <f aca="false">'Vas megye'!L197+'Vas megye'!L269+'Vas megye'!L237</f>
        <v>0</v>
      </c>
      <c r="M181" s="0" t="n">
        <f aca="false">'Vas megye'!M197+'Vas megye'!M269+'Vas megye'!M237</f>
        <v>0</v>
      </c>
      <c r="N181" s="0" t="n">
        <f aca="false">'Vas megye'!N197+'Vas megye'!N269+'Vas megye'!N237</f>
        <v>701</v>
      </c>
    </row>
    <row r="182" customFormat="false" ht="13.8" hidden="false" customHeight="false" outlineLevel="0" collapsed="false">
      <c r="A182" s="0" t="str">
        <f aca="false">'Vas megye'!A198</f>
        <v>Csöpincz, Kerkafő</v>
      </c>
      <c r="B182" s="0" t="n">
        <f aca="false">'Vas megye'!B198</f>
        <v>0</v>
      </c>
      <c r="C182" s="0" t="n">
        <f aca="false">'Vas megye'!C198</f>
        <v>0</v>
      </c>
      <c r="D182" s="0" t="n">
        <f aca="false">'Vas megye'!D198</f>
        <v>44</v>
      </c>
      <c r="E182" s="0" t="n">
        <f aca="false">'Vas megye'!E198</f>
        <v>0</v>
      </c>
      <c r="F182" s="0" t="n">
        <f aca="false">'Vas megye'!F198</f>
        <v>0</v>
      </c>
      <c r="G182" s="0" t="n">
        <f aca="false">'Vas megye'!G198</f>
        <v>525</v>
      </c>
      <c r="H182" s="0" t="n">
        <f aca="false">'Vas megye'!H198</f>
        <v>0</v>
      </c>
      <c r="I182" s="0" t="n">
        <f aca="false">'Vas megye'!I198</f>
        <v>32</v>
      </c>
      <c r="J182" s="0" t="n">
        <f aca="false">'Vas megye'!J198</f>
        <v>8</v>
      </c>
      <c r="K182" s="0" t="n">
        <f aca="false">'Vas megye'!K198</f>
        <v>15</v>
      </c>
      <c r="L182" s="0" t="n">
        <f aca="false">'Vas megye'!L198</f>
        <v>0</v>
      </c>
      <c r="M182" s="0" t="n">
        <f aca="false">'Vas megye'!M198</f>
        <v>0</v>
      </c>
      <c r="N182" s="0" t="n">
        <f aca="false">'Vas megye'!N198</f>
        <v>656</v>
      </c>
    </row>
    <row r="183" customFormat="false" ht="13.8" hidden="false" customHeight="false" outlineLevel="0" collapsed="false">
      <c r="A183" s="0" t="str">
        <f aca="false">'Vas megye'!A199</f>
        <v>Csörötnök, Csörötnek</v>
      </c>
      <c r="B183" s="0" t="n">
        <f aca="false">'Vas megye'!B199</f>
        <v>0</v>
      </c>
      <c r="C183" s="0" t="n">
        <f aca="false">'Vas megye'!C199</f>
        <v>647</v>
      </c>
      <c r="D183" s="0" t="n">
        <f aca="false">'Vas megye'!D199</f>
        <v>36</v>
      </c>
      <c r="E183" s="0" t="n">
        <f aca="false">'Vas megye'!E199</f>
        <v>4</v>
      </c>
      <c r="F183" s="0" t="n">
        <f aca="false">'Vas megye'!F199</f>
        <v>0</v>
      </c>
      <c r="G183" s="0" t="n">
        <f aca="false">'Vas megye'!G199</f>
        <v>18</v>
      </c>
      <c r="H183" s="0" t="n">
        <f aca="false">'Vas megye'!H199</f>
        <v>0</v>
      </c>
      <c r="I183" s="0" t="n">
        <f aca="false">'Vas megye'!I199</f>
        <v>9</v>
      </c>
      <c r="J183" s="0" t="n">
        <f aca="false">'Vas megye'!J199</f>
        <v>805</v>
      </c>
      <c r="K183" s="0" t="n">
        <f aca="false">'Vas megye'!K199</f>
        <v>45</v>
      </c>
      <c r="L183" s="0" t="n">
        <f aca="false">'Vas megye'!L199</f>
        <v>1</v>
      </c>
      <c r="M183" s="0" t="n">
        <f aca="false">'Vas megye'!M199</f>
        <v>1</v>
      </c>
      <c r="N183" s="0" t="n">
        <f aca="false">'Vas megye'!N199</f>
        <v>19</v>
      </c>
    </row>
    <row r="184" customFormat="false" ht="13.8" hidden="false" customHeight="false" outlineLevel="0" collapsed="false">
      <c r="A184" s="0" t="str">
        <f aca="false">'Vas megye'!A200</f>
        <v>Dávidháza, Dávidház</v>
      </c>
      <c r="B184" s="0" t="n">
        <f aca="false">'Vas megye'!B200</f>
        <v>0</v>
      </c>
      <c r="C184" s="0" t="n">
        <f aca="false">'Vas megye'!C200</f>
        <v>140</v>
      </c>
      <c r="D184" s="0" t="n">
        <f aca="false">'Vas megye'!D200</f>
        <v>0</v>
      </c>
      <c r="E184" s="0" t="n">
        <f aca="false">'Vas megye'!E200</f>
        <v>0</v>
      </c>
      <c r="F184" s="0" t="n">
        <f aca="false">'Vas megye'!F200</f>
        <v>0</v>
      </c>
      <c r="G184" s="0" t="n">
        <f aca="false">'Vas megye'!G200</f>
        <v>1</v>
      </c>
      <c r="H184" s="0" t="n">
        <f aca="false">'Vas megye'!H200</f>
        <v>0</v>
      </c>
      <c r="I184" s="0" t="n">
        <f aca="false">'Vas megye'!I200</f>
        <v>10</v>
      </c>
      <c r="J184" s="0" t="n">
        <f aca="false">'Vas megye'!J200</f>
        <v>156</v>
      </c>
      <c r="K184" s="0" t="n">
        <f aca="false">'Vas megye'!K200</f>
        <v>1</v>
      </c>
      <c r="L184" s="0" t="n">
        <f aca="false">'Vas megye'!L200</f>
        <v>0</v>
      </c>
      <c r="M184" s="0" t="n">
        <f aca="false">'Vas megye'!M200</f>
        <v>0</v>
      </c>
      <c r="N184" s="0" t="n">
        <f aca="false">'Vas megye'!N200</f>
        <v>2</v>
      </c>
    </row>
    <row r="185" customFormat="false" ht="13.8" hidden="false" customHeight="false" outlineLevel="0" collapsed="false">
      <c r="A185" s="0" t="str">
        <f aca="false">'Vas megye'!A201</f>
        <v>Dobra, Vasdobra</v>
      </c>
      <c r="B185" s="0" t="n">
        <f aca="false">'Vas megye'!B201</f>
        <v>0</v>
      </c>
      <c r="C185" s="0" t="n">
        <f aca="false">'Vas megye'!C201</f>
        <v>5</v>
      </c>
      <c r="D185" s="0" t="n">
        <f aca="false">'Vas megye'!D201</f>
        <v>747</v>
      </c>
      <c r="E185" s="0" t="n">
        <f aca="false">'Vas megye'!E201</f>
        <v>1</v>
      </c>
      <c r="F185" s="0" t="n">
        <f aca="false">'Vas megye'!F201</f>
        <v>1</v>
      </c>
      <c r="G185" s="0" t="n">
        <f aca="false">'Vas megye'!G201</f>
        <v>5</v>
      </c>
      <c r="H185" s="0" t="n">
        <f aca="false">'Vas megye'!H201</f>
        <v>0</v>
      </c>
      <c r="I185" s="0" t="n">
        <f aca="false">'Vas megye'!I201</f>
        <v>78</v>
      </c>
      <c r="J185" s="0" t="n">
        <f aca="false">'Vas megye'!J201</f>
        <v>7</v>
      </c>
      <c r="K185" s="0" t="n">
        <f aca="false">'Vas megye'!K201</f>
        <v>847</v>
      </c>
      <c r="L185" s="0" t="n">
        <f aca="false">'Vas megye'!L201</f>
        <v>0</v>
      </c>
      <c r="M185" s="0" t="n">
        <f aca="false">'Vas megye'!M201</f>
        <v>0</v>
      </c>
      <c r="N185" s="0" t="n">
        <f aca="false">'Vas megye'!N201</f>
        <v>13</v>
      </c>
    </row>
    <row r="186" customFormat="false" ht="13.8" hidden="false" customHeight="false" outlineLevel="0" collapsed="false">
      <c r="A186" s="0" t="str">
        <f aca="false">'Vas megye'!A202</f>
        <v>Dobrafalva</v>
      </c>
      <c r="B186" s="0" t="n">
        <f aca="false">'Vas megye'!B202</f>
        <v>0</v>
      </c>
      <c r="C186" s="0" t="n">
        <f aca="false">'Vas megye'!C202</f>
        <v>1</v>
      </c>
      <c r="D186" s="0" t="n">
        <f aca="false">'Vas megye'!D202</f>
        <v>700</v>
      </c>
      <c r="E186" s="0" t="n">
        <f aca="false">'Vas megye'!E202</f>
        <v>0</v>
      </c>
      <c r="F186" s="0" t="n">
        <f aca="false">'Vas megye'!F202</f>
        <v>0</v>
      </c>
      <c r="G186" s="0" t="n">
        <f aca="false">'Vas megye'!G202</f>
        <v>7</v>
      </c>
      <c r="H186" s="0" t="n">
        <f aca="false">'Vas megye'!H202</f>
        <v>0</v>
      </c>
      <c r="I186" s="0" t="n">
        <f aca="false">'Vas megye'!I202</f>
        <v>11</v>
      </c>
      <c r="J186" s="0" t="n">
        <f aca="false">'Vas megye'!J202</f>
        <v>1</v>
      </c>
      <c r="K186" s="0" t="n">
        <f aca="false">'Vas megye'!K202</f>
        <v>740</v>
      </c>
      <c r="L186" s="0" t="n">
        <f aca="false">'Vas megye'!L202</f>
        <v>3</v>
      </c>
      <c r="M186" s="0" t="n">
        <f aca="false">'Vas megye'!M202</f>
        <v>0</v>
      </c>
      <c r="N186" s="0" t="n">
        <f aca="false">'Vas megye'!N202</f>
        <v>30</v>
      </c>
    </row>
    <row r="187" customFormat="false" ht="13.8" hidden="false" customHeight="false" outlineLevel="0" collapsed="false">
      <c r="A187" s="0" t="str">
        <f aca="false">'Vas megye'!A203</f>
        <v>Dolincz (Kis-), Kisdolány</v>
      </c>
      <c r="B187" s="0" t="n">
        <f aca="false">'Vas megye'!B203</f>
        <v>0</v>
      </c>
      <c r="C187" s="0" t="n">
        <f aca="false">'Vas megye'!C203</f>
        <v>0</v>
      </c>
      <c r="D187" s="0" t="n">
        <f aca="false">'Vas megye'!D203</f>
        <v>1</v>
      </c>
      <c r="E187" s="0" t="n">
        <f aca="false">'Vas megye'!E203</f>
        <v>0</v>
      </c>
      <c r="F187" s="0" t="n">
        <f aca="false">'Vas megye'!F203</f>
        <v>0</v>
      </c>
      <c r="G187" s="0" t="n">
        <f aca="false">'Vas megye'!G203</f>
        <v>105</v>
      </c>
      <c r="H187" s="0" t="n">
        <f aca="false">'Vas megye'!H203</f>
        <v>0</v>
      </c>
      <c r="I187" s="0" t="n">
        <f aca="false">'Vas megye'!I203</f>
        <v>35</v>
      </c>
      <c r="J187" s="0" t="n">
        <f aca="false">'Vas megye'!J203</f>
        <v>8</v>
      </c>
      <c r="K187" s="0" t="n">
        <f aca="false">'Vas megye'!K203</f>
        <v>3</v>
      </c>
      <c r="L187" s="0" t="n">
        <f aca="false">'Vas megye'!L203</f>
        <v>0</v>
      </c>
      <c r="M187" s="0" t="n">
        <f aca="false">'Vas megye'!M203</f>
        <v>0</v>
      </c>
      <c r="N187" s="0" t="n">
        <f aca="false">'Vas megye'!N203</f>
        <v>116</v>
      </c>
    </row>
    <row r="188" customFormat="false" ht="13.8" hidden="false" customHeight="false" outlineLevel="0" collapsed="false">
      <c r="A188" s="0" t="str">
        <f aca="false">'Vas megye'!A204</f>
        <v>Dolincz (Nagy-), Nagydolány</v>
      </c>
      <c r="B188" s="0" t="n">
        <f aca="false">'Vas megye'!B204</f>
        <v>0</v>
      </c>
      <c r="C188" s="0" t="n">
        <f aca="false">'Vas megye'!C204</f>
        <v>7</v>
      </c>
      <c r="D188" s="0" t="n">
        <f aca="false">'Vas megye'!D204</f>
        <v>9</v>
      </c>
      <c r="E188" s="0" t="n">
        <f aca="false">'Vas megye'!E204</f>
        <v>0</v>
      </c>
      <c r="F188" s="0" t="n">
        <f aca="false">'Vas megye'!F204</f>
        <v>0</v>
      </c>
      <c r="G188" s="0" t="n">
        <f aca="false">'Vas megye'!G204</f>
        <v>390</v>
      </c>
      <c r="H188" s="0" t="n">
        <f aca="false">'Vas megye'!H204</f>
        <v>0</v>
      </c>
      <c r="I188" s="0" t="n">
        <f aca="false">'Vas megye'!I204</f>
        <v>48</v>
      </c>
      <c r="J188" s="0" t="n">
        <f aca="false">'Vas megye'!J204</f>
        <v>11</v>
      </c>
      <c r="K188" s="0" t="n">
        <f aca="false">'Vas megye'!K204</f>
        <v>8</v>
      </c>
      <c r="L188" s="0" t="n">
        <f aca="false">'Vas megye'!L204</f>
        <v>0</v>
      </c>
      <c r="M188" s="0" t="n">
        <f aca="false">'Vas megye'!M204</f>
        <v>0</v>
      </c>
      <c r="N188" s="0" t="n">
        <f aca="false">'Vas megye'!N204</f>
        <v>403</v>
      </c>
    </row>
    <row r="189" customFormat="false" ht="13.8" hidden="false" customHeight="false" outlineLevel="0" collapsed="false">
      <c r="A189" s="0" t="str">
        <f aca="false">'Vas megye'!A205</f>
        <v>Domonkosfa</v>
      </c>
      <c r="B189" s="0" t="n">
        <f aca="false">'Vas megye'!B205</f>
        <v>0</v>
      </c>
      <c r="C189" s="0" t="n">
        <f aca="false">'Vas megye'!C205</f>
        <v>358</v>
      </c>
      <c r="D189" s="0" t="n">
        <f aca="false">'Vas megye'!D205</f>
        <v>8</v>
      </c>
      <c r="E189" s="0" t="n">
        <f aca="false">'Vas megye'!E205</f>
        <v>0</v>
      </c>
      <c r="F189" s="0" t="n">
        <f aca="false">'Vas megye'!F205</f>
        <v>0</v>
      </c>
      <c r="G189" s="0" t="n">
        <f aca="false">'Vas megye'!G205</f>
        <v>27</v>
      </c>
      <c r="H189" s="0" t="n">
        <f aca="false">'Vas megye'!H205</f>
        <v>0</v>
      </c>
      <c r="I189" s="0" t="n">
        <f aca="false">'Vas megye'!I205</f>
        <v>12</v>
      </c>
      <c r="J189" s="0" t="n">
        <f aca="false">'Vas megye'!J205</f>
        <v>611</v>
      </c>
      <c r="K189" s="0" t="n">
        <f aca="false">'Vas megye'!K205</f>
        <v>3</v>
      </c>
      <c r="L189" s="0" t="n">
        <f aca="false">'Vas megye'!L205</f>
        <v>0</v>
      </c>
      <c r="M189" s="0" t="n">
        <f aca="false">'Vas megye'!M205</f>
        <v>0</v>
      </c>
      <c r="N189" s="0" t="n">
        <f aca="false">'Vas megye'!N205</f>
        <v>28</v>
      </c>
    </row>
    <row r="190" customFormat="false" ht="13.8" hidden="false" customHeight="false" outlineLevel="0" collapsed="false">
      <c r="A190" s="0" t="str">
        <f aca="false">'Vas megye'!A206</f>
        <v>Döbör</v>
      </c>
      <c r="B190" s="0" t="n">
        <f aca="false">'Vas megye'!B206</f>
        <v>0</v>
      </c>
      <c r="C190" s="0" t="n">
        <f aca="false">'Vas megye'!C206</f>
        <v>0</v>
      </c>
      <c r="D190" s="0" t="n">
        <f aca="false">'Vas megye'!D206</f>
        <v>364</v>
      </c>
      <c r="E190" s="0" t="n">
        <f aca="false">'Vas megye'!E206</f>
        <v>0</v>
      </c>
      <c r="F190" s="0" t="n">
        <f aca="false">'Vas megye'!F206</f>
        <v>0</v>
      </c>
      <c r="G190" s="0" t="n">
        <f aca="false">'Vas megye'!G206</f>
        <v>1</v>
      </c>
      <c r="H190" s="0" t="n">
        <f aca="false">'Vas megye'!H206</f>
        <v>0</v>
      </c>
      <c r="I190" s="0" t="n">
        <f aca="false">'Vas megye'!I206</f>
        <v>13</v>
      </c>
      <c r="J190" s="0" t="n">
        <f aca="false">'Vas megye'!J206</f>
        <v>0</v>
      </c>
      <c r="K190" s="0" t="n">
        <f aca="false">'Vas megye'!K206</f>
        <v>392</v>
      </c>
      <c r="L190" s="0" t="n">
        <f aca="false">'Vas megye'!L206</f>
        <v>0</v>
      </c>
      <c r="M190" s="0" t="n">
        <f aca="false">'Vas megye'!M206</f>
        <v>0</v>
      </c>
      <c r="N190" s="0" t="n">
        <f aca="false">'Vas megye'!N206</f>
        <v>2</v>
      </c>
    </row>
    <row r="191" customFormat="false" ht="13.8" hidden="false" customHeight="false" outlineLevel="0" collapsed="false">
      <c r="A191" s="0" t="str">
        <f aca="false">'Vas megye'!A207</f>
        <v>Ercsenye</v>
      </c>
      <c r="B191" s="0" t="n">
        <f aca="false">'Vas megye'!B207</f>
        <v>0</v>
      </c>
      <c r="C191" s="0" t="n">
        <f aca="false">'Vas megye'!C207</f>
        <v>0</v>
      </c>
      <c r="D191" s="0" t="n">
        <f aca="false">'Vas megye'!D207</f>
        <v>842</v>
      </c>
      <c r="E191" s="0" t="n">
        <f aca="false">'Vas megye'!E207</f>
        <v>0</v>
      </c>
      <c r="F191" s="0" t="n">
        <f aca="false">'Vas megye'!F207</f>
        <v>0</v>
      </c>
      <c r="G191" s="0" t="n">
        <f aca="false">'Vas megye'!G207</f>
        <v>0</v>
      </c>
      <c r="H191" s="0" t="n">
        <f aca="false">'Vas megye'!H207</f>
        <v>0</v>
      </c>
      <c r="I191" s="0" t="n">
        <f aca="false">'Vas megye'!I207</f>
        <v>14</v>
      </c>
      <c r="J191" s="0" t="n">
        <f aca="false">'Vas megye'!J207</f>
        <v>3</v>
      </c>
      <c r="K191" s="0" t="n">
        <f aca="false">'Vas megye'!K207</f>
        <v>994</v>
      </c>
      <c r="L191" s="0" t="n">
        <f aca="false">'Vas megye'!L207</f>
        <v>0</v>
      </c>
      <c r="M191" s="0" t="n">
        <f aca="false">'Vas megye'!M207</f>
        <v>0</v>
      </c>
      <c r="N191" s="0" t="n">
        <f aca="false">'Vas megye'!N207</f>
        <v>4</v>
      </c>
    </row>
    <row r="192" customFormat="false" ht="13.8" hidden="false" customHeight="false" outlineLevel="0" collapsed="false">
      <c r="A192" s="0" t="str">
        <f aca="false">'Vas megye'!A208</f>
        <v>Farkasdifalu, Farkasdifalva</v>
      </c>
      <c r="B192" s="0" t="n">
        <f aca="false">'Vas megye'!B208</f>
        <v>0</v>
      </c>
      <c r="C192" s="0" t="n">
        <f aca="false">'Vas megye'!C208</f>
        <v>16</v>
      </c>
      <c r="D192" s="0" t="n">
        <f aca="false">'Vas megye'!D208</f>
        <v>1121</v>
      </c>
      <c r="E192" s="0" t="n">
        <f aca="false">'Vas megye'!E208</f>
        <v>1</v>
      </c>
      <c r="F192" s="0" t="n">
        <f aca="false">'Vas megye'!F208</f>
        <v>6</v>
      </c>
      <c r="G192" s="0" t="n">
        <f aca="false">'Vas megye'!G208</f>
        <v>21</v>
      </c>
      <c r="H192" s="0" t="n">
        <f aca="false">'Vas megye'!H208</f>
        <v>0</v>
      </c>
      <c r="I192" s="0" t="n">
        <f aca="false">'Vas megye'!I208</f>
        <v>15</v>
      </c>
      <c r="J192" s="0" t="n">
        <f aca="false">'Vas megye'!J208</f>
        <v>23</v>
      </c>
      <c r="K192" s="0" t="n">
        <f aca="false">'Vas megye'!K208</f>
        <v>1131</v>
      </c>
      <c r="L192" s="0" t="n">
        <f aca="false">'Vas megye'!L208</f>
        <v>2</v>
      </c>
      <c r="M192" s="0" t="n">
        <f aca="false">'Vas megye'!M208</f>
        <v>1</v>
      </c>
      <c r="N192" s="0" t="n">
        <f aca="false">'Vas megye'!N208</f>
        <v>25</v>
      </c>
    </row>
    <row r="193" customFormat="false" ht="13.8" hidden="false" customHeight="false" outlineLevel="0" collapsed="false">
      <c r="A193" s="0" t="str">
        <f aca="false">'Vas megye'!A209</f>
        <v>Farkasfa</v>
      </c>
      <c r="B193" s="0" t="n">
        <f aca="false">'Vas megye'!B209</f>
        <v>0</v>
      </c>
      <c r="C193" s="0" t="n">
        <f aca="false">'Vas megye'!C209</f>
        <v>380</v>
      </c>
      <c r="D193" s="0" t="n">
        <f aca="false">'Vas megye'!D209</f>
        <v>26</v>
      </c>
      <c r="E193" s="0" t="n">
        <f aca="false">'Vas megye'!E209</f>
        <v>0</v>
      </c>
      <c r="F193" s="0" t="n">
        <f aca="false">'Vas megye'!F209</f>
        <v>35</v>
      </c>
      <c r="G193" s="0" t="n">
        <f aca="false">'Vas megye'!G209</f>
        <v>0</v>
      </c>
      <c r="H193" s="0" t="n">
        <f aca="false">'Vas megye'!H209</f>
        <v>0</v>
      </c>
      <c r="I193" s="0" t="n">
        <f aca="false">'Vas megye'!I209</f>
        <v>16</v>
      </c>
      <c r="J193" s="0" t="n">
        <f aca="false">'Vas megye'!J209</f>
        <v>440</v>
      </c>
      <c r="K193" s="0" t="n">
        <f aca="false">'Vas megye'!K209</f>
        <v>35</v>
      </c>
      <c r="L193" s="0" t="n">
        <f aca="false">'Vas megye'!L209</f>
        <v>0</v>
      </c>
      <c r="M193" s="0" t="n">
        <f aca="false">'Vas megye'!M209</f>
        <v>0</v>
      </c>
      <c r="N193" s="0" t="n">
        <f aca="false">'Vas megye'!N209</f>
        <v>42</v>
      </c>
    </row>
    <row r="194" customFormat="false" ht="13.8" hidden="false" customHeight="false" outlineLevel="0" collapsed="false">
      <c r="A194" s="0" t="str">
        <f aca="false">'Vas megye'!A210</f>
        <v>Füzes (Rába-)</v>
      </c>
      <c r="B194" s="0" t="n">
        <f aca="false">'Vas megye'!B210</f>
        <v>0</v>
      </c>
      <c r="C194" s="0" t="n">
        <f aca="false">'Vas megye'!C210</f>
        <v>4</v>
      </c>
      <c r="D194" s="0" t="n">
        <f aca="false">'Vas megye'!D210</f>
        <v>1118</v>
      </c>
      <c r="E194" s="0" t="n">
        <f aca="false">'Vas megye'!E210</f>
        <v>1</v>
      </c>
      <c r="F194" s="0" t="n">
        <f aca="false">'Vas megye'!F210</f>
        <v>0</v>
      </c>
      <c r="G194" s="0" t="n">
        <f aca="false">'Vas megye'!G210</f>
        <v>0</v>
      </c>
      <c r="H194" s="0" t="n">
        <f aca="false">'Vas megye'!H210</f>
        <v>0</v>
      </c>
      <c r="I194" s="0" t="n">
        <f aca="false">'Vas megye'!I210</f>
        <v>58</v>
      </c>
      <c r="J194" s="0" t="n">
        <f aca="false">'Vas megye'!J210</f>
        <v>20</v>
      </c>
      <c r="K194" s="0" t="n">
        <f aca="false">'Vas megye'!K210</f>
        <v>1344</v>
      </c>
      <c r="L194" s="0" t="n">
        <f aca="false">'Vas megye'!L210</f>
        <v>5</v>
      </c>
      <c r="M194" s="0" t="n">
        <f aca="false">'Vas megye'!M210</f>
        <v>9</v>
      </c>
      <c r="N194" s="0" t="n">
        <f aca="false">'Vas megye'!N210</f>
        <v>24</v>
      </c>
    </row>
    <row r="195" customFormat="false" ht="13.8" hidden="false" customHeight="false" outlineLevel="0" collapsed="false">
      <c r="A195" s="0" t="str">
        <f aca="false">'Vas megye'!A211</f>
        <v>Gasztony</v>
      </c>
      <c r="B195" s="0" t="n">
        <f aca="false">'Vas megye'!B211</f>
        <v>0</v>
      </c>
      <c r="C195" s="0" t="n">
        <f aca="false">'Vas megye'!C211</f>
        <v>601</v>
      </c>
      <c r="D195" s="0" t="n">
        <f aca="false">'Vas megye'!D211</f>
        <v>62</v>
      </c>
      <c r="E195" s="0" t="n">
        <f aca="false">'Vas megye'!E211</f>
        <v>3</v>
      </c>
      <c r="F195" s="0" t="n">
        <f aca="false">'Vas megye'!F211</f>
        <v>0</v>
      </c>
      <c r="G195" s="0" t="n">
        <f aca="false">'Vas megye'!G211</f>
        <v>5</v>
      </c>
      <c r="H195" s="0" t="n">
        <f aca="false">'Vas megye'!H211</f>
        <v>0</v>
      </c>
      <c r="I195" s="0" t="n">
        <f aca="false">'Vas megye'!I211</f>
        <v>20</v>
      </c>
      <c r="J195" s="0" t="n">
        <f aca="false">'Vas megye'!J211</f>
        <v>761</v>
      </c>
      <c r="K195" s="0" t="n">
        <f aca="false">'Vas megye'!K211</f>
        <v>35</v>
      </c>
      <c r="L195" s="0" t="n">
        <f aca="false">'Vas megye'!L211</f>
        <v>1</v>
      </c>
      <c r="M195" s="0" t="n">
        <f aca="false">'Vas megye'!M211</f>
        <v>2</v>
      </c>
      <c r="N195" s="0" t="n">
        <f aca="false">'Vas megye'!N211</f>
        <v>7</v>
      </c>
    </row>
    <row r="196" customFormat="false" ht="13.8" hidden="false" customHeight="false" outlineLevel="0" collapsed="false">
      <c r="A196" s="0" t="str">
        <f aca="false">'Vas megye'!A212</f>
        <v>Grics, Gercse, Gritsch</v>
      </c>
      <c r="B196" s="0" t="n">
        <f aca="false">'Vas megye'!B212</f>
        <v>0</v>
      </c>
      <c r="C196" s="0" t="n">
        <f aca="false">'Vas megye'!C212</f>
        <v>0</v>
      </c>
      <c r="D196" s="0" t="n">
        <f aca="false">'Vas megye'!D212</f>
        <v>171</v>
      </c>
      <c r="E196" s="0" t="n">
        <f aca="false">'Vas megye'!E212</f>
        <v>0</v>
      </c>
      <c r="F196" s="0" t="n">
        <f aca="false">'Vas megye'!F212</f>
        <v>0</v>
      </c>
      <c r="G196" s="0" t="n">
        <f aca="false">'Vas megye'!G212</f>
        <v>0</v>
      </c>
      <c r="H196" s="0" t="n">
        <f aca="false">'Vas megye'!H212</f>
        <v>0</v>
      </c>
      <c r="I196" s="0" t="n">
        <f aca="false">'Vas megye'!I212</f>
        <v>21</v>
      </c>
      <c r="J196" s="0" t="n">
        <f aca="false">'Vas megye'!J212</f>
        <v>0</v>
      </c>
      <c r="K196" s="0" t="n">
        <f aca="false">'Vas megye'!K212</f>
        <v>183</v>
      </c>
      <c r="L196" s="0" t="n">
        <f aca="false">'Vas megye'!L212</f>
        <v>0</v>
      </c>
      <c r="M196" s="0" t="n">
        <f aca="false">'Vas megye'!M212</f>
        <v>0</v>
      </c>
      <c r="N196" s="0" t="n">
        <f aca="false">'Vas megye'!N212</f>
        <v>0</v>
      </c>
    </row>
    <row r="197" customFormat="false" ht="13.8" hidden="false" customHeight="false" outlineLevel="0" collapsed="false">
      <c r="A197" s="0" t="str">
        <f aca="false">'Vas megye'!A213</f>
        <v>Gyanafalva</v>
      </c>
      <c r="B197" s="0" t="n">
        <f aca="false">'Vas megye'!B213</f>
        <v>0</v>
      </c>
      <c r="C197" s="0" t="n">
        <f aca="false">'Vas megye'!C213</f>
        <v>60</v>
      </c>
      <c r="D197" s="0" t="n">
        <f aca="false">'Vas megye'!D213</f>
        <v>1681</v>
      </c>
      <c r="E197" s="0" t="n">
        <f aca="false">'Vas megye'!E213</f>
        <v>0</v>
      </c>
      <c r="F197" s="0" t="n">
        <f aca="false">'Vas megye'!F213</f>
        <v>13</v>
      </c>
      <c r="G197" s="0" t="n">
        <f aca="false">'Vas megye'!G213</f>
        <v>17</v>
      </c>
      <c r="H197" s="0" t="n">
        <f aca="false">'Vas megye'!H213</f>
        <v>0</v>
      </c>
      <c r="I197" s="0" t="n">
        <f aca="false">'Vas megye'!I213</f>
        <v>22</v>
      </c>
      <c r="J197" s="0" t="n">
        <f aca="false">'Vas megye'!J213</f>
        <v>53</v>
      </c>
      <c r="K197" s="0" t="n">
        <f aca="false">'Vas megye'!K213</f>
        <v>1937</v>
      </c>
      <c r="L197" s="0" t="n">
        <f aca="false">'Vas megye'!L213</f>
        <v>1</v>
      </c>
      <c r="M197" s="0" t="n">
        <f aca="false">'Vas megye'!M213</f>
        <v>14</v>
      </c>
      <c r="N197" s="0" t="n">
        <f aca="false">'Vas megye'!N213</f>
        <v>49</v>
      </c>
    </row>
    <row r="198" customFormat="false" ht="13.8" hidden="false" customHeight="false" outlineLevel="0" collapsed="false">
      <c r="A198" s="0" t="str">
        <f aca="false">'Vas megye'!A214</f>
        <v>Gyarmat (Rába-)</v>
      </c>
      <c r="B198" s="0" t="n">
        <f aca="false">'Vas megye'!B214</f>
        <v>0</v>
      </c>
      <c r="C198" s="0" t="n">
        <f aca="false">'Vas megye'!C214</f>
        <v>849</v>
      </c>
      <c r="D198" s="0" t="n">
        <f aca="false">'Vas megye'!D214</f>
        <v>10</v>
      </c>
      <c r="E198" s="0" t="n">
        <f aca="false">'Vas megye'!E214</f>
        <v>0</v>
      </c>
      <c r="F198" s="0" t="n">
        <f aca="false">'Vas megye'!F214</f>
        <v>0</v>
      </c>
      <c r="G198" s="0" t="n">
        <f aca="false">'Vas megye'!G214</f>
        <v>25</v>
      </c>
      <c r="H198" s="0" t="n">
        <f aca="false">'Vas megye'!H214</f>
        <v>0</v>
      </c>
      <c r="I198" s="0" t="n">
        <f aca="false">'Vas megye'!I214</f>
        <v>59</v>
      </c>
      <c r="J198" s="0" t="n">
        <f aca="false">'Vas megye'!J214</f>
        <v>973</v>
      </c>
      <c r="K198" s="0" t="n">
        <f aca="false">'Vas megye'!K214</f>
        <v>15</v>
      </c>
      <c r="L198" s="0" t="n">
        <f aca="false">'Vas megye'!L214</f>
        <v>1</v>
      </c>
      <c r="M198" s="0" t="n">
        <f aca="false">'Vas megye'!M214</f>
        <v>8</v>
      </c>
      <c r="N198" s="0" t="n">
        <f aca="false">'Vas megye'!N214</f>
        <v>0</v>
      </c>
    </row>
    <row r="199" customFormat="false" ht="13.8" hidden="false" customHeight="false" outlineLevel="0" collapsed="false">
      <c r="A199" s="0" t="str">
        <f aca="false">'Vas megye'!A215</f>
        <v>Háromház</v>
      </c>
      <c r="B199" s="0" t="n">
        <f aca="false">'Vas megye'!B215</f>
        <v>0</v>
      </c>
      <c r="C199" s="0" t="n">
        <f aca="false">'Vas megye'!C215</f>
        <v>129</v>
      </c>
      <c r="D199" s="0" t="n">
        <f aca="false">'Vas megye'!D215</f>
        <v>4</v>
      </c>
      <c r="E199" s="0" t="n">
        <f aca="false">'Vas megye'!E215</f>
        <v>0</v>
      </c>
      <c r="F199" s="0" t="n">
        <f aca="false">'Vas megye'!F215</f>
        <v>0</v>
      </c>
      <c r="G199" s="0" t="n">
        <f aca="false">'Vas megye'!G215</f>
        <v>0</v>
      </c>
      <c r="H199" s="0" t="n">
        <f aca="false">'Vas megye'!H215</f>
        <v>0</v>
      </c>
      <c r="I199" s="0" t="n">
        <f aca="false">'Vas megye'!I215</f>
        <v>23</v>
      </c>
      <c r="J199" s="0" t="n">
        <f aca="false">'Vas megye'!J215</f>
        <v>139</v>
      </c>
      <c r="K199" s="0" t="n">
        <f aca="false">'Vas megye'!K215</f>
        <v>9</v>
      </c>
      <c r="L199" s="0" t="n">
        <f aca="false">'Vas megye'!L215</f>
        <v>0</v>
      </c>
      <c r="M199" s="0" t="n">
        <f aca="false">'Vas megye'!M215</f>
        <v>0</v>
      </c>
      <c r="N199" s="0" t="n">
        <f aca="false">'Vas megye'!N215</f>
        <v>0</v>
      </c>
    </row>
    <row r="200" customFormat="false" ht="13.8" hidden="false" customHeight="false" outlineLevel="0" collapsed="false">
      <c r="A200" s="0" t="str">
        <f aca="false">'Vas megye'!A216</f>
        <v>Hidegkut, Hidegkut (Német-)</v>
      </c>
      <c r="B200" s="0" t="n">
        <f aca="false">'Vas megye'!B216</f>
        <v>0</v>
      </c>
      <c r="C200" s="0" t="n">
        <f aca="false">'Vas megye'!C216</f>
        <v>6</v>
      </c>
      <c r="D200" s="0" t="n">
        <f aca="false">'Vas megye'!D216</f>
        <v>1832</v>
      </c>
      <c r="E200" s="0" t="n">
        <f aca="false">'Vas megye'!E216</f>
        <v>3</v>
      </c>
      <c r="F200" s="0" t="n">
        <f aca="false">'Vas megye'!F216</f>
        <v>0</v>
      </c>
      <c r="G200" s="0" t="n">
        <f aca="false">'Vas megye'!G216</f>
        <v>4</v>
      </c>
      <c r="H200" s="0" t="n">
        <f aca="false">'Vas megye'!H216</f>
        <v>0</v>
      </c>
      <c r="I200" s="0" t="n">
        <f aca="false">'Vas megye'!I216</f>
        <v>50</v>
      </c>
      <c r="J200" s="0" t="n">
        <f aca="false">'Vas megye'!J216</f>
        <v>7</v>
      </c>
      <c r="K200" s="0" t="n">
        <f aca="false">'Vas megye'!K216</f>
        <v>1870</v>
      </c>
      <c r="L200" s="0" t="n">
        <f aca="false">'Vas megye'!L216</f>
        <v>6</v>
      </c>
      <c r="M200" s="0" t="n">
        <f aca="false">'Vas megye'!M216</f>
        <v>0</v>
      </c>
      <c r="N200" s="0" t="n">
        <f aca="false">'Vas megye'!N216</f>
        <v>46</v>
      </c>
    </row>
    <row r="201" customFormat="false" ht="13.8" hidden="false" customHeight="false" outlineLevel="0" collapsed="false">
      <c r="A201" s="0" t="str">
        <f aca="false">'Vas megye'!A217</f>
        <v>Hodos (Őri-)</v>
      </c>
      <c r="B201" s="0" t="n">
        <f aca="false">'Vas megye'!B217</f>
        <v>0</v>
      </c>
      <c r="C201" s="0" t="n">
        <f aca="false">'Vas megye'!C217</f>
        <v>348</v>
      </c>
      <c r="D201" s="0" t="n">
        <f aca="false">'Vas megye'!D217</f>
        <v>6</v>
      </c>
      <c r="E201" s="0" t="n">
        <f aca="false">'Vas megye'!E217</f>
        <v>0</v>
      </c>
      <c r="F201" s="0" t="n">
        <f aca="false">'Vas megye'!F217</f>
        <v>1</v>
      </c>
      <c r="G201" s="0" t="n">
        <f aca="false">'Vas megye'!G217</f>
        <v>55</v>
      </c>
      <c r="H201" s="0" t="n">
        <f aca="false">'Vas megye'!H217</f>
        <v>0</v>
      </c>
      <c r="I201" s="0" t="n">
        <f aca="false">'Vas megye'!I217</f>
        <v>24</v>
      </c>
      <c r="J201" s="0" t="n">
        <f aca="false">'Vas megye'!J217</f>
        <v>397</v>
      </c>
      <c r="K201" s="0" t="n">
        <f aca="false">'Vas megye'!K217</f>
        <v>11</v>
      </c>
      <c r="L201" s="0" t="n">
        <f aca="false">'Vas megye'!L217</f>
        <v>0</v>
      </c>
      <c r="M201" s="0" t="n">
        <f aca="false">'Vas megye'!M217</f>
        <v>0</v>
      </c>
      <c r="N201" s="0" t="n">
        <f aca="false">'Vas megye'!N217</f>
        <v>36</v>
      </c>
    </row>
    <row r="202" customFormat="false" ht="13.8" hidden="false" customHeight="false" outlineLevel="0" collapsed="false">
      <c r="A202" s="0" t="str">
        <f aca="false">'Vas megye'!A218</f>
        <v>Horvátfalu</v>
      </c>
      <c r="B202" s="0" t="n">
        <f aca="false">'Vas megye'!B218</f>
        <v>0</v>
      </c>
      <c r="C202" s="0" t="n">
        <f aca="false">'Vas megye'!C218</f>
        <v>0</v>
      </c>
      <c r="D202" s="0" t="n">
        <f aca="false">'Vas megye'!D218</f>
        <v>595</v>
      </c>
      <c r="E202" s="0" t="n">
        <f aca="false">'Vas megye'!E218</f>
        <v>0</v>
      </c>
      <c r="F202" s="0" t="n">
        <f aca="false">'Vas megye'!F218</f>
        <v>0</v>
      </c>
      <c r="G202" s="0" t="n">
        <f aca="false">'Vas megye'!G218</f>
        <v>0</v>
      </c>
      <c r="H202" s="0" t="n">
        <f aca="false">'Vas megye'!H218</f>
        <v>0</v>
      </c>
      <c r="I202" s="0" t="n">
        <f aca="false">'Vas megye'!I218</f>
        <v>25</v>
      </c>
      <c r="J202" s="0" t="n">
        <f aca="false">'Vas megye'!J218</f>
        <v>3</v>
      </c>
      <c r="K202" s="0" t="n">
        <f aca="false">'Vas megye'!K218</f>
        <v>674</v>
      </c>
      <c r="L202" s="0" t="n">
        <f aca="false">'Vas megye'!L218</f>
        <v>0</v>
      </c>
      <c r="M202" s="0" t="n">
        <f aca="false">'Vas megye'!M218</f>
        <v>1</v>
      </c>
      <c r="N202" s="0" t="n">
        <f aca="false">'Vas megye'!N218</f>
        <v>5</v>
      </c>
    </row>
    <row r="203" customFormat="false" ht="13.8" hidden="false" customHeight="false" outlineLevel="0" collapsed="false">
      <c r="A203" s="0" t="str">
        <f aca="false">'Vas megye'!A219</f>
        <v>Istvánfalu, Apátistvánfalva</v>
      </c>
      <c r="B203" s="0" t="n">
        <f aca="false">'Vas megye'!B219</f>
        <v>0</v>
      </c>
      <c r="C203" s="0" t="n">
        <f aca="false">'Vas megye'!C219</f>
        <v>1</v>
      </c>
      <c r="D203" s="0" t="n">
        <f aca="false">'Vas megye'!D219</f>
        <v>5</v>
      </c>
      <c r="E203" s="0" t="n">
        <f aca="false">'Vas megye'!E219</f>
        <v>1</v>
      </c>
      <c r="F203" s="0" t="n">
        <f aca="false">'Vas megye'!F219</f>
        <v>0</v>
      </c>
      <c r="G203" s="0" t="n">
        <f aca="false">'Vas megye'!G219</f>
        <v>489</v>
      </c>
      <c r="H203" s="0" t="n">
        <f aca="false">'Vas megye'!H219</f>
        <v>0</v>
      </c>
      <c r="I203" s="0" t="n">
        <f aca="false">'Vas megye'!I219</f>
        <v>26</v>
      </c>
      <c r="J203" s="0" t="n">
        <f aca="false">'Vas megye'!J219</f>
        <v>14</v>
      </c>
      <c r="K203" s="0" t="n">
        <f aca="false">'Vas megye'!K219</f>
        <v>4</v>
      </c>
      <c r="L203" s="0" t="n">
        <f aca="false">'Vas megye'!L219</f>
        <v>0</v>
      </c>
      <c r="M203" s="0" t="n">
        <f aca="false">'Vas megye'!M219</f>
        <v>0</v>
      </c>
      <c r="N203" s="0" t="n">
        <f aca="false">'Vas megye'!N219</f>
        <v>528</v>
      </c>
    </row>
    <row r="204" customFormat="false" ht="13.8" hidden="false" customHeight="false" outlineLevel="0" collapsed="false">
      <c r="A204" s="0" t="str">
        <f aca="false">'Vas megye'!A220</f>
        <v>Jakabhaz, Jakabháza</v>
      </c>
      <c r="B204" s="0" t="n">
        <f aca="false">'Vas megye'!B220</f>
        <v>0</v>
      </c>
      <c r="C204" s="0" t="n">
        <f aca="false">'Vas megye'!C220</f>
        <v>42</v>
      </c>
      <c r="D204" s="0" t="n">
        <f aca="false">'Vas megye'!D220</f>
        <v>241</v>
      </c>
      <c r="E204" s="0" t="n">
        <f aca="false">'Vas megye'!E220</f>
        <v>2</v>
      </c>
      <c r="F204" s="0" t="n">
        <f aca="false">'Vas megye'!F220</f>
        <v>4</v>
      </c>
      <c r="G204" s="0" t="n">
        <f aca="false">'Vas megye'!G220</f>
        <v>4</v>
      </c>
      <c r="H204" s="0" t="n">
        <f aca="false">'Vas megye'!H220</f>
        <v>0</v>
      </c>
      <c r="I204" s="0" t="n">
        <f aca="false">'Vas megye'!I220</f>
        <v>27</v>
      </c>
      <c r="J204" s="0" t="n">
        <f aca="false">'Vas megye'!J220</f>
        <v>69</v>
      </c>
      <c r="K204" s="0" t="n">
        <f aca="false">'Vas megye'!K220</f>
        <v>258</v>
      </c>
      <c r="L204" s="0" t="n">
        <f aca="false">'Vas megye'!L220</f>
        <v>0</v>
      </c>
      <c r="M204" s="0" t="n">
        <f aca="false">'Vas megye'!M220</f>
        <v>2</v>
      </c>
      <c r="N204" s="0" t="n">
        <f aca="false">'Vas megye'!N220</f>
        <v>1</v>
      </c>
    </row>
    <row r="205" customFormat="false" ht="13.8" hidden="false" customHeight="false" outlineLevel="0" collapsed="false">
      <c r="A205" s="0" t="str">
        <f aca="false">'Vas megye'!A221</f>
        <v>Kalch, Mészvölgy</v>
      </c>
      <c r="B205" s="0" t="n">
        <f aca="false">'Vas megye'!B221</f>
        <v>0</v>
      </c>
      <c r="C205" s="0" t="n">
        <f aca="false">'Vas megye'!C221</f>
        <v>0</v>
      </c>
      <c r="D205" s="0" t="n">
        <f aca="false">'Vas megye'!D221</f>
        <v>342</v>
      </c>
      <c r="E205" s="0" t="n">
        <f aca="false">'Vas megye'!E221</f>
        <v>0</v>
      </c>
      <c r="F205" s="0" t="n">
        <f aca="false">'Vas megye'!F221</f>
        <v>0</v>
      </c>
      <c r="G205" s="0" t="n">
        <f aca="false">'Vas megye'!G221</f>
        <v>6</v>
      </c>
      <c r="H205" s="0" t="n">
        <f aca="false">'Vas megye'!H221</f>
        <v>0</v>
      </c>
      <c r="I205" s="0" t="n">
        <f aca="false">'Vas megye'!I221</f>
        <v>28</v>
      </c>
      <c r="J205" s="0" t="n">
        <f aca="false">'Vas megye'!J221</f>
        <v>1</v>
      </c>
      <c r="K205" s="0" t="n">
        <f aca="false">'Vas megye'!K221</f>
        <v>390</v>
      </c>
      <c r="L205" s="0" t="n">
        <f aca="false">'Vas megye'!L221</f>
        <v>0</v>
      </c>
      <c r="M205" s="0" t="n">
        <f aca="false">'Vas megye'!M221</f>
        <v>0</v>
      </c>
      <c r="N205" s="0" t="n">
        <f aca="false">'Vas megye'!N221</f>
        <v>6</v>
      </c>
    </row>
    <row r="206" customFormat="false" ht="13.8" hidden="false" customHeight="false" outlineLevel="0" collapsed="false">
      <c r="A206" s="0" t="str">
        <f aca="false">'Vas megye'!A222</f>
        <v>Kápolna (Kerkás-), Kápolna (Kerka-)</v>
      </c>
      <c r="B206" s="0" t="n">
        <f aca="false">'Vas megye'!B222</f>
        <v>0</v>
      </c>
      <c r="C206" s="0" t="n">
        <f aca="false">'Vas megye'!C222</f>
        <v>309</v>
      </c>
      <c r="D206" s="0" t="n">
        <f aca="false">'Vas megye'!D222</f>
        <v>6</v>
      </c>
      <c r="E206" s="0" t="n">
        <f aca="false">'Vas megye'!E222</f>
        <v>0</v>
      </c>
      <c r="F206" s="0" t="n">
        <f aca="false">'Vas megye'!F222</f>
        <v>0</v>
      </c>
      <c r="G206" s="0" t="n">
        <f aca="false">'Vas megye'!G222</f>
        <v>1</v>
      </c>
      <c r="H206" s="0" t="n">
        <f aca="false">'Vas megye'!H222</f>
        <v>0</v>
      </c>
      <c r="I206" s="0" t="n">
        <f aca="false">'Vas megye'!I222</f>
        <v>31</v>
      </c>
      <c r="J206" s="0" t="n">
        <f aca="false">'Vas megye'!J222</f>
        <v>319</v>
      </c>
      <c r="K206" s="0" t="n">
        <f aca="false">'Vas megye'!K222</f>
        <v>4</v>
      </c>
      <c r="L206" s="0" t="n">
        <f aca="false">'Vas megye'!L222</f>
        <v>0</v>
      </c>
      <c r="M206" s="0" t="n">
        <f aca="false">'Vas megye'!M222</f>
        <v>0</v>
      </c>
      <c r="N206" s="0" t="n">
        <f aca="false">'Vas megye'!N222</f>
        <v>1</v>
      </c>
    </row>
    <row r="207" customFormat="false" ht="13.8" hidden="false" customHeight="false" outlineLevel="0" collapsed="false">
      <c r="A207" s="0" t="str">
        <f aca="false">'Vas megye'!A223</f>
        <v>Kapornak</v>
      </c>
      <c r="B207" s="0" t="n">
        <f aca="false">'Vas megye'!B223</f>
        <v>0</v>
      </c>
      <c r="C207" s="0" t="n">
        <f aca="false">'Vas megye'!C223</f>
        <v>187</v>
      </c>
      <c r="D207" s="0" t="n">
        <f aca="false">'Vas megye'!D223</f>
        <v>5</v>
      </c>
      <c r="E207" s="0" t="n">
        <f aca="false">'Vas megye'!E223</f>
        <v>0</v>
      </c>
      <c r="F207" s="0" t="n">
        <f aca="false">'Vas megye'!F223</f>
        <v>0</v>
      </c>
      <c r="G207" s="0" t="n">
        <f aca="false">'Vas megye'!G223</f>
        <v>8</v>
      </c>
      <c r="H207" s="0" t="n">
        <f aca="false">'Vas megye'!H223</f>
        <v>0</v>
      </c>
      <c r="I207" s="0" t="n">
        <f aca="false">'Vas megye'!I223</f>
        <v>29</v>
      </c>
      <c r="J207" s="0" t="n">
        <f aca="false">'Vas megye'!J223</f>
        <v>204</v>
      </c>
      <c r="K207" s="0" t="n">
        <f aca="false">'Vas megye'!K223</f>
        <v>2</v>
      </c>
      <c r="L207" s="0" t="n">
        <f aca="false">'Vas megye'!L223</f>
        <v>0</v>
      </c>
      <c r="M207" s="0" t="n">
        <f aca="false">'Vas megye'!M223</f>
        <v>0</v>
      </c>
      <c r="N207" s="0" t="n">
        <f aca="false">'Vas megye'!N223</f>
        <v>4</v>
      </c>
    </row>
    <row r="208" customFormat="false" ht="13.8" hidden="false" customHeight="false" outlineLevel="0" collapsed="false">
      <c r="A208" s="0" t="str">
        <f aca="false">'Vas megye'!A224</f>
        <v>Kercza</v>
      </c>
      <c r="B208" s="0" t="n">
        <f aca="false">'Vas megye'!B224</f>
        <v>0</v>
      </c>
      <c r="C208" s="0" t="n">
        <f aca="false">'Vas megye'!C224</f>
        <v>294</v>
      </c>
      <c r="D208" s="0" t="n">
        <f aca="false">'Vas megye'!D224</f>
        <v>2</v>
      </c>
      <c r="E208" s="0" t="n">
        <f aca="false">'Vas megye'!E224</f>
        <v>0</v>
      </c>
      <c r="F208" s="0" t="n">
        <f aca="false">'Vas megye'!F224</f>
        <v>0</v>
      </c>
      <c r="G208" s="0" t="n">
        <f aca="false">'Vas megye'!G224</f>
        <v>13</v>
      </c>
      <c r="H208" s="0" t="n">
        <f aca="false">'Vas megye'!H224</f>
        <v>0</v>
      </c>
      <c r="I208" s="0" t="n">
        <f aca="false">'Vas megye'!I224</f>
        <v>30</v>
      </c>
      <c r="J208" s="0" t="n">
        <f aca="false">'Vas megye'!J224</f>
        <v>323</v>
      </c>
      <c r="K208" s="0" t="n">
        <f aca="false">'Vas megye'!K224</f>
        <v>1</v>
      </c>
      <c r="L208" s="0" t="n">
        <f aca="false">'Vas megye'!L224</f>
        <v>0</v>
      </c>
      <c r="M208" s="0" t="n">
        <f aca="false">'Vas megye'!M224</f>
        <v>1</v>
      </c>
      <c r="N208" s="0" t="n">
        <f aca="false">'Vas megye'!N224</f>
        <v>5</v>
      </c>
    </row>
    <row r="209" customFormat="false" ht="13.8" hidden="false" customHeight="false" outlineLevel="0" collapsed="false">
      <c r="A209" s="0" t="str">
        <f aca="false">'Vas megye'!A225</f>
        <v>Keresztúr (Rába-)</v>
      </c>
      <c r="B209" s="0" t="n">
        <f aca="false">'Vas megye'!B225</f>
        <v>0</v>
      </c>
      <c r="C209" s="0" t="n">
        <f aca="false">'Vas megye'!C225</f>
        <v>21</v>
      </c>
      <c r="D209" s="0" t="n">
        <f aca="false">'Vas megye'!D225</f>
        <v>1110</v>
      </c>
      <c r="E209" s="0" t="n">
        <f aca="false">'Vas megye'!E225</f>
        <v>0</v>
      </c>
      <c r="F209" s="0" t="n">
        <f aca="false">'Vas megye'!F225</f>
        <v>0</v>
      </c>
      <c r="G209" s="0" t="n">
        <f aca="false">'Vas megye'!G225</f>
        <v>0</v>
      </c>
      <c r="H209" s="0" t="n">
        <f aca="false">'Vas megye'!H225</f>
        <v>0</v>
      </c>
      <c r="I209" s="0" t="n">
        <f aca="false">'Vas megye'!I225</f>
        <v>60</v>
      </c>
      <c r="J209" s="0" t="n">
        <f aca="false">'Vas megye'!J225</f>
        <v>49</v>
      </c>
      <c r="K209" s="0" t="n">
        <f aca="false">'Vas megye'!K225</f>
        <v>1202</v>
      </c>
      <c r="L209" s="0" t="n">
        <f aca="false">'Vas megye'!L225</f>
        <v>0</v>
      </c>
      <c r="M209" s="0" t="n">
        <f aca="false">'Vas megye'!M225</f>
        <v>4</v>
      </c>
      <c r="N209" s="0" t="n">
        <f aca="false">'Vas megye'!N225</f>
        <v>19</v>
      </c>
    </row>
    <row r="210" customFormat="false" ht="13.8" hidden="false" customHeight="false" outlineLevel="0" collapsed="false">
      <c r="A210" s="0" t="str">
        <f aca="false">'Vas megye'!A226</f>
        <v>Kéthely (Rába-)</v>
      </c>
      <c r="B210" s="0" t="n">
        <f aca="false">'Vas megye'!B226</f>
        <v>0</v>
      </c>
      <c r="C210" s="0" t="n">
        <f aca="false">'Vas megye'!C226</f>
        <v>320</v>
      </c>
      <c r="D210" s="0" t="n">
        <f aca="false">'Vas megye'!D226</f>
        <v>15</v>
      </c>
      <c r="E210" s="0" t="n">
        <f aca="false">'Vas megye'!E226</f>
        <v>0</v>
      </c>
      <c r="F210" s="0" t="n">
        <f aca="false">'Vas megye'!F226</f>
        <v>0</v>
      </c>
      <c r="G210" s="0" t="n">
        <f aca="false">'Vas megye'!G226</f>
        <v>29</v>
      </c>
      <c r="H210" s="0" t="n">
        <f aca="false">'Vas megye'!H226</f>
        <v>0</v>
      </c>
      <c r="I210" s="0" t="n">
        <f aca="false">'Vas megye'!I226</f>
        <v>33</v>
      </c>
      <c r="J210" s="0" t="n">
        <f aca="false">'Vas megye'!J226</f>
        <v>413</v>
      </c>
      <c r="K210" s="0" t="n">
        <f aca="false">'Vas megye'!K226</f>
        <v>37</v>
      </c>
      <c r="L210" s="0" t="n">
        <f aca="false">'Vas megye'!L226</f>
        <v>0</v>
      </c>
      <c r="M210" s="0" t="n">
        <f aca="false">'Vas megye'!M226</f>
        <v>0</v>
      </c>
      <c r="N210" s="0" t="n">
        <f aca="false">'Vas megye'!N226</f>
        <v>15</v>
      </c>
    </row>
    <row r="211" customFormat="false" ht="13.8" hidden="false" customHeight="false" outlineLevel="0" collapsed="false">
      <c r="A211" s="0" t="str">
        <f aca="false">'Vas megye'!A227</f>
        <v>Királyfalva</v>
      </c>
      <c r="B211" s="0" t="n">
        <f aca="false">'Vas megye'!B227</f>
        <v>0</v>
      </c>
      <c r="C211" s="0" t="n">
        <f aca="false">'Vas megye'!C227</f>
        <v>6</v>
      </c>
      <c r="D211" s="0" t="n">
        <f aca="false">'Vas megye'!D227</f>
        <v>1304</v>
      </c>
      <c r="E211" s="0" t="n">
        <f aca="false">'Vas megye'!E227</f>
        <v>1</v>
      </c>
      <c r="F211" s="0" t="n">
        <f aca="false">'Vas megye'!F227</f>
        <v>2</v>
      </c>
      <c r="G211" s="0" t="n">
        <f aca="false">'Vas megye'!G227</f>
        <v>1</v>
      </c>
      <c r="H211" s="0" t="n">
        <f aca="false">'Vas megye'!H227</f>
        <v>0</v>
      </c>
      <c r="I211" s="0" t="n">
        <f aca="false">'Vas megye'!I227</f>
        <v>34</v>
      </c>
      <c r="J211" s="0" t="n">
        <f aca="false">'Vas megye'!J227</f>
        <v>19</v>
      </c>
      <c r="K211" s="0" t="n">
        <f aca="false">'Vas megye'!K227</f>
        <v>1334</v>
      </c>
      <c r="L211" s="0" t="n">
        <f aca="false">'Vas megye'!L227</f>
        <v>0</v>
      </c>
      <c r="M211" s="0" t="n">
        <f aca="false">'Vas megye'!M227</f>
        <v>0</v>
      </c>
      <c r="N211" s="0" t="n">
        <f aca="false">'Vas megye'!N227</f>
        <v>20</v>
      </c>
    </row>
    <row r="212" customFormat="false" ht="13.8" hidden="false" customHeight="false" outlineLevel="0" collapsed="false">
      <c r="A212" s="0" t="str">
        <f aca="false">'Vas megye'!A228</f>
        <v>Kisfalud (Rába-)</v>
      </c>
      <c r="B212" s="0" t="n">
        <f aca="false">'Vas megye'!B228</f>
        <v>0</v>
      </c>
      <c r="C212" s="0" t="n">
        <f aca="false">'Vas megye'!C228</f>
        <v>190</v>
      </c>
      <c r="D212" s="0" t="n">
        <f aca="false">'Vas megye'!D228</f>
        <v>0</v>
      </c>
      <c r="E212" s="0" t="n">
        <f aca="false">'Vas megye'!E228</f>
        <v>0</v>
      </c>
      <c r="F212" s="0" t="n">
        <f aca="false">'Vas megye'!F228</f>
        <v>0</v>
      </c>
      <c r="G212" s="0" t="n">
        <f aca="false">'Vas megye'!G228</f>
        <v>1</v>
      </c>
      <c r="H212" s="0" t="n">
        <f aca="false">'Vas megye'!H228</f>
        <v>0</v>
      </c>
      <c r="I212" s="0" t="n">
        <f aca="false">'Vas megye'!I228</f>
        <v>37</v>
      </c>
      <c r="J212" s="0" t="n">
        <f aca="false">'Vas megye'!J228</f>
        <v>197</v>
      </c>
      <c r="K212" s="0" t="n">
        <f aca="false">'Vas megye'!K228</f>
        <v>0</v>
      </c>
      <c r="L212" s="0" t="n">
        <f aca="false">'Vas megye'!L228</f>
        <v>0</v>
      </c>
      <c r="M212" s="0" t="n">
        <f aca="false">'Vas megye'!M228</f>
        <v>0</v>
      </c>
      <c r="N212" s="0" t="n">
        <f aca="false">'Vas megye'!N228</f>
        <v>4</v>
      </c>
    </row>
    <row r="213" customFormat="false" ht="13.8" hidden="false" customHeight="false" outlineLevel="0" collapsed="false">
      <c r="A213" s="0" t="str">
        <f aca="false">'Vas megye'!A229</f>
        <v>Kondorfa</v>
      </c>
      <c r="B213" s="0" t="n">
        <f aca="false">'Vas megye'!B229</f>
        <v>0</v>
      </c>
      <c r="C213" s="0" t="n">
        <f aca="false">'Vas megye'!C229</f>
        <v>746</v>
      </c>
      <c r="D213" s="0" t="n">
        <f aca="false">'Vas megye'!D229</f>
        <v>81</v>
      </c>
      <c r="E213" s="0" t="n">
        <f aca="false">'Vas megye'!E229</f>
        <v>0</v>
      </c>
      <c r="F213" s="0" t="n">
        <f aca="false">'Vas megye'!F229</f>
        <v>3</v>
      </c>
      <c r="G213" s="0" t="n">
        <f aca="false">'Vas megye'!G229</f>
        <v>3</v>
      </c>
      <c r="H213" s="0" t="n">
        <f aca="false">'Vas megye'!H229</f>
        <v>0</v>
      </c>
      <c r="I213" s="0" t="n">
        <f aca="false">'Vas megye'!I229</f>
        <v>38</v>
      </c>
      <c r="J213" s="0" t="n">
        <f aca="false">'Vas megye'!J229</f>
        <v>1057</v>
      </c>
      <c r="K213" s="0" t="n">
        <f aca="false">'Vas megye'!K229</f>
        <v>5</v>
      </c>
      <c r="L213" s="0" t="n">
        <f aca="false">'Vas megye'!L229</f>
        <v>0</v>
      </c>
      <c r="M213" s="0" t="n">
        <f aca="false">'Vas megye'!M229</f>
        <v>1</v>
      </c>
      <c r="N213" s="0" t="n">
        <f aca="false">'Vas megye'!N229</f>
        <v>0</v>
      </c>
    </row>
    <row r="214" customFormat="false" ht="13.8" hidden="false" customHeight="false" outlineLevel="0" collapsed="false">
      <c r="A214" s="0" t="str">
        <f aca="false">'Vas megye'!A230</f>
        <v>Kotormány</v>
      </c>
      <c r="B214" s="0" t="n">
        <f aca="false">'Vas megye'!B230</f>
        <v>0</v>
      </c>
      <c r="C214" s="0" t="n">
        <f aca="false">'Vas megye'!C230</f>
        <v>127</v>
      </c>
      <c r="D214" s="0" t="n">
        <f aca="false">'Vas megye'!D230</f>
        <v>0</v>
      </c>
      <c r="E214" s="0" t="n">
        <f aca="false">'Vas megye'!E230</f>
        <v>0</v>
      </c>
      <c r="F214" s="0" t="n">
        <f aca="false">'Vas megye'!F230</f>
        <v>0</v>
      </c>
      <c r="G214" s="0" t="n">
        <f aca="false">'Vas megye'!G230</f>
        <v>5</v>
      </c>
      <c r="H214" s="0" t="n">
        <f aca="false">'Vas megye'!H230</f>
        <v>0</v>
      </c>
      <c r="I214" s="0" t="n">
        <f aca="false">'Vas megye'!I230</f>
        <v>39</v>
      </c>
      <c r="J214" s="0" t="n">
        <f aca="false">'Vas megye'!J230</f>
        <v>138</v>
      </c>
      <c r="K214" s="0" t="n">
        <f aca="false">'Vas megye'!K230</f>
        <v>1</v>
      </c>
      <c r="L214" s="0" t="n">
        <f aca="false">'Vas megye'!L230</f>
        <v>0</v>
      </c>
      <c r="M214" s="0" t="n">
        <f aca="false">'Vas megye'!M230</f>
        <v>0</v>
      </c>
      <c r="N214" s="0" t="n">
        <f aca="false">'Vas megye'!N230</f>
        <v>1</v>
      </c>
    </row>
    <row r="215" customFormat="false" ht="13.8" hidden="false" customHeight="false" outlineLevel="0" collapsed="false">
      <c r="A215" s="0" t="str">
        <f aca="false">'Vas megye'!A231</f>
        <v>Körtvélyes, Körtvélyes (Ó-)</v>
      </c>
      <c r="B215" s="0" t="n">
        <f aca="false">'Vas megye'!B231</f>
        <v>0</v>
      </c>
      <c r="C215" s="0" t="n">
        <f aca="false">'Vas megye'!C231</f>
        <v>16</v>
      </c>
      <c r="D215" s="0" t="n">
        <f aca="false">'Vas megye'!D231</f>
        <v>902</v>
      </c>
      <c r="E215" s="0" t="n">
        <f aca="false">'Vas megye'!E231</f>
        <v>5</v>
      </c>
      <c r="F215" s="0" t="n">
        <f aca="false">'Vas megye'!F231</f>
        <v>2</v>
      </c>
      <c r="G215" s="0" t="n">
        <f aca="false">'Vas megye'!G231</f>
        <v>0</v>
      </c>
      <c r="H215" s="0" t="n">
        <f aca="false">'Vas megye'!H231</f>
        <v>0</v>
      </c>
      <c r="I215" s="0" t="n">
        <f aca="false">'Vas megye'!I231</f>
        <v>40</v>
      </c>
      <c r="J215" s="0" t="n">
        <f aca="false">'Vas megye'!J231</f>
        <v>23</v>
      </c>
      <c r="K215" s="0" t="n">
        <f aca="false">'Vas megye'!K231</f>
        <v>903</v>
      </c>
      <c r="L215" s="0" t="n">
        <f aca="false">'Vas megye'!L231</f>
        <v>0</v>
      </c>
      <c r="M215" s="0" t="n">
        <f aca="false">'Vas megye'!M231</f>
        <v>2</v>
      </c>
      <c r="N215" s="0" t="n">
        <f aca="false">'Vas megye'!N231</f>
        <v>6</v>
      </c>
    </row>
    <row r="216" customFormat="false" ht="13.8" hidden="false" customHeight="false" outlineLevel="0" collapsed="false">
      <c r="A216" s="0" t="str">
        <f aca="false">'Vas megye'!A232</f>
        <v>Kristján, Köröstyén, Grieselstein</v>
      </c>
      <c r="B216" s="0" t="n">
        <f aca="false">'Vas megye'!B232</f>
        <v>0</v>
      </c>
      <c r="C216" s="0" t="n">
        <f aca="false">'Vas megye'!C232</f>
        <v>2</v>
      </c>
      <c r="D216" s="0" t="n">
        <f aca="false">'Vas megye'!D232</f>
        <v>829</v>
      </c>
      <c r="E216" s="0" t="n">
        <f aca="false">'Vas megye'!E232</f>
        <v>0</v>
      </c>
      <c r="F216" s="0" t="n">
        <f aca="false">'Vas megye'!F232</f>
        <v>1</v>
      </c>
      <c r="G216" s="0" t="n">
        <f aca="false">'Vas megye'!G232</f>
        <v>4</v>
      </c>
      <c r="H216" s="0" t="n">
        <f aca="false">'Vas megye'!H232</f>
        <v>0</v>
      </c>
      <c r="I216" s="0" t="n">
        <f aca="false">'Vas megye'!I232</f>
        <v>41</v>
      </c>
      <c r="J216" s="0" t="n">
        <f aca="false">'Vas megye'!J232</f>
        <v>7</v>
      </c>
      <c r="K216" s="0" t="n">
        <f aca="false">'Vas megye'!K232</f>
        <v>1045</v>
      </c>
      <c r="L216" s="0" t="n">
        <f aca="false">'Vas megye'!L232</f>
        <v>0</v>
      </c>
      <c r="M216" s="0" t="n">
        <f aca="false">'Vas megye'!M232</f>
        <v>1</v>
      </c>
      <c r="N216" s="0" t="n">
        <f aca="false">'Vas megye'!N232</f>
        <v>1</v>
      </c>
    </row>
    <row r="217" customFormat="false" ht="13.8" hidden="false" customHeight="false" outlineLevel="0" collapsed="false">
      <c r="A217" s="0" t="str">
        <f aca="false">'Vas megye'!A233</f>
        <v>Liba</v>
      </c>
      <c r="B217" s="0" t="n">
        <f aca="false">'Vas megye'!B233</f>
        <v>0</v>
      </c>
      <c r="C217" s="0" t="n">
        <f aca="false">'Vas megye'!C233</f>
        <v>0</v>
      </c>
      <c r="D217" s="0" t="n">
        <f aca="false">'Vas megye'!D233</f>
        <v>344</v>
      </c>
      <c r="E217" s="0" t="n">
        <f aca="false">'Vas megye'!E233</f>
        <v>0</v>
      </c>
      <c r="F217" s="0" t="n">
        <f aca="false">'Vas megye'!F233</f>
        <v>0</v>
      </c>
      <c r="G217" s="0" t="n">
        <f aca="false">'Vas megye'!G233</f>
        <v>3</v>
      </c>
      <c r="H217" s="0" t="n">
        <f aca="false">'Vas megye'!H233</f>
        <v>0</v>
      </c>
      <c r="I217" s="0" t="n">
        <f aca="false">'Vas megye'!I233</f>
        <v>42</v>
      </c>
      <c r="J217" s="0" t="n">
        <f aca="false">'Vas megye'!J233</f>
        <v>0</v>
      </c>
      <c r="K217" s="0" t="n">
        <f aca="false">'Vas megye'!K233</f>
        <v>397</v>
      </c>
      <c r="L217" s="0" t="n">
        <f aca="false">'Vas megye'!L233</f>
        <v>0</v>
      </c>
      <c r="M217" s="0" t="n">
        <f aca="false">'Vas megye'!M233</f>
        <v>0</v>
      </c>
      <c r="N217" s="0" t="n">
        <f aca="false">'Vas megye'!N233</f>
        <v>8</v>
      </c>
    </row>
    <row r="218" customFormat="false" ht="13.8" hidden="false" customHeight="false" outlineLevel="0" collapsed="false">
      <c r="A218" s="0" t="str">
        <f aca="false">'Vas megye'!A234</f>
        <v>Magyarlak</v>
      </c>
      <c r="B218" s="0" t="n">
        <f aca="false">'Vas megye'!B234</f>
        <v>0</v>
      </c>
      <c r="C218" s="0" t="n">
        <f aca="false">'Vas megye'!C234</f>
        <v>415</v>
      </c>
      <c r="D218" s="0" t="n">
        <f aca="false">'Vas megye'!D234</f>
        <v>13</v>
      </c>
      <c r="E218" s="0" t="n">
        <f aca="false">'Vas megye'!E234</f>
        <v>0</v>
      </c>
      <c r="F218" s="0" t="n">
        <f aca="false">'Vas megye'!F234</f>
        <v>1</v>
      </c>
      <c r="G218" s="0" t="n">
        <f aca="false">'Vas megye'!G234</f>
        <v>0</v>
      </c>
      <c r="H218" s="0" t="n">
        <f aca="false">'Vas megye'!H234</f>
        <v>0</v>
      </c>
      <c r="I218" s="0" t="n">
        <f aca="false">'Vas megye'!I234</f>
        <v>44</v>
      </c>
      <c r="J218" s="0" t="n">
        <f aca="false">'Vas megye'!J234</f>
        <v>516</v>
      </c>
      <c r="K218" s="0" t="n">
        <f aca="false">'Vas megye'!K234</f>
        <v>0</v>
      </c>
      <c r="L218" s="0" t="n">
        <f aca="false">'Vas megye'!L234</f>
        <v>0</v>
      </c>
      <c r="M218" s="0" t="n">
        <f aca="false">'Vas megye'!M234</f>
        <v>0</v>
      </c>
      <c r="N218" s="0" t="n">
        <f aca="false">'Vas megye'!N234</f>
        <v>0</v>
      </c>
    </row>
    <row r="219" customFormat="false" ht="13.8" hidden="false" customHeight="false" outlineLevel="0" collapsed="false">
      <c r="A219" s="0" t="str">
        <f aca="false">'Vas megye'!A235</f>
        <v>Malomgödör</v>
      </c>
      <c r="B219" s="0" t="n">
        <f aca="false">'Vas megye'!B235</f>
        <v>0</v>
      </c>
      <c r="C219" s="0" t="n">
        <f aca="false">'Vas megye'!C235</f>
        <v>0</v>
      </c>
      <c r="D219" s="0" t="n">
        <f aca="false">'Vas megye'!D235</f>
        <v>537</v>
      </c>
      <c r="E219" s="0" t="n">
        <f aca="false">'Vas megye'!E235</f>
        <v>0</v>
      </c>
      <c r="F219" s="0" t="n">
        <f aca="false">'Vas megye'!F235</f>
        <v>0</v>
      </c>
      <c r="G219" s="0" t="n">
        <f aca="false">'Vas megye'!G235</f>
        <v>0</v>
      </c>
      <c r="H219" s="0" t="n">
        <f aca="false">'Vas megye'!H235</f>
        <v>0</v>
      </c>
      <c r="I219" s="0" t="n">
        <f aca="false">'Vas megye'!I235</f>
        <v>45</v>
      </c>
      <c r="J219" s="0" t="n">
        <f aca="false">'Vas megye'!J235</f>
        <v>0</v>
      </c>
      <c r="K219" s="0" t="n">
        <f aca="false">'Vas megye'!K235</f>
        <v>631</v>
      </c>
      <c r="L219" s="0" t="n">
        <f aca="false">'Vas megye'!L235</f>
        <v>0</v>
      </c>
      <c r="M219" s="0" t="n">
        <f aca="false">'Vas megye'!M235</f>
        <v>0</v>
      </c>
      <c r="N219" s="0" t="n">
        <f aca="false">'Vas megye'!N235</f>
        <v>1</v>
      </c>
    </row>
    <row r="220" customFormat="false" ht="13.8" hidden="false" customHeight="false" outlineLevel="0" collapsed="false">
      <c r="A220" s="0" t="str">
        <f aca="false">'Vas megye'!A236</f>
        <v>Markócz, Marokrét</v>
      </c>
      <c r="B220" s="0" t="n">
        <f aca="false">'Vas megye'!B236</f>
        <v>0</v>
      </c>
      <c r="C220" s="0" t="n">
        <f aca="false">'Vas megye'!C236</f>
        <v>3</v>
      </c>
      <c r="D220" s="0" t="n">
        <f aca="false">'Vas megye'!D236</f>
        <v>28</v>
      </c>
      <c r="E220" s="0" t="n">
        <f aca="false">'Vas megye'!E236</f>
        <v>1</v>
      </c>
      <c r="F220" s="0" t="n">
        <f aca="false">'Vas megye'!F236</f>
        <v>0</v>
      </c>
      <c r="G220" s="0" t="n">
        <f aca="false">'Vas megye'!G236</f>
        <v>463</v>
      </c>
      <c r="H220" s="0" t="n">
        <f aca="false">'Vas megye'!H236</f>
        <v>0</v>
      </c>
      <c r="I220" s="0" t="n">
        <f aca="false">'Vas megye'!I236</f>
        <v>46</v>
      </c>
      <c r="J220" s="0" t="n">
        <f aca="false">'Vas megye'!J236</f>
        <v>6</v>
      </c>
      <c r="K220" s="0" t="n">
        <f aca="false">'Vas megye'!K236</f>
        <v>12</v>
      </c>
      <c r="L220" s="0" t="n">
        <f aca="false">'Vas megye'!L236</f>
        <v>0</v>
      </c>
      <c r="M220" s="0" t="n">
        <f aca="false">'Vas megye'!M236</f>
        <v>0</v>
      </c>
      <c r="N220" s="0" t="n">
        <f aca="false">'Vas megye'!N236</f>
        <v>565</v>
      </c>
    </row>
    <row r="221" customFormat="false" ht="13.8" hidden="false" customHeight="false" outlineLevel="0" collapsed="false">
      <c r="A221" s="0" t="str">
        <f aca="false">'Vas megye'!A238</f>
        <v>Mattyasócz, Szentmátyás</v>
      </c>
      <c r="B221" s="0" t="n">
        <f aca="false">'Vas megye'!B238</f>
        <v>0</v>
      </c>
      <c r="C221" s="0" t="n">
        <f aca="false">'Vas megye'!C238</f>
        <v>2</v>
      </c>
      <c r="D221" s="0" t="n">
        <f aca="false">'Vas megye'!D238</f>
        <v>56</v>
      </c>
      <c r="E221" s="0" t="n">
        <f aca="false">'Vas megye'!E238</f>
        <v>0</v>
      </c>
      <c r="F221" s="0" t="n">
        <f aca="false">'Vas megye'!F238</f>
        <v>0</v>
      </c>
      <c r="G221" s="0" t="n">
        <f aca="false">'Vas megye'!G238</f>
        <v>223</v>
      </c>
      <c r="H221" s="0" t="n">
        <f aca="false">'Vas megye'!H238</f>
        <v>0</v>
      </c>
      <c r="I221" s="0" t="n">
        <f aca="false">'Vas megye'!I238</f>
        <v>72</v>
      </c>
      <c r="J221" s="0" t="n">
        <f aca="false">'Vas megye'!J238</f>
        <v>1</v>
      </c>
      <c r="K221" s="0" t="n">
        <f aca="false">'Vas megye'!K238</f>
        <v>18</v>
      </c>
      <c r="L221" s="0" t="n">
        <f aca="false">'Vas megye'!L238</f>
        <v>0</v>
      </c>
      <c r="M221" s="0" t="n">
        <f aca="false">'Vas megye'!M238</f>
        <v>0</v>
      </c>
      <c r="N221" s="0" t="n">
        <f aca="false">'Vas megye'!N238</f>
        <v>321</v>
      </c>
    </row>
    <row r="222" customFormat="false" ht="13.8" hidden="false" customHeight="false" outlineLevel="0" collapsed="false">
      <c r="A222" s="0" t="str">
        <f aca="false">'Vas megye'!A239</f>
        <v>Nádkút</v>
      </c>
      <c r="B222" s="0" t="n">
        <f aca="false">'Vas megye'!B239</f>
        <v>0</v>
      </c>
      <c r="C222" s="0" t="n">
        <f aca="false">'Vas megye'!C239</f>
        <v>4</v>
      </c>
      <c r="D222" s="0" t="n">
        <f aca="false">'Vas megye'!D239</f>
        <v>578</v>
      </c>
      <c r="E222" s="0" t="n">
        <f aca="false">'Vas megye'!E239</f>
        <v>0</v>
      </c>
      <c r="F222" s="0" t="n">
        <f aca="false">'Vas megye'!F239</f>
        <v>0</v>
      </c>
      <c r="G222" s="0" t="n">
        <f aca="false">'Vas megye'!G239</f>
        <v>0</v>
      </c>
      <c r="H222" s="0" t="n">
        <f aca="false">'Vas megye'!H239</f>
        <v>0</v>
      </c>
      <c r="I222" s="0" t="n">
        <f aca="false">'Vas megye'!I239</f>
        <v>47</v>
      </c>
      <c r="J222" s="0" t="n">
        <f aca="false">'Vas megye'!J239</f>
        <v>0</v>
      </c>
      <c r="K222" s="0" t="n">
        <f aca="false">'Vas megye'!K239</f>
        <v>605</v>
      </c>
      <c r="L222" s="0" t="n">
        <f aca="false">'Vas megye'!L239</f>
        <v>3</v>
      </c>
      <c r="M222" s="0" t="n">
        <f aca="false">'Vas megye'!M239</f>
        <v>0</v>
      </c>
      <c r="N222" s="0" t="n">
        <f aca="false">'Vas megye'!N239</f>
        <v>0</v>
      </c>
    </row>
    <row r="223" customFormat="false" ht="13.8" hidden="false" customHeight="false" outlineLevel="0" collapsed="false">
      <c r="A223" s="0" t="str">
        <f aca="false">'Vas megye'!A240</f>
        <v>Nagyfalu, Nagyfálvá</v>
      </c>
      <c r="B223" s="0" t="n">
        <f aca="false">'Vas megye'!B240</f>
        <v>0</v>
      </c>
      <c r="C223" s="0" t="n">
        <f aca="false">'Vas megye'!C240</f>
        <v>7</v>
      </c>
      <c r="D223" s="0" t="n">
        <f aca="false">'Vas megye'!D240</f>
        <v>856</v>
      </c>
      <c r="E223" s="0" t="n">
        <f aca="false">'Vas megye'!E240</f>
        <v>1</v>
      </c>
      <c r="F223" s="0" t="n">
        <f aca="false">'Vas megye'!F240</f>
        <v>1</v>
      </c>
      <c r="G223" s="0" t="n">
        <f aca="false">'Vas megye'!G240</f>
        <v>17</v>
      </c>
      <c r="H223" s="0" t="n">
        <f aca="false">'Vas megye'!H240</f>
        <v>0</v>
      </c>
      <c r="I223" s="0" t="n">
        <f aca="false">'Vas megye'!I240</f>
        <v>49</v>
      </c>
      <c r="J223" s="0" t="n">
        <f aca="false">'Vas megye'!J240</f>
        <v>28</v>
      </c>
      <c r="K223" s="0" t="n">
        <f aca="false">'Vas megye'!K240</f>
        <v>1046</v>
      </c>
      <c r="L223" s="0" t="n">
        <f aca="false">'Vas megye'!L240</f>
        <v>1</v>
      </c>
      <c r="M223" s="0" t="n">
        <f aca="false">'Vas megye'!M240</f>
        <v>0</v>
      </c>
      <c r="N223" s="0" t="n">
        <f aca="false">'Vas megye'!N240</f>
        <v>25</v>
      </c>
    </row>
    <row r="224" customFormat="false" ht="13.8" hidden="false" customHeight="false" outlineLevel="0" collapsed="false">
      <c r="A224" s="0" t="str">
        <f aca="false">'Vas megye'!A241</f>
        <v>Német-Lak</v>
      </c>
      <c r="B224" s="0" t="n">
        <f aca="false">'Vas megye'!B241</f>
        <v>0</v>
      </c>
      <c r="C224" s="0" t="n">
        <f aca="false">'Vas megye'!C241</f>
        <v>1</v>
      </c>
      <c r="D224" s="0" t="n">
        <f aca="false">'Vas megye'!D241</f>
        <v>292</v>
      </c>
      <c r="E224" s="0" t="n">
        <f aca="false">'Vas megye'!E241</f>
        <v>0</v>
      </c>
      <c r="F224" s="0" t="n">
        <f aca="false">'Vas megye'!F241</f>
        <v>2</v>
      </c>
      <c r="G224" s="0" t="n">
        <f aca="false">'Vas megye'!G241</f>
        <v>5</v>
      </c>
      <c r="H224" s="0" t="n">
        <f aca="false">'Vas megye'!H241</f>
        <v>0</v>
      </c>
      <c r="I224" s="0" t="n">
        <f aca="false">'Vas megye'!I241</f>
        <v>51</v>
      </c>
      <c r="J224" s="0" t="n">
        <f aca="false">'Vas megye'!J241</f>
        <v>11</v>
      </c>
      <c r="K224" s="0" t="n">
        <f aca="false">'Vas megye'!K241</f>
        <v>340</v>
      </c>
      <c r="L224" s="0" t="n">
        <f aca="false">'Vas megye'!L241</f>
        <v>0</v>
      </c>
      <c r="M224" s="0" t="n">
        <f aca="false">'Vas megye'!M241</f>
        <v>1</v>
      </c>
      <c r="N224" s="0" t="n">
        <f aca="false">'Vas megye'!N241</f>
        <v>6</v>
      </c>
    </row>
    <row r="225" customFormat="false" ht="13.8" hidden="false" customHeight="false" outlineLevel="0" collapsed="false">
      <c r="A225" s="0" t="str">
        <f aca="false">'Vas megye'!A242</f>
        <v>Olaszfalu, Lapincsolaszi, Wallendorf</v>
      </c>
      <c r="B225" s="0" t="n">
        <f aca="false">'Vas megye'!B242</f>
        <v>0</v>
      </c>
      <c r="C225" s="0" t="n">
        <f aca="false">'Vas megye'!C242</f>
        <v>1</v>
      </c>
      <c r="D225" s="0" t="n">
        <f aca="false">'Vas megye'!D242</f>
        <v>548</v>
      </c>
      <c r="E225" s="0" t="n">
        <f aca="false">'Vas megye'!E242</f>
        <v>0</v>
      </c>
      <c r="F225" s="0" t="n">
        <f aca="false">'Vas megye'!F242</f>
        <v>0</v>
      </c>
      <c r="G225" s="0" t="n">
        <f aca="false">'Vas megye'!G242</f>
        <v>1</v>
      </c>
      <c r="H225" s="0" t="n">
        <f aca="false">'Vas megye'!H242</f>
        <v>0</v>
      </c>
      <c r="I225" s="0" t="n">
        <f aca="false">'Vas megye'!I242</f>
        <v>52</v>
      </c>
      <c r="J225" s="0" t="n">
        <f aca="false">'Vas megye'!J242</f>
        <v>2</v>
      </c>
      <c r="K225" s="0" t="n">
        <f aca="false">'Vas megye'!K242</f>
        <v>717</v>
      </c>
      <c r="L225" s="0" t="n">
        <f aca="false">'Vas megye'!L242</f>
        <v>0</v>
      </c>
      <c r="M225" s="0" t="n">
        <f aca="false">'Vas megye'!M242</f>
        <v>0</v>
      </c>
      <c r="N225" s="0" t="n">
        <f aca="false">'Vas megye'!N242</f>
        <v>5</v>
      </c>
    </row>
    <row r="226" customFormat="false" ht="13.8" hidden="false" customHeight="false" outlineLevel="0" collapsed="false">
      <c r="A226" s="0" t="str">
        <f aca="false">'Vas megye'!A243</f>
        <v>Orfalu</v>
      </c>
      <c r="B226" s="0" t="n">
        <f aca="false">'Vas megye'!B243</f>
        <v>0</v>
      </c>
      <c r="C226" s="0" t="n">
        <f aca="false">'Vas megye'!C243</f>
        <v>8</v>
      </c>
      <c r="D226" s="0" t="n">
        <f aca="false">'Vas megye'!D243</f>
        <v>7</v>
      </c>
      <c r="E226" s="0" t="n">
        <f aca="false">'Vas megye'!E243</f>
        <v>0</v>
      </c>
      <c r="F226" s="0" t="n">
        <f aca="false">'Vas megye'!F243</f>
        <v>0</v>
      </c>
      <c r="G226" s="0" t="n">
        <f aca="false">'Vas megye'!G243</f>
        <v>286</v>
      </c>
      <c r="H226" s="0" t="n">
        <f aca="false">'Vas megye'!H243</f>
        <v>0</v>
      </c>
      <c r="I226" s="0" t="n">
        <f aca="false">'Vas megye'!I243</f>
        <v>53</v>
      </c>
      <c r="J226" s="0" t="n">
        <f aca="false">'Vas megye'!J243</f>
        <v>2</v>
      </c>
      <c r="K226" s="0" t="n">
        <f aca="false">'Vas megye'!K243</f>
        <v>8</v>
      </c>
      <c r="L226" s="0" t="n">
        <f aca="false">'Vas megye'!L243</f>
        <v>0</v>
      </c>
      <c r="M226" s="0" t="n">
        <f aca="false">'Vas megye'!M243</f>
        <v>0</v>
      </c>
      <c r="N226" s="0" t="n">
        <f aca="false">'Vas megye'!N243</f>
        <v>330</v>
      </c>
    </row>
    <row r="227" customFormat="false" ht="13.8" hidden="false" customHeight="false" outlineLevel="0" collapsed="false">
      <c r="A227" s="0" t="str">
        <f aca="false">'Vas megye'!A244</f>
        <v>Patafalva</v>
      </c>
      <c r="B227" s="0" t="n">
        <f aca="false">'Vas megye'!B244</f>
        <v>0</v>
      </c>
      <c r="C227" s="0" t="n">
        <f aca="false">'Vas megye'!C244</f>
        <v>13</v>
      </c>
      <c r="D227" s="0" t="n">
        <f aca="false">'Vas megye'!D244</f>
        <v>704</v>
      </c>
      <c r="E227" s="0" t="n">
        <f aca="false">'Vas megye'!E244</f>
        <v>4</v>
      </c>
      <c r="F227" s="0" t="n">
        <f aca="false">'Vas megye'!F244</f>
        <v>1</v>
      </c>
      <c r="G227" s="0" t="n">
        <f aca="false">'Vas megye'!G244</f>
        <v>0</v>
      </c>
      <c r="H227" s="0" t="n">
        <f aca="false">'Vas megye'!H244</f>
        <v>0</v>
      </c>
      <c r="I227" s="0" t="n">
        <f aca="false">'Vas megye'!I244</f>
        <v>55</v>
      </c>
      <c r="J227" s="0" t="n">
        <f aca="false">'Vas megye'!J244</f>
        <v>6</v>
      </c>
      <c r="K227" s="0" t="n">
        <f aca="false">'Vas megye'!K244</f>
        <v>792</v>
      </c>
      <c r="L227" s="0" t="n">
        <f aca="false">'Vas megye'!L244</f>
        <v>7</v>
      </c>
      <c r="M227" s="0" t="n">
        <f aca="false">'Vas megye'!M244</f>
        <v>0</v>
      </c>
      <c r="N227" s="0" t="n">
        <f aca="false">'Vas megye'!N244</f>
        <v>7</v>
      </c>
    </row>
    <row r="228" customFormat="false" ht="13.8" hidden="false" customHeight="false" outlineLevel="0" collapsed="false">
      <c r="A228" s="0" t="str">
        <f aca="false">'Vas megye'!A245</f>
        <v>Permise</v>
      </c>
      <c r="B228" s="0" t="n">
        <f aca="false">'Vas megye'!B245</f>
        <v>0</v>
      </c>
      <c r="C228" s="0" t="n">
        <f aca="false">'Vas megye'!C245</f>
        <v>1</v>
      </c>
      <c r="D228" s="0" t="n">
        <f aca="false">'Vas megye'!D245</f>
        <v>6</v>
      </c>
      <c r="E228" s="0" t="n">
        <f aca="false">'Vas megye'!E245</f>
        <v>0</v>
      </c>
      <c r="F228" s="0" t="n">
        <f aca="false">'Vas megye'!F245</f>
        <v>0</v>
      </c>
      <c r="G228" s="0" t="n">
        <f aca="false">'Vas megye'!G245</f>
        <v>158</v>
      </c>
      <c r="H228" s="0" t="n">
        <f aca="false">'Vas megye'!H245</f>
        <v>0</v>
      </c>
      <c r="I228" s="0" t="n">
        <f aca="false">'Vas megye'!I245</f>
        <v>56</v>
      </c>
      <c r="J228" s="0" t="n">
        <f aca="false">'Vas megye'!J245</f>
        <v>1</v>
      </c>
      <c r="K228" s="0" t="n">
        <f aca="false">'Vas megye'!K245</f>
        <v>1</v>
      </c>
      <c r="L228" s="0" t="n">
        <f aca="false">'Vas megye'!L245</f>
        <v>0</v>
      </c>
      <c r="M228" s="0" t="n">
        <f aca="false">'Vas megye'!M245</f>
        <v>0</v>
      </c>
      <c r="N228" s="0" t="n">
        <f aca="false">'Vas megye'!N245</f>
        <v>205</v>
      </c>
    </row>
    <row r="229" customFormat="false" ht="13.8" hidden="false" customHeight="false" outlineLevel="0" collapsed="false">
      <c r="A229" s="0" t="str">
        <f aca="false">'Vas megye'!A246</f>
        <v>Pócsfalu</v>
      </c>
      <c r="B229" s="0" t="n">
        <f aca="false">'Vas megye'!B246</f>
        <v>0</v>
      </c>
      <c r="C229" s="0" t="n">
        <f aca="false">'Vas megye'!C246</f>
        <v>0</v>
      </c>
      <c r="D229" s="0" t="n">
        <f aca="false">'Vas megye'!D246</f>
        <v>144</v>
      </c>
      <c r="E229" s="0" t="n">
        <f aca="false">'Vas megye'!E246</f>
        <v>0</v>
      </c>
      <c r="F229" s="0" t="n">
        <f aca="false">'Vas megye'!F246</f>
        <v>0</v>
      </c>
      <c r="G229" s="0" t="n">
        <f aca="false">'Vas megye'!G246</f>
        <v>2</v>
      </c>
      <c r="H229" s="0" t="n">
        <f aca="false">'Vas megye'!H246</f>
        <v>0</v>
      </c>
      <c r="I229" s="0" t="n">
        <f aca="false">'Vas megye'!I246</f>
        <v>57</v>
      </c>
      <c r="J229" s="0" t="n">
        <f aca="false">'Vas megye'!J246</f>
        <v>1</v>
      </c>
      <c r="K229" s="0" t="n">
        <f aca="false">'Vas megye'!K246</f>
        <v>222</v>
      </c>
      <c r="L229" s="0" t="n">
        <f aca="false">'Vas megye'!L246</f>
        <v>0</v>
      </c>
      <c r="M229" s="0" t="n">
        <f aca="false">'Vas megye'!M246</f>
        <v>0</v>
      </c>
      <c r="N229" s="0" t="n">
        <f aca="false">'Vas megye'!N246</f>
        <v>7</v>
      </c>
    </row>
    <row r="230" customFormat="false" ht="13.8" hidden="false" customHeight="false" outlineLevel="0" collapsed="false">
      <c r="A230" s="0" t="str">
        <f aca="false">'Vas megye'!A247</f>
        <v>Radafalva</v>
      </c>
      <c r="B230" s="0" t="n">
        <f aca="false">'Vas megye'!B247</f>
        <v>0</v>
      </c>
      <c r="C230" s="0" t="n">
        <f aca="false">'Vas megye'!C247</f>
        <v>5</v>
      </c>
      <c r="D230" s="0" t="n">
        <f aca="false">'Vas megye'!D247</f>
        <v>1539</v>
      </c>
      <c r="E230" s="0" t="n">
        <f aca="false">'Vas megye'!E247</f>
        <v>1</v>
      </c>
      <c r="F230" s="0" t="n">
        <f aca="false">'Vas megye'!F247</f>
        <v>0</v>
      </c>
      <c r="G230" s="0" t="n">
        <f aca="false">'Vas megye'!G247</f>
        <v>1</v>
      </c>
      <c r="H230" s="0" t="n">
        <f aca="false">'Vas megye'!H247</f>
        <v>0</v>
      </c>
      <c r="I230" s="0" t="n">
        <f aca="false">'Vas megye'!I247</f>
        <v>63</v>
      </c>
      <c r="J230" s="0" t="n">
        <f aca="false">'Vas megye'!J247</f>
        <v>14</v>
      </c>
      <c r="K230" s="0" t="n">
        <f aca="false">'Vas megye'!K247</f>
        <v>1643</v>
      </c>
      <c r="L230" s="0" t="n">
        <f aca="false">'Vas megye'!L247</f>
        <v>6</v>
      </c>
      <c r="M230" s="0" t="n">
        <f aca="false">'Vas megye'!M247</f>
        <v>2</v>
      </c>
      <c r="N230" s="0" t="n">
        <f aca="false">'Vas megye'!N247</f>
        <v>18</v>
      </c>
    </row>
    <row r="231" customFormat="false" ht="13.8" hidden="false" customHeight="false" outlineLevel="0" collapsed="false">
      <c r="A231" s="0" t="str">
        <f aca="false">'Vas megye'!A248</f>
        <v>Raks</v>
      </c>
      <c r="B231" s="0" t="n">
        <f aca="false">'Vas megye'!B248</f>
        <v>0</v>
      </c>
      <c r="C231" s="0" t="n">
        <f aca="false">'Vas megye'!C248</f>
        <v>14</v>
      </c>
      <c r="D231" s="0" t="n">
        <f aca="false">'Vas megye'!D248</f>
        <v>950</v>
      </c>
      <c r="E231" s="0" t="n">
        <f aca="false">'Vas megye'!E248</f>
        <v>0</v>
      </c>
      <c r="F231" s="0" t="n">
        <f aca="false">'Vas megye'!F248</f>
        <v>0</v>
      </c>
      <c r="G231" s="0" t="n">
        <f aca="false">'Vas megye'!G248</f>
        <v>4</v>
      </c>
      <c r="H231" s="0" t="n">
        <f aca="false">'Vas megye'!H248</f>
        <v>0</v>
      </c>
      <c r="I231" s="0" t="n">
        <f aca="false">'Vas megye'!I248</f>
        <v>64</v>
      </c>
      <c r="J231" s="0" t="n">
        <f aca="false">'Vas megye'!J248</f>
        <v>12</v>
      </c>
      <c r="K231" s="0" t="n">
        <f aca="false">'Vas megye'!K248</f>
        <v>1064</v>
      </c>
      <c r="L231" s="0" t="n">
        <f aca="false">'Vas megye'!L248</f>
        <v>0</v>
      </c>
      <c r="M231" s="0" t="n">
        <f aca="false">'Vas megye'!M248</f>
        <v>3</v>
      </c>
      <c r="N231" s="0" t="n">
        <f aca="false">'Vas megye'!N248</f>
        <v>23</v>
      </c>
    </row>
    <row r="232" customFormat="false" ht="13.8" hidden="false" customHeight="false" outlineLevel="0" collapsed="false">
      <c r="A232" s="0" t="str">
        <f aca="false">'Vas megye'!A249</f>
        <v>Rátót</v>
      </c>
      <c r="B232" s="0" t="n">
        <f aca="false">'Vas megye'!B249</f>
        <v>0</v>
      </c>
      <c r="C232" s="0" t="n">
        <f aca="false">'Vas megye'!C249</f>
        <v>160</v>
      </c>
      <c r="D232" s="0" t="n">
        <f aca="false">'Vas megye'!D249</f>
        <v>6</v>
      </c>
      <c r="E232" s="0" t="n">
        <f aca="false">'Vas megye'!E249</f>
        <v>0</v>
      </c>
      <c r="F232" s="0" t="n">
        <f aca="false">'Vas megye'!F249</f>
        <v>0</v>
      </c>
      <c r="G232" s="0" t="n">
        <f aca="false">'Vas megye'!G249</f>
        <v>1</v>
      </c>
      <c r="H232" s="0" t="n">
        <f aca="false">'Vas megye'!H249</f>
        <v>0</v>
      </c>
      <c r="I232" s="0" t="n">
        <f aca="false">'Vas megye'!I249</f>
        <v>65</v>
      </c>
      <c r="J232" s="0" t="n">
        <f aca="false">'Vas megye'!J249</f>
        <v>201</v>
      </c>
      <c r="K232" s="0" t="n">
        <f aca="false">'Vas megye'!K249</f>
        <v>4</v>
      </c>
      <c r="L232" s="0" t="n">
        <f aca="false">'Vas megye'!L249</f>
        <v>0</v>
      </c>
      <c r="M232" s="0" t="n">
        <f aca="false">'Vas megye'!M249</f>
        <v>0</v>
      </c>
      <c r="N232" s="0" t="n">
        <f aca="false">'Vas megye'!N249</f>
        <v>0</v>
      </c>
    </row>
    <row r="233" customFormat="false" ht="13.8" hidden="false" customHeight="false" outlineLevel="0" collapsed="false">
      <c r="A233" s="0" t="str">
        <f aca="false">'Vas megye'!A250</f>
        <v>Ritkarócz, Ritkaháza</v>
      </c>
      <c r="B233" s="0" t="n">
        <f aca="false">'Vas megye'!B250</f>
        <v>0</v>
      </c>
      <c r="C233" s="0" t="n">
        <f aca="false">'Vas megye'!C250</f>
        <v>0</v>
      </c>
      <c r="D233" s="0" t="n">
        <f aca="false">'Vas megye'!D250</f>
        <v>29</v>
      </c>
      <c r="E233" s="0" t="n">
        <f aca="false">'Vas megye'!E250</f>
        <v>0</v>
      </c>
      <c r="F233" s="0" t="n">
        <f aca="false">'Vas megye'!F250</f>
        <v>0</v>
      </c>
      <c r="G233" s="0" t="n">
        <f aca="false">'Vas megye'!G250</f>
        <v>191</v>
      </c>
      <c r="H233" s="0" t="n">
        <f aca="false">'Vas megye'!H250</f>
        <v>0</v>
      </c>
      <c r="I233" s="0" t="n">
        <f aca="false">'Vas megye'!I250</f>
        <v>66</v>
      </c>
      <c r="J233" s="0" t="n">
        <f aca="false">'Vas megye'!J250</f>
        <v>13</v>
      </c>
      <c r="K233" s="0" t="n">
        <f aca="false">'Vas megye'!K250</f>
        <v>39</v>
      </c>
      <c r="L233" s="0" t="n">
        <f aca="false">'Vas megye'!L250</f>
        <v>0</v>
      </c>
      <c r="M233" s="0" t="n">
        <f aca="false">'Vas megye'!M250</f>
        <v>0</v>
      </c>
      <c r="N233" s="0" t="n">
        <f aca="false">'Vas megye'!N250</f>
        <v>164</v>
      </c>
    </row>
    <row r="234" customFormat="false" ht="13.8" hidden="false" customHeight="false" outlineLevel="0" collapsed="false">
      <c r="A234" s="0" t="str">
        <f aca="false">'Vas megye'!A251</f>
        <v>Rönök (Alsó-)</v>
      </c>
      <c r="B234" s="0" t="n">
        <f aca="false">'Vas megye'!B251</f>
        <v>0</v>
      </c>
      <c r="C234" s="0" t="n">
        <f aca="false">'Vas megye'!C251</f>
        <v>5</v>
      </c>
      <c r="D234" s="0" t="n">
        <f aca="false">'Vas megye'!D251</f>
        <v>779</v>
      </c>
      <c r="E234" s="0" t="n">
        <f aca="false">'Vas megye'!E251</f>
        <v>3</v>
      </c>
      <c r="F234" s="0" t="n">
        <f aca="false">'Vas megye'!F251</f>
        <v>0</v>
      </c>
      <c r="G234" s="0" t="n">
        <f aca="false">'Vas megye'!G251</f>
        <v>4</v>
      </c>
      <c r="H234" s="0" t="n">
        <f aca="false">'Vas megye'!H251</f>
        <v>0</v>
      </c>
      <c r="I234" s="0" t="n">
        <f aca="false">'Vas megye'!I251</f>
        <v>1</v>
      </c>
      <c r="J234" s="0" t="n">
        <f aca="false">'Vas megye'!J251</f>
        <v>10</v>
      </c>
      <c r="K234" s="0" t="n">
        <f aca="false">'Vas megye'!K251</f>
        <v>955</v>
      </c>
      <c r="L234" s="0" t="n">
        <f aca="false">'Vas megye'!L251</f>
        <v>4</v>
      </c>
      <c r="M234" s="0" t="n">
        <f aca="false">'Vas megye'!M251</f>
        <v>0</v>
      </c>
      <c r="N234" s="0" t="n">
        <f aca="false">'Vas megye'!N251</f>
        <v>0</v>
      </c>
    </row>
    <row r="235" customFormat="false" ht="13.8" hidden="false" customHeight="false" outlineLevel="0" collapsed="false">
      <c r="A235" s="0" t="str">
        <f aca="false">'Vas megye'!A252</f>
        <v>Rönök (Felső-)</v>
      </c>
      <c r="B235" s="0" t="n">
        <f aca="false">'Vas megye'!B252</f>
        <v>0</v>
      </c>
      <c r="C235" s="0" t="n">
        <f aca="false">'Vas megye'!C252</f>
        <v>5</v>
      </c>
      <c r="D235" s="0" t="n">
        <f aca="false">'Vas megye'!D252</f>
        <v>782</v>
      </c>
      <c r="E235" s="0" t="n">
        <f aca="false">'Vas megye'!E252</f>
        <v>0</v>
      </c>
      <c r="F235" s="0" t="n">
        <f aca="false">'Vas megye'!F252</f>
        <v>0</v>
      </c>
      <c r="G235" s="0" t="n">
        <f aca="false">'Vas megye'!G252</f>
        <v>3</v>
      </c>
      <c r="H235" s="0" t="n">
        <f aca="false">'Vas megye'!H252</f>
        <v>0</v>
      </c>
      <c r="I235" s="0" t="n">
        <f aca="false">'Vas megye'!I252</f>
        <v>17</v>
      </c>
      <c r="J235" s="0" t="n">
        <f aca="false">'Vas megye'!J252</f>
        <v>11</v>
      </c>
      <c r="K235" s="0" t="n">
        <f aca="false">'Vas megye'!K252</f>
        <v>961</v>
      </c>
      <c r="L235" s="0" t="n">
        <f aca="false">'Vas megye'!L252</f>
        <v>2</v>
      </c>
      <c r="M235" s="0" t="n">
        <f aca="false">'Vas megye'!M252</f>
        <v>0</v>
      </c>
      <c r="N235" s="0" t="n">
        <f aca="false">'Vas megye'!N252</f>
        <v>6</v>
      </c>
    </row>
    <row r="236" customFormat="false" ht="13.8" hidden="false" customHeight="false" outlineLevel="0" collapsed="false">
      <c r="A236" s="0" t="str">
        <f aca="false">'Vas megye'!A253</f>
        <v>Sal</v>
      </c>
      <c r="B236" s="0" t="n">
        <f aca="false">'Vas megye'!B253</f>
        <v>0</v>
      </c>
      <c r="C236" s="0" t="n">
        <f aca="false">'Vas megye'!C253</f>
        <v>23</v>
      </c>
      <c r="D236" s="0" t="n">
        <f aca="false">'Vas megye'!D253</f>
        <v>11</v>
      </c>
      <c r="E236" s="0" t="n">
        <f aca="false">'Vas megye'!E253</f>
        <v>0</v>
      </c>
      <c r="F236" s="0" t="n">
        <f aca="false">'Vas megye'!F253</f>
        <v>0</v>
      </c>
      <c r="G236" s="0" t="n">
        <f aca="false">'Vas megye'!G253</f>
        <v>878</v>
      </c>
      <c r="H236" s="0" t="n">
        <f aca="false">'Vas megye'!H253</f>
        <v>0</v>
      </c>
      <c r="I236" s="0" t="n">
        <f aca="false">'Vas megye'!I253</f>
        <v>67</v>
      </c>
      <c r="J236" s="0" t="n">
        <f aca="false">'Vas megye'!J253</f>
        <v>38</v>
      </c>
      <c r="K236" s="0" t="n">
        <f aca="false">'Vas megye'!K253</f>
        <v>10</v>
      </c>
      <c r="L236" s="0" t="n">
        <f aca="false">'Vas megye'!L253</f>
        <v>0</v>
      </c>
      <c r="M236" s="0" t="n">
        <f aca="false">'Vas megye'!M253</f>
        <v>0</v>
      </c>
      <c r="N236" s="0" t="n">
        <f aca="false">'Vas megye'!N253</f>
        <v>966</v>
      </c>
    </row>
    <row r="237" customFormat="false" ht="13.8" hidden="false" customHeight="false" outlineLevel="0" collapsed="false">
      <c r="A237" s="0" t="str">
        <f aca="false">'Vas megye'!A254</f>
        <v>Senyeháza, Senyeháza</v>
      </c>
      <c r="B237" s="0" t="n">
        <f aca="false">'Vas megye'!B254</f>
        <v>0</v>
      </c>
      <c r="C237" s="0" t="n">
        <f aca="false">'Vas megye'!C254</f>
        <v>296</v>
      </c>
      <c r="D237" s="0" t="n">
        <f aca="false">'Vas megye'!D254</f>
        <v>4</v>
      </c>
      <c r="E237" s="0" t="n">
        <f aca="false">'Vas megye'!E254</f>
        <v>0</v>
      </c>
      <c r="F237" s="0" t="n">
        <f aca="false">'Vas megye'!F254</f>
        <v>0</v>
      </c>
      <c r="G237" s="0" t="n">
        <f aca="false">'Vas megye'!G254</f>
        <v>5</v>
      </c>
      <c r="H237" s="0" t="n">
        <f aca="false">'Vas megye'!H254</f>
        <v>0</v>
      </c>
      <c r="I237" s="0" t="n">
        <f aca="false">'Vas megye'!I254</f>
        <v>68</v>
      </c>
      <c r="J237" s="0" t="n">
        <f aca="false">'Vas megye'!J254</f>
        <v>376</v>
      </c>
      <c r="K237" s="0" t="n">
        <f aca="false">'Vas megye'!K254</f>
        <v>7</v>
      </c>
      <c r="L237" s="0" t="n">
        <f aca="false">'Vas megye'!L254</f>
        <v>0</v>
      </c>
      <c r="M237" s="0" t="n">
        <f aca="false">'Vas megye'!M254</f>
        <v>0</v>
      </c>
      <c r="N237" s="0" t="n">
        <f aca="false">'Vas megye'!N254</f>
        <v>11</v>
      </c>
    </row>
    <row r="238" customFormat="false" ht="13.8" hidden="false" customHeight="false" outlineLevel="0" collapsed="false">
      <c r="A238" s="0" t="str">
        <f aca="false">'Vas megye'!A255</f>
        <v>Strázsa (Alsó-)</v>
      </c>
      <c r="B238" s="0" t="n">
        <f aca="false">'Vas megye'!B255</f>
        <v>61</v>
      </c>
      <c r="C238" s="0" t="n">
        <f aca="false">'Vas megye'!C255+'Vas megye'!C273</f>
        <v>1</v>
      </c>
      <c r="D238" s="0" t="n">
        <f aca="false">'Vas megye'!D255+'Vas megye'!D273</f>
        <v>541</v>
      </c>
      <c r="E238" s="0" t="n">
        <f aca="false">'Vas megye'!E255+'Vas megye'!E273</f>
        <v>1</v>
      </c>
      <c r="F238" s="0" t="n">
        <f aca="false">'Vas megye'!F255+'Vas megye'!F273</f>
        <v>0</v>
      </c>
      <c r="G238" s="0" t="n">
        <f aca="false">'Vas megye'!G255+'Vas megye'!G273</f>
        <v>16</v>
      </c>
      <c r="H238" s="0" t="n">
        <f aca="false">'Vas megye'!H255+'Vas megye'!H273</f>
        <v>0</v>
      </c>
      <c r="I238" s="0" t="n">
        <f aca="false">'Vas megye'!I255+'Vas megye'!I273</f>
        <v>61</v>
      </c>
      <c r="J238" s="0" t="n">
        <f aca="false">'Vas megye'!J255+'Vas megye'!J273</f>
        <v>8</v>
      </c>
      <c r="K238" s="0" t="n">
        <f aca="false">'Vas megye'!K255+'Vas megye'!K273</f>
        <v>616</v>
      </c>
      <c r="L238" s="0" t="n">
        <f aca="false">'Vas megye'!L255+'Vas megye'!L273</f>
        <v>0</v>
      </c>
      <c r="M238" s="0" t="n">
        <f aca="false">'Vas megye'!M255+'Vas megye'!M273</f>
        <v>1</v>
      </c>
      <c r="N238" s="0" t="n">
        <f aca="false">'Vas megye'!N255+'Vas megye'!N273</f>
        <v>20</v>
      </c>
    </row>
    <row r="239" customFormat="false" ht="13.8" hidden="false" customHeight="false" outlineLevel="0" collapsed="false">
      <c r="A239" s="0" t="str">
        <f aca="false">'Vas megye'!A256</f>
        <v>Strázsa (Felső-), Oberdrosen</v>
      </c>
      <c r="B239" s="0" t="n">
        <f aca="false">'Vas megye'!B256</f>
        <v>0</v>
      </c>
      <c r="C239" s="0" t="n">
        <f aca="false">'Vas megye'!C256</f>
        <v>0</v>
      </c>
      <c r="D239" s="0" t="n">
        <f aca="false">'Vas megye'!D256</f>
        <v>446</v>
      </c>
      <c r="E239" s="0" t="n">
        <f aca="false">'Vas megye'!E256</f>
        <v>0</v>
      </c>
      <c r="F239" s="0" t="n">
        <f aca="false">'Vas megye'!F256</f>
        <v>0</v>
      </c>
      <c r="G239" s="0" t="n">
        <f aca="false">'Vas megye'!G256</f>
        <v>4</v>
      </c>
      <c r="H239" s="0" t="n">
        <f aca="false">'Vas megye'!H256</f>
        <v>0</v>
      </c>
      <c r="I239" s="0" t="n">
        <f aca="false">'Vas megye'!I256</f>
        <v>18</v>
      </c>
      <c r="J239" s="0" t="n">
        <f aca="false">'Vas megye'!J256</f>
        <v>0</v>
      </c>
      <c r="K239" s="0" t="n">
        <f aca="false">'Vas megye'!K256</f>
        <v>511</v>
      </c>
      <c r="L239" s="0" t="n">
        <f aca="false">'Vas megye'!L256</f>
        <v>0</v>
      </c>
      <c r="M239" s="0" t="n">
        <f aca="false">'Vas megye'!M256</f>
        <v>0</v>
      </c>
      <c r="N239" s="0" t="n">
        <f aca="false">'Vas megye'!N256</f>
        <v>2</v>
      </c>
    </row>
    <row r="240" customFormat="false" ht="13.8" hidden="false" customHeight="false" outlineLevel="0" collapsed="false">
      <c r="A240" s="0" t="str">
        <f aca="false">'Vas megye'!A257</f>
        <v>Szakonyfalu</v>
      </c>
      <c r="B240" s="0" t="n">
        <f aca="false">'Vas megye'!B257</f>
        <v>0</v>
      </c>
      <c r="C240" s="0" t="n">
        <f aca="false">'Vas megye'!C257</f>
        <v>0</v>
      </c>
      <c r="D240" s="0" t="n">
        <f aca="false">'Vas megye'!D257</f>
        <v>8</v>
      </c>
      <c r="E240" s="0" t="n">
        <f aca="false">'Vas megye'!E257</f>
        <v>0</v>
      </c>
      <c r="F240" s="0" t="n">
        <f aca="false">'Vas megye'!F257</f>
        <v>0</v>
      </c>
      <c r="G240" s="0" t="n">
        <f aca="false">'Vas megye'!G257</f>
        <v>446</v>
      </c>
      <c r="H240" s="0" t="n">
        <f aca="false">'Vas megye'!H257</f>
        <v>0</v>
      </c>
      <c r="I240" s="0" t="n">
        <f aca="false">'Vas megye'!I257</f>
        <v>69</v>
      </c>
      <c r="J240" s="0" t="n">
        <f aca="false">'Vas megye'!J257</f>
        <v>0</v>
      </c>
      <c r="K240" s="0" t="n">
        <f aca="false">'Vas megye'!K257</f>
        <v>11</v>
      </c>
      <c r="L240" s="0" t="n">
        <f aca="false">'Vas megye'!L257</f>
        <v>2</v>
      </c>
      <c r="M240" s="0" t="n">
        <f aca="false">'Vas megye'!M257</f>
        <v>0</v>
      </c>
      <c r="N240" s="0" t="n">
        <f aca="false">'Vas megye'!N257</f>
        <v>617</v>
      </c>
    </row>
    <row r="241" customFormat="false" ht="13.8" hidden="false" customHeight="false" outlineLevel="0" collapsed="false">
      <c r="A241" s="0" t="str">
        <f aca="false">'Vas megye'!A258</f>
        <v>Szalafő</v>
      </c>
      <c r="B241" s="0" t="n">
        <f aca="false">'Vas megye'!B258</f>
        <v>0</v>
      </c>
      <c r="C241" s="0" t="n">
        <f aca="false">'Vas megye'!C258</f>
        <v>728</v>
      </c>
      <c r="D241" s="0" t="n">
        <f aca="false">'Vas megye'!D258</f>
        <v>1</v>
      </c>
      <c r="E241" s="0" t="n">
        <f aca="false">'Vas megye'!E258</f>
        <v>0</v>
      </c>
      <c r="F241" s="0" t="n">
        <f aca="false">'Vas megye'!F258</f>
        <v>1</v>
      </c>
      <c r="G241" s="0" t="n">
        <f aca="false">'Vas megye'!G258</f>
        <v>7</v>
      </c>
      <c r="H241" s="0" t="n">
        <f aca="false">'Vas megye'!H258</f>
        <v>0</v>
      </c>
      <c r="I241" s="0" t="n">
        <f aca="false">'Vas megye'!I258</f>
        <v>70</v>
      </c>
      <c r="J241" s="0" t="n">
        <f aca="false">'Vas megye'!J258</f>
        <v>774</v>
      </c>
      <c r="K241" s="0" t="n">
        <f aca="false">'Vas megye'!K258</f>
        <v>0</v>
      </c>
      <c r="L241" s="0" t="n">
        <f aca="false">'Vas megye'!L258</f>
        <v>0</v>
      </c>
      <c r="M241" s="0" t="n">
        <f aca="false">'Vas megye'!M258</f>
        <v>1</v>
      </c>
      <c r="N241" s="0" t="n">
        <f aca="false">'Vas megye'!N258</f>
        <v>1</v>
      </c>
    </row>
    <row r="242" customFormat="false" ht="13.8" hidden="false" customHeight="false" outlineLevel="0" collapsed="false">
      <c r="A242" s="0" t="str">
        <f aca="false">'Vas megye'!A259</f>
        <v>Szent-Gotthard</v>
      </c>
      <c r="B242" s="0" t="n">
        <f aca="false">'Vas megye'!B259</f>
        <v>0</v>
      </c>
      <c r="C242" s="0" t="n">
        <f aca="false">'Vas megye'!C259</f>
        <v>639</v>
      </c>
      <c r="D242" s="0" t="n">
        <f aca="false">'Vas megye'!D259</f>
        <v>643</v>
      </c>
      <c r="E242" s="0" t="n">
        <f aca="false">'Vas megye'!E259</f>
        <v>1</v>
      </c>
      <c r="F242" s="0" t="n">
        <f aca="false">'Vas megye'!F259</f>
        <v>14</v>
      </c>
      <c r="G242" s="0" t="n">
        <f aca="false">'Vas megye'!G259</f>
        <v>74</v>
      </c>
      <c r="H242" s="0" t="n">
        <f aca="false">'Vas megye'!H259</f>
        <v>0</v>
      </c>
      <c r="I242" s="0" t="n">
        <f aca="false">'Vas megye'!I259</f>
        <v>71</v>
      </c>
      <c r="J242" s="0" t="n">
        <f aca="false">'Vas megye'!J259</f>
        <v>723</v>
      </c>
      <c r="K242" s="0" t="n">
        <f aca="false">'Vas megye'!K259</f>
        <v>639</v>
      </c>
      <c r="L242" s="0" t="n">
        <f aca="false">'Vas megye'!L259</f>
        <v>4</v>
      </c>
      <c r="M242" s="0" t="n">
        <f aca="false">'Vas megye'!M259</f>
        <v>35</v>
      </c>
      <c r="N242" s="0" t="n">
        <f aca="false">'Vas megye'!N259</f>
        <v>51</v>
      </c>
    </row>
    <row r="243" customFormat="false" ht="13.8" hidden="false" customHeight="false" outlineLevel="0" collapsed="false">
      <c r="A243" s="0" t="str">
        <f aca="false">'Vas megye'!A260</f>
        <v>Szent-Mihály (Rába-), Vasszentmihály</v>
      </c>
      <c r="B243" s="0" t="n">
        <f aca="false">'Vas megye'!B260</f>
        <v>0</v>
      </c>
      <c r="C243" s="0" t="n">
        <f aca="false">'Vas megye'!C260</f>
        <v>394</v>
      </c>
      <c r="D243" s="0" t="n">
        <f aca="false">'Vas megye'!D260</f>
        <v>36</v>
      </c>
      <c r="E243" s="0" t="n">
        <f aca="false">'Vas megye'!E260</f>
        <v>1</v>
      </c>
      <c r="F243" s="0" t="n">
        <f aca="false">'Vas megye'!F260</f>
        <v>0</v>
      </c>
      <c r="G243" s="0" t="n">
        <f aca="false">'Vas megye'!G260</f>
        <v>9</v>
      </c>
      <c r="H243" s="0" t="n">
        <f aca="false">'Vas megye'!H260</f>
        <v>0</v>
      </c>
      <c r="I243" s="0" t="n">
        <f aca="false">'Vas megye'!I260</f>
        <v>62</v>
      </c>
      <c r="J243" s="0" t="n">
        <f aca="false">'Vas megye'!J260</f>
        <v>523</v>
      </c>
      <c r="K243" s="0" t="n">
        <f aca="false">'Vas megye'!K260</f>
        <v>62</v>
      </c>
      <c r="L243" s="0" t="n">
        <f aca="false">'Vas megye'!L260</f>
        <v>0</v>
      </c>
      <c r="M243" s="0" t="n">
        <f aca="false">'Vas megye'!M260</f>
        <v>7</v>
      </c>
      <c r="N243" s="0" t="n">
        <f aca="false">'Vas megye'!N260</f>
        <v>5</v>
      </c>
    </row>
    <row r="244" customFormat="false" ht="13.8" hidden="false" customHeight="false" outlineLevel="0" collapsed="false">
      <c r="A244" s="0" t="str">
        <f aca="false">'Vas megye'!A261</f>
        <v>Szent-Péter (Őri-)</v>
      </c>
      <c r="B244" s="0" t="n">
        <f aca="false">'Vas megye'!B261</f>
        <v>0</v>
      </c>
      <c r="C244" s="0" t="n">
        <f aca="false">'Vas megye'!C261</f>
        <v>973</v>
      </c>
      <c r="D244" s="0" t="n">
        <f aca="false">'Vas megye'!D261</f>
        <v>15</v>
      </c>
      <c r="E244" s="0" t="n">
        <f aca="false">'Vas megye'!E261</f>
        <v>0</v>
      </c>
      <c r="F244" s="0" t="n">
        <f aca="false">'Vas megye'!F261</f>
        <v>0</v>
      </c>
      <c r="G244" s="0" t="n">
        <f aca="false">'Vas megye'!G261</f>
        <v>20</v>
      </c>
      <c r="H244" s="0" t="n">
        <f aca="false">'Vas megye'!H261</f>
        <v>0</v>
      </c>
      <c r="I244" s="0" t="n">
        <f aca="false">'Vas megye'!I261</f>
        <v>54</v>
      </c>
      <c r="J244" s="0" t="n">
        <f aca="false">'Vas megye'!J261</f>
        <v>1057</v>
      </c>
      <c r="K244" s="0" t="n">
        <f aca="false">'Vas megye'!K261</f>
        <v>13</v>
      </c>
      <c r="L244" s="0" t="n">
        <f aca="false">'Vas megye'!L261</f>
        <v>0</v>
      </c>
      <c r="M244" s="0" t="n">
        <f aca="false">'Vas megye'!M261</f>
        <v>2</v>
      </c>
      <c r="N244" s="0" t="n">
        <f aca="false">'Vas megye'!N261</f>
        <v>33</v>
      </c>
    </row>
    <row r="245" customFormat="false" ht="13.8" hidden="false" customHeight="false" outlineLevel="0" collapsed="false">
      <c r="A245" s="0" t="str">
        <f aca="false">'Vas megye'!A262</f>
        <v>Szomorócz</v>
      </c>
      <c r="B245" s="0" t="n">
        <f aca="false">'Vas megye'!B262</f>
        <v>0</v>
      </c>
      <c r="C245" s="0" t="n">
        <f aca="false">'Vas megye'!C262</f>
        <v>206</v>
      </c>
      <c r="D245" s="0" t="n">
        <f aca="false">'Vas megye'!D262</f>
        <v>0</v>
      </c>
      <c r="E245" s="0" t="n">
        <f aca="false">'Vas megye'!E262</f>
        <v>0</v>
      </c>
      <c r="F245" s="0" t="n">
        <f aca="false">'Vas megye'!F262</f>
        <v>0</v>
      </c>
      <c r="G245" s="0" t="n">
        <f aca="false">'Vas megye'!G262</f>
        <v>5</v>
      </c>
      <c r="H245" s="0" t="n">
        <f aca="false">'Vas megye'!H262</f>
        <v>0</v>
      </c>
      <c r="I245" s="0" t="n">
        <f aca="false">'Vas megye'!I262</f>
        <v>73</v>
      </c>
      <c r="J245" s="0" t="n">
        <f aca="false">'Vas megye'!J262</f>
        <v>198</v>
      </c>
      <c r="K245" s="0" t="n">
        <f aca="false">'Vas megye'!K262</f>
        <v>0</v>
      </c>
      <c r="L245" s="0" t="n">
        <f aca="false">'Vas megye'!L262</f>
        <v>0</v>
      </c>
      <c r="M245" s="0" t="n">
        <f aca="false">'Vas megye'!M262</f>
        <v>0</v>
      </c>
      <c r="N245" s="0" t="n">
        <f aca="false">'Vas megye'!N262</f>
        <v>6</v>
      </c>
    </row>
    <row r="246" customFormat="false" ht="13.8" hidden="false" customHeight="false" outlineLevel="0" collapsed="false">
      <c r="A246" s="0" t="str">
        <f aca="false">'Vas megye'!A263</f>
        <v>Szőlnők (Alsó-)</v>
      </c>
      <c r="B246" s="0" t="n">
        <f aca="false">'Vas megye'!B263</f>
        <v>0</v>
      </c>
      <c r="C246" s="0" t="n">
        <f aca="false">'Vas megye'!C263</f>
        <v>16</v>
      </c>
      <c r="D246" s="0" t="n">
        <f aca="false">'Vas megye'!D263</f>
        <v>120</v>
      </c>
      <c r="E246" s="0" t="n">
        <f aca="false">'Vas megye'!E263</f>
        <v>0</v>
      </c>
      <c r="F246" s="0" t="n">
        <f aca="false">'Vas megye'!F263</f>
        <v>0</v>
      </c>
      <c r="G246" s="0" t="n">
        <f aca="false">'Vas megye'!G263</f>
        <v>514</v>
      </c>
      <c r="H246" s="0" t="n">
        <f aca="false">'Vas megye'!H263</f>
        <v>0</v>
      </c>
      <c r="I246" s="0" t="n">
        <f aca="false">'Vas megye'!I263</f>
        <v>2</v>
      </c>
      <c r="J246" s="0" t="n">
        <f aca="false">'Vas megye'!J263</f>
        <v>10</v>
      </c>
      <c r="K246" s="0" t="n">
        <f aca="false">'Vas megye'!K263</f>
        <v>264</v>
      </c>
      <c r="L246" s="0" t="n">
        <f aca="false">'Vas megye'!L263</f>
        <v>0</v>
      </c>
      <c r="M246" s="0" t="n">
        <f aca="false">'Vas megye'!M263</f>
        <v>0</v>
      </c>
      <c r="N246" s="0" t="n">
        <f aca="false">'Vas megye'!N263</f>
        <v>452</v>
      </c>
    </row>
    <row r="247" customFormat="false" ht="13.8" hidden="false" customHeight="false" outlineLevel="0" collapsed="false">
      <c r="A247" s="0" t="str">
        <f aca="false">'Vas megye'!A264</f>
        <v>Szőlnők (Felső-)</v>
      </c>
      <c r="B247" s="0" t="n">
        <f aca="false">'Vas megye'!B264</f>
        <v>0</v>
      </c>
      <c r="C247" s="0" t="n">
        <f aca="false">'Vas megye'!C264</f>
        <v>7</v>
      </c>
      <c r="D247" s="0" t="n">
        <f aca="false">'Vas megye'!D264</f>
        <v>93</v>
      </c>
      <c r="E247" s="0" t="n">
        <f aca="false">'Vas megye'!E264</f>
        <v>3</v>
      </c>
      <c r="F247" s="0" t="n">
        <f aca="false">'Vas megye'!F264</f>
        <v>0</v>
      </c>
      <c r="G247" s="0" t="n">
        <f aca="false">'Vas megye'!G264</f>
        <v>1023</v>
      </c>
      <c r="H247" s="0" t="n">
        <f aca="false">'Vas megye'!H264</f>
        <v>0</v>
      </c>
      <c r="I247" s="0" t="n">
        <f aca="false">'Vas megye'!I264</f>
        <v>19</v>
      </c>
      <c r="J247" s="0" t="n">
        <f aca="false">'Vas megye'!J264</f>
        <v>20</v>
      </c>
      <c r="K247" s="0" t="n">
        <f aca="false">'Vas megye'!K264</f>
        <v>46</v>
      </c>
      <c r="L247" s="0" t="n">
        <f aca="false">'Vas megye'!L264</f>
        <v>3</v>
      </c>
      <c r="M247" s="0" t="n">
        <f aca="false">'Vas megye'!M264</f>
        <v>0</v>
      </c>
      <c r="N247" s="0" t="n">
        <f aca="false">'Vas megye'!N264</f>
        <v>1214</v>
      </c>
    </row>
    <row r="248" customFormat="false" ht="13.8" hidden="false" customHeight="false" outlineLevel="0" collapsed="false">
      <c r="A248" s="0" t="str">
        <f aca="false">'Vas megye'!A265</f>
        <v>Talapatka</v>
      </c>
      <c r="B248" s="0" t="n">
        <f aca="false">'Vas megye'!B265</f>
        <v>0</v>
      </c>
      <c r="C248" s="0" t="n">
        <f aca="false">'Vas megye'!C265</f>
        <v>110</v>
      </c>
      <c r="D248" s="0" t="n">
        <f aca="false">'Vas megye'!D265</f>
        <v>3</v>
      </c>
      <c r="E248" s="0" t="n">
        <f aca="false">'Vas megye'!E265</f>
        <v>0</v>
      </c>
      <c r="F248" s="0" t="n">
        <f aca="false">'Vas megye'!F265</f>
        <v>0</v>
      </c>
      <c r="G248" s="0" t="n">
        <f aca="false">'Vas megye'!G265</f>
        <v>0</v>
      </c>
      <c r="H248" s="0" t="n">
        <f aca="false">'Vas megye'!H265</f>
        <v>0</v>
      </c>
      <c r="I248" s="0" t="n">
        <f aca="false">'Vas megye'!I265</f>
        <v>74</v>
      </c>
      <c r="J248" s="0" t="n">
        <f aca="false">'Vas megye'!J265</f>
        <v>278</v>
      </c>
      <c r="K248" s="0" t="n">
        <f aca="false">'Vas megye'!K265</f>
        <v>9</v>
      </c>
      <c r="L248" s="0" t="n">
        <f aca="false">'Vas megye'!L265</f>
        <v>0</v>
      </c>
      <c r="M248" s="0" t="n">
        <f aca="false">'Vas megye'!M265</f>
        <v>1</v>
      </c>
      <c r="N248" s="0" t="n">
        <f aca="false">'Vas megye'!N265</f>
        <v>5</v>
      </c>
    </row>
    <row r="249" customFormat="false" ht="13.8" hidden="false" customHeight="false" outlineLevel="0" collapsed="false">
      <c r="A249" s="0" t="str">
        <f aca="false">'Vas megye'!A266</f>
        <v>Tauka</v>
      </c>
      <c r="B249" s="0" t="n">
        <f aca="false">'Vas megye'!B266</f>
        <v>0</v>
      </c>
      <c r="C249" s="0" t="n">
        <f aca="false">'Vas megye'!C266</f>
        <v>2</v>
      </c>
      <c r="D249" s="0" t="n">
        <f aca="false">'Vas megye'!D266</f>
        <v>367</v>
      </c>
      <c r="E249" s="0" t="n">
        <f aca="false">'Vas megye'!E266</f>
        <v>0</v>
      </c>
      <c r="F249" s="0" t="n">
        <f aca="false">'Vas megye'!F266</f>
        <v>0</v>
      </c>
      <c r="G249" s="0" t="n">
        <f aca="false">'Vas megye'!G266</f>
        <v>3</v>
      </c>
      <c r="H249" s="0" t="n">
        <f aca="false">'Vas megye'!H266</f>
        <v>0</v>
      </c>
      <c r="I249" s="0" t="n">
        <f aca="false">'Vas megye'!I266</f>
        <v>75</v>
      </c>
      <c r="J249" s="0" t="n">
        <f aca="false">'Vas megye'!J266</f>
        <v>1</v>
      </c>
      <c r="K249" s="0" t="n">
        <f aca="false">'Vas megye'!K266</f>
        <v>390</v>
      </c>
      <c r="L249" s="0" t="n">
        <f aca="false">'Vas megye'!L266</f>
        <v>0</v>
      </c>
      <c r="M249" s="0" t="n">
        <f aca="false">'Vas megye'!M266</f>
        <v>0</v>
      </c>
      <c r="N249" s="0" t="n">
        <f aca="false">'Vas megye'!N266</f>
        <v>13</v>
      </c>
    </row>
    <row r="250" customFormat="false" ht="13.8" hidden="false" customHeight="false" outlineLevel="0" collapsed="false">
      <c r="A250" s="0" t="str">
        <f aca="false">'Vas megye'!A267</f>
        <v>Tótfalu (Rába-)</v>
      </c>
      <c r="B250" s="0" t="n">
        <f aca="false">'Vas megye'!B267</f>
        <v>0</v>
      </c>
      <c r="C250" s="0" t="n">
        <f aca="false">'Vas megye'!C267</f>
        <v>1</v>
      </c>
      <c r="D250" s="0" t="n">
        <f aca="false">'Vas megye'!D267</f>
        <v>28</v>
      </c>
      <c r="E250" s="0" t="n">
        <f aca="false">'Vas megye'!E267</f>
        <v>0</v>
      </c>
      <c r="F250" s="0" t="n">
        <f aca="false">'Vas megye'!F267</f>
        <v>0</v>
      </c>
      <c r="G250" s="0" t="n">
        <f aca="false">'Vas megye'!G267</f>
        <v>592</v>
      </c>
      <c r="H250" s="0" t="n">
        <f aca="false">'Vas megye'!H267</f>
        <v>0</v>
      </c>
      <c r="I250" s="0" t="n">
        <f aca="false">'Vas megye'!I267</f>
        <v>76</v>
      </c>
      <c r="J250" s="0" t="n">
        <f aca="false">'Vas megye'!J267</f>
        <v>5</v>
      </c>
      <c r="K250" s="0" t="n">
        <f aca="false">'Vas megye'!K267</f>
        <v>37</v>
      </c>
      <c r="L250" s="0" t="n">
        <f aca="false">'Vas megye'!L267</f>
        <v>0</v>
      </c>
      <c r="M250" s="0" t="n">
        <f aca="false">'Vas megye'!M267</f>
        <v>0</v>
      </c>
      <c r="N250" s="0" t="n">
        <f aca="false">'Vas megye'!N267</f>
        <v>685</v>
      </c>
    </row>
    <row r="251" customFormat="false" ht="13.8" hidden="false" customHeight="false" outlineLevel="0" collapsed="false">
      <c r="A251" s="0" t="str">
        <f aca="false">'Vas megye'!A268</f>
        <v>Tótlak (Vend-), Minihof, Kistótlak</v>
      </c>
      <c r="B251" s="0" t="n">
        <f aca="false">'Vas megye'!B268</f>
        <v>0</v>
      </c>
      <c r="C251" s="0" t="n">
        <f aca="false">'Vas megye'!C268</f>
        <v>0</v>
      </c>
      <c r="D251" s="0" t="n">
        <f aca="false">'Vas megye'!D268</f>
        <v>600</v>
      </c>
      <c r="E251" s="0" t="n">
        <f aca="false">'Vas megye'!E268</f>
        <v>0</v>
      </c>
      <c r="F251" s="0" t="n">
        <f aca="false">'Vas megye'!F268</f>
        <v>0</v>
      </c>
      <c r="G251" s="0" t="n">
        <f aca="false">'Vas megye'!G268</f>
        <v>5</v>
      </c>
      <c r="H251" s="0" t="n">
        <f aca="false">'Vas megye'!H268</f>
        <v>0</v>
      </c>
      <c r="I251" s="0" t="n">
        <f aca="false">'Vas megye'!I268</f>
        <v>77</v>
      </c>
      <c r="J251" s="0" t="n">
        <f aca="false">'Vas megye'!J268</f>
        <v>0</v>
      </c>
      <c r="K251" s="0" t="n">
        <f aca="false">'Vas megye'!K268</f>
        <v>696</v>
      </c>
      <c r="L251" s="0" t="n">
        <f aca="false">'Vas megye'!L268</f>
        <v>0</v>
      </c>
      <c r="M251" s="0" t="n">
        <f aca="false">'Vas megye'!M268</f>
        <v>0</v>
      </c>
      <c r="N251" s="0" t="n">
        <f aca="false">'Vas megye'!N268</f>
        <v>7</v>
      </c>
    </row>
    <row r="252" customFormat="false" ht="13.8" hidden="false" customHeight="false" outlineLevel="0" collapsed="false">
      <c r="A252" s="0" t="str">
        <f aca="false">'Vas megye'!A270</f>
        <v>Velike</v>
      </c>
      <c r="B252" s="0" t="n">
        <f aca="false">'Vas megye'!B270</f>
        <v>0</v>
      </c>
      <c r="C252" s="0" t="n">
        <f aca="false">'Vas megye'!C270</f>
        <v>1</v>
      </c>
      <c r="D252" s="0" t="n">
        <f aca="false">'Vas megye'!D270</f>
        <v>642</v>
      </c>
      <c r="E252" s="0" t="n">
        <f aca="false">'Vas megye'!E270</f>
        <v>0</v>
      </c>
      <c r="F252" s="0" t="n">
        <f aca="false">'Vas megye'!F270</f>
        <v>0</v>
      </c>
      <c r="G252" s="0" t="n">
        <f aca="false">'Vas megye'!G270</f>
        <v>2</v>
      </c>
      <c r="H252" s="0" t="n">
        <f aca="false">'Vas megye'!H270</f>
        <v>0</v>
      </c>
      <c r="I252" s="0" t="n">
        <f aca="false">'Vas megye'!I270</f>
        <v>79</v>
      </c>
      <c r="J252" s="0" t="n">
        <f aca="false">'Vas megye'!J270</f>
        <v>0</v>
      </c>
      <c r="K252" s="0" t="n">
        <f aca="false">'Vas megye'!K270</f>
        <v>673</v>
      </c>
      <c r="L252" s="0" t="n">
        <f aca="false">'Vas megye'!L270</f>
        <v>0</v>
      </c>
      <c r="M252" s="0" t="n">
        <f aca="false">'Vas megye'!M270</f>
        <v>0</v>
      </c>
      <c r="N252" s="0" t="n">
        <f aca="false">'Vas megye'!N270</f>
        <v>8</v>
      </c>
    </row>
    <row r="253" customFormat="false" ht="13.8" hidden="false" customHeight="false" outlineLevel="0" collapsed="false">
      <c r="A253" s="0" t="str">
        <f aca="false">'Vas megye'!A271</f>
        <v>Zahling, Újkörtvélyes, Kiskörtvélyes</v>
      </c>
      <c r="B253" s="0" t="n">
        <f aca="false">'Vas megye'!B271</f>
        <v>0</v>
      </c>
      <c r="C253" s="0" t="n">
        <f aca="false">'Vas megye'!C271</f>
        <v>1</v>
      </c>
      <c r="D253" s="0" t="n">
        <f aca="false">'Vas megye'!D271</f>
        <v>893</v>
      </c>
      <c r="E253" s="0" t="n">
        <f aca="false">'Vas megye'!E271</f>
        <v>0</v>
      </c>
      <c r="F253" s="0" t="n">
        <f aca="false">'Vas megye'!F271</f>
        <v>0</v>
      </c>
      <c r="G253" s="0" t="n">
        <f aca="false">'Vas megye'!G271</f>
        <v>0</v>
      </c>
      <c r="H253" s="0" t="n">
        <f aca="false">'Vas megye'!H271</f>
        <v>0</v>
      </c>
      <c r="I253" s="0" t="n">
        <f aca="false">'Vas megye'!I271</f>
        <v>36</v>
      </c>
      <c r="J253" s="0" t="n">
        <f aca="false">'Vas megye'!J271</f>
        <v>8</v>
      </c>
      <c r="K253" s="0" t="n">
        <f aca="false">'Vas megye'!K271</f>
        <v>966</v>
      </c>
      <c r="L253" s="0" t="n">
        <f aca="false">'Vas megye'!L271</f>
        <v>0</v>
      </c>
      <c r="M253" s="0" t="n">
        <f aca="false">'Vas megye'!M271</f>
        <v>0</v>
      </c>
      <c r="N253" s="0" t="n">
        <f aca="false">'Vas megye'!N271</f>
        <v>27</v>
      </c>
    </row>
    <row r="254" customFormat="false" ht="13.8" hidden="false" customHeight="false" outlineLevel="0" collapsed="false">
      <c r="A254" s="0" t="str">
        <f aca="false">'Vas megye'!A272</f>
        <v>Zsidó, Zsida</v>
      </c>
      <c r="B254" s="0" t="n">
        <f aca="false">'Vas megye'!B272</f>
        <v>0</v>
      </c>
      <c r="C254" s="0" t="n">
        <f aca="false">'Vas megye'!C272</f>
        <v>139</v>
      </c>
      <c r="D254" s="0" t="n">
        <f aca="false">'Vas megye'!D272</f>
        <v>83</v>
      </c>
      <c r="E254" s="0" t="n">
        <f aca="false">'Vas megye'!E272</f>
        <v>1</v>
      </c>
      <c r="F254" s="0" t="n">
        <f aca="false">'Vas megye'!F272</f>
        <v>11</v>
      </c>
      <c r="G254" s="0" t="n">
        <f aca="false">'Vas megye'!G272</f>
        <v>1</v>
      </c>
      <c r="H254" s="0" t="n">
        <f aca="false">'Vas megye'!H272</f>
        <v>0</v>
      </c>
      <c r="I254" s="0" t="n">
        <f aca="false">'Vas megye'!I272</f>
        <v>80</v>
      </c>
      <c r="J254" s="0" t="n">
        <f aca="false">'Vas megye'!J272</f>
        <v>175</v>
      </c>
      <c r="K254" s="0" t="n">
        <f aca="false">'Vas megye'!K272</f>
        <v>86</v>
      </c>
      <c r="L254" s="0" t="n">
        <f aca="false">'Vas megye'!L272</f>
        <v>0</v>
      </c>
      <c r="M254" s="0" t="n">
        <f aca="false">'Vas megye'!M272</f>
        <v>0</v>
      </c>
      <c r="N254" s="0" t="n">
        <f aca="false">'Vas megye'!N272</f>
        <v>12</v>
      </c>
    </row>
    <row r="255" customFormat="false" ht="13.8" hidden="false" customHeight="false" outlineLevel="0" collapsed="false">
      <c r="A255" s="0" t="str">
        <f aca="false">'Vas megye'!A276</f>
        <v>Baksafalva</v>
      </c>
      <c r="B255" s="0" t="n">
        <f aca="false">'Vas megye'!B276</f>
        <v>0</v>
      </c>
      <c r="C255" s="0" t="n">
        <f aca="false">'Vas megye'!C276</f>
        <v>3</v>
      </c>
      <c r="D255" s="0" t="n">
        <f aca="false">'Vas megye'!D276</f>
        <v>1091</v>
      </c>
      <c r="E255" s="0" t="n">
        <f aca="false">'Vas megye'!E276</f>
        <v>9</v>
      </c>
      <c r="F255" s="0" t="n">
        <f aca="false">'Vas megye'!F276</f>
        <v>0</v>
      </c>
      <c r="G255" s="0" t="n">
        <f aca="false">'Vas megye'!G276</f>
        <v>1</v>
      </c>
      <c r="H255" s="0" t="n">
        <f aca="false">'Vas megye'!H276</f>
        <v>0</v>
      </c>
      <c r="I255" s="0" t="n">
        <f aca="false">'Vas megye'!I276</f>
        <v>1</v>
      </c>
      <c r="J255" s="0" t="n">
        <f aca="false">'Vas megye'!J276</f>
        <v>0</v>
      </c>
      <c r="K255" s="0" t="n">
        <f aca="false">'Vas megye'!K276</f>
        <v>1383</v>
      </c>
      <c r="L255" s="0" t="n">
        <f aca="false">'Vas megye'!L276</f>
        <v>2</v>
      </c>
      <c r="M255" s="0" t="n">
        <f aca="false">'Vas megye'!M276</f>
        <v>0</v>
      </c>
      <c r="N255" s="0" t="n">
        <f aca="false">'Vas megye'!N276</f>
        <v>0</v>
      </c>
    </row>
    <row r="256" customFormat="false" ht="13.8" hidden="false" customHeight="false" outlineLevel="0" collapsed="false">
      <c r="A256" s="0" t="str">
        <f aca="false">'Vas megye'!A277</f>
        <v>Bánya, Bányácska</v>
      </c>
      <c r="B256" s="0" t="n">
        <f aca="false">'Vas megye'!B277</f>
        <v>0</v>
      </c>
      <c r="C256" s="0" t="n">
        <f aca="false">'Vas megye'!C277</f>
        <v>2</v>
      </c>
      <c r="D256" s="0" t="n">
        <f aca="false">'Vas megye'!D277</f>
        <v>199</v>
      </c>
      <c r="E256" s="0" t="n">
        <f aca="false">'Vas megye'!E277</f>
        <v>47</v>
      </c>
      <c r="F256" s="0" t="n">
        <f aca="false">'Vas megye'!F277</f>
        <v>0</v>
      </c>
      <c r="G256" s="0" t="n">
        <f aca="false">'Vas megye'!G277</f>
        <v>0</v>
      </c>
      <c r="H256" s="0" t="n">
        <f aca="false">'Vas megye'!H277</f>
        <v>0</v>
      </c>
      <c r="I256" s="0" t="n">
        <f aca="false">'Vas megye'!I277</f>
        <v>2</v>
      </c>
      <c r="J256" s="0" t="n">
        <f aca="false">'Vas megye'!J277</f>
        <v>1</v>
      </c>
      <c r="K256" s="0" t="n">
        <f aca="false">'Vas megye'!K277</f>
        <v>269</v>
      </c>
      <c r="L256" s="0" t="n">
        <f aca="false">'Vas megye'!L277</f>
        <v>16</v>
      </c>
      <c r="M256" s="0" t="n">
        <f aca="false">'Vas megye'!M277</f>
        <v>0</v>
      </c>
      <c r="N256" s="0" t="n">
        <f aca="false">'Vas megye'!N277</f>
        <v>0</v>
      </c>
    </row>
    <row r="257" customFormat="false" ht="13.8" hidden="false" customHeight="false" outlineLevel="0" collapsed="false">
      <c r="A257" s="0" t="str">
        <f aca="false">'Vas megye'!A278</f>
        <v>Barátfalva, Ollersdorf</v>
      </c>
      <c r="B257" s="0" t="n">
        <f aca="false">'Vas megye'!B278</f>
        <v>0</v>
      </c>
      <c r="C257" s="0" t="n">
        <f aca="false">'Vas megye'!C278</f>
        <v>2</v>
      </c>
      <c r="D257" s="0" t="n">
        <f aca="false">'Vas megye'!D278</f>
        <v>816</v>
      </c>
      <c r="E257" s="0" t="n">
        <f aca="false">'Vas megye'!E278</f>
        <v>3</v>
      </c>
      <c r="F257" s="0" t="n">
        <f aca="false">'Vas megye'!F278</f>
        <v>0</v>
      </c>
      <c r="G257" s="0" t="n">
        <f aca="false">'Vas megye'!G278</f>
        <v>0</v>
      </c>
      <c r="H257" s="0" t="n">
        <f aca="false">'Vas megye'!H278</f>
        <v>0</v>
      </c>
      <c r="I257" s="0" t="n">
        <f aca="false">'Vas megye'!I278</f>
        <v>3</v>
      </c>
      <c r="J257" s="0" t="n">
        <f aca="false">'Vas megye'!J278</f>
        <v>1</v>
      </c>
      <c r="K257" s="0" t="n">
        <f aca="false">'Vas megye'!K278</f>
        <v>933</v>
      </c>
      <c r="L257" s="0" t="n">
        <f aca="false">'Vas megye'!L278</f>
        <v>3</v>
      </c>
      <c r="M257" s="0" t="n">
        <f aca="false">'Vas megye'!M278</f>
        <v>0</v>
      </c>
      <c r="N257" s="0" t="n">
        <f aca="false">'Vas megye'!N278</f>
        <v>1</v>
      </c>
    </row>
    <row r="258" customFormat="false" ht="13.8" hidden="false" customHeight="false" outlineLevel="0" collapsed="false">
      <c r="A258" s="0" t="str">
        <f aca="false">'Vas megye'!A279</f>
        <v>Békafalu</v>
      </c>
      <c r="B258" s="0" t="n">
        <f aca="false">'Vas megye'!B279</f>
        <v>0</v>
      </c>
      <c r="C258" s="0" t="n">
        <f aca="false">'Vas megye'!C279</f>
        <v>0</v>
      </c>
      <c r="D258" s="0" t="n">
        <f aca="false">'Vas megye'!D279</f>
        <v>118</v>
      </c>
      <c r="E258" s="0" t="n">
        <f aca="false">'Vas megye'!E279</f>
        <v>0</v>
      </c>
      <c r="F258" s="0" t="n">
        <f aca="false">'Vas megye'!F279</f>
        <v>0</v>
      </c>
      <c r="G258" s="0" t="n">
        <f aca="false">'Vas megye'!G279</f>
        <v>0</v>
      </c>
      <c r="H258" s="0" t="n">
        <f aca="false">'Vas megye'!H279</f>
        <v>0</v>
      </c>
      <c r="I258" s="0" t="n">
        <f aca="false">'Vas megye'!I279</f>
        <v>4</v>
      </c>
      <c r="J258" s="0" t="n">
        <f aca="false">'Vas megye'!J279</f>
        <v>0</v>
      </c>
      <c r="K258" s="0" t="n">
        <f aca="false">'Vas megye'!K279</f>
        <v>113</v>
      </c>
      <c r="L258" s="0" t="n">
        <f aca="false">'Vas megye'!L279</f>
        <v>2</v>
      </c>
      <c r="M258" s="0" t="n">
        <f aca="false">'Vas megye'!M279</f>
        <v>0</v>
      </c>
      <c r="N258" s="0" t="n">
        <f aca="false">'Vas megye'!N279</f>
        <v>0</v>
      </c>
    </row>
    <row r="259" customFormat="false" ht="13.8" hidden="false" customHeight="false" outlineLevel="0" collapsed="false">
      <c r="A259" s="0" t="str">
        <f aca="false">'Vas megye'!A280</f>
        <v>Borosgödör, Inzenhof</v>
      </c>
      <c r="B259" s="0" t="n">
        <f aca="false">'Vas megye'!B280</f>
        <v>0</v>
      </c>
      <c r="C259" s="0" t="n">
        <f aca="false">'Vas megye'!C280</f>
        <v>0</v>
      </c>
      <c r="D259" s="0" t="n">
        <f aca="false">'Vas megye'!D280</f>
        <v>596</v>
      </c>
      <c r="E259" s="0" t="n">
        <f aca="false">'Vas megye'!E280</f>
        <v>0</v>
      </c>
      <c r="F259" s="0" t="n">
        <f aca="false">'Vas megye'!F280</f>
        <v>0</v>
      </c>
      <c r="G259" s="0" t="n">
        <f aca="false">'Vas megye'!G280</f>
        <v>0</v>
      </c>
      <c r="H259" s="0" t="n">
        <f aca="false">'Vas megye'!H280</f>
        <v>0</v>
      </c>
      <c r="I259" s="0" t="n">
        <f aca="false">'Vas megye'!I280</f>
        <v>5</v>
      </c>
      <c r="J259" s="0" t="n">
        <f aca="false">'Vas megye'!J280</f>
        <v>1</v>
      </c>
      <c r="K259" s="0" t="n">
        <f aca="false">'Vas megye'!K280</f>
        <v>686</v>
      </c>
      <c r="L259" s="0" t="n">
        <f aca="false">'Vas megye'!L280</f>
        <v>0</v>
      </c>
      <c r="M259" s="0" t="n">
        <f aca="false">'Vas megye'!M280</f>
        <v>0</v>
      </c>
      <c r="N259" s="0" t="n">
        <f aca="false">'Vas megye'!N280</f>
        <v>0</v>
      </c>
    </row>
    <row r="260" customFormat="false" ht="13.8" hidden="false" customHeight="false" outlineLevel="0" collapsed="false">
      <c r="A260" s="0" t="str">
        <f aca="false">'Vas megye'!A281</f>
        <v>Burgóhegy</v>
      </c>
      <c r="B260" s="0" t="n">
        <f aca="false">'Vas megye'!B281</f>
        <v>0</v>
      </c>
      <c r="C260" s="0" t="n">
        <f aca="false">'Vas megye'!C281</f>
        <v>0</v>
      </c>
      <c r="D260" s="0" t="n">
        <f aca="false">'Vas megye'!D281</f>
        <v>648</v>
      </c>
      <c r="E260" s="0" t="n">
        <f aca="false">'Vas megye'!E281</f>
        <v>3</v>
      </c>
      <c r="F260" s="0" t="n">
        <f aca="false">'Vas megye'!F281</f>
        <v>0</v>
      </c>
      <c r="G260" s="0" t="n">
        <f aca="false">'Vas megye'!G281</f>
        <v>0</v>
      </c>
      <c r="H260" s="0" t="n">
        <f aca="false">'Vas megye'!H281</f>
        <v>0</v>
      </c>
      <c r="I260" s="0" t="n">
        <f aca="false">'Vas megye'!I281</f>
        <v>6</v>
      </c>
      <c r="J260" s="0" t="n">
        <f aca="false">'Vas megye'!J281</f>
        <v>0</v>
      </c>
      <c r="K260" s="0" t="n">
        <f aca="false">'Vas megye'!K281</f>
        <v>696</v>
      </c>
      <c r="L260" s="0" t="n">
        <f aca="false">'Vas megye'!L281</f>
        <v>0</v>
      </c>
      <c r="M260" s="0" t="n">
        <f aca="false">'Vas megye'!M281</f>
        <v>0</v>
      </c>
      <c r="N260" s="0" t="n">
        <f aca="false">'Vas megye'!N281</f>
        <v>1</v>
      </c>
    </row>
    <row r="261" customFormat="false" ht="13.8" hidden="false" customHeight="false" outlineLevel="0" collapsed="false">
      <c r="A261" s="0" t="str">
        <f aca="false">'Vas megye'!A282</f>
        <v>Csencs (Horvat-)</v>
      </c>
      <c r="B261" s="0" t="n">
        <f aca="false">'Vas megye'!B282</f>
        <v>0</v>
      </c>
      <c r="C261" s="0" t="n">
        <f aca="false">'Vas megye'!C282</f>
        <v>0</v>
      </c>
      <c r="D261" s="0" t="n">
        <f aca="false">'Vas megye'!D282</f>
        <v>11</v>
      </c>
      <c r="E261" s="0" t="n">
        <f aca="false">'Vas megye'!E282</f>
        <v>170</v>
      </c>
      <c r="F261" s="0" t="n">
        <f aca="false">'Vas megye'!F282</f>
        <v>0</v>
      </c>
      <c r="G261" s="0" t="n">
        <f aca="false">'Vas megye'!G282</f>
        <v>0</v>
      </c>
      <c r="H261" s="0" t="n">
        <f aca="false">'Vas megye'!H282</f>
        <v>0</v>
      </c>
      <c r="I261" s="0" t="n">
        <f aca="false">'Vas megye'!I282</f>
        <v>10</v>
      </c>
      <c r="J261" s="0" t="n">
        <f aca="false">'Vas megye'!J282</f>
        <v>0</v>
      </c>
      <c r="K261" s="0" t="n">
        <f aca="false">'Vas megye'!K282</f>
        <v>3</v>
      </c>
      <c r="L261" s="0" t="n">
        <f aca="false">'Vas megye'!L282</f>
        <v>265</v>
      </c>
      <c r="M261" s="0" t="n">
        <f aca="false">'Vas megye'!M282</f>
        <v>0</v>
      </c>
      <c r="N261" s="0" t="n">
        <f aca="false">'Vas megye'!N282</f>
        <v>0</v>
      </c>
    </row>
    <row r="262" customFormat="false" ht="13.8" hidden="false" customHeight="false" outlineLevel="0" collapsed="false">
      <c r="A262" s="0" t="str">
        <f aca="false">'Vas megye'!A283</f>
        <v>Csencs (Német-)</v>
      </c>
      <c r="B262" s="0" t="n">
        <f aca="false">'Vas megye'!B283</f>
        <v>0</v>
      </c>
      <c r="C262" s="0" t="n">
        <f aca="false">'Vas megye'!C283</f>
        <v>5</v>
      </c>
      <c r="D262" s="0" t="n">
        <f aca="false">'Vas megye'!D283</f>
        <v>634</v>
      </c>
      <c r="E262" s="0" t="n">
        <f aca="false">'Vas megye'!E283</f>
        <v>15</v>
      </c>
      <c r="F262" s="0" t="n">
        <f aca="false">'Vas megye'!F283</f>
        <v>0</v>
      </c>
      <c r="G262" s="0" t="n">
        <f aca="false">'Vas megye'!G283</f>
        <v>6</v>
      </c>
      <c r="H262" s="0" t="n">
        <f aca="false">'Vas megye'!H283</f>
        <v>0</v>
      </c>
      <c r="I262" s="0" t="n">
        <f aca="false">'Vas megye'!I283</f>
        <v>20</v>
      </c>
      <c r="J262" s="0" t="n">
        <f aca="false">'Vas megye'!J283</f>
        <v>5</v>
      </c>
      <c r="K262" s="0" t="n">
        <f aca="false">'Vas megye'!K283</f>
        <v>813</v>
      </c>
      <c r="L262" s="0" t="n">
        <f aca="false">'Vas megye'!L283</f>
        <v>4</v>
      </c>
      <c r="M262" s="0" t="n">
        <f aca="false">'Vas megye'!M283</f>
        <v>0</v>
      </c>
      <c r="N262" s="0" t="n">
        <f aca="false">'Vas megye'!N283</f>
        <v>2</v>
      </c>
    </row>
    <row r="263" customFormat="false" ht="13.8" hidden="false" customHeight="false" outlineLevel="0" collapsed="false">
      <c r="A263" s="0" t="str">
        <f aca="false">'Vas megye'!A284</f>
        <v>Csencs (Taród-)</v>
      </c>
      <c r="B263" s="0" t="n">
        <f aca="false">'Vas megye'!B284</f>
        <v>0</v>
      </c>
      <c r="C263" s="0" t="n">
        <f aca="false">'Vas megye'!C284</f>
        <v>0</v>
      </c>
      <c r="D263" s="0" t="n">
        <f aca="false">'Vas megye'!D284</f>
        <v>35</v>
      </c>
      <c r="E263" s="0" t="n">
        <f aca="false">'Vas megye'!E284</f>
        <v>45</v>
      </c>
      <c r="F263" s="0" t="n">
        <f aca="false">'Vas megye'!F284</f>
        <v>0</v>
      </c>
      <c r="G263" s="0" t="n">
        <f aca="false">'Vas megye'!G284</f>
        <v>0</v>
      </c>
      <c r="H263" s="0" t="n">
        <f aca="false">'Vas megye'!H284</f>
        <v>0</v>
      </c>
      <c r="I263" s="0" t="n">
        <f aca="false">'Vas megye'!I284</f>
        <v>43</v>
      </c>
      <c r="J263" s="0" t="n">
        <f aca="false">'Vas megye'!J284</f>
        <v>1</v>
      </c>
      <c r="K263" s="0" t="n">
        <f aca="false">'Vas megye'!K284</f>
        <v>72</v>
      </c>
      <c r="L263" s="0" t="n">
        <f aca="false">'Vas megye'!L284</f>
        <v>20</v>
      </c>
      <c r="M263" s="0" t="n">
        <f aca="false">'Vas megye'!M284</f>
        <v>0</v>
      </c>
      <c r="N263" s="0" t="n">
        <f aca="false">'Vas megye'!N284</f>
        <v>0</v>
      </c>
    </row>
    <row r="264" customFormat="false" ht="13.8" hidden="false" customHeight="false" outlineLevel="0" collapsed="false">
      <c r="A264" s="0" t="str">
        <f aca="false">'Vas megye'!A285</f>
        <v>Füzes (Egyházas-)</v>
      </c>
      <c r="B264" s="0" t="n">
        <f aca="false">'Vas megye'!B285</f>
        <v>0</v>
      </c>
      <c r="C264" s="0" t="n">
        <f aca="false">'Vas megye'!C285</f>
        <v>2</v>
      </c>
      <c r="D264" s="0" t="n">
        <f aca="false">'Vas megye'!D285</f>
        <v>477</v>
      </c>
      <c r="E264" s="0" t="n">
        <f aca="false">'Vas megye'!E285</f>
        <v>2</v>
      </c>
      <c r="F264" s="0" t="n">
        <f aca="false">'Vas megye'!F285</f>
        <v>0</v>
      </c>
      <c r="G264" s="0" t="n">
        <f aca="false">'Vas megye'!G285</f>
        <v>0</v>
      </c>
      <c r="H264" s="0" t="n">
        <f aca="false">'Vas megye'!H285</f>
        <v>0</v>
      </c>
      <c r="I264" s="0" t="n">
        <f aca="false">'Vas megye'!I285</f>
        <v>7</v>
      </c>
      <c r="J264" s="0" t="n">
        <f aca="false">'Vas megye'!J285</f>
        <v>5</v>
      </c>
      <c r="K264" s="0" t="n">
        <f aca="false">'Vas megye'!K285</f>
        <v>509</v>
      </c>
      <c r="L264" s="0" t="n">
        <f aca="false">'Vas megye'!L285</f>
        <v>0</v>
      </c>
      <c r="M264" s="0" t="n">
        <f aca="false">'Vas megye'!M285</f>
        <v>0</v>
      </c>
      <c r="N264" s="0" t="n">
        <f aca="false">'Vas megye'!N285</f>
        <v>0</v>
      </c>
    </row>
    <row r="265" customFormat="false" ht="13.8" hidden="false" customHeight="false" outlineLevel="0" collapsed="false">
      <c r="A265" s="0" t="str">
        <f aca="false">'Vas megye'!A286</f>
        <v>Gamisdorf, Gánócs</v>
      </c>
      <c r="B265" s="0" t="n">
        <f aca="false">'Vas megye'!B286</f>
        <v>0</v>
      </c>
      <c r="C265" s="0" t="n">
        <f aca="false">'Vas megye'!C286</f>
        <v>4</v>
      </c>
      <c r="D265" s="0" t="n">
        <f aca="false">'Vas megye'!D286</f>
        <v>274</v>
      </c>
      <c r="E265" s="0" t="n">
        <f aca="false">'Vas megye'!E286</f>
        <v>8</v>
      </c>
      <c r="F265" s="0" t="n">
        <f aca="false">'Vas megye'!F286</f>
        <v>0</v>
      </c>
      <c r="G265" s="0" t="n">
        <f aca="false">'Vas megye'!G286</f>
        <v>0</v>
      </c>
      <c r="H265" s="0" t="n">
        <f aca="false">'Vas megye'!H286</f>
        <v>0</v>
      </c>
      <c r="I265" s="0" t="n">
        <f aca="false">'Vas megye'!I286</f>
        <v>8</v>
      </c>
      <c r="J265" s="0" t="n">
        <f aca="false">'Vas megye'!J286</f>
        <v>5</v>
      </c>
      <c r="K265" s="0" t="n">
        <f aca="false">'Vas megye'!K286</f>
        <v>316</v>
      </c>
      <c r="L265" s="0" t="n">
        <f aca="false">'Vas megye'!L286</f>
        <v>13</v>
      </c>
      <c r="M265" s="0" t="n">
        <f aca="false">'Vas megye'!M286</f>
        <v>0</v>
      </c>
      <c r="N265" s="0" t="n">
        <f aca="false">'Vas megye'!N286</f>
        <v>0</v>
      </c>
    </row>
    <row r="266" customFormat="false" ht="13.8" hidden="false" customHeight="false" outlineLevel="0" collapsed="false">
      <c r="A266" s="0" t="str">
        <f aca="false">'Vas megye'!A287</f>
        <v>Hackerhegy, Vághegy</v>
      </c>
      <c r="B266" s="0" t="n">
        <f aca="false">'Vas megye'!B287</f>
        <v>0</v>
      </c>
      <c r="C266" s="0" t="n">
        <f aca="false">'Vas megye'!C287</f>
        <v>1</v>
      </c>
      <c r="D266" s="0" t="n">
        <f aca="false">'Vas megye'!D287</f>
        <v>236</v>
      </c>
      <c r="E266" s="0" t="n">
        <f aca="false">'Vas megye'!E287</f>
        <v>105</v>
      </c>
      <c r="F266" s="0" t="n">
        <f aca="false">'Vas megye'!F287</f>
        <v>0</v>
      </c>
      <c r="G266" s="0" t="n">
        <f aca="false">'Vas megye'!G287</f>
        <v>0</v>
      </c>
      <c r="H266" s="0" t="n">
        <f aca="false">'Vas megye'!H287</f>
        <v>0</v>
      </c>
      <c r="I266" s="0" t="n">
        <f aca="false">'Vas megye'!I287</f>
        <v>48</v>
      </c>
      <c r="J266" s="0" t="n">
        <f aca="false">'Vas megye'!J287</f>
        <v>0</v>
      </c>
      <c r="K266" s="0" t="n">
        <f aca="false">'Vas megye'!K287</f>
        <v>267</v>
      </c>
      <c r="L266" s="0" t="n">
        <f aca="false">'Vas megye'!L287</f>
        <v>139</v>
      </c>
      <c r="M266" s="0" t="n">
        <f aca="false">'Vas megye'!M287</f>
        <v>0</v>
      </c>
      <c r="N266" s="0" t="n">
        <f aca="false">'Vas megye'!N287</f>
        <v>0</v>
      </c>
    </row>
    <row r="267" customFormat="false" ht="13.8" hidden="false" customHeight="false" outlineLevel="0" collapsed="false">
      <c r="A267" s="0" t="str">
        <f aca="false">'Vas megye'!A288</f>
        <v>Hárspatak, Limbach</v>
      </c>
      <c r="B267" s="0" t="n">
        <f aca="false">'Vas megye'!B288</f>
        <v>0</v>
      </c>
      <c r="C267" s="0" t="n">
        <f aca="false">'Vas megye'!C288</f>
        <v>0</v>
      </c>
      <c r="D267" s="0" t="n">
        <f aca="false">'Vas megye'!D288</f>
        <v>661</v>
      </c>
      <c r="E267" s="0" t="n">
        <f aca="false">'Vas megye'!E288</f>
        <v>4</v>
      </c>
      <c r="F267" s="0" t="n">
        <f aca="false">'Vas megye'!F288</f>
        <v>0</v>
      </c>
      <c r="G267" s="0" t="n">
        <f aca="false">'Vas megye'!G288</f>
        <v>3</v>
      </c>
      <c r="H267" s="0" t="n">
        <f aca="false">'Vas megye'!H288</f>
        <v>0</v>
      </c>
      <c r="I267" s="0" t="n">
        <f aca="false">'Vas megye'!I288</f>
        <v>9</v>
      </c>
      <c r="J267" s="0" t="n">
        <f aca="false">'Vas megye'!J288</f>
        <v>2</v>
      </c>
      <c r="K267" s="0" t="n">
        <f aca="false">'Vas megye'!K288</f>
        <v>760</v>
      </c>
      <c r="L267" s="0" t="n">
        <f aca="false">'Vas megye'!L288</f>
        <v>0</v>
      </c>
      <c r="M267" s="0" t="n">
        <f aca="false">'Vas megye'!M288</f>
        <v>0</v>
      </c>
      <c r="N267" s="0" t="n">
        <f aca="false">'Vas megye'!N288</f>
        <v>0</v>
      </c>
    </row>
    <row r="268" customFormat="false" ht="13.8" hidden="false" customHeight="false" outlineLevel="0" collapsed="false">
      <c r="A268" s="0" t="str">
        <f aca="false">'Vas megye'!A289</f>
        <v>Hásos (Horvát-)</v>
      </c>
      <c r="B268" s="0" t="n">
        <f aca="false">'Vas megye'!B289</f>
        <v>0</v>
      </c>
      <c r="C268" s="0" t="n">
        <f aca="false">'Vas megye'!C289</f>
        <v>5</v>
      </c>
      <c r="D268" s="0" t="n">
        <f aca="false">'Vas megye'!D289</f>
        <v>63</v>
      </c>
      <c r="E268" s="0" t="n">
        <f aca="false">'Vas megye'!E289</f>
        <v>146</v>
      </c>
      <c r="F268" s="0" t="n">
        <f aca="false">'Vas megye'!F289</f>
        <v>0</v>
      </c>
      <c r="G268" s="0" t="n">
        <f aca="false">'Vas megye'!G289</f>
        <v>5</v>
      </c>
      <c r="H268" s="0" t="n">
        <f aca="false">'Vas megye'!H289</f>
        <v>0</v>
      </c>
      <c r="I268" s="0" t="n">
        <f aca="false">'Vas megye'!I289</f>
        <v>11</v>
      </c>
      <c r="J268" s="0" t="n">
        <f aca="false">'Vas megye'!J289</f>
        <v>3</v>
      </c>
      <c r="K268" s="0" t="n">
        <f aca="false">'Vas megye'!K289</f>
        <v>34</v>
      </c>
      <c r="L268" s="0" t="n">
        <f aca="false">'Vas megye'!L289</f>
        <v>251</v>
      </c>
      <c r="M268" s="0" t="n">
        <f aca="false">'Vas megye'!M289</f>
        <v>0</v>
      </c>
      <c r="N268" s="0" t="n">
        <f aca="false">'Vas megye'!N289</f>
        <v>0</v>
      </c>
    </row>
    <row r="269" customFormat="false" ht="13.8" hidden="false" customHeight="false" outlineLevel="0" collapsed="false">
      <c r="A269" s="0" t="str">
        <f aca="false">'Vas megye'!A290</f>
        <v>Hásos (Német-)</v>
      </c>
      <c r="B269" s="0" t="n">
        <f aca="false">'Vas megye'!B290</f>
        <v>0</v>
      </c>
      <c r="C269" s="0" t="n">
        <f aca="false">'Vas megye'!C290</f>
        <v>0</v>
      </c>
      <c r="D269" s="0" t="n">
        <f aca="false">'Vas megye'!D290</f>
        <v>232</v>
      </c>
      <c r="E269" s="0" t="n">
        <f aca="false">'Vas megye'!E290</f>
        <v>6</v>
      </c>
      <c r="F269" s="0" t="n">
        <f aca="false">'Vas megye'!F290</f>
        <v>0</v>
      </c>
      <c r="G269" s="0" t="n">
        <f aca="false">'Vas megye'!G290</f>
        <v>17</v>
      </c>
      <c r="H269" s="0" t="n">
        <f aca="false">'Vas megye'!H290</f>
        <v>0</v>
      </c>
      <c r="I269" s="0" t="n">
        <f aca="false">'Vas megye'!I290</f>
        <v>21</v>
      </c>
      <c r="J269" s="0" t="n">
        <f aca="false">'Vas megye'!J290</f>
        <v>0</v>
      </c>
      <c r="K269" s="0" t="n">
        <f aca="false">'Vas megye'!K290</f>
        <v>311</v>
      </c>
      <c r="L269" s="0" t="n">
        <f aca="false">'Vas megye'!L290</f>
        <v>2</v>
      </c>
      <c r="M269" s="0" t="n">
        <f aca="false">'Vas megye'!M290</f>
        <v>0</v>
      </c>
      <c r="N269" s="0" t="n">
        <f aca="false">'Vas megye'!N290</f>
        <v>0</v>
      </c>
    </row>
    <row r="270" customFormat="false" ht="13.8" hidden="false" customHeight="false" outlineLevel="0" collapsed="false">
      <c r="A270" s="0" t="str">
        <f aca="false">'Vas megye'!A291</f>
        <v>Hovárdos</v>
      </c>
      <c r="B270" s="0" t="n">
        <f aca="false">'Vas megye'!B291</f>
        <v>0</v>
      </c>
      <c r="C270" s="0" t="n">
        <f aca="false">'Vas megye'!C291</f>
        <v>3</v>
      </c>
      <c r="D270" s="0" t="n">
        <f aca="false">'Vas megye'!D291</f>
        <v>57</v>
      </c>
      <c r="E270" s="0" t="n">
        <f aca="false">'Vas megye'!E291</f>
        <v>127</v>
      </c>
      <c r="F270" s="0" t="n">
        <f aca="false">'Vas megye'!F291</f>
        <v>0</v>
      </c>
      <c r="G270" s="0" t="n">
        <f aca="false">'Vas megye'!G291</f>
        <v>0</v>
      </c>
      <c r="H270" s="0" t="n">
        <f aca="false">'Vas megye'!H291</f>
        <v>0</v>
      </c>
      <c r="I270" s="0" t="n">
        <f aca="false">'Vas megye'!I291</f>
        <v>12</v>
      </c>
      <c r="J270" s="0" t="n">
        <f aca="false">'Vas megye'!J291</f>
        <v>3</v>
      </c>
      <c r="K270" s="0" t="n">
        <f aca="false">'Vas megye'!K291</f>
        <v>58</v>
      </c>
      <c r="L270" s="0" t="n">
        <f aca="false">'Vas megye'!L291</f>
        <v>153</v>
      </c>
      <c r="M270" s="0" t="n">
        <f aca="false">'Vas megye'!M291</f>
        <v>0</v>
      </c>
      <c r="N270" s="0" t="n">
        <f aca="false">'Vas megye'!N291</f>
        <v>0</v>
      </c>
    </row>
    <row r="271" customFormat="false" ht="13.8" hidden="false" customHeight="false" outlineLevel="0" collapsed="false">
      <c r="A271" s="0" t="str">
        <f aca="false">'Vas megye'!A292</f>
        <v>Kelosvár, Kelosvár (Kis-)</v>
      </c>
      <c r="B271" s="0" t="n">
        <f aca="false">'Vas megye'!B292</f>
        <v>0</v>
      </c>
      <c r="C271" s="0" t="n">
        <f aca="false">'Vas megye'!C292</f>
        <v>0</v>
      </c>
      <c r="D271" s="0" t="n">
        <f aca="false">'Vas megye'!D292</f>
        <v>280</v>
      </c>
      <c r="E271" s="0" t="n">
        <f aca="false">'Vas megye'!E292</f>
        <v>2</v>
      </c>
      <c r="F271" s="0" t="n">
        <f aca="false">'Vas megye'!F292</f>
        <v>0</v>
      </c>
      <c r="G271" s="0" t="n">
        <f aca="false">'Vas megye'!G292</f>
        <v>1</v>
      </c>
      <c r="H271" s="0" t="n">
        <f aca="false">'Vas megye'!H292</f>
        <v>0</v>
      </c>
      <c r="I271" s="0" t="n">
        <f aca="false">'Vas megye'!I292</f>
        <v>14</v>
      </c>
      <c r="J271" s="0" t="n">
        <f aca="false">'Vas megye'!J292</f>
        <v>1</v>
      </c>
      <c r="K271" s="0" t="n">
        <f aca="false">'Vas megye'!K292</f>
        <v>358</v>
      </c>
      <c r="L271" s="0" t="n">
        <f aca="false">'Vas megye'!L292</f>
        <v>0</v>
      </c>
      <c r="M271" s="0" t="n">
        <f aca="false">'Vas megye'!M292</f>
        <v>0</v>
      </c>
      <c r="N271" s="0" t="n">
        <f aca="false">'Vas megye'!N292</f>
        <v>0</v>
      </c>
    </row>
    <row r="272" customFormat="false" ht="13.8" hidden="false" customHeight="false" outlineLevel="0" collapsed="false">
      <c r="A272" s="0" t="str">
        <f aca="false">'Vas megye'!A293</f>
        <v>Kukmér</v>
      </c>
      <c r="B272" s="0" t="n">
        <f aca="false">'Vas megye'!B293</f>
        <v>0</v>
      </c>
      <c r="C272" s="0" t="n">
        <f aca="false">'Vas megye'!C293</f>
        <v>12</v>
      </c>
      <c r="D272" s="0" t="n">
        <f aca="false">'Vas megye'!D293</f>
        <v>1303</v>
      </c>
      <c r="E272" s="0" t="n">
        <f aca="false">'Vas megye'!E293</f>
        <v>5</v>
      </c>
      <c r="F272" s="0" t="n">
        <f aca="false">'Vas megye'!F293</f>
        <v>0</v>
      </c>
      <c r="G272" s="0" t="n">
        <f aca="false">'Vas megye'!G293</f>
        <v>16</v>
      </c>
      <c r="H272" s="0" t="n">
        <f aca="false">'Vas megye'!H293</f>
        <v>0</v>
      </c>
      <c r="I272" s="0" t="n">
        <f aca="false">'Vas megye'!I293</f>
        <v>15</v>
      </c>
      <c r="J272" s="0" t="n">
        <f aca="false">'Vas megye'!J293</f>
        <v>19</v>
      </c>
      <c r="K272" s="0" t="n">
        <f aca="false">'Vas megye'!K293</f>
        <v>1449</v>
      </c>
      <c r="L272" s="0" t="n">
        <f aca="false">'Vas megye'!L293</f>
        <v>5</v>
      </c>
      <c r="M272" s="0" t="n">
        <f aca="false">'Vas megye'!M293</f>
        <v>0</v>
      </c>
      <c r="N272" s="0" t="n">
        <f aca="false">'Vas megye'!N293</f>
        <v>11</v>
      </c>
    </row>
    <row r="273" customFormat="false" ht="13.8" hidden="false" customHeight="false" outlineLevel="0" collapsed="false">
      <c r="A273" s="0" t="str">
        <f aca="false">'Vas megye'!A294</f>
        <v>Lipócz</v>
      </c>
      <c r="B273" s="0" t="n">
        <f aca="false">'Vas megye'!B294</f>
        <v>0</v>
      </c>
      <c r="C273" s="0" t="n">
        <f aca="false">'Vas megye'!C294</f>
        <v>4</v>
      </c>
      <c r="D273" s="0" t="n">
        <f aca="false">'Vas megye'!D294</f>
        <v>31</v>
      </c>
      <c r="E273" s="0" t="n">
        <f aca="false">'Vas megye'!E294</f>
        <v>160</v>
      </c>
      <c r="F273" s="0" t="n">
        <f aca="false">'Vas megye'!F294</f>
        <v>0</v>
      </c>
      <c r="G273" s="0" t="n">
        <f aca="false">'Vas megye'!G294</f>
        <v>9</v>
      </c>
      <c r="H273" s="0" t="n">
        <f aca="false">'Vas megye'!H294</f>
        <v>0</v>
      </c>
      <c r="I273" s="0" t="n">
        <f aca="false">'Vas megye'!I294</f>
        <v>16</v>
      </c>
      <c r="J273" s="0" t="n">
        <f aca="false">'Vas megye'!J294</f>
        <v>1</v>
      </c>
      <c r="K273" s="0" t="n">
        <f aca="false">'Vas megye'!K294</f>
        <v>57</v>
      </c>
      <c r="L273" s="0" t="n">
        <f aca="false">'Vas megye'!L294</f>
        <v>173</v>
      </c>
      <c r="M273" s="0" t="n">
        <f aca="false">'Vas megye'!M294</f>
        <v>0</v>
      </c>
      <c r="N273" s="0" t="n">
        <f aca="false">'Vas megye'!N294</f>
        <v>0</v>
      </c>
    </row>
    <row r="274" customFormat="false" ht="13.8" hidden="false" customHeight="false" outlineLevel="0" collapsed="false">
      <c r="A274" s="0" t="str">
        <f aca="false">'Vas megye'!A295</f>
        <v>Medves (Kis-), Felsőmedves</v>
      </c>
      <c r="B274" s="0" t="n">
        <f aca="false">'Vas megye'!B295</f>
        <v>0</v>
      </c>
      <c r="C274" s="0" t="n">
        <f aca="false">'Vas megye'!C295</f>
        <v>1</v>
      </c>
      <c r="D274" s="0" t="n">
        <f aca="false">'Vas megye'!D295</f>
        <v>308</v>
      </c>
      <c r="E274" s="0" t="n">
        <f aca="false">'Vas megye'!E295</f>
        <v>2</v>
      </c>
      <c r="F274" s="0" t="n">
        <f aca="false">'Vas megye'!F295</f>
        <v>0</v>
      </c>
      <c r="G274" s="0" t="n">
        <f aca="false">'Vas megye'!G295</f>
        <v>0</v>
      </c>
      <c r="H274" s="0" t="n">
        <f aca="false">'Vas megye'!H295</f>
        <v>0</v>
      </c>
      <c r="I274" s="0" t="n">
        <f aca="false">'Vas megye'!I295</f>
        <v>13</v>
      </c>
      <c r="J274" s="0" t="n">
        <f aca="false">'Vas megye'!J295</f>
        <v>3</v>
      </c>
      <c r="K274" s="0" t="n">
        <f aca="false">'Vas megye'!K295</f>
        <v>382</v>
      </c>
      <c r="L274" s="0" t="n">
        <f aca="false">'Vas megye'!L295</f>
        <v>0</v>
      </c>
      <c r="M274" s="0" t="n">
        <f aca="false">'Vas megye'!M295</f>
        <v>0</v>
      </c>
      <c r="N274" s="0" t="n">
        <f aca="false">'Vas megye'!N295</f>
        <v>12</v>
      </c>
    </row>
    <row r="275" customFormat="false" ht="13.8" hidden="false" customHeight="false" outlineLevel="0" collapsed="false">
      <c r="A275" s="0" t="str">
        <f aca="false">'Vas megye'!A296</f>
        <v>Medves (Nagy-), Alsómedves</v>
      </c>
      <c r="B275" s="0" t="n">
        <f aca="false">'Vas megye'!B296</f>
        <v>0</v>
      </c>
      <c r="C275" s="0" t="n">
        <f aca="false">'Vas megye'!C296</f>
        <v>1</v>
      </c>
      <c r="D275" s="0" t="n">
        <f aca="false">'Vas megye'!D296</f>
        <v>184</v>
      </c>
      <c r="E275" s="0" t="n">
        <f aca="false">'Vas megye'!E296</f>
        <v>334</v>
      </c>
      <c r="F275" s="0" t="n">
        <f aca="false">'Vas megye'!F296</f>
        <v>0</v>
      </c>
      <c r="G275" s="0" t="n">
        <f aca="false">'Vas megye'!G296</f>
        <v>0</v>
      </c>
      <c r="H275" s="0" t="n">
        <f aca="false">'Vas megye'!H296</f>
        <v>0</v>
      </c>
      <c r="I275" s="0" t="n">
        <f aca="false">'Vas megye'!I296</f>
        <v>18</v>
      </c>
      <c r="J275" s="0" t="n">
        <f aca="false">'Vas megye'!J296</f>
        <v>3</v>
      </c>
      <c r="K275" s="0" t="n">
        <f aca="false">'Vas megye'!K296</f>
        <v>326</v>
      </c>
      <c r="L275" s="0" t="n">
        <f aca="false">'Vas megye'!L296</f>
        <v>368</v>
      </c>
      <c r="M275" s="0" t="n">
        <f aca="false">'Vas megye'!M296</f>
        <v>0</v>
      </c>
      <c r="N275" s="0" t="n">
        <f aca="false">'Vas megye'!N296</f>
        <v>1</v>
      </c>
    </row>
    <row r="276" customFormat="false" ht="13.8" hidden="false" customHeight="false" outlineLevel="0" collapsed="false">
      <c r="A276" s="0" t="str">
        <f aca="false">'Vas megye'!A297</f>
        <v>Medves (Nemes-)</v>
      </c>
      <c r="B276" s="0" t="n">
        <f aca="false">'Vas megye'!B297</f>
        <v>0</v>
      </c>
      <c r="C276" s="0" t="n">
        <f aca="false">'Vas megye'!C297</f>
        <v>6</v>
      </c>
      <c r="D276" s="0" t="n">
        <f aca="false">'Vas megye'!D297</f>
        <v>251</v>
      </c>
      <c r="E276" s="0" t="n">
        <f aca="false">'Vas megye'!E297</f>
        <v>5</v>
      </c>
      <c r="F276" s="0" t="n">
        <f aca="false">'Vas megye'!F297</f>
        <v>0</v>
      </c>
      <c r="G276" s="0" t="n">
        <f aca="false">'Vas megye'!G297</f>
        <v>0</v>
      </c>
      <c r="H276" s="0" t="n">
        <f aca="false">'Vas megye'!H297</f>
        <v>0</v>
      </c>
      <c r="I276" s="0" t="n">
        <f aca="false">'Vas megye'!I297</f>
        <v>19</v>
      </c>
      <c r="J276" s="0" t="n">
        <f aca="false">'Vas megye'!J297</f>
        <v>0</v>
      </c>
      <c r="K276" s="0" t="n">
        <f aca="false">'Vas megye'!K297</f>
        <v>337</v>
      </c>
      <c r="L276" s="0" t="n">
        <f aca="false">'Vas megye'!L297</f>
        <v>3</v>
      </c>
      <c r="M276" s="0" t="n">
        <f aca="false">'Vas megye'!M297</f>
        <v>0</v>
      </c>
      <c r="N276" s="0" t="n">
        <f aca="false">'Vas megye'!N297</f>
        <v>0</v>
      </c>
    </row>
    <row r="277" customFormat="false" ht="13.8" hidden="false" customHeight="false" outlineLevel="0" collapsed="false">
      <c r="A277" s="0" t="str">
        <f aca="false">'Vas megye'!A298</f>
        <v>Neudauhegy, Magashegy</v>
      </c>
      <c r="B277" s="0" t="n">
        <f aca="false">'Vas megye'!B298</f>
        <v>0</v>
      </c>
      <c r="C277" s="0" t="n">
        <f aca="false">'Vas megye'!C298</f>
        <v>2</v>
      </c>
      <c r="D277" s="0" t="n">
        <f aca="false">'Vas megye'!D298</f>
        <v>498</v>
      </c>
      <c r="E277" s="0" t="n">
        <f aca="false">'Vas megye'!E298</f>
        <v>2</v>
      </c>
      <c r="F277" s="0" t="n">
        <f aca="false">'Vas megye'!F298</f>
        <v>0</v>
      </c>
      <c r="G277" s="0" t="n">
        <f aca="false">'Vas megye'!G298</f>
        <v>0</v>
      </c>
      <c r="H277" s="0" t="n">
        <f aca="false">'Vas megye'!H298</f>
        <v>0</v>
      </c>
      <c r="I277" s="0" t="n">
        <f aca="false">'Vas megye'!I298</f>
        <v>24</v>
      </c>
      <c r="J277" s="0" t="n">
        <f aca="false">'Vas megye'!J298</f>
        <v>0</v>
      </c>
      <c r="K277" s="0" t="n">
        <f aca="false">'Vas megye'!K298</f>
        <v>623</v>
      </c>
      <c r="L277" s="0" t="n">
        <f aca="false">'Vas megye'!L298</f>
        <v>4</v>
      </c>
      <c r="M277" s="0" t="n">
        <f aca="false">'Vas megye'!M298</f>
        <v>0</v>
      </c>
      <c r="N277" s="0" t="n">
        <f aca="false">'Vas megye'!N298</f>
        <v>3</v>
      </c>
    </row>
    <row r="278" customFormat="false" ht="13.8" hidden="false" customHeight="false" outlineLevel="0" collapsed="false">
      <c r="A278" s="0" t="str">
        <f aca="false">'Vas megye'!A299</f>
        <v>Német-Ujvár</v>
      </c>
      <c r="B278" s="0" t="n">
        <f aca="false">'Vas megye'!B299</f>
        <v>0</v>
      </c>
      <c r="C278" s="0" t="n">
        <f aca="false">'Vas megye'!C299</f>
        <v>233</v>
      </c>
      <c r="D278" s="0" t="n">
        <f aca="false">'Vas megye'!D299</f>
        <v>1609</v>
      </c>
      <c r="E278" s="0" t="n">
        <f aca="false">'Vas megye'!E299</f>
        <v>53</v>
      </c>
      <c r="F278" s="0" t="n">
        <f aca="false">'Vas megye'!F299</f>
        <v>3</v>
      </c>
      <c r="G278" s="0" t="n">
        <f aca="false">'Vas megye'!G299</f>
        <v>1</v>
      </c>
      <c r="H278" s="0" t="n">
        <f aca="false">'Vas megye'!H299</f>
        <v>0</v>
      </c>
      <c r="I278" s="0" t="n">
        <f aca="false">'Vas megye'!I299</f>
        <v>23</v>
      </c>
      <c r="J278" s="0" t="n">
        <f aca="false">'Vas megye'!J299</f>
        <v>352</v>
      </c>
      <c r="K278" s="0" t="n">
        <f aca="false">'Vas megye'!K299</f>
        <v>1594</v>
      </c>
      <c r="L278" s="0" t="n">
        <f aca="false">'Vas megye'!L299</f>
        <v>35</v>
      </c>
      <c r="M278" s="0" t="n">
        <f aca="false">'Vas megye'!M299</f>
        <v>4</v>
      </c>
      <c r="N278" s="0" t="n">
        <f aca="false">'Vas megye'!N299</f>
        <v>18</v>
      </c>
    </row>
    <row r="279" customFormat="false" ht="13.8" hidden="false" customHeight="false" outlineLevel="0" collapsed="false">
      <c r="A279" s="0" t="str">
        <f aca="false">'Vas megye'!A300</f>
        <v>Neustift, Gödörfő, Újtelep</v>
      </c>
      <c r="B279" s="0" t="n">
        <f aca="false">'Vas megye'!B300</f>
        <v>0</v>
      </c>
      <c r="C279" s="0" t="n">
        <f aca="false">'Vas megye'!C300</f>
        <v>0</v>
      </c>
      <c r="D279" s="0" t="n">
        <f aca="false">'Vas megye'!D300</f>
        <v>968</v>
      </c>
      <c r="E279" s="0" t="n">
        <f aca="false">'Vas megye'!E300</f>
        <v>3</v>
      </c>
      <c r="F279" s="0" t="n">
        <f aca="false">'Vas megye'!F300</f>
        <v>0</v>
      </c>
      <c r="G279" s="0" t="n">
        <f aca="false">'Vas megye'!G300</f>
        <v>0</v>
      </c>
      <c r="H279" s="0" t="n">
        <f aca="false">'Vas megye'!H300</f>
        <v>0</v>
      </c>
      <c r="I279" s="0" t="n">
        <f aca="false">'Vas megye'!I300</f>
        <v>47</v>
      </c>
      <c r="J279" s="0" t="n">
        <f aca="false">'Vas megye'!J300</f>
        <v>5</v>
      </c>
      <c r="K279" s="0" t="n">
        <f aca="false">'Vas megye'!K300</f>
        <v>1143</v>
      </c>
      <c r="L279" s="0" t="n">
        <f aca="false">'Vas megye'!L300</f>
        <v>0</v>
      </c>
      <c r="M279" s="0" t="n">
        <f aca="false">'Vas megye'!M300</f>
        <v>0</v>
      </c>
      <c r="N279" s="0" t="n">
        <f aca="false">'Vas megye'!N300</f>
        <v>15</v>
      </c>
    </row>
    <row r="280" customFormat="false" ht="13.8" hidden="false" customHeight="false" outlineLevel="0" collapsed="false">
      <c r="A280" s="0" t="str">
        <f aca="false">'Vas megye'!A301</f>
        <v>Nyulfalu (Vas-)</v>
      </c>
      <c r="B280" s="0" t="n">
        <f aca="false">'Vas megye'!B301</f>
        <v>0</v>
      </c>
      <c r="C280" s="0" t="n">
        <f aca="false">'Vas megye'!C301</f>
        <v>0</v>
      </c>
      <c r="D280" s="0" t="n">
        <f aca="false">'Vas megye'!D301</f>
        <v>20</v>
      </c>
      <c r="E280" s="0" t="n">
        <f aca="false">'Vas megye'!E301</f>
        <v>112</v>
      </c>
      <c r="F280" s="0" t="n">
        <f aca="false">'Vas megye'!F301</f>
        <v>0</v>
      </c>
      <c r="G280" s="0" t="n">
        <f aca="false">'Vas megye'!G301</f>
        <v>0</v>
      </c>
      <c r="H280" s="0" t="n">
        <f aca="false">'Vas megye'!H301</f>
        <v>0</v>
      </c>
      <c r="I280" s="0" t="n">
        <f aca="false">'Vas megye'!I301</f>
        <v>25</v>
      </c>
      <c r="J280" s="0" t="n">
        <f aca="false">'Vas megye'!J301</f>
        <v>0</v>
      </c>
      <c r="K280" s="0" t="n">
        <f aca="false">'Vas megye'!K301</f>
        <v>6</v>
      </c>
      <c r="L280" s="0" t="n">
        <f aca="false">'Vas megye'!L301</f>
        <v>156</v>
      </c>
      <c r="M280" s="0" t="n">
        <f aca="false">'Vas megye'!M301</f>
        <v>0</v>
      </c>
      <c r="N280" s="0" t="n">
        <f aca="false">'Vas megye'!N301</f>
        <v>2</v>
      </c>
    </row>
    <row r="281" customFormat="false" ht="13.8" hidden="false" customHeight="false" outlineLevel="0" collapsed="false">
      <c r="A281" s="0" t="str">
        <f aca="false">'Vas megye'!A302</f>
        <v>Obér</v>
      </c>
      <c r="B281" s="0" t="n">
        <f aca="false">'Vas megye'!B302</f>
        <v>0</v>
      </c>
      <c r="C281" s="0" t="n">
        <f aca="false">'Vas megye'!C302</f>
        <v>2</v>
      </c>
      <c r="D281" s="0" t="n">
        <f aca="false">'Vas megye'!D302</f>
        <v>1118</v>
      </c>
      <c r="E281" s="0" t="n">
        <f aca="false">'Vas megye'!E302</f>
        <v>3</v>
      </c>
      <c r="F281" s="0" t="n">
        <f aca="false">'Vas megye'!F302</f>
        <v>0</v>
      </c>
      <c r="G281" s="0" t="n">
        <f aca="false">'Vas megye'!G302</f>
        <v>0</v>
      </c>
      <c r="H281" s="0" t="n">
        <f aca="false">'Vas megye'!H302</f>
        <v>0</v>
      </c>
      <c r="I281" s="0" t="n">
        <f aca="false">'Vas megye'!I302</f>
        <v>26</v>
      </c>
      <c r="J281" s="0" t="n">
        <f aca="false">'Vas megye'!J302</f>
        <v>4</v>
      </c>
      <c r="K281" s="0" t="n">
        <f aca="false">'Vas megye'!K302</f>
        <v>1286</v>
      </c>
      <c r="L281" s="0" t="n">
        <f aca="false">'Vas megye'!L302</f>
        <v>10</v>
      </c>
      <c r="M281" s="0" t="n">
        <f aca="false">'Vas megye'!M302</f>
        <v>0</v>
      </c>
      <c r="N281" s="0" t="n">
        <f aca="false">'Vas megye'!N302</f>
        <v>0</v>
      </c>
    </row>
    <row r="282" customFormat="false" ht="13.8" hidden="false" customHeight="false" outlineLevel="0" collapsed="false">
      <c r="A282" s="0" t="str">
        <f aca="false">'Vas megye'!A303</f>
        <v>Orbánfalu</v>
      </c>
      <c r="B282" s="0" t="n">
        <f aca="false">'Vas megye'!B303</f>
        <v>0</v>
      </c>
      <c r="C282" s="0" t="n">
        <f aca="false">'Vas megye'!C303</f>
        <v>1</v>
      </c>
      <c r="D282" s="0" t="n">
        <f aca="false">'Vas megye'!D303</f>
        <v>309</v>
      </c>
      <c r="E282" s="0" t="n">
        <f aca="false">'Vas megye'!E303</f>
        <v>7</v>
      </c>
      <c r="F282" s="0" t="n">
        <f aca="false">'Vas megye'!F303</f>
        <v>0</v>
      </c>
      <c r="G282" s="0" t="n">
        <f aca="false">'Vas megye'!G303</f>
        <v>0</v>
      </c>
      <c r="H282" s="0" t="n">
        <f aca="false">'Vas megye'!H303</f>
        <v>0</v>
      </c>
      <c r="I282" s="0" t="n">
        <f aca="false">'Vas megye'!I303</f>
        <v>27</v>
      </c>
      <c r="J282" s="0" t="n">
        <f aca="false">'Vas megye'!J303</f>
        <v>3</v>
      </c>
      <c r="K282" s="0" t="n">
        <f aca="false">'Vas megye'!K303</f>
        <v>354</v>
      </c>
      <c r="L282" s="0" t="n">
        <f aca="false">'Vas megye'!L303</f>
        <v>7</v>
      </c>
      <c r="M282" s="0" t="n">
        <f aca="false">'Vas megye'!M303</f>
        <v>0</v>
      </c>
      <c r="N282" s="0" t="n">
        <f aca="false">'Vas megye'!N303</f>
        <v>0</v>
      </c>
    </row>
    <row r="283" customFormat="false" ht="13.8" hidden="false" customHeight="false" outlineLevel="0" collapsed="false">
      <c r="A283" s="0" t="str">
        <f aca="false">'Vas megye'!A304</f>
        <v>Pinkócz</v>
      </c>
      <c r="B283" s="0" t="n">
        <f aca="false">'Vas megye'!B304</f>
        <v>0</v>
      </c>
      <c r="C283" s="0" t="n">
        <f aca="false">'Vas megye'!C304</f>
        <v>2</v>
      </c>
      <c r="D283" s="0" t="n">
        <f aca="false">'Vas megye'!D304</f>
        <v>47</v>
      </c>
      <c r="E283" s="0" t="n">
        <f aca="false">'Vas megye'!E304</f>
        <v>632</v>
      </c>
      <c r="F283" s="0" t="n">
        <f aca="false">'Vas megye'!F304</f>
        <v>0</v>
      </c>
      <c r="G283" s="0" t="n">
        <f aca="false">'Vas megye'!G304</f>
        <v>0</v>
      </c>
      <c r="H283" s="0" t="n">
        <f aca="false">'Vas megye'!H304</f>
        <v>0</v>
      </c>
      <c r="I283" s="0" t="n">
        <f aca="false">'Vas megye'!I304</f>
        <v>29</v>
      </c>
      <c r="J283" s="0" t="n">
        <f aca="false">'Vas megye'!J304</f>
        <v>33</v>
      </c>
      <c r="K283" s="0" t="n">
        <f aca="false">'Vas megye'!K304</f>
        <v>23</v>
      </c>
      <c r="L283" s="0" t="n">
        <f aca="false">'Vas megye'!L304</f>
        <v>669</v>
      </c>
      <c r="M283" s="0" t="n">
        <f aca="false">'Vas megye'!M304</f>
        <v>0</v>
      </c>
      <c r="N283" s="0" t="n">
        <f aca="false">'Vas megye'!N304</f>
        <v>0</v>
      </c>
    </row>
    <row r="284" customFormat="false" ht="13.8" hidden="false" customHeight="false" outlineLevel="0" collapsed="false">
      <c r="A284" s="0" t="str">
        <f aca="false">'Vas megye'!A305</f>
        <v>Prástya, Őzgödör</v>
      </c>
      <c r="B284" s="0" t="n">
        <f aca="false">'Vas megye'!B305</f>
        <v>0</v>
      </c>
      <c r="C284" s="0" t="n">
        <f aca="false">'Vas megye'!C305</f>
        <v>0</v>
      </c>
      <c r="D284" s="0" t="n">
        <f aca="false">'Vas megye'!D305</f>
        <v>33</v>
      </c>
      <c r="E284" s="0" t="n">
        <f aca="false">'Vas megye'!E305</f>
        <v>395</v>
      </c>
      <c r="F284" s="0" t="n">
        <f aca="false">'Vas megye'!F305</f>
        <v>0</v>
      </c>
      <c r="G284" s="0" t="n">
        <f aca="false">'Vas megye'!G305</f>
        <v>0</v>
      </c>
      <c r="H284" s="0" t="n">
        <f aca="false">'Vas megye'!H305</f>
        <v>0</v>
      </c>
      <c r="I284" s="0" t="n">
        <f aca="false">'Vas megye'!I305</f>
        <v>28</v>
      </c>
      <c r="J284" s="0" t="n">
        <f aca="false">'Vas megye'!J305</f>
        <v>1</v>
      </c>
      <c r="K284" s="0" t="n">
        <f aca="false">'Vas megye'!K305</f>
        <v>96</v>
      </c>
      <c r="L284" s="0" t="n">
        <f aca="false">'Vas megye'!L305</f>
        <v>444</v>
      </c>
      <c r="M284" s="0" t="n">
        <f aca="false">'Vas megye'!M305</f>
        <v>0</v>
      </c>
      <c r="N284" s="0" t="n">
        <f aca="false">'Vas megye'!N305</f>
        <v>0</v>
      </c>
    </row>
    <row r="285" customFormat="false" ht="13.8" hidden="false" customHeight="false" outlineLevel="0" collapsed="false">
      <c r="A285" s="0" t="str">
        <f aca="false">'Vas megye'!A306</f>
        <v>Punicz, Pónicz</v>
      </c>
      <c r="B285" s="0" t="n">
        <f aca="false">'Vas megye'!B306</f>
        <v>0</v>
      </c>
      <c r="C285" s="0" t="n">
        <f aca="false">'Vas megye'!C306</f>
        <v>13</v>
      </c>
      <c r="D285" s="0" t="n">
        <f aca="false">'Vas megye'!D306</f>
        <v>328</v>
      </c>
      <c r="E285" s="0" t="n">
        <f aca="false">'Vas megye'!E306</f>
        <v>205</v>
      </c>
      <c r="F285" s="0" t="n">
        <f aca="false">'Vas megye'!F306</f>
        <v>1</v>
      </c>
      <c r="G285" s="0" t="n">
        <f aca="false">'Vas megye'!G306</f>
        <v>4</v>
      </c>
      <c r="H285" s="0" t="n">
        <f aca="false">'Vas megye'!H306</f>
        <v>0</v>
      </c>
      <c r="I285" s="0" t="n">
        <f aca="false">'Vas megye'!I306</f>
        <v>30</v>
      </c>
      <c r="J285" s="0" t="n">
        <f aca="false">'Vas megye'!J306</f>
        <v>11</v>
      </c>
      <c r="K285" s="0" t="n">
        <f aca="false">'Vas megye'!K306</f>
        <v>392</v>
      </c>
      <c r="L285" s="0" t="n">
        <f aca="false">'Vas megye'!L306</f>
        <v>205</v>
      </c>
      <c r="M285" s="0" t="n">
        <f aca="false">'Vas megye'!M306</f>
        <v>1</v>
      </c>
      <c r="N285" s="0" t="n">
        <f aca="false">'Vas megye'!N306</f>
        <v>3</v>
      </c>
    </row>
    <row r="286" customFormat="false" ht="13.8" hidden="false" customHeight="false" outlineLevel="0" collapsed="false">
      <c r="A286" s="0" t="str">
        <f aca="false">'Vas megye'!A307</f>
        <v>Rábort</v>
      </c>
      <c r="B286" s="0" t="n">
        <f aca="false">'Vas megye'!B307</f>
        <v>0</v>
      </c>
      <c r="C286" s="0" t="n">
        <f aca="false">'Vas megye'!C307</f>
        <v>2</v>
      </c>
      <c r="D286" s="0" t="n">
        <f aca="false">'Vas megye'!D307</f>
        <v>844</v>
      </c>
      <c r="E286" s="0" t="n">
        <f aca="false">'Vas megye'!E307</f>
        <v>4</v>
      </c>
      <c r="F286" s="0" t="n">
        <f aca="false">'Vas megye'!F307</f>
        <v>0</v>
      </c>
      <c r="G286" s="0" t="n">
        <f aca="false">'Vas megye'!G307</f>
        <v>1</v>
      </c>
      <c r="H286" s="0" t="n">
        <f aca="false">'Vas megye'!H307</f>
        <v>0</v>
      </c>
      <c r="I286" s="0" t="n">
        <f aca="false">'Vas megye'!I307</f>
        <v>32</v>
      </c>
      <c r="J286" s="0" t="n">
        <f aca="false">'Vas megye'!J307</f>
        <v>14</v>
      </c>
      <c r="K286" s="0" t="n">
        <f aca="false">'Vas megye'!K307</f>
        <v>868</v>
      </c>
      <c r="L286" s="0" t="n">
        <f aca="false">'Vas megye'!L307</f>
        <v>3</v>
      </c>
      <c r="M286" s="0" t="n">
        <f aca="false">'Vas megye'!M307</f>
        <v>0</v>
      </c>
      <c r="N286" s="0" t="n">
        <f aca="false">'Vas megye'!N307</f>
        <v>1</v>
      </c>
    </row>
    <row r="287" customFormat="false" ht="13.8" hidden="false" customHeight="false" outlineLevel="0" collapsed="false">
      <c r="A287" s="0" t="str">
        <f aca="false">'Vas megye'!A308</f>
        <v>Rohr, Nád</v>
      </c>
      <c r="B287" s="0" t="n">
        <f aca="false">'Vas megye'!B308</f>
        <v>0</v>
      </c>
      <c r="C287" s="0" t="n">
        <f aca="false">'Vas megye'!C308</f>
        <v>0</v>
      </c>
      <c r="D287" s="0" t="n">
        <f aca="false">'Vas megye'!D308</f>
        <v>509</v>
      </c>
      <c r="E287" s="0" t="n">
        <f aca="false">'Vas megye'!E308</f>
        <v>5</v>
      </c>
      <c r="F287" s="0" t="n">
        <f aca="false">'Vas megye'!F308</f>
        <v>0</v>
      </c>
      <c r="G287" s="0" t="n">
        <f aca="false">'Vas megye'!G308</f>
        <v>0</v>
      </c>
      <c r="H287" s="0" t="n">
        <f aca="false">'Vas megye'!H308</f>
        <v>0</v>
      </c>
      <c r="I287" s="0" t="n">
        <f aca="false">'Vas megye'!I308</f>
        <v>17</v>
      </c>
      <c r="J287" s="0" t="n">
        <f aca="false">'Vas megye'!J308</f>
        <v>2</v>
      </c>
      <c r="K287" s="0" t="n">
        <f aca="false">'Vas megye'!K308</f>
        <v>622</v>
      </c>
      <c r="L287" s="0" t="n">
        <f aca="false">'Vas megye'!L308</f>
        <v>2</v>
      </c>
      <c r="M287" s="0" t="n">
        <f aca="false">'Vas megye'!M308</f>
        <v>0</v>
      </c>
      <c r="N287" s="0" t="n">
        <f aca="false">'Vas megye'!N308</f>
        <v>0</v>
      </c>
    </row>
    <row r="288" customFormat="false" ht="13.8" hidden="false" customHeight="false" outlineLevel="0" collapsed="false">
      <c r="A288" s="0" t="str">
        <f aca="false">'Vas megye'!A309</f>
        <v>Salafa</v>
      </c>
      <c r="B288" s="0" t="n">
        <f aca="false">'Vas megye'!B309</f>
        <v>0</v>
      </c>
      <c r="C288" s="0" t="n">
        <f aca="false">'Vas megye'!C309</f>
        <v>0</v>
      </c>
      <c r="D288" s="0" t="n">
        <f aca="false">'Vas megye'!D309</f>
        <v>109</v>
      </c>
      <c r="E288" s="0" t="n">
        <f aca="false">'Vas megye'!E309</f>
        <v>46</v>
      </c>
      <c r="F288" s="0" t="n">
        <f aca="false">'Vas megye'!F309</f>
        <v>0</v>
      </c>
      <c r="G288" s="0" t="n">
        <f aca="false">'Vas megye'!G309</f>
        <v>0</v>
      </c>
      <c r="H288" s="0" t="n">
        <f aca="false">'Vas megye'!H309</f>
        <v>0</v>
      </c>
      <c r="I288" s="0" t="n">
        <f aca="false">'Vas megye'!I309</f>
        <v>33</v>
      </c>
      <c r="J288" s="0" t="n">
        <f aca="false">'Vas megye'!J309</f>
        <v>0</v>
      </c>
      <c r="K288" s="0" t="n">
        <f aca="false">'Vas megye'!K309</f>
        <v>151</v>
      </c>
      <c r="L288" s="0" t="n">
        <f aca="false">'Vas megye'!L309</f>
        <v>33</v>
      </c>
      <c r="M288" s="0" t="n">
        <f aca="false">'Vas megye'!M309</f>
        <v>0</v>
      </c>
      <c r="N288" s="0" t="n">
        <f aca="false">'Vas megye'!N309</f>
        <v>0</v>
      </c>
    </row>
    <row r="289" customFormat="false" ht="13.8" hidden="false" customHeight="false" outlineLevel="0" collapsed="false">
      <c r="A289" s="0" t="str">
        <f aca="false">'Vas megye'!A310</f>
        <v>Sánderhegy, Sándorhegy</v>
      </c>
      <c r="B289" s="0" t="n">
        <f aca="false">'Vas megye'!B310</f>
        <v>0</v>
      </c>
      <c r="C289" s="0" t="n">
        <f aca="false">'Vas megye'!C310</f>
        <v>0</v>
      </c>
      <c r="D289" s="0" t="n">
        <f aca="false">'Vas megye'!D310</f>
        <v>195</v>
      </c>
      <c r="E289" s="0" t="n">
        <f aca="false">'Vas megye'!E310</f>
        <v>0</v>
      </c>
      <c r="F289" s="0" t="n">
        <f aca="false">'Vas megye'!F310</f>
        <v>0</v>
      </c>
      <c r="G289" s="0" t="n">
        <f aca="false">'Vas megye'!G310</f>
        <v>0</v>
      </c>
      <c r="H289" s="0" t="n">
        <f aca="false">'Vas megye'!H310</f>
        <v>0</v>
      </c>
      <c r="I289" s="0" t="n">
        <f aca="false">'Vas megye'!I310</f>
        <v>34</v>
      </c>
      <c r="J289" s="0" t="n">
        <f aca="false">'Vas megye'!J310</f>
        <v>0</v>
      </c>
      <c r="K289" s="0" t="n">
        <f aca="false">'Vas megye'!K310</f>
        <v>254</v>
      </c>
      <c r="L289" s="0" t="n">
        <f aca="false">'Vas megye'!L310</f>
        <v>0</v>
      </c>
      <c r="M289" s="0" t="n">
        <f aca="false">'Vas megye'!M310</f>
        <v>0</v>
      </c>
      <c r="N289" s="0" t="n">
        <f aca="false">'Vas megye'!N310</f>
        <v>1</v>
      </c>
    </row>
    <row r="290" customFormat="false" ht="13.8" hidden="false" customHeight="false" outlineLevel="0" collapsed="false">
      <c r="A290" s="0" t="str">
        <f aca="false">'Vas megye'!A311</f>
        <v>Sirovnicza, Szénásgödör</v>
      </c>
      <c r="B290" s="0" t="n">
        <f aca="false">'Vas megye'!B311</f>
        <v>0</v>
      </c>
      <c r="C290" s="0" t="n">
        <f aca="false">'Vas megye'!C311</f>
        <v>0</v>
      </c>
      <c r="D290" s="0" t="n">
        <f aca="false">'Vas megye'!D311</f>
        <v>48</v>
      </c>
      <c r="E290" s="0" t="n">
        <f aca="false">'Vas megye'!E311</f>
        <v>402</v>
      </c>
      <c r="F290" s="0" t="n">
        <f aca="false">'Vas megye'!F311</f>
        <v>0</v>
      </c>
      <c r="G290" s="0" t="n">
        <f aca="false">'Vas megye'!G311</f>
        <v>0</v>
      </c>
      <c r="H290" s="0" t="n">
        <f aca="false">'Vas megye'!H311</f>
        <v>0</v>
      </c>
      <c r="I290" s="0" t="n">
        <f aca="false">'Vas megye'!I311</f>
        <v>35</v>
      </c>
      <c r="J290" s="0" t="n">
        <f aca="false">'Vas megye'!J311</f>
        <v>0</v>
      </c>
      <c r="K290" s="0" t="n">
        <f aca="false">'Vas megye'!K311</f>
        <v>88</v>
      </c>
      <c r="L290" s="0" t="n">
        <f aca="false">'Vas megye'!L311</f>
        <v>443</v>
      </c>
      <c r="M290" s="0" t="n">
        <f aca="false">'Vas megye'!M311</f>
        <v>0</v>
      </c>
      <c r="N290" s="0" t="n">
        <f aca="false">'Vas megye'!N311</f>
        <v>0</v>
      </c>
    </row>
    <row r="291" customFormat="false" ht="13.8" hidden="false" customHeight="false" outlineLevel="0" collapsed="false">
      <c r="A291" s="0" t="str">
        <f aca="false">'Vas megye'!A312</f>
        <v>Sóskút, Sóskútfalu</v>
      </c>
      <c r="B291" s="0" t="n">
        <f aca="false">'Vas megye'!B312</f>
        <v>0</v>
      </c>
      <c r="C291" s="0" t="n">
        <f aca="false">'Vas megye'!C312</f>
        <v>1</v>
      </c>
      <c r="D291" s="0" t="n">
        <f aca="false">'Vas megye'!D312</f>
        <v>133</v>
      </c>
      <c r="E291" s="0" t="n">
        <f aca="false">'Vas megye'!E312</f>
        <v>251</v>
      </c>
      <c r="F291" s="0" t="n">
        <f aca="false">'Vas megye'!F312</f>
        <v>0</v>
      </c>
      <c r="G291" s="0" t="n">
        <f aca="false">'Vas megye'!G312</f>
        <v>0</v>
      </c>
      <c r="H291" s="0" t="n">
        <f aca="false">'Vas megye'!H312</f>
        <v>0</v>
      </c>
      <c r="I291" s="0" t="n">
        <f aca="false">'Vas megye'!I312</f>
        <v>36</v>
      </c>
      <c r="J291" s="0" t="n">
        <f aca="false">'Vas megye'!J312</f>
        <v>6</v>
      </c>
      <c r="K291" s="0" t="n">
        <f aca="false">'Vas megye'!K312</f>
        <v>181</v>
      </c>
      <c r="L291" s="0" t="n">
        <f aca="false">'Vas megye'!L312</f>
        <v>319</v>
      </c>
      <c r="M291" s="0" t="n">
        <f aca="false">'Vas megye'!M312</f>
        <v>0</v>
      </c>
      <c r="N291" s="0" t="n">
        <f aca="false">'Vas megye'!N312</f>
        <v>2</v>
      </c>
    </row>
    <row r="292" customFormat="false" ht="13.8" hidden="false" customHeight="false" outlineLevel="0" collapsed="false">
      <c r="A292" s="0" t="str">
        <f aca="false">'Vas megye'!A313</f>
        <v>Stinácz, Pásztorháza</v>
      </c>
      <c r="B292" s="0" t="n">
        <f aca="false">'Vas megye'!B313</f>
        <v>0</v>
      </c>
      <c r="C292" s="0" t="n">
        <f aca="false">'Vas megye'!C313</f>
        <v>3</v>
      </c>
      <c r="D292" s="0" t="n">
        <f aca="false">'Vas megye'!D313</f>
        <v>62</v>
      </c>
      <c r="E292" s="0" t="n">
        <f aca="false">'Vas megye'!E313</f>
        <v>987</v>
      </c>
      <c r="F292" s="0" t="n">
        <f aca="false">'Vas megye'!F313</f>
        <v>0</v>
      </c>
      <c r="G292" s="0" t="n">
        <f aca="false">'Vas megye'!G313</f>
        <v>0</v>
      </c>
      <c r="H292" s="0" t="n">
        <f aca="false">'Vas megye'!H313</f>
        <v>0</v>
      </c>
      <c r="I292" s="0" t="n">
        <f aca="false">'Vas megye'!I313</f>
        <v>37</v>
      </c>
      <c r="J292" s="0" t="n">
        <f aca="false">'Vas megye'!J313</f>
        <v>9</v>
      </c>
      <c r="K292" s="0" t="n">
        <f aca="false">'Vas megye'!K313</f>
        <v>82</v>
      </c>
      <c r="L292" s="0" t="n">
        <f aca="false">'Vas megye'!L313</f>
        <v>1089</v>
      </c>
      <c r="M292" s="0" t="n">
        <f aca="false">'Vas megye'!M313</f>
        <v>0</v>
      </c>
      <c r="N292" s="0" t="n">
        <f aca="false">'Vas megye'!N313</f>
        <v>1</v>
      </c>
    </row>
    <row r="293" customFormat="false" ht="13.8" hidden="false" customHeight="false" outlineLevel="0" collapsed="false">
      <c r="A293" s="0" t="str">
        <f aca="false">'Vas megye'!A314</f>
        <v>Strem</v>
      </c>
      <c r="B293" s="0" t="n">
        <f aca="false">'Vas megye'!B314</f>
        <v>0</v>
      </c>
      <c r="C293" s="0" t="n">
        <f aca="false">'Vas megye'!C314</f>
        <v>2</v>
      </c>
      <c r="D293" s="0" t="n">
        <f aca="false">'Vas megye'!D314</f>
        <v>649</v>
      </c>
      <c r="E293" s="0" t="n">
        <f aca="false">'Vas megye'!E314</f>
        <v>4</v>
      </c>
      <c r="F293" s="0" t="n">
        <f aca="false">'Vas megye'!F314</f>
        <v>0</v>
      </c>
      <c r="G293" s="0" t="n">
        <f aca="false">'Vas megye'!G314</f>
        <v>0</v>
      </c>
      <c r="H293" s="0" t="n">
        <f aca="false">'Vas megye'!H314</f>
        <v>0</v>
      </c>
      <c r="I293" s="0" t="n">
        <f aca="false">'Vas megye'!I314</f>
        <v>38</v>
      </c>
      <c r="J293" s="0" t="n">
        <f aca="false">'Vas megye'!J314</f>
        <v>11</v>
      </c>
      <c r="K293" s="0" t="n">
        <f aca="false">'Vas megye'!K314</f>
        <v>747</v>
      </c>
      <c r="L293" s="0" t="n">
        <f aca="false">'Vas megye'!L314</f>
        <v>3</v>
      </c>
      <c r="M293" s="0" t="n">
        <f aca="false">'Vas megye'!M314</f>
        <v>0</v>
      </c>
      <c r="N293" s="0" t="n">
        <f aca="false">'Vas megye'!N314</f>
        <v>1</v>
      </c>
    </row>
    <row r="294" customFormat="false" ht="13.8" hidden="false" customHeight="false" outlineLevel="0" collapsed="false">
      <c r="A294" s="0" t="str">
        <f aca="false">'Vas megye'!A315</f>
        <v>Szent-Elek</v>
      </c>
      <c r="B294" s="0" t="n">
        <f aca="false">'Vas megye'!B315</f>
        <v>0</v>
      </c>
      <c r="C294" s="0" t="n">
        <f aca="false">'Vas megye'!C315</f>
        <v>38</v>
      </c>
      <c r="D294" s="0" t="n">
        <f aca="false">'Vas megye'!D315</f>
        <v>1562</v>
      </c>
      <c r="E294" s="0" t="n">
        <f aca="false">'Vas megye'!E315</f>
        <v>1006</v>
      </c>
      <c r="F294" s="0" t="n">
        <f aca="false">'Vas megye'!F315</f>
        <v>0</v>
      </c>
      <c r="G294" s="0" t="n">
        <f aca="false">'Vas megye'!G315</f>
        <v>19</v>
      </c>
      <c r="H294" s="0" t="n">
        <f aca="false">'Vas megye'!H315</f>
        <v>0</v>
      </c>
      <c r="I294" s="0" t="n">
        <f aca="false">'Vas megye'!I315</f>
        <v>39</v>
      </c>
      <c r="J294" s="0" t="n">
        <f aca="false">'Vas megye'!J315</f>
        <v>25</v>
      </c>
      <c r="K294" s="0" t="n">
        <f aca="false">'Vas megye'!K315</f>
        <v>1879</v>
      </c>
      <c r="L294" s="0" t="n">
        <f aca="false">'Vas megye'!L315</f>
        <v>1052</v>
      </c>
      <c r="M294" s="0" t="n">
        <f aca="false">'Vas megye'!M315</f>
        <v>0</v>
      </c>
      <c r="N294" s="0" t="n">
        <f aca="false">'Vas megye'!N315</f>
        <v>2</v>
      </c>
    </row>
    <row r="295" customFormat="false" ht="13.8" hidden="false" customHeight="false" outlineLevel="0" collapsed="false">
      <c r="A295" s="0" t="str">
        <f aca="false">'Vas megye'!A316</f>
        <v>Szent-Grót (Német-)</v>
      </c>
      <c r="B295" s="0" t="n">
        <f aca="false">'Vas megye'!B316</f>
        <v>0</v>
      </c>
      <c r="C295" s="0" t="n">
        <f aca="false">'Vas megye'!C316</f>
        <v>2</v>
      </c>
      <c r="D295" s="0" t="n">
        <f aca="false">'Vas megye'!D316</f>
        <v>919</v>
      </c>
      <c r="E295" s="0" t="n">
        <f aca="false">'Vas megye'!E316</f>
        <v>12</v>
      </c>
      <c r="F295" s="0" t="n">
        <f aca="false">'Vas megye'!F316</f>
        <v>0</v>
      </c>
      <c r="G295" s="0" t="n">
        <f aca="false">'Vas megye'!G316</f>
        <v>0</v>
      </c>
      <c r="H295" s="0" t="n">
        <f aca="false">'Vas megye'!H316</f>
        <v>0</v>
      </c>
      <c r="I295" s="0" t="n">
        <f aca="false">'Vas megye'!I316</f>
        <v>22</v>
      </c>
      <c r="J295" s="0" t="n">
        <f aca="false">'Vas megye'!J316</f>
        <v>1</v>
      </c>
      <c r="K295" s="0" t="n">
        <f aca="false">'Vas megye'!K316</f>
        <v>1021</v>
      </c>
      <c r="L295" s="0" t="n">
        <f aca="false">'Vas megye'!L316</f>
        <v>7</v>
      </c>
      <c r="M295" s="0" t="n">
        <f aca="false">'Vas megye'!M316</f>
        <v>0</v>
      </c>
      <c r="N295" s="0" t="n">
        <f aca="false">'Vas megye'!N316</f>
        <v>0</v>
      </c>
    </row>
    <row r="296" customFormat="false" ht="13.8" hidden="false" customHeight="false" outlineLevel="0" collapsed="false">
      <c r="A296" s="0" t="str">
        <f aca="false">'Vas megye'!A317</f>
        <v>Szentkút</v>
      </c>
      <c r="B296" s="0" t="n">
        <f aca="false">'Vas megye'!B317</f>
        <v>0</v>
      </c>
      <c r="C296" s="0" t="n">
        <f aca="false">'Vas megye'!C317</f>
        <v>4</v>
      </c>
      <c r="D296" s="0" t="n">
        <f aca="false">'Vas megye'!D317</f>
        <v>260</v>
      </c>
      <c r="E296" s="0" t="n">
        <f aca="false">'Vas megye'!E317</f>
        <v>11</v>
      </c>
      <c r="F296" s="0" t="n">
        <f aca="false">'Vas megye'!F317</f>
        <v>0</v>
      </c>
      <c r="G296" s="0" t="n">
        <f aca="false">'Vas megye'!G317</f>
        <v>0</v>
      </c>
      <c r="H296" s="0" t="n">
        <f aca="false">'Vas megye'!H317</f>
        <v>0</v>
      </c>
      <c r="I296" s="0" t="n">
        <f aca="false">'Vas megye'!I317</f>
        <v>40</v>
      </c>
      <c r="J296" s="0" t="n">
        <f aca="false">'Vas megye'!J317</f>
        <v>2</v>
      </c>
      <c r="K296" s="0" t="n">
        <f aca="false">'Vas megye'!K317</f>
        <v>291</v>
      </c>
      <c r="L296" s="0" t="n">
        <f aca="false">'Vas megye'!L317</f>
        <v>13</v>
      </c>
      <c r="M296" s="0" t="n">
        <f aca="false">'Vas megye'!M317</f>
        <v>0</v>
      </c>
      <c r="N296" s="0" t="n">
        <f aca="false">'Vas megye'!N317</f>
        <v>0</v>
      </c>
    </row>
    <row r="297" customFormat="false" ht="13.8" hidden="false" customHeight="false" outlineLevel="0" collapsed="false">
      <c r="A297" s="0" t="str">
        <f aca="false">'Vas megye'!A318</f>
        <v>Szent-Mihaly (Puszta-)</v>
      </c>
      <c r="B297" s="0" t="n">
        <f aca="false">'Vas megye'!B318</f>
        <v>0</v>
      </c>
      <c r="C297" s="0" t="n">
        <f aca="false">'Vas megye'!C318</f>
        <v>15</v>
      </c>
      <c r="D297" s="0" t="n">
        <f aca="false">'Vas megye'!D318</f>
        <v>642</v>
      </c>
      <c r="E297" s="0" t="n">
        <f aca="false">'Vas megye'!E318</f>
        <v>180</v>
      </c>
      <c r="F297" s="0" t="n">
        <f aca="false">'Vas megye'!F318</f>
        <v>0</v>
      </c>
      <c r="G297" s="0" t="n">
        <f aca="false">'Vas megye'!G318</f>
        <v>0</v>
      </c>
      <c r="H297" s="0" t="n">
        <f aca="false">'Vas megye'!H318</f>
        <v>0</v>
      </c>
      <c r="I297" s="0" t="n">
        <f aca="false">'Vas megye'!I318</f>
        <v>31</v>
      </c>
      <c r="J297" s="0" t="n">
        <f aca="false">'Vas megye'!J318</f>
        <v>32</v>
      </c>
      <c r="K297" s="0" t="n">
        <f aca="false">'Vas megye'!K318</f>
        <v>1004</v>
      </c>
      <c r="L297" s="0" t="n">
        <f aca="false">'Vas megye'!L318</f>
        <v>24</v>
      </c>
      <c r="M297" s="0" t="n">
        <f aca="false">'Vas megye'!M318</f>
        <v>0</v>
      </c>
      <c r="N297" s="0" t="n">
        <f aca="false">'Vas megye'!N318</f>
        <v>2</v>
      </c>
    </row>
    <row r="298" customFormat="false" ht="13.8" hidden="false" customHeight="false" outlineLevel="0" collapsed="false">
      <c r="A298" s="0" t="str">
        <f aca="false">'Vas megye'!A319</f>
        <v>Szent-Miklós (Vár-)</v>
      </c>
      <c r="B298" s="0" t="n">
        <f aca="false">'Vas megye'!B319</f>
        <v>0</v>
      </c>
      <c r="C298" s="0" t="n">
        <f aca="false">'Vas megye'!C319</f>
        <v>2</v>
      </c>
      <c r="D298" s="0" t="n">
        <f aca="false">'Vas megye'!D319</f>
        <v>227</v>
      </c>
      <c r="E298" s="0" t="n">
        <f aca="false">'Vas megye'!E319</f>
        <v>6</v>
      </c>
      <c r="F298" s="0" t="n">
        <f aca="false">'Vas megye'!F319</f>
        <v>0</v>
      </c>
      <c r="G298" s="0" t="n">
        <f aca="false">'Vas megye'!G319</f>
        <v>5</v>
      </c>
      <c r="H298" s="0" t="n">
        <f aca="false">'Vas megye'!H319</f>
        <v>0</v>
      </c>
      <c r="I298" s="0" t="n">
        <f aca="false">'Vas megye'!I319</f>
        <v>41</v>
      </c>
      <c r="J298" s="0" t="n">
        <f aca="false">'Vas megye'!J319</f>
        <v>6</v>
      </c>
      <c r="K298" s="0" t="n">
        <f aca="false">'Vas megye'!K319</f>
        <v>286</v>
      </c>
      <c r="L298" s="0" t="n">
        <f aca="false">'Vas megye'!L319</f>
        <v>4</v>
      </c>
      <c r="M298" s="0" t="n">
        <f aca="false">'Vas megye'!M319</f>
        <v>0</v>
      </c>
      <c r="N298" s="0" t="n">
        <f aca="false">'Vas megye'!N319</f>
        <v>14</v>
      </c>
    </row>
    <row r="299" customFormat="false" ht="13.8" hidden="false" customHeight="false" outlineLevel="0" collapsed="false">
      <c r="A299" s="0" t="str">
        <f aca="false">'Vas megye'!A320</f>
        <v>Szombatfa</v>
      </c>
      <c r="B299" s="0" t="n">
        <f aca="false">'Vas megye'!B320</f>
        <v>0</v>
      </c>
      <c r="C299" s="0" t="n">
        <f aca="false">'Vas megye'!C320</f>
        <v>0</v>
      </c>
      <c r="D299" s="0" t="n">
        <f aca="false">'Vas megye'!D320</f>
        <v>117</v>
      </c>
      <c r="E299" s="0" t="n">
        <f aca="false">'Vas megye'!E320</f>
        <v>1</v>
      </c>
      <c r="F299" s="0" t="n">
        <f aca="false">'Vas megye'!F320</f>
        <v>0</v>
      </c>
      <c r="G299" s="0" t="n">
        <f aca="false">'Vas megye'!G320</f>
        <v>2</v>
      </c>
      <c r="H299" s="0" t="n">
        <f aca="false">'Vas megye'!H320</f>
        <v>0</v>
      </c>
      <c r="I299" s="0" t="n">
        <f aca="false">'Vas megye'!I320</f>
        <v>42</v>
      </c>
      <c r="J299" s="0" t="n">
        <f aca="false">'Vas megye'!J320</f>
        <v>0</v>
      </c>
      <c r="K299" s="0" t="n">
        <f aca="false">'Vas megye'!K320</f>
        <v>137</v>
      </c>
      <c r="L299" s="0" t="n">
        <f aca="false">'Vas megye'!L320</f>
        <v>4</v>
      </c>
      <c r="M299" s="0" t="n">
        <f aca="false">'Vas megye'!M320</f>
        <v>0</v>
      </c>
      <c r="N299" s="0" t="n">
        <f aca="false">'Vas megye'!N320</f>
        <v>0</v>
      </c>
    </row>
    <row r="300" customFormat="false" ht="13.8" hidden="false" customHeight="false" outlineLevel="0" collapsed="false">
      <c r="A300" s="0" t="str">
        <f aca="false">'Vas megye'!A321</f>
        <v>Tobaj</v>
      </c>
      <c r="B300" s="0" t="n">
        <f aca="false">'Vas megye'!B321</f>
        <v>0</v>
      </c>
      <c r="C300" s="0" t="n">
        <f aca="false">'Vas megye'!C321</f>
        <v>0</v>
      </c>
      <c r="D300" s="0" t="n">
        <f aca="false">'Vas megye'!D321</f>
        <v>524</v>
      </c>
      <c r="E300" s="0" t="n">
        <f aca="false">'Vas megye'!E321</f>
        <v>42</v>
      </c>
      <c r="F300" s="0" t="n">
        <f aca="false">'Vas megye'!F321</f>
        <v>0</v>
      </c>
      <c r="G300" s="0" t="n">
        <f aca="false">'Vas megye'!G321</f>
        <v>0</v>
      </c>
      <c r="H300" s="0" t="n">
        <f aca="false">'Vas megye'!H321</f>
        <v>0</v>
      </c>
      <c r="I300" s="0" t="n">
        <f aca="false">'Vas megye'!I321</f>
        <v>44</v>
      </c>
      <c r="J300" s="0" t="n">
        <f aca="false">'Vas megye'!J321</f>
        <v>0</v>
      </c>
      <c r="K300" s="0" t="n">
        <f aca="false">'Vas megye'!K321</f>
        <v>595</v>
      </c>
      <c r="L300" s="0" t="n">
        <f aca="false">'Vas megye'!L321</f>
        <v>40</v>
      </c>
      <c r="M300" s="0" t="n">
        <f aca="false">'Vas megye'!M321</f>
        <v>0</v>
      </c>
      <c r="N300" s="0" t="n">
        <f aca="false">'Vas megye'!N321</f>
        <v>0</v>
      </c>
    </row>
    <row r="301" customFormat="false" ht="13.8" hidden="false" customHeight="false" outlineLevel="0" collapsed="false">
      <c r="A301" s="0" t="str">
        <f aca="false">'Vas megye'!A322</f>
        <v>Újhegy</v>
      </c>
      <c r="B301" s="0" t="n">
        <f aca="false">'Vas megye'!B322</f>
        <v>0</v>
      </c>
      <c r="C301" s="0" t="n">
        <f aca="false">'Vas megye'!C322</f>
        <v>12</v>
      </c>
      <c r="D301" s="0" t="n">
        <f aca="false">'Vas megye'!D322</f>
        <v>288</v>
      </c>
      <c r="E301" s="0" t="n">
        <f aca="false">'Vas megye'!E322</f>
        <v>743</v>
      </c>
      <c r="F301" s="0" t="n">
        <f aca="false">'Vas megye'!F322</f>
        <v>0</v>
      </c>
      <c r="G301" s="0" t="n">
        <f aca="false">'Vas megye'!G322</f>
        <v>0</v>
      </c>
      <c r="H301" s="0" t="n">
        <f aca="false">'Vas megye'!H322</f>
        <v>0</v>
      </c>
      <c r="I301" s="0" t="n">
        <f aca="false">'Vas megye'!I322</f>
        <v>45</v>
      </c>
      <c r="J301" s="0" t="n">
        <f aca="false">'Vas megye'!J322</f>
        <v>6</v>
      </c>
      <c r="K301" s="0" t="n">
        <f aca="false">'Vas megye'!K322</f>
        <v>265</v>
      </c>
      <c r="L301" s="0" t="n">
        <f aca="false">'Vas megye'!L322</f>
        <v>893</v>
      </c>
      <c r="M301" s="0" t="n">
        <f aca="false">'Vas megye'!M322</f>
        <v>0</v>
      </c>
      <c r="N301" s="0" t="n">
        <f aca="false">'Vas megye'!N322</f>
        <v>0</v>
      </c>
    </row>
    <row r="302" customFormat="false" ht="13.8" hidden="false" customHeight="false" outlineLevel="0" collapsed="false">
      <c r="A302" s="0" t="str">
        <f aca="false">'Vas megye'!A323</f>
        <v>Újlak (Felső-)</v>
      </c>
      <c r="B302" s="0" t="n">
        <f aca="false">'Vas megye'!B323</f>
        <v>0</v>
      </c>
      <c r="C302" s="0" t="n">
        <f aca="false">'Vas megye'!C323</f>
        <v>4</v>
      </c>
      <c r="D302" s="0" t="n">
        <f aca="false">'Vas megye'!D323</f>
        <v>861</v>
      </c>
      <c r="E302" s="0" t="n">
        <f aca="false">'Vas megye'!E323</f>
        <v>12</v>
      </c>
      <c r="F302" s="0" t="n">
        <f aca="false">'Vas megye'!F323</f>
        <v>1</v>
      </c>
      <c r="G302" s="0" t="n">
        <f aca="false">'Vas megye'!G323</f>
        <v>6</v>
      </c>
      <c r="H302" s="0" t="n">
        <f aca="false">'Vas megye'!H323</f>
        <v>0</v>
      </c>
      <c r="I302" s="0" t="n">
        <f aca="false">'Vas megye'!I323</f>
        <v>46</v>
      </c>
      <c r="J302" s="0" t="n">
        <f aca="false">'Vas megye'!J323</f>
        <v>2</v>
      </c>
      <c r="K302" s="0" t="n">
        <f aca="false">'Vas megye'!K323</f>
        <v>947</v>
      </c>
      <c r="L302" s="0" t="n">
        <f aca="false">'Vas megye'!L323</f>
        <v>10</v>
      </c>
      <c r="M302" s="0" t="n">
        <f aca="false">'Vas megye'!M323</f>
        <v>1</v>
      </c>
      <c r="N302" s="0" t="n">
        <f aca="false">'Vas megye'!N323</f>
        <v>9</v>
      </c>
    </row>
    <row r="303" customFormat="false" ht="13.8" hidden="false" customHeight="false" outlineLevel="0" collapsed="false">
      <c r="A303" s="0" t="str">
        <f aca="false">'Vas megye'!A324</f>
        <v>Vaskút, Vaskút (Kis-)</v>
      </c>
      <c r="B303" s="0" t="n">
        <f aca="false">'Vas megye'!B324</f>
        <v>0</v>
      </c>
      <c r="C303" s="0" t="n">
        <f aca="false">'Vas megye'!C324</f>
        <v>0</v>
      </c>
      <c r="D303" s="0" t="n">
        <f aca="false">'Vas megye'!D324</f>
        <v>91</v>
      </c>
      <c r="E303" s="0" t="n">
        <f aca="false">'Vas megye'!E324</f>
        <v>275</v>
      </c>
      <c r="F303" s="0" t="n">
        <f aca="false">'Vas megye'!F324</f>
        <v>0</v>
      </c>
      <c r="G303" s="0" t="n">
        <f aca="false">'Vas megye'!G324</f>
        <v>0</v>
      </c>
      <c r="H303" s="0" t="n">
        <f aca="false">'Vas megye'!H324</f>
        <v>0</v>
      </c>
      <c r="I303" s="0" t="n">
        <f aca="false">'Vas megye'!I324</f>
        <v>49</v>
      </c>
      <c r="J303" s="0" t="n">
        <f aca="false">'Vas megye'!J324</f>
        <v>1</v>
      </c>
      <c r="K303" s="0" t="n">
        <f aca="false">'Vas megye'!K324</f>
        <v>98</v>
      </c>
      <c r="L303" s="0" t="n">
        <f aca="false">'Vas megye'!L324</f>
        <v>342</v>
      </c>
      <c r="M303" s="0" t="n">
        <f aca="false">'Vas megye'!M324</f>
        <v>0</v>
      </c>
      <c r="N303" s="0" t="n">
        <f aca="false">'Vas megye'!N324</f>
        <v>0</v>
      </c>
    </row>
    <row r="304" customFormat="false" ht="13.8" hidden="false" customHeight="false" outlineLevel="0" collapsed="false">
      <c r="A304" s="0" t="str">
        <f aca="false">'Vas megye'!A325</f>
        <v>Vörthegy</v>
      </c>
      <c r="B304" s="0" t="n">
        <f aca="false">'Vas megye'!B325</f>
        <v>0</v>
      </c>
      <c r="C304" s="0" t="n">
        <f aca="false">'Vas megye'!C325</f>
        <v>2</v>
      </c>
      <c r="D304" s="0" t="n">
        <f aca="false">'Vas megye'!D325</f>
        <v>603</v>
      </c>
      <c r="E304" s="0" t="n">
        <f aca="false">'Vas megye'!E325</f>
        <v>1</v>
      </c>
      <c r="F304" s="0" t="n">
        <f aca="false">'Vas megye'!F325</f>
        <v>0</v>
      </c>
      <c r="G304" s="0" t="n">
        <f aca="false">'Vas megye'!G325</f>
        <v>0</v>
      </c>
      <c r="H304" s="0" t="n">
        <f aca="false">'Vas megye'!H325</f>
        <v>0</v>
      </c>
      <c r="I304" s="0" t="n">
        <f aca="false">'Vas megye'!I325</f>
        <v>50</v>
      </c>
      <c r="J304" s="0" t="n">
        <f aca="false">'Vas megye'!J325</f>
        <v>1</v>
      </c>
      <c r="K304" s="0" t="n">
        <f aca="false">'Vas megye'!K325</f>
        <v>663</v>
      </c>
      <c r="L304" s="0" t="n">
        <f aca="false">'Vas megye'!L325</f>
        <v>0</v>
      </c>
      <c r="M304" s="0" t="n">
        <f aca="false">'Vas megye'!M325</f>
        <v>0</v>
      </c>
      <c r="N304" s="0" t="n">
        <f aca="false">'Vas megye'!N325</f>
        <v>0</v>
      </c>
    </row>
    <row r="305" customFormat="false" ht="13.8" hidden="false" customHeight="false" outlineLevel="0" collapsed="false">
      <c r="A305" s="0" t="str">
        <f aca="false">'Vas megye'!A326</f>
        <v>Zsámánd (Horvát-)</v>
      </c>
      <c r="B305" s="0" t="n">
        <f aca="false">'Vas megye'!B326</f>
        <v>51</v>
      </c>
      <c r="C305" s="0" t="n">
        <f aca="false">'Vas megye'!C326+'Vas megye'!C327</f>
        <v>1</v>
      </c>
      <c r="D305" s="0" t="n">
        <f aca="false">'Vas megye'!D326+'Vas megye'!D327</f>
        <v>95</v>
      </c>
      <c r="E305" s="0" t="n">
        <f aca="false">'Vas megye'!E326+'Vas megye'!E327</f>
        <v>331</v>
      </c>
      <c r="F305" s="0" t="n">
        <f aca="false">'Vas megye'!F326+'Vas megye'!F327</f>
        <v>1</v>
      </c>
      <c r="G305" s="0" t="n">
        <f aca="false">'Vas megye'!G326+'Vas megye'!G327</f>
        <v>0</v>
      </c>
      <c r="H305" s="0" t="n">
        <f aca="false">'Vas megye'!H326+'Vas megye'!H327</f>
        <v>0</v>
      </c>
      <c r="I305" s="0" t="n">
        <f aca="false">'Vas megye'!I326+'Vas megye'!I327</f>
        <v>51</v>
      </c>
      <c r="J305" s="0" t="n">
        <f aca="false">'Vas megye'!J326+'Vas megye'!J327</f>
        <v>0</v>
      </c>
      <c r="K305" s="0" t="n">
        <f aca="false">'Vas megye'!K326+'Vas megye'!K327</f>
        <v>193</v>
      </c>
      <c r="L305" s="0" t="n">
        <f aca="false">'Vas megye'!L326+'Vas megye'!L327</f>
        <v>402</v>
      </c>
      <c r="M305" s="0" t="n">
        <f aca="false">'Vas megye'!M326+'Vas megye'!M327</f>
        <v>0</v>
      </c>
      <c r="N305" s="0" t="n">
        <f aca="false">'Vas megye'!N326+'Vas megye'!N327</f>
        <v>1</v>
      </c>
    </row>
    <row r="306" customFormat="false" ht="13.8" hidden="false" customHeight="false" outlineLevel="0" collapsed="false">
      <c r="A306" s="0" t="str">
        <f aca="false">'Vas megye'!A330</f>
        <v>Alhó</v>
      </c>
      <c r="B306" s="0" t="n">
        <f aca="false">'Vas megye'!B330</f>
        <v>0</v>
      </c>
      <c r="C306" s="0" t="n">
        <f aca="false">'Vas megye'!C330</f>
        <v>9</v>
      </c>
      <c r="D306" s="0" t="n">
        <f aca="false">'Vas megye'!D330</f>
        <v>1651</v>
      </c>
      <c r="E306" s="0" t="n">
        <f aca="false">'Vas megye'!E330</f>
        <v>0</v>
      </c>
      <c r="F306" s="0" t="n">
        <f aca="false">'Vas megye'!F330</f>
        <v>0</v>
      </c>
      <c r="G306" s="0" t="n">
        <f aca="false">'Vas megye'!G330</f>
        <v>34</v>
      </c>
      <c r="H306" s="0" t="n">
        <f aca="false">'Vas megye'!H330</f>
        <v>0</v>
      </c>
      <c r="I306" s="0" t="n">
        <f aca="false">'Vas megye'!I330</f>
        <v>1</v>
      </c>
      <c r="J306" s="0" t="n">
        <f aca="false">'Vas megye'!J330</f>
        <v>26</v>
      </c>
      <c r="K306" s="0" t="n">
        <f aca="false">'Vas megye'!K330</f>
        <v>1780</v>
      </c>
      <c r="L306" s="0" t="n">
        <f aca="false">'Vas megye'!L330</f>
        <v>0</v>
      </c>
      <c r="M306" s="0" t="n">
        <f aca="false">'Vas megye'!M330</f>
        <v>0</v>
      </c>
      <c r="N306" s="0" t="n">
        <f aca="false">'Vas megye'!N330</f>
        <v>44</v>
      </c>
    </row>
    <row r="307" customFormat="false" ht="13.8" hidden="false" customHeight="false" outlineLevel="0" collapsed="false">
      <c r="A307" s="0" t="str">
        <f aca="false">'Vas megye'!A331</f>
        <v>Árokszállás</v>
      </c>
      <c r="B307" s="0" t="n">
        <f aca="false">'Vas megye'!B331</f>
        <v>0</v>
      </c>
      <c r="C307" s="0" t="n">
        <f aca="false">'Vas megye'!C331</f>
        <v>5</v>
      </c>
      <c r="D307" s="0" t="n">
        <f aca="false">'Vas megye'!D331</f>
        <v>733</v>
      </c>
      <c r="E307" s="0" t="n">
        <f aca="false">'Vas megye'!E331</f>
        <v>1</v>
      </c>
      <c r="F307" s="0" t="n">
        <f aca="false">'Vas megye'!F331</f>
        <v>0</v>
      </c>
      <c r="G307" s="0" t="n">
        <f aca="false">'Vas megye'!G331</f>
        <v>0</v>
      </c>
      <c r="H307" s="0" t="n">
        <f aca="false">'Vas megye'!H331</f>
        <v>0</v>
      </c>
      <c r="I307" s="0" t="n">
        <f aca="false">'Vas megye'!I331</f>
        <v>4</v>
      </c>
      <c r="J307" s="0" t="n">
        <f aca="false">'Vas megye'!J331</f>
        <v>8</v>
      </c>
      <c r="K307" s="0" t="n">
        <f aca="false">'Vas megye'!K331</f>
        <v>807</v>
      </c>
      <c r="L307" s="0" t="n">
        <f aca="false">'Vas megye'!L331</f>
        <v>2</v>
      </c>
      <c r="M307" s="0" t="n">
        <f aca="false">'Vas megye'!M331</f>
        <v>0</v>
      </c>
      <c r="N307" s="0" t="n">
        <f aca="false">'Vas megye'!N331</f>
        <v>45</v>
      </c>
    </row>
    <row r="308" customFormat="false" ht="13.8" hidden="false" customHeight="false" outlineLevel="0" collapsed="false">
      <c r="A308" s="0" t="str">
        <f aca="false">'Vas megye'!A332</f>
        <v>Bánya, Őribánya</v>
      </c>
      <c r="B308" s="0" t="n">
        <f aca="false">'Vas megye'!B332</f>
        <v>0</v>
      </c>
      <c r="C308" s="0" t="n">
        <f aca="false">'Vas megye'!C332</f>
        <v>4</v>
      </c>
      <c r="D308" s="0" t="n">
        <f aca="false">'Vas megye'!D332</f>
        <v>323</v>
      </c>
      <c r="E308" s="0" t="n">
        <f aca="false">'Vas megye'!E332</f>
        <v>0</v>
      </c>
      <c r="F308" s="0" t="n">
        <f aca="false">'Vas megye'!F332</f>
        <v>2</v>
      </c>
      <c r="G308" s="0" t="n">
        <f aca="false">'Vas megye'!G332</f>
        <v>0</v>
      </c>
      <c r="H308" s="0" t="n">
        <f aca="false">'Vas megye'!H332</f>
        <v>0</v>
      </c>
      <c r="I308" s="0" t="n">
        <f aca="false">'Vas megye'!I332</f>
        <v>5</v>
      </c>
      <c r="J308" s="0" t="n">
        <f aca="false">'Vas megye'!J332</f>
        <v>11</v>
      </c>
      <c r="K308" s="0" t="n">
        <f aca="false">'Vas megye'!K332</f>
        <v>334</v>
      </c>
      <c r="L308" s="0" t="n">
        <f aca="false">'Vas megye'!L332</f>
        <v>0</v>
      </c>
      <c r="M308" s="0" t="n">
        <f aca="false">'Vas megye'!M332</f>
        <v>0</v>
      </c>
      <c r="N308" s="0" t="n">
        <f aca="false">'Vas megye'!N332</f>
        <v>9</v>
      </c>
    </row>
    <row r="309" customFormat="false" ht="13.8" hidden="false" customHeight="false" outlineLevel="0" collapsed="false">
      <c r="A309" s="0" t="str">
        <f aca="false">'Vas megye'!A333</f>
        <v>Borhegy, Weinberg</v>
      </c>
      <c r="B309" s="0" t="n">
        <f aca="false">'Vas megye'!B333</f>
        <v>0</v>
      </c>
      <c r="C309" s="0" t="n">
        <f aca="false">'Vas megye'!C333</f>
        <v>2</v>
      </c>
      <c r="D309" s="0" t="n">
        <f aca="false">'Vas megye'!D333</f>
        <v>108</v>
      </c>
      <c r="E309" s="0" t="n">
        <f aca="false">'Vas megye'!E333</f>
        <v>0</v>
      </c>
      <c r="F309" s="0" t="n">
        <f aca="false">'Vas megye'!F333</f>
        <v>0</v>
      </c>
      <c r="G309" s="0" t="n">
        <f aca="false">'Vas megye'!G333</f>
        <v>6</v>
      </c>
      <c r="H309" s="0" t="n">
        <f aca="false">'Vas megye'!H333</f>
        <v>0</v>
      </c>
      <c r="I309" s="0" t="n">
        <f aca="false">'Vas megye'!I333</f>
        <v>6</v>
      </c>
      <c r="J309" s="0" t="n">
        <f aca="false">'Vas megye'!J333</f>
        <v>3</v>
      </c>
      <c r="K309" s="0" t="n">
        <f aca="false">'Vas megye'!K333</f>
        <v>115</v>
      </c>
      <c r="L309" s="0" t="n">
        <f aca="false">'Vas megye'!L333</f>
        <v>0</v>
      </c>
      <c r="M309" s="0" t="n">
        <f aca="false">'Vas megye'!M333</f>
        <v>0</v>
      </c>
      <c r="N309" s="0" t="n">
        <f aca="false">'Vas megye'!N333</f>
        <v>12</v>
      </c>
    </row>
    <row r="310" customFormat="false" ht="13.8" hidden="false" customHeight="false" outlineLevel="0" collapsed="false">
      <c r="A310" s="0" t="str">
        <f aca="false">'Vas megye'!A334</f>
        <v>Buglócz</v>
      </c>
      <c r="B310" s="0" t="n">
        <f aca="false">'Vas megye'!B334</f>
        <v>0</v>
      </c>
      <c r="C310" s="0" t="n">
        <f aca="false">'Vas megye'!C334</f>
        <v>0</v>
      </c>
      <c r="D310" s="0" t="n">
        <f aca="false">'Vas megye'!D334</f>
        <v>441</v>
      </c>
      <c r="E310" s="0" t="n">
        <f aca="false">'Vas megye'!E334</f>
        <v>5</v>
      </c>
      <c r="F310" s="0" t="n">
        <f aca="false">'Vas megye'!F334</f>
        <v>0</v>
      </c>
      <c r="G310" s="0" t="n">
        <f aca="false">'Vas megye'!G334</f>
        <v>0</v>
      </c>
      <c r="H310" s="0" t="n">
        <f aca="false">'Vas megye'!H334</f>
        <v>0</v>
      </c>
      <c r="I310" s="0" t="n">
        <f aca="false">'Vas megye'!I334</f>
        <v>7</v>
      </c>
      <c r="J310" s="0" t="n">
        <f aca="false">'Vas megye'!J334</f>
        <v>0</v>
      </c>
      <c r="K310" s="0" t="n">
        <f aca="false">'Vas megye'!K334</f>
        <v>283</v>
      </c>
      <c r="L310" s="0" t="n">
        <f aca="false">'Vas megye'!L334</f>
        <v>0</v>
      </c>
      <c r="M310" s="0" t="n">
        <f aca="false">'Vas megye'!M334</f>
        <v>0</v>
      </c>
      <c r="N310" s="0" t="n">
        <f aca="false">'Vas megye'!N334</f>
        <v>26</v>
      </c>
    </row>
    <row r="311" customFormat="false" ht="13.8" hidden="false" customHeight="false" outlineLevel="0" collapsed="false">
      <c r="A311" s="0" t="str">
        <f aca="false">'Vas megye'!A335</f>
        <v>Bükkösd, Őribükkösd</v>
      </c>
      <c r="B311" s="0" t="n">
        <f aca="false">'Vas megye'!B335</f>
        <v>0</v>
      </c>
      <c r="C311" s="0" t="n">
        <f aca="false">'Vas megye'!C335</f>
        <v>3</v>
      </c>
      <c r="D311" s="0" t="n">
        <f aca="false">'Vas megye'!D335</f>
        <v>837</v>
      </c>
      <c r="E311" s="0" t="n">
        <f aca="false">'Vas megye'!E335</f>
        <v>0</v>
      </c>
      <c r="F311" s="0" t="n">
        <f aca="false">'Vas megye'!F335</f>
        <v>0</v>
      </c>
      <c r="G311" s="0" t="n">
        <f aca="false">'Vas megye'!G335</f>
        <v>62</v>
      </c>
      <c r="H311" s="0" t="n">
        <f aca="false">'Vas megye'!H335</f>
        <v>0</v>
      </c>
      <c r="I311" s="0" t="n">
        <f aca="false">'Vas megye'!I335</f>
        <v>8</v>
      </c>
      <c r="J311" s="0" t="n">
        <f aca="false">'Vas megye'!J335</f>
        <v>5</v>
      </c>
      <c r="K311" s="0" t="n">
        <f aca="false">'Vas megye'!K335</f>
        <v>900</v>
      </c>
      <c r="L311" s="0" t="n">
        <f aca="false">'Vas megye'!L335</f>
        <v>0</v>
      </c>
      <c r="M311" s="0" t="n">
        <f aca="false">'Vas megye'!M335</f>
        <v>0</v>
      </c>
      <c r="N311" s="0" t="n">
        <f aca="false">'Vas megye'!N335</f>
        <v>102</v>
      </c>
    </row>
    <row r="312" customFormat="false" ht="13.8" hidden="false" customHeight="false" outlineLevel="0" collapsed="false">
      <c r="A312" s="0" t="str">
        <f aca="false">'Vas megye'!A336</f>
        <v>Cziklin (Kis-), Kiscziklény</v>
      </c>
      <c r="B312" s="0" t="n">
        <f aca="false">'Vas megye'!B336</f>
        <v>0</v>
      </c>
      <c r="C312" s="0" t="n">
        <f aca="false">'Vas megye'!C336</f>
        <v>0</v>
      </c>
      <c r="D312" s="0" t="n">
        <f aca="false">'Vas megye'!D336</f>
        <v>150</v>
      </c>
      <c r="E312" s="0" t="n">
        <f aca="false">'Vas megye'!E336</f>
        <v>0</v>
      </c>
      <c r="F312" s="0" t="n">
        <f aca="false">'Vas megye'!F336</f>
        <v>0</v>
      </c>
      <c r="G312" s="0" t="n">
        <f aca="false">'Vas megye'!G336</f>
        <v>0</v>
      </c>
      <c r="H312" s="0" t="n">
        <f aca="false">'Vas megye'!H336</f>
        <v>0</v>
      </c>
      <c r="I312" s="0" t="n">
        <f aca="false">'Vas megye'!I336</f>
        <v>26</v>
      </c>
      <c r="J312" s="0" t="n">
        <f aca="false">'Vas megye'!J336</f>
        <v>0</v>
      </c>
      <c r="K312" s="0" t="n">
        <f aca="false">'Vas megye'!K336</f>
        <v>140</v>
      </c>
      <c r="L312" s="0" t="n">
        <f aca="false">'Vas megye'!L336</f>
        <v>0</v>
      </c>
      <c r="M312" s="0" t="n">
        <f aca="false">'Vas megye'!M336</f>
        <v>0</v>
      </c>
      <c r="N312" s="0" t="n">
        <f aca="false">'Vas megye'!N336</f>
        <v>0</v>
      </c>
    </row>
    <row r="313" customFormat="false" ht="13.8" hidden="false" customHeight="false" outlineLevel="0" collapsed="false">
      <c r="A313" s="0" t="str">
        <f aca="false">'Vas megye'!A337</f>
        <v>Cziklin (Német)</v>
      </c>
      <c r="B313" s="0" t="n">
        <f aca="false">'Vas megye'!B337</f>
        <v>0</v>
      </c>
      <c r="C313" s="0" t="n">
        <f aca="false">'Vas megye'!C337</f>
        <v>2</v>
      </c>
      <c r="D313" s="0" t="n">
        <f aca="false">'Vas megye'!D337</f>
        <v>342</v>
      </c>
      <c r="E313" s="0" t="n">
        <f aca="false">'Vas megye'!E337</f>
        <v>1</v>
      </c>
      <c r="F313" s="0" t="n">
        <f aca="false">'Vas megye'!F337</f>
        <v>0</v>
      </c>
      <c r="G313" s="0" t="n">
        <f aca="false">'Vas megye'!G337</f>
        <v>0</v>
      </c>
      <c r="H313" s="0" t="n">
        <f aca="false">'Vas megye'!H337</f>
        <v>0</v>
      </c>
      <c r="I313" s="0" t="n">
        <f aca="false">'Vas megye'!I337</f>
        <v>36</v>
      </c>
      <c r="J313" s="0" t="n">
        <f aca="false">'Vas megye'!J337</f>
        <v>4</v>
      </c>
      <c r="K313" s="0" t="n">
        <f aca="false">'Vas megye'!K337</f>
        <v>341</v>
      </c>
      <c r="L313" s="0" t="n">
        <f aca="false">'Vas megye'!L337</f>
        <v>1</v>
      </c>
      <c r="M313" s="0" t="n">
        <f aca="false">'Vas megye'!M337</f>
        <v>0</v>
      </c>
      <c r="N313" s="0" t="n">
        <f aca="false">'Vas megye'!N337</f>
        <v>0</v>
      </c>
    </row>
    <row r="314" customFormat="false" ht="13.8" hidden="false" customHeight="false" outlineLevel="0" collapsed="false">
      <c r="A314" s="0" t="str">
        <f aca="false">'Vas megye'!A338</f>
        <v>Cziklin (Oláh-)</v>
      </c>
      <c r="B314" s="0" t="n">
        <f aca="false">'Vas megye'!B338</f>
        <v>0</v>
      </c>
      <c r="C314" s="0" t="n">
        <f aca="false">'Vas megye'!C338</f>
        <v>3</v>
      </c>
      <c r="D314" s="0" t="n">
        <f aca="false">'Vas megye'!D338</f>
        <v>11</v>
      </c>
      <c r="E314" s="0" t="n">
        <f aca="false">'Vas megye'!E338</f>
        <v>538</v>
      </c>
      <c r="F314" s="0" t="n">
        <f aca="false">'Vas megye'!F338</f>
        <v>0</v>
      </c>
      <c r="G314" s="0" t="n">
        <f aca="false">'Vas megye'!G338</f>
        <v>21</v>
      </c>
      <c r="H314" s="0" t="n">
        <f aca="false">'Vas megye'!H338</f>
        <v>0</v>
      </c>
      <c r="I314" s="0" t="n">
        <f aca="false">'Vas megye'!I338</f>
        <v>38</v>
      </c>
      <c r="J314" s="0" t="n">
        <f aca="false">'Vas megye'!J338</f>
        <v>4</v>
      </c>
      <c r="K314" s="0" t="n">
        <f aca="false">'Vas megye'!K338</f>
        <v>13</v>
      </c>
      <c r="L314" s="0" t="n">
        <f aca="false">'Vas megye'!L338</f>
        <v>445</v>
      </c>
      <c r="M314" s="0" t="n">
        <f aca="false">'Vas megye'!M338</f>
        <v>0</v>
      </c>
      <c r="N314" s="0" t="n">
        <f aca="false">'Vas megye'!N338</f>
        <v>0</v>
      </c>
    </row>
    <row r="315" customFormat="false" ht="13.8" hidden="false" customHeight="false" outlineLevel="0" collapsed="false">
      <c r="A315" s="0" t="str">
        <f aca="false">'Vas megye'!A339</f>
        <v>Dobra, Őridobra</v>
      </c>
      <c r="B315" s="0" t="n">
        <f aca="false">'Vas megye'!B339</f>
        <v>0</v>
      </c>
      <c r="C315" s="0" t="n">
        <f aca="false">'Vas megye'!C339</f>
        <v>2</v>
      </c>
      <c r="D315" s="0" t="n">
        <f aca="false">'Vas megye'!D339</f>
        <v>144</v>
      </c>
      <c r="E315" s="0" t="n">
        <f aca="false">'Vas megye'!E339</f>
        <v>123</v>
      </c>
      <c r="F315" s="0" t="n">
        <f aca="false">'Vas megye'!F339</f>
        <v>0</v>
      </c>
      <c r="G315" s="0" t="n">
        <f aca="false">'Vas megye'!G339</f>
        <v>0</v>
      </c>
      <c r="H315" s="0" t="n">
        <f aca="false">'Vas megye'!H339</f>
        <v>0</v>
      </c>
      <c r="I315" s="0" t="n">
        <f aca="false">'Vas megye'!I339</f>
        <v>9</v>
      </c>
      <c r="J315" s="0" t="n">
        <f aca="false">'Vas megye'!J339</f>
        <v>0</v>
      </c>
      <c r="K315" s="0" t="n">
        <f aca="false">'Vas megye'!K339</f>
        <v>307</v>
      </c>
      <c r="L315" s="0" t="n">
        <f aca="false">'Vas megye'!L339</f>
        <v>15</v>
      </c>
      <c r="M315" s="0" t="n">
        <f aca="false">'Vas megye'!M339</f>
        <v>0</v>
      </c>
      <c r="N315" s="0" t="n">
        <f aca="false">'Vas megye'!N339</f>
        <v>0</v>
      </c>
    </row>
    <row r="316" customFormat="false" ht="13.8" hidden="false" customHeight="false" outlineLevel="0" collapsed="false">
      <c r="A316" s="0" t="str">
        <f aca="false">'Vas megye'!A340</f>
        <v>Dombhát, Hochard, Pinkadombhát</v>
      </c>
      <c r="B316" s="0" t="n">
        <f aca="false">'Vas megye'!B340</f>
        <v>0</v>
      </c>
      <c r="C316" s="0" t="n">
        <f aca="false">'Vas megye'!C340</f>
        <v>1</v>
      </c>
      <c r="D316" s="0" t="n">
        <f aca="false">'Vas megye'!D340</f>
        <v>205</v>
      </c>
      <c r="E316" s="0" t="n">
        <f aca="false">'Vas megye'!E340</f>
        <v>0</v>
      </c>
      <c r="F316" s="0" t="n">
        <f aca="false">'Vas megye'!F340</f>
        <v>0</v>
      </c>
      <c r="G316" s="0" t="n">
        <f aca="false">'Vas megye'!G340</f>
        <v>0</v>
      </c>
      <c r="H316" s="0" t="n">
        <f aca="false">'Vas megye'!H340</f>
        <v>0</v>
      </c>
      <c r="I316" s="0" t="n">
        <f aca="false">'Vas megye'!I340</f>
        <v>10</v>
      </c>
      <c r="J316" s="0" t="n">
        <f aca="false">'Vas megye'!J340</f>
        <v>0</v>
      </c>
      <c r="K316" s="0" t="n">
        <f aca="false">'Vas megye'!K340</f>
        <v>233</v>
      </c>
      <c r="L316" s="0" t="n">
        <f aca="false">'Vas megye'!L340</f>
        <v>0</v>
      </c>
      <c r="M316" s="0" t="n">
        <f aca="false">'Vas megye'!M340</f>
        <v>0</v>
      </c>
      <c r="N316" s="0" t="n">
        <f aca="false">'Vas megye'!N340</f>
        <v>0</v>
      </c>
    </row>
    <row r="317" customFormat="false" ht="13.8" hidden="false" customHeight="false" outlineLevel="0" collapsed="false">
      <c r="A317" s="0" t="str">
        <f aca="false">'Vas megye'!A341</f>
        <v>Drumoly</v>
      </c>
      <c r="B317" s="0" t="n">
        <f aca="false">'Vas megye'!B341</f>
        <v>0</v>
      </c>
      <c r="C317" s="0" t="n">
        <f aca="false">'Vas megye'!C341</f>
        <v>1</v>
      </c>
      <c r="D317" s="0" t="n">
        <f aca="false">'Vas megye'!D341</f>
        <v>289</v>
      </c>
      <c r="E317" s="0" t="n">
        <f aca="false">'Vas megye'!E341</f>
        <v>3</v>
      </c>
      <c r="F317" s="0" t="n">
        <f aca="false">'Vas megye'!F341</f>
        <v>0</v>
      </c>
      <c r="G317" s="0" t="n">
        <f aca="false">'Vas megye'!G341</f>
        <v>0</v>
      </c>
      <c r="H317" s="0" t="n">
        <f aca="false">'Vas megye'!H341</f>
        <v>0</v>
      </c>
      <c r="I317" s="0" t="n">
        <f aca="false">'Vas megye'!I341</f>
        <v>11</v>
      </c>
      <c r="J317" s="0" t="n">
        <f aca="false">'Vas megye'!J341</f>
        <v>2</v>
      </c>
      <c r="K317" s="0" t="n">
        <f aca="false">'Vas megye'!K341</f>
        <v>317</v>
      </c>
      <c r="L317" s="0" t="n">
        <f aca="false">'Vas megye'!L341</f>
        <v>0</v>
      </c>
      <c r="M317" s="0" t="n">
        <f aca="false">'Vas megye'!M341</f>
        <v>0</v>
      </c>
      <c r="N317" s="0" t="n">
        <f aca="false">'Vas megye'!N341</f>
        <v>0</v>
      </c>
    </row>
    <row r="318" customFormat="false" ht="13.8" hidden="false" customHeight="false" outlineLevel="0" collapsed="false">
      <c r="A318" s="0" t="str">
        <f aca="false">'Vas megye'!A342</f>
        <v>Eőr (Alsó-), Alsóőr</v>
      </c>
      <c r="B318" s="0" t="n">
        <f aca="false">'Vas megye'!B342</f>
        <v>0</v>
      </c>
      <c r="C318" s="0" t="n">
        <f aca="false">'Vas megye'!C342</f>
        <v>1319</v>
      </c>
      <c r="D318" s="0" t="n">
        <f aca="false">'Vas megye'!D342</f>
        <v>84</v>
      </c>
      <c r="E318" s="0" t="n">
        <f aca="false">'Vas megye'!E342</f>
        <v>5</v>
      </c>
      <c r="F318" s="0" t="n">
        <f aca="false">'Vas megye'!F342</f>
        <v>0</v>
      </c>
      <c r="G318" s="0" t="n">
        <f aca="false">'Vas megye'!G342</f>
        <v>37</v>
      </c>
      <c r="H318" s="0" t="n">
        <f aca="false">'Vas megye'!H342</f>
        <v>0</v>
      </c>
      <c r="I318" s="0" t="n">
        <f aca="false">'Vas megye'!I342</f>
        <v>3</v>
      </c>
      <c r="J318" s="0" t="n">
        <f aca="false">'Vas megye'!J342</f>
        <v>1500</v>
      </c>
      <c r="K318" s="0" t="n">
        <f aca="false">'Vas megye'!K342</f>
        <v>95</v>
      </c>
      <c r="L318" s="0" t="n">
        <f aca="false">'Vas megye'!L342</f>
        <v>7</v>
      </c>
      <c r="M318" s="0" t="n">
        <f aca="false">'Vas megye'!M342</f>
        <v>0</v>
      </c>
      <c r="N318" s="0" t="n">
        <f aca="false">'Vas megye'!N342</f>
        <v>1</v>
      </c>
    </row>
    <row r="319" customFormat="false" ht="13.8" hidden="false" customHeight="false" outlineLevel="0" collapsed="false">
      <c r="A319" s="0" t="str">
        <f aca="false">'Vas megye'!A343</f>
        <v>Eőr (Felső-), Felsőőr</v>
      </c>
      <c r="B319" s="0" t="n">
        <f aca="false">'Vas megye'!B343</f>
        <v>0</v>
      </c>
      <c r="C319" s="0" t="n">
        <f aca="false">'Vas megye'!C343</f>
        <v>2395</v>
      </c>
      <c r="D319" s="0" t="n">
        <f aca="false">'Vas megye'!D343</f>
        <v>852</v>
      </c>
      <c r="E319" s="0" t="n">
        <f aca="false">'Vas megye'!E343</f>
        <v>8</v>
      </c>
      <c r="F319" s="0" t="n">
        <f aca="false">'Vas megye'!F343</f>
        <v>1</v>
      </c>
      <c r="G319" s="0" t="n">
        <f aca="false">'Vas megye'!G343</f>
        <v>13</v>
      </c>
      <c r="H319" s="0" t="n">
        <f aca="false">'Vas megye'!H343</f>
        <v>0</v>
      </c>
      <c r="I319" s="0" t="n">
        <f aca="false">'Vas megye'!I343</f>
        <v>15</v>
      </c>
      <c r="J319" s="0" t="n">
        <f aca="false">'Vas megye'!J343</f>
        <v>2720</v>
      </c>
      <c r="K319" s="0" t="n">
        <f aca="false">'Vas megye'!K343</f>
        <v>613</v>
      </c>
      <c r="L319" s="0" t="n">
        <f aca="false">'Vas megye'!L343</f>
        <v>14</v>
      </c>
      <c r="M319" s="0" t="n">
        <f aca="false">'Vas megye'!M343</f>
        <v>1</v>
      </c>
      <c r="N319" s="0" t="n">
        <f aca="false">'Vas megye'!N343</f>
        <v>62</v>
      </c>
    </row>
    <row r="320" customFormat="false" ht="13.8" hidden="false" customHeight="false" outlineLevel="0" collapsed="false">
      <c r="A320" s="0" t="str">
        <f aca="false">'Vas megye'!A344</f>
        <v>Farkasfalva, Vasfarkasfalva</v>
      </c>
      <c r="B320" s="0" t="n">
        <f aca="false">'Vas megye'!B344</f>
        <v>0</v>
      </c>
      <c r="C320" s="0" t="n">
        <f aca="false">'Vas megye'!C344</f>
        <v>0</v>
      </c>
      <c r="D320" s="0" t="n">
        <f aca="false">'Vas megye'!D344</f>
        <v>1531</v>
      </c>
      <c r="E320" s="0" t="n">
        <f aca="false">'Vas megye'!E344</f>
        <v>0</v>
      </c>
      <c r="F320" s="0" t="n">
        <f aca="false">'Vas megye'!F344</f>
        <v>0</v>
      </c>
      <c r="G320" s="0" t="n">
        <f aca="false">'Vas megye'!G344</f>
        <v>0</v>
      </c>
      <c r="H320" s="0" t="n">
        <f aca="false">'Vas megye'!H344</f>
        <v>0</v>
      </c>
      <c r="I320" s="0" t="n">
        <f aca="false">'Vas megye'!I344</f>
        <v>12</v>
      </c>
      <c r="J320" s="0" t="n">
        <f aca="false">'Vas megye'!J344</f>
        <v>6</v>
      </c>
      <c r="K320" s="0" t="n">
        <f aca="false">'Vas megye'!K344</f>
        <v>1634</v>
      </c>
      <c r="L320" s="0" t="n">
        <f aca="false">'Vas megye'!L344</f>
        <v>1</v>
      </c>
      <c r="M320" s="0" t="n">
        <f aca="false">'Vas megye'!M344</f>
        <v>0</v>
      </c>
      <c r="N320" s="0" t="n">
        <f aca="false">'Vas megye'!N344</f>
        <v>1</v>
      </c>
    </row>
    <row r="321" customFormat="false" ht="13.8" hidden="false" customHeight="false" outlineLevel="0" collapsed="false">
      <c r="A321" s="0" t="str">
        <f aca="false">'Vas megye'!A345</f>
        <v>Feherpatak, Tauchen</v>
      </c>
      <c r="B321" s="0" t="n">
        <f aca="false">'Vas megye'!B345</f>
        <v>0</v>
      </c>
      <c r="C321" s="0" t="n">
        <f aca="false">'Vas megye'!C345</f>
        <v>1</v>
      </c>
      <c r="D321" s="0" t="n">
        <f aca="false">'Vas megye'!D345</f>
        <v>205</v>
      </c>
      <c r="E321" s="0" t="n">
        <f aca="false">'Vas megye'!E345</f>
        <v>0</v>
      </c>
      <c r="F321" s="0" t="n">
        <f aca="false">'Vas megye'!F345</f>
        <v>0</v>
      </c>
      <c r="G321" s="0" t="n">
        <f aca="false">'Vas megye'!G345</f>
        <v>0</v>
      </c>
      <c r="H321" s="0" t="n">
        <f aca="false">'Vas megye'!H345</f>
        <v>0</v>
      </c>
      <c r="I321" s="0" t="n">
        <f aca="false">'Vas megye'!I345</f>
        <v>13</v>
      </c>
      <c r="J321" s="0" t="n">
        <f aca="false">'Vas megye'!J345</f>
        <v>1</v>
      </c>
      <c r="K321" s="0" t="n">
        <f aca="false">'Vas megye'!K345</f>
        <v>208</v>
      </c>
      <c r="L321" s="0" t="n">
        <f aca="false">'Vas megye'!L345</f>
        <v>1</v>
      </c>
      <c r="M321" s="0" t="n">
        <f aca="false">'Vas megye'!M345</f>
        <v>0</v>
      </c>
      <c r="N321" s="0" t="n">
        <f aca="false">'Vas megye'!N345</f>
        <v>0</v>
      </c>
    </row>
    <row r="322" customFormat="false" ht="13.8" hidden="false" customHeight="false" outlineLevel="0" collapsed="false">
      <c r="A322" s="0" t="str">
        <f aca="false">'Vas megye'!A346</f>
        <v>Góborfalu, Góborfalva, Gáborfalva</v>
      </c>
      <c r="B322" s="0" t="n">
        <f aca="false">'Vas megye'!B346</f>
        <v>0</v>
      </c>
      <c r="C322" s="0" t="n">
        <f aca="false">'Vas megye'!C346</f>
        <v>6</v>
      </c>
      <c r="D322" s="0" t="n">
        <f aca="false">'Vas megye'!D346</f>
        <v>569</v>
      </c>
      <c r="E322" s="0" t="n">
        <f aca="false">'Vas megye'!E346</f>
        <v>3</v>
      </c>
      <c r="F322" s="0" t="n">
        <f aca="false">'Vas megye'!F346</f>
        <v>0</v>
      </c>
      <c r="G322" s="0" t="n">
        <f aca="false">'Vas megye'!G346</f>
        <v>34</v>
      </c>
      <c r="H322" s="0" t="n">
        <f aca="false">'Vas megye'!H346</f>
        <v>0</v>
      </c>
      <c r="I322" s="0" t="n">
        <f aca="false">'Vas megye'!I346</f>
        <v>16</v>
      </c>
      <c r="J322" s="0" t="n">
        <f aca="false">'Vas megye'!J346</f>
        <v>10</v>
      </c>
      <c r="K322" s="0" t="n">
        <f aca="false">'Vas megye'!K346</f>
        <v>639</v>
      </c>
      <c r="L322" s="0" t="n">
        <f aca="false">'Vas megye'!L346</f>
        <v>12</v>
      </c>
      <c r="M322" s="0" t="n">
        <f aca="false">'Vas megye'!M346</f>
        <v>0</v>
      </c>
      <c r="N322" s="0" t="n">
        <f aca="false">'Vas megye'!N346</f>
        <v>31</v>
      </c>
    </row>
    <row r="323" customFormat="false" ht="13.8" hidden="false" customHeight="false" outlineLevel="0" collapsed="false">
      <c r="A323" s="0" t="str">
        <f aca="false">'Vas megye'!A347</f>
        <v>Grodnó</v>
      </c>
      <c r="B323" s="0" t="n">
        <f aca="false">'Vas megye'!B347</f>
        <v>0</v>
      </c>
      <c r="C323" s="0" t="n">
        <f aca="false">'Vas megye'!C347</f>
        <v>2</v>
      </c>
      <c r="D323" s="0" t="n">
        <f aca="false">'Vas megye'!D347</f>
        <v>422</v>
      </c>
      <c r="E323" s="0" t="n">
        <f aca="false">'Vas megye'!E347</f>
        <v>0</v>
      </c>
      <c r="F323" s="0" t="n">
        <f aca="false">'Vas megye'!F347</f>
        <v>0</v>
      </c>
      <c r="G323" s="0" t="n">
        <f aca="false">'Vas megye'!G347</f>
        <v>0</v>
      </c>
      <c r="H323" s="0" t="n">
        <f aca="false">'Vas megye'!H347</f>
        <v>0</v>
      </c>
      <c r="I323" s="0" t="n">
        <f aca="false">'Vas megye'!I347</f>
        <v>17</v>
      </c>
      <c r="J323" s="0" t="n">
        <f aca="false">'Vas megye'!J347</f>
        <v>6</v>
      </c>
      <c r="K323" s="0" t="n">
        <f aca="false">'Vas megye'!K347</f>
        <v>456</v>
      </c>
      <c r="L323" s="0" t="n">
        <f aca="false">'Vas megye'!L347</f>
        <v>0</v>
      </c>
      <c r="M323" s="0" t="n">
        <f aca="false">'Vas megye'!M347</f>
        <v>0</v>
      </c>
      <c r="N323" s="0" t="n">
        <f aca="false">'Vas megye'!N347</f>
        <v>0</v>
      </c>
    </row>
    <row r="324" customFormat="false" ht="13.8" hidden="false" customHeight="false" outlineLevel="0" collapsed="false">
      <c r="A324" s="0" t="str">
        <f aca="false">'Vas megye'!A348</f>
        <v>Gyepű-Füzes</v>
      </c>
      <c r="B324" s="0" t="n">
        <f aca="false">'Vas megye'!B348</f>
        <v>0</v>
      </c>
      <c r="C324" s="0" t="n">
        <f aca="false">'Vas megye'!C348</f>
        <v>10</v>
      </c>
      <c r="D324" s="0" t="n">
        <f aca="false">'Vas megye'!D348</f>
        <v>758</v>
      </c>
      <c r="E324" s="0" t="n">
        <f aca="false">'Vas megye'!E348</f>
        <v>9</v>
      </c>
      <c r="F324" s="0" t="n">
        <f aca="false">'Vas megye'!F348</f>
        <v>0</v>
      </c>
      <c r="G324" s="0" t="n">
        <f aca="false">'Vas megye'!G348</f>
        <v>0</v>
      </c>
      <c r="H324" s="0" t="n">
        <f aca="false">'Vas megye'!H348</f>
        <v>0</v>
      </c>
      <c r="I324" s="0" t="n">
        <f aca="false">'Vas megye'!I348</f>
        <v>18</v>
      </c>
      <c r="J324" s="0" t="n">
        <f aca="false">'Vas megye'!J348</f>
        <v>9</v>
      </c>
      <c r="K324" s="0" t="n">
        <f aca="false">'Vas megye'!K348</f>
        <v>833</v>
      </c>
      <c r="L324" s="0" t="n">
        <f aca="false">'Vas megye'!L348</f>
        <v>6</v>
      </c>
      <c r="M324" s="0" t="n">
        <f aca="false">'Vas megye'!M348</f>
        <v>2</v>
      </c>
      <c r="N324" s="0" t="n">
        <f aca="false">'Vas megye'!N348</f>
        <v>0</v>
      </c>
    </row>
    <row r="325" customFormat="false" ht="13.8" hidden="false" customHeight="false" outlineLevel="0" collapsed="false">
      <c r="A325" s="0" t="str">
        <f aca="false">'Vas megye'!A349</f>
        <v>Gyimótfalva</v>
      </c>
      <c r="B325" s="0" t="n">
        <f aca="false">'Vas megye'!B349</f>
        <v>0</v>
      </c>
      <c r="C325" s="0" t="n">
        <f aca="false">'Vas megye'!C349</f>
        <v>30</v>
      </c>
      <c r="D325" s="0" t="n">
        <f aca="false">'Vas megye'!D349</f>
        <v>283</v>
      </c>
      <c r="E325" s="0" t="n">
        <f aca="false">'Vas megye'!E349</f>
        <v>10</v>
      </c>
      <c r="F325" s="0" t="n">
        <f aca="false">'Vas megye'!F349</f>
        <v>0</v>
      </c>
      <c r="G325" s="0" t="n">
        <f aca="false">'Vas megye'!G349</f>
        <v>0</v>
      </c>
      <c r="H325" s="0" t="n">
        <f aca="false">'Vas megye'!H349</f>
        <v>0</v>
      </c>
      <c r="I325" s="0" t="n">
        <f aca="false">'Vas megye'!I349</f>
        <v>19</v>
      </c>
      <c r="J325" s="0" t="n">
        <f aca="false">'Vas megye'!J349</f>
        <v>15</v>
      </c>
      <c r="K325" s="0" t="n">
        <f aca="false">'Vas megye'!K349</f>
        <v>286</v>
      </c>
      <c r="L325" s="0" t="n">
        <f aca="false">'Vas megye'!L349</f>
        <v>9</v>
      </c>
      <c r="M325" s="0" t="n">
        <f aca="false">'Vas megye'!M349</f>
        <v>0</v>
      </c>
      <c r="N325" s="0" t="n">
        <f aca="false">'Vas megye'!N349</f>
        <v>4</v>
      </c>
    </row>
    <row r="326" customFormat="false" ht="13.8" hidden="false" customHeight="false" outlineLevel="0" collapsed="false">
      <c r="A326" s="0" t="str">
        <f aca="false">'Vas megye'!A350</f>
        <v>Hamvasd</v>
      </c>
      <c r="B326" s="0" t="n">
        <f aca="false">'Vas megye'!B350</f>
        <v>0</v>
      </c>
      <c r="C326" s="0" t="n">
        <f aca="false">'Vas megye'!C350</f>
        <v>3</v>
      </c>
      <c r="D326" s="0" t="n">
        <f aca="false">'Vas megye'!D350</f>
        <v>433</v>
      </c>
      <c r="E326" s="0" t="n">
        <f aca="false">'Vas megye'!E350</f>
        <v>6</v>
      </c>
      <c r="F326" s="0" t="n">
        <f aca="false">'Vas megye'!F350</f>
        <v>0</v>
      </c>
      <c r="G326" s="0" t="n">
        <f aca="false">'Vas megye'!G350</f>
        <v>18</v>
      </c>
      <c r="H326" s="0" t="n">
        <f aca="false">'Vas megye'!H350</f>
        <v>0</v>
      </c>
      <c r="I326" s="0" t="n">
        <f aca="false">'Vas megye'!I350</f>
        <v>20</v>
      </c>
      <c r="J326" s="0" t="n">
        <f aca="false">'Vas megye'!J350</f>
        <v>3</v>
      </c>
      <c r="K326" s="0" t="n">
        <f aca="false">'Vas megye'!K350</f>
        <v>497</v>
      </c>
      <c r="L326" s="0" t="n">
        <f aca="false">'Vas megye'!L350</f>
        <v>1</v>
      </c>
      <c r="M326" s="0" t="n">
        <f aca="false">'Vas megye'!M350</f>
        <v>1</v>
      </c>
      <c r="N326" s="0" t="n">
        <f aca="false">'Vas megye'!N350</f>
        <v>35</v>
      </c>
    </row>
    <row r="327" customFormat="false" ht="13.8" hidden="false" customHeight="false" outlineLevel="0" collapsed="false">
      <c r="A327" s="0" t="str">
        <f aca="false">'Vas megye'!A351</f>
        <v>Határfo, Schmidrait</v>
      </c>
      <c r="B327" s="0" t="n">
        <f aca="false">'Vas megye'!B351</f>
        <v>0</v>
      </c>
      <c r="C327" s="0" t="n">
        <f aca="false">'Vas megye'!C351</f>
        <v>0</v>
      </c>
      <c r="D327" s="0" t="n">
        <f aca="false">'Vas megye'!D351</f>
        <v>252</v>
      </c>
      <c r="E327" s="0" t="n">
        <f aca="false">'Vas megye'!E351</f>
        <v>0</v>
      </c>
      <c r="F327" s="0" t="n">
        <f aca="false">'Vas megye'!F351</f>
        <v>0</v>
      </c>
      <c r="G327" s="0" t="n">
        <f aca="false">'Vas megye'!G351</f>
        <v>0</v>
      </c>
      <c r="H327" s="0" t="n">
        <f aca="false">'Vas megye'!H351</f>
        <v>0</v>
      </c>
      <c r="I327" s="0" t="n">
        <f aca="false">'Vas megye'!I351</f>
        <v>21</v>
      </c>
      <c r="J327" s="0" t="n">
        <f aca="false">'Vas megye'!J351</f>
        <v>1</v>
      </c>
      <c r="K327" s="0" t="n">
        <f aca="false">'Vas megye'!K351</f>
        <v>282</v>
      </c>
      <c r="L327" s="0" t="n">
        <f aca="false">'Vas megye'!L351</f>
        <v>0</v>
      </c>
      <c r="M327" s="0" t="n">
        <f aca="false">'Vas megye'!M351</f>
        <v>0</v>
      </c>
      <c r="N327" s="0" t="n">
        <f aca="false">'Vas megye'!N351</f>
        <v>0</v>
      </c>
    </row>
    <row r="328" customFormat="false" ht="13.8" hidden="false" customHeight="false" outlineLevel="0" collapsed="false">
      <c r="A328" s="0" t="str">
        <f aca="false">'Vas megye'!A352</f>
        <v>Jobbágyi, Vasjobbágyi</v>
      </c>
      <c r="B328" s="0" t="n">
        <f aca="false">'Vas megye'!B352</f>
        <v>0</v>
      </c>
      <c r="C328" s="0" t="n">
        <f aca="false">'Vas megye'!C352</f>
        <v>198</v>
      </c>
      <c r="D328" s="0" t="n">
        <f aca="false">'Vas megye'!D352</f>
        <v>994</v>
      </c>
      <c r="E328" s="0" t="n">
        <f aca="false">'Vas megye'!E352</f>
        <v>7</v>
      </c>
      <c r="F328" s="0" t="n">
        <f aca="false">'Vas megye'!F352</f>
        <v>0</v>
      </c>
      <c r="G328" s="0" t="n">
        <f aca="false">'Vas megye'!G352</f>
        <v>0</v>
      </c>
      <c r="H328" s="0" t="n">
        <f aca="false">'Vas megye'!H352</f>
        <v>0</v>
      </c>
      <c r="I328" s="0" t="n">
        <f aca="false">'Vas megye'!I352</f>
        <v>22</v>
      </c>
      <c r="J328" s="0" t="n">
        <f aca="false">'Vas megye'!J352</f>
        <v>198</v>
      </c>
      <c r="K328" s="0" t="n">
        <f aca="false">'Vas megye'!K352</f>
        <v>1132</v>
      </c>
      <c r="L328" s="0" t="n">
        <f aca="false">'Vas megye'!L352</f>
        <v>5</v>
      </c>
      <c r="M328" s="0" t="n">
        <f aca="false">'Vas megye'!M352</f>
        <v>0</v>
      </c>
      <c r="N328" s="0" t="n">
        <f aca="false">'Vas megye'!N352</f>
        <v>11</v>
      </c>
    </row>
    <row r="329" customFormat="false" ht="13.8" hidden="false" customHeight="false" outlineLevel="0" collapsed="false">
      <c r="A329" s="0" t="str">
        <f aca="false">'Vas megye'!A353</f>
        <v>Karasztos (Kis-)</v>
      </c>
      <c r="B329" s="0" t="n">
        <f aca="false">'Vas megye'!B353</f>
        <v>0</v>
      </c>
      <c r="C329" s="0" t="n">
        <f aca="false">'Vas megye'!C353</f>
        <v>0</v>
      </c>
      <c r="D329" s="0" t="n">
        <f aca="false">'Vas megye'!D353</f>
        <v>212</v>
      </c>
      <c r="E329" s="0" t="n">
        <f aca="false">'Vas megye'!E353</f>
        <v>0</v>
      </c>
      <c r="F329" s="0" t="n">
        <f aca="false">'Vas megye'!F353</f>
        <v>0</v>
      </c>
      <c r="G329" s="0" t="n">
        <f aca="false">'Vas megye'!G353</f>
        <v>0</v>
      </c>
      <c r="H329" s="0" t="n">
        <f aca="false">'Vas megye'!H353</f>
        <v>0</v>
      </c>
      <c r="I329" s="0" t="n">
        <f aca="false">'Vas megye'!I353</f>
        <v>27</v>
      </c>
      <c r="J329" s="0" t="n">
        <f aca="false">'Vas megye'!J353</f>
        <v>1</v>
      </c>
      <c r="K329" s="0" t="n">
        <f aca="false">'Vas megye'!K353</f>
        <v>222</v>
      </c>
      <c r="L329" s="0" t="n">
        <f aca="false">'Vas megye'!L353</f>
        <v>1</v>
      </c>
      <c r="M329" s="0" t="n">
        <f aca="false">'Vas megye'!M353</f>
        <v>0</v>
      </c>
      <c r="N329" s="0" t="n">
        <f aca="false">'Vas megye'!N353</f>
        <v>0</v>
      </c>
    </row>
    <row r="330" customFormat="false" ht="13.8" hidden="false" customHeight="false" outlineLevel="0" collapsed="false">
      <c r="A330" s="0" t="str">
        <f aca="false">'Vas megye'!A354</f>
        <v>Karasztos (Nagy-)</v>
      </c>
      <c r="B330" s="0" t="n">
        <f aca="false">'Vas megye'!B354</f>
        <v>0</v>
      </c>
      <c r="C330" s="0" t="n">
        <f aca="false">'Vas megye'!C354</f>
        <v>0</v>
      </c>
      <c r="D330" s="0" t="n">
        <f aca="false">'Vas megye'!D354</f>
        <v>173</v>
      </c>
      <c r="E330" s="0" t="n">
        <f aca="false">'Vas megye'!E354</f>
        <v>0</v>
      </c>
      <c r="F330" s="0" t="n">
        <f aca="false">'Vas megye'!F354</f>
        <v>0</v>
      </c>
      <c r="G330" s="0" t="n">
        <f aca="false">'Vas megye'!G354</f>
        <v>0</v>
      </c>
      <c r="H330" s="0" t="n">
        <f aca="false">'Vas megye'!H354</f>
        <v>0</v>
      </c>
      <c r="I330" s="0" t="n">
        <f aca="false">'Vas megye'!I354</f>
        <v>34</v>
      </c>
      <c r="J330" s="0" t="n">
        <f aca="false">'Vas megye'!J354</f>
        <v>0</v>
      </c>
      <c r="K330" s="0" t="n">
        <f aca="false">'Vas megye'!K354</f>
        <v>176</v>
      </c>
      <c r="L330" s="0" t="n">
        <f aca="false">'Vas megye'!L354</f>
        <v>0</v>
      </c>
      <c r="M330" s="0" t="n">
        <f aca="false">'Vas megye'!M354</f>
        <v>0</v>
      </c>
      <c r="N330" s="0" t="n">
        <f aca="false">'Vas megye'!N354</f>
        <v>0</v>
      </c>
    </row>
    <row r="331" customFormat="false" ht="13.8" hidden="false" customHeight="false" outlineLevel="0" collapsed="false">
      <c r="A331" s="0" t="str">
        <f aca="false">'Vas megye'!A355</f>
        <v>Kethely, Kethely (Felső-)</v>
      </c>
      <c r="B331" s="0" t="n">
        <f aca="false">'Vas megye'!B355</f>
        <v>0</v>
      </c>
      <c r="C331" s="0" t="n">
        <f aca="false">'Vas megye'!C355</f>
        <v>23</v>
      </c>
      <c r="D331" s="0" t="n">
        <f aca="false">'Vas megye'!D355</f>
        <v>692</v>
      </c>
      <c r="E331" s="0" t="n">
        <f aca="false">'Vas megye'!E355</f>
        <v>51</v>
      </c>
      <c r="F331" s="0" t="n">
        <f aca="false">'Vas megye'!F355</f>
        <v>0</v>
      </c>
      <c r="G331" s="0" t="n">
        <f aca="false">'Vas megye'!G355</f>
        <v>0</v>
      </c>
      <c r="H331" s="0" t="n">
        <f aca="false">'Vas megye'!H355</f>
        <v>0</v>
      </c>
      <c r="I331" s="0" t="n">
        <f aca="false">'Vas megye'!I355</f>
        <v>24</v>
      </c>
      <c r="J331" s="0" t="n">
        <f aca="false">'Vas megye'!J355</f>
        <v>36</v>
      </c>
      <c r="K331" s="0" t="n">
        <f aca="false">'Vas megye'!K355</f>
        <v>779</v>
      </c>
      <c r="L331" s="0" t="n">
        <f aca="false">'Vas megye'!L355</f>
        <v>33</v>
      </c>
      <c r="M331" s="0" t="n">
        <f aca="false">'Vas megye'!M355</f>
        <v>0</v>
      </c>
      <c r="N331" s="0" t="n">
        <f aca="false">'Vas megye'!N355</f>
        <v>1</v>
      </c>
    </row>
    <row r="332" customFormat="false" ht="13.8" hidden="false" customHeight="false" outlineLevel="0" collapsed="false">
      <c r="A332" s="0" t="str">
        <f aca="false">'Vas megye'!A356</f>
        <v>Kiczléd</v>
      </c>
      <c r="B332" s="0" t="n">
        <f aca="false">'Vas megye'!B356</f>
        <v>0</v>
      </c>
      <c r="C332" s="0" t="n">
        <f aca="false">'Vas megye'!C356</f>
        <v>2</v>
      </c>
      <c r="D332" s="0" t="n">
        <f aca="false">'Vas megye'!D356</f>
        <v>332</v>
      </c>
      <c r="E332" s="0" t="n">
        <f aca="false">'Vas megye'!E356</f>
        <v>0</v>
      </c>
      <c r="F332" s="0" t="n">
        <f aca="false">'Vas megye'!F356</f>
        <v>0</v>
      </c>
      <c r="G332" s="0" t="n">
        <f aca="false">'Vas megye'!G356</f>
        <v>18</v>
      </c>
      <c r="H332" s="0" t="n">
        <f aca="false">'Vas megye'!H356</f>
        <v>0</v>
      </c>
      <c r="I332" s="0" t="n">
        <f aca="false">'Vas megye'!I356</f>
        <v>25</v>
      </c>
      <c r="J332" s="0" t="n">
        <f aca="false">'Vas megye'!J356</f>
        <v>0</v>
      </c>
      <c r="K332" s="0" t="n">
        <f aca="false">'Vas megye'!K356</f>
        <v>373</v>
      </c>
      <c r="L332" s="0" t="n">
        <f aca="false">'Vas megye'!L356</f>
        <v>0</v>
      </c>
      <c r="M332" s="0" t="n">
        <f aca="false">'Vas megye'!M356</f>
        <v>0</v>
      </c>
      <c r="N332" s="0" t="n">
        <f aca="false">'Vas megye'!N356</f>
        <v>22</v>
      </c>
    </row>
    <row r="333" customFormat="false" ht="13.8" hidden="false" customHeight="false" outlineLevel="0" collapsed="false">
      <c r="A333" s="0" t="str">
        <f aca="false">'Vas megye'!A357</f>
        <v>Komját, Vaskomját</v>
      </c>
      <c r="B333" s="0" t="n">
        <f aca="false">'Vas megye'!B357</f>
        <v>0</v>
      </c>
      <c r="C333" s="0" t="n">
        <f aca="false">'Vas megye'!C357</f>
        <v>1</v>
      </c>
      <c r="D333" s="0" t="n">
        <f aca="false">'Vas megye'!D357</f>
        <v>1172</v>
      </c>
      <c r="E333" s="0" t="n">
        <f aca="false">'Vas megye'!E357</f>
        <v>0</v>
      </c>
      <c r="F333" s="0" t="n">
        <f aca="false">'Vas megye'!F357</f>
        <v>0</v>
      </c>
      <c r="G333" s="0" t="n">
        <f aca="false">'Vas megye'!G357</f>
        <v>5</v>
      </c>
      <c r="H333" s="0" t="n">
        <f aca="false">'Vas megye'!H357</f>
        <v>0</v>
      </c>
      <c r="I333" s="0" t="n">
        <f aca="false">'Vas megye'!I357</f>
        <v>29</v>
      </c>
      <c r="J333" s="0" t="n">
        <f aca="false">'Vas megye'!J357</f>
        <v>7</v>
      </c>
      <c r="K333" s="0" t="n">
        <f aca="false">'Vas megye'!K357</f>
        <v>1334</v>
      </c>
      <c r="L333" s="0" t="n">
        <f aca="false">'Vas megye'!L357</f>
        <v>0</v>
      </c>
      <c r="M333" s="0" t="n">
        <f aca="false">'Vas megye'!M357</f>
        <v>0</v>
      </c>
      <c r="N333" s="0" t="n">
        <f aca="false">'Vas megye'!N357</f>
        <v>31</v>
      </c>
    </row>
    <row r="334" customFormat="false" ht="13.8" hidden="false" customHeight="false" outlineLevel="0" collapsed="false">
      <c r="A334" s="0" t="str">
        <f aca="false">'Vas megye'!A358</f>
        <v>Lipótfalva</v>
      </c>
      <c r="B334" s="0" t="n">
        <f aca="false">'Vas megye'!B358</f>
        <v>0</v>
      </c>
      <c r="C334" s="0" t="n">
        <f aca="false">'Vas megye'!C358</f>
        <v>10</v>
      </c>
      <c r="D334" s="0" t="n">
        <f aca="false">'Vas megye'!D358</f>
        <v>726</v>
      </c>
      <c r="E334" s="0" t="n">
        <f aca="false">'Vas megye'!E358</f>
        <v>0</v>
      </c>
      <c r="F334" s="0" t="n">
        <f aca="false">'Vas megye'!F358</f>
        <v>0</v>
      </c>
      <c r="G334" s="0" t="n">
        <f aca="false">'Vas megye'!G358</f>
        <v>34</v>
      </c>
      <c r="H334" s="0" t="n">
        <f aca="false">'Vas megye'!H358</f>
        <v>0</v>
      </c>
      <c r="I334" s="0" t="n">
        <f aca="false">'Vas megye'!I358</f>
        <v>30</v>
      </c>
      <c r="J334" s="0" t="n">
        <f aca="false">'Vas megye'!J358</f>
        <v>9</v>
      </c>
      <c r="K334" s="0" t="n">
        <f aca="false">'Vas megye'!K358</f>
        <v>770</v>
      </c>
      <c r="L334" s="0" t="n">
        <f aca="false">'Vas megye'!L358</f>
        <v>0</v>
      </c>
      <c r="M334" s="0" t="n">
        <f aca="false">'Vas megye'!M358</f>
        <v>0</v>
      </c>
      <c r="N334" s="0" t="n">
        <f aca="false">'Vas megye'!N358</f>
        <v>63</v>
      </c>
    </row>
    <row r="335" customFormat="false" ht="13.8" hidden="false" customHeight="false" outlineLevel="0" collapsed="false">
      <c r="A335" s="0" t="str">
        <f aca="false">'Vas megye'!A359</f>
        <v>Lödös</v>
      </c>
      <c r="B335" s="0" t="n">
        <f aca="false">'Vas megye'!B359</f>
        <v>0</v>
      </c>
      <c r="C335" s="0" t="n">
        <f aca="false">'Vas megye'!C359</f>
        <v>2</v>
      </c>
      <c r="D335" s="0" t="n">
        <f aca="false">'Vas megye'!D359</f>
        <v>1451</v>
      </c>
      <c r="E335" s="0" t="n">
        <f aca="false">'Vas megye'!E359</f>
        <v>2</v>
      </c>
      <c r="F335" s="0" t="n">
        <f aca="false">'Vas megye'!F359</f>
        <v>0</v>
      </c>
      <c r="G335" s="0" t="n">
        <f aca="false">'Vas megye'!G359</f>
        <v>0</v>
      </c>
      <c r="H335" s="0" t="n">
        <f aca="false">'Vas megye'!H359</f>
        <v>0</v>
      </c>
      <c r="I335" s="0" t="n">
        <f aca="false">'Vas megye'!I359</f>
        <v>31</v>
      </c>
      <c r="J335" s="0" t="n">
        <f aca="false">'Vas megye'!J359</f>
        <v>7</v>
      </c>
      <c r="K335" s="0" t="n">
        <f aca="false">'Vas megye'!K359</f>
        <v>1720</v>
      </c>
      <c r="L335" s="0" t="n">
        <f aca="false">'Vas megye'!L359</f>
        <v>2</v>
      </c>
      <c r="M335" s="0" t="n">
        <f aca="false">'Vas megye'!M359</f>
        <v>0</v>
      </c>
      <c r="N335" s="0" t="n">
        <f aca="false">'Vas megye'!N359</f>
        <v>0</v>
      </c>
    </row>
    <row r="336" customFormat="false" ht="13.8" hidden="false" customHeight="false" outlineLevel="0" collapsed="false">
      <c r="A336" s="0" t="str">
        <f aca="false">'Vas megye'!A360</f>
        <v>Löő (Alsó-), Alsólövő, Alsólő</v>
      </c>
      <c r="B336" s="0" t="n">
        <f aca="false">'Vas megye'!B360</f>
        <v>0</v>
      </c>
      <c r="C336" s="0" t="n">
        <f aca="false">'Vas megye'!C360</f>
        <v>32</v>
      </c>
      <c r="D336" s="0" t="n">
        <f aca="false">'Vas megye'!D360</f>
        <v>675</v>
      </c>
      <c r="E336" s="0" t="n">
        <f aca="false">'Vas megye'!E360</f>
        <v>7</v>
      </c>
      <c r="F336" s="0" t="n">
        <f aca="false">'Vas megye'!F360</f>
        <v>0</v>
      </c>
      <c r="G336" s="0" t="n">
        <f aca="false">'Vas megye'!G360</f>
        <v>26</v>
      </c>
      <c r="H336" s="0" t="n">
        <f aca="false">'Vas megye'!H360</f>
        <v>0</v>
      </c>
      <c r="I336" s="0" t="n">
        <f aca="false">'Vas megye'!I360</f>
        <v>2</v>
      </c>
      <c r="J336" s="0" t="n">
        <f aca="false">'Vas megye'!J360</f>
        <v>43</v>
      </c>
      <c r="K336" s="0" t="n">
        <f aca="false">'Vas megye'!K360</f>
        <v>605</v>
      </c>
      <c r="L336" s="0" t="n">
        <f aca="false">'Vas megye'!L360</f>
        <v>3</v>
      </c>
      <c r="M336" s="0" t="n">
        <f aca="false">'Vas megye'!M360</f>
        <v>0</v>
      </c>
      <c r="N336" s="0" t="n">
        <f aca="false">'Vas megye'!N360</f>
        <v>51</v>
      </c>
    </row>
    <row r="337" customFormat="false" ht="13.8" hidden="false" customHeight="false" outlineLevel="0" collapsed="false">
      <c r="A337" s="0" t="str">
        <f aca="false">'Vas megye'!A361</f>
        <v>Löő (Felső-), Felsőlövő, Felsőlő</v>
      </c>
      <c r="B337" s="0" t="n">
        <f aca="false">'Vas megye'!B361</f>
        <v>0</v>
      </c>
      <c r="C337" s="0" t="n">
        <f aca="false">'Vas megye'!C361</f>
        <v>97</v>
      </c>
      <c r="D337" s="0" t="n">
        <f aca="false">'Vas megye'!D361</f>
        <v>1184</v>
      </c>
      <c r="E337" s="0" t="n">
        <f aca="false">'Vas megye'!E361</f>
        <v>2</v>
      </c>
      <c r="F337" s="0" t="n">
        <f aca="false">'Vas megye'!F361</f>
        <v>1</v>
      </c>
      <c r="G337" s="0" t="n">
        <f aca="false">'Vas megye'!G361</f>
        <v>0</v>
      </c>
      <c r="H337" s="0" t="n">
        <f aca="false">'Vas megye'!H361</f>
        <v>0</v>
      </c>
      <c r="I337" s="0" t="n">
        <f aca="false">'Vas megye'!I361</f>
        <v>14</v>
      </c>
      <c r="J337" s="0" t="n">
        <f aca="false">'Vas megye'!J361</f>
        <v>141</v>
      </c>
      <c r="K337" s="0" t="n">
        <f aca="false">'Vas megye'!K361</f>
        <v>1232</v>
      </c>
      <c r="L337" s="0" t="n">
        <f aca="false">'Vas megye'!L361</f>
        <v>5</v>
      </c>
      <c r="M337" s="0" t="n">
        <f aca="false">'Vas megye'!M361</f>
        <v>13</v>
      </c>
      <c r="N337" s="0" t="n">
        <f aca="false">'Vas megye'!N361</f>
        <v>3</v>
      </c>
    </row>
    <row r="338" customFormat="false" ht="13.8" hidden="false" customHeight="false" outlineLevel="0" collapsed="false">
      <c r="A338" s="0" t="str">
        <f aca="false">'Vas megye'!A362</f>
        <v>Mariafalva</v>
      </c>
      <c r="B338" s="0" t="n">
        <f aca="false">'Vas megye'!B362</f>
        <v>0</v>
      </c>
      <c r="C338" s="0" t="n">
        <f aca="false">'Vas megye'!C362</f>
        <v>17</v>
      </c>
      <c r="D338" s="0" t="n">
        <f aca="false">'Vas megye'!D362</f>
        <v>410</v>
      </c>
      <c r="E338" s="0" t="n">
        <f aca="false">'Vas megye'!E362</f>
        <v>15</v>
      </c>
      <c r="F338" s="0" t="n">
        <f aca="false">'Vas megye'!F362</f>
        <v>0</v>
      </c>
      <c r="G338" s="0" t="n">
        <f aca="false">'Vas megye'!G362</f>
        <v>0</v>
      </c>
      <c r="H338" s="0" t="n">
        <f aca="false">'Vas megye'!H362</f>
        <v>0</v>
      </c>
      <c r="I338" s="0" t="n">
        <f aca="false">'Vas megye'!I362</f>
        <v>32</v>
      </c>
      <c r="J338" s="0" t="n">
        <f aca="false">'Vas megye'!J362</f>
        <v>16</v>
      </c>
      <c r="K338" s="0" t="n">
        <f aca="false">'Vas megye'!K362</f>
        <v>468</v>
      </c>
      <c r="L338" s="0" t="n">
        <f aca="false">'Vas megye'!L362</f>
        <v>3</v>
      </c>
      <c r="M338" s="0" t="n">
        <f aca="false">'Vas megye'!M362</f>
        <v>0</v>
      </c>
      <c r="N338" s="0" t="n">
        <f aca="false">'Vas megye'!N362</f>
        <v>2</v>
      </c>
    </row>
    <row r="339" customFormat="false" ht="13.8" hidden="false" customHeight="false" outlineLevel="0" collapsed="false">
      <c r="A339" s="0" t="str">
        <f aca="false">'Vas megye'!A363</f>
        <v>Mérem</v>
      </c>
      <c r="B339" s="0" t="n">
        <f aca="false">'Vas megye'!B363</f>
        <v>0</v>
      </c>
      <c r="C339" s="0" t="n">
        <f aca="false">'Vas megye'!C363</f>
        <v>3</v>
      </c>
      <c r="D339" s="0" t="n">
        <f aca="false">'Vas megye'!D363</f>
        <v>34</v>
      </c>
      <c r="E339" s="0" t="n">
        <f aca="false">'Vas megye'!E363</f>
        <v>309</v>
      </c>
      <c r="F339" s="0" t="n">
        <f aca="false">'Vas megye'!F363</f>
        <v>0</v>
      </c>
      <c r="G339" s="0" t="n">
        <f aca="false">'Vas megye'!G363</f>
        <v>0</v>
      </c>
      <c r="H339" s="0" t="n">
        <f aca="false">'Vas megye'!H363</f>
        <v>0</v>
      </c>
      <c r="I339" s="0" t="n">
        <f aca="false">'Vas megye'!I363</f>
        <v>33</v>
      </c>
      <c r="J339" s="0" t="n">
        <f aca="false">'Vas megye'!J363</f>
        <v>14</v>
      </c>
      <c r="K339" s="0" t="n">
        <f aca="false">'Vas megye'!K363</f>
        <v>79</v>
      </c>
      <c r="L339" s="0" t="n">
        <f aca="false">'Vas megye'!L363</f>
        <v>349</v>
      </c>
      <c r="M339" s="0" t="n">
        <f aca="false">'Vas megye'!M363</f>
        <v>0</v>
      </c>
      <c r="N339" s="0" t="n">
        <f aca="false">'Vas megye'!N363</f>
        <v>0</v>
      </c>
    </row>
    <row r="340" customFormat="false" ht="13.8" hidden="false" customHeight="false" outlineLevel="0" collapsed="false">
      <c r="A340" s="0" t="str">
        <f aca="false">'Vas megye'!A364</f>
        <v>Őrállás, Oberdorf</v>
      </c>
      <c r="B340" s="0" t="n">
        <f aca="false">'Vas megye'!B364</f>
        <v>0</v>
      </c>
      <c r="C340" s="0" t="n">
        <f aca="false">'Vas megye'!C364</f>
        <v>1</v>
      </c>
      <c r="D340" s="0" t="n">
        <f aca="false">'Vas megye'!D364</f>
        <v>806</v>
      </c>
      <c r="E340" s="0" t="n">
        <f aca="false">'Vas megye'!E364</f>
        <v>0</v>
      </c>
      <c r="F340" s="0" t="n">
        <f aca="false">'Vas megye'!F364</f>
        <v>0</v>
      </c>
      <c r="G340" s="0" t="n">
        <f aca="false">'Vas megye'!G364</f>
        <v>0</v>
      </c>
      <c r="H340" s="0" t="n">
        <f aca="false">'Vas megye'!H364</f>
        <v>0</v>
      </c>
      <c r="I340" s="0" t="n">
        <f aca="false">'Vas megye'!I364</f>
        <v>40</v>
      </c>
      <c r="J340" s="0" t="n">
        <f aca="false">'Vas megye'!J364</f>
        <v>1</v>
      </c>
      <c r="K340" s="0" t="n">
        <f aca="false">'Vas megye'!K364</f>
        <v>972</v>
      </c>
      <c r="L340" s="0" t="n">
        <f aca="false">'Vas megye'!L364</f>
        <v>1</v>
      </c>
      <c r="M340" s="0" t="n">
        <f aca="false">'Vas megye'!M364</f>
        <v>0</v>
      </c>
      <c r="N340" s="0" t="n">
        <f aca="false">'Vas megye'!N364</f>
        <v>0</v>
      </c>
    </row>
    <row r="341" customFormat="false" ht="13.8" hidden="false" customHeight="false" outlineLevel="0" collapsed="false">
      <c r="A341" s="0" t="str">
        <f aca="false">'Vas megye'!A365</f>
        <v>Óvár, Burg, Pinkaóvár</v>
      </c>
      <c r="B341" s="0" t="n">
        <f aca="false">'Vas megye'!B365</f>
        <v>0</v>
      </c>
      <c r="C341" s="0" t="n">
        <f aca="false">'Vas megye'!C365</f>
        <v>1</v>
      </c>
      <c r="D341" s="0" t="n">
        <f aca="false">'Vas megye'!D365</f>
        <v>465</v>
      </c>
      <c r="E341" s="0" t="n">
        <f aca="false">'Vas megye'!E365</f>
        <v>1</v>
      </c>
      <c r="F341" s="0" t="n">
        <f aca="false">'Vas megye'!F365</f>
        <v>0</v>
      </c>
      <c r="G341" s="0" t="n">
        <f aca="false">'Vas megye'!G365</f>
        <v>0</v>
      </c>
      <c r="H341" s="0" t="n">
        <f aca="false">'Vas megye'!H365</f>
        <v>0</v>
      </c>
      <c r="I341" s="0" t="n">
        <f aca="false">'Vas megye'!I365</f>
        <v>39</v>
      </c>
      <c r="J341" s="0" t="n">
        <f aca="false">'Vas megye'!J365</f>
        <v>6</v>
      </c>
      <c r="K341" s="0" t="n">
        <f aca="false">'Vas megye'!K365</f>
        <v>511</v>
      </c>
      <c r="L341" s="0" t="n">
        <f aca="false">'Vas megye'!L365</f>
        <v>2</v>
      </c>
      <c r="M341" s="0" t="n">
        <f aca="false">'Vas megye'!M365</f>
        <v>1</v>
      </c>
      <c r="N341" s="0" t="n">
        <f aca="false">'Vas megye'!N365</f>
        <v>1</v>
      </c>
    </row>
    <row r="342" customFormat="false" ht="13.8" hidden="false" customHeight="false" outlineLevel="0" collapsed="false">
      <c r="A342" s="0" t="str">
        <f aca="false">'Vas megye'!A366</f>
        <v>Pinkafő</v>
      </c>
      <c r="B342" s="0" t="n">
        <f aca="false">'Vas megye'!B366</f>
        <v>0</v>
      </c>
      <c r="C342" s="0" t="n">
        <f aca="false">'Vas megye'!C366</f>
        <v>174</v>
      </c>
      <c r="D342" s="0" t="n">
        <f aca="false">'Vas megye'!D366</f>
        <v>2558</v>
      </c>
      <c r="E342" s="0" t="n">
        <f aca="false">'Vas megye'!E366</f>
        <v>25</v>
      </c>
      <c r="F342" s="0" t="n">
        <f aca="false">'Vas megye'!F366</f>
        <v>1</v>
      </c>
      <c r="G342" s="0" t="n">
        <f aca="false">'Vas megye'!G366</f>
        <v>2</v>
      </c>
      <c r="H342" s="0" t="n">
        <f aca="false">'Vas megye'!H366</f>
        <v>0</v>
      </c>
      <c r="I342" s="0" t="n">
        <f aca="false">'Vas megye'!I366</f>
        <v>44</v>
      </c>
      <c r="J342" s="0" t="n">
        <f aca="false">'Vas megye'!J366</f>
        <v>242</v>
      </c>
      <c r="K342" s="0" t="n">
        <f aca="false">'Vas megye'!K366</f>
        <v>2531</v>
      </c>
      <c r="L342" s="0" t="n">
        <f aca="false">'Vas megye'!L366</f>
        <v>53</v>
      </c>
      <c r="M342" s="0" t="n">
        <f aca="false">'Vas megye'!M366</f>
        <v>0</v>
      </c>
      <c r="N342" s="0" t="n">
        <f aca="false">'Vas megye'!N366</f>
        <v>19</v>
      </c>
    </row>
    <row r="343" customFormat="false" ht="13.8" hidden="false" customHeight="false" outlineLevel="0" collapsed="false">
      <c r="A343" s="0" t="str">
        <f aca="false">'Vas megye'!A367</f>
        <v>Pinka-Miske</v>
      </c>
      <c r="B343" s="0" t="n">
        <f aca="false">'Vas megye'!B367</f>
        <v>0</v>
      </c>
      <c r="C343" s="0" t="n">
        <f aca="false">'Vas megye'!C367</f>
        <v>1</v>
      </c>
      <c r="D343" s="0" t="n">
        <f aca="false">'Vas megye'!D367</f>
        <v>577</v>
      </c>
      <c r="E343" s="0" t="n">
        <f aca="false">'Vas megye'!E367</f>
        <v>0</v>
      </c>
      <c r="F343" s="0" t="n">
        <f aca="false">'Vas megye'!F367</f>
        <v>0</v>
      </c>
      <c r="G343" s="0" t="n">
        <f aca="false">'Vas megye'!G367</f>
        <v>0</v>
      </c>
      <c r="H343" s="0" t="n">
        <f aca="false">'Vas megye'!H367</f>
        <v>0</v>
      </c>
      <c r="I343" s="0" t="n">
        <f aca="false">'Vas megye'!I367</f>
        <v>43</v>
      </c>
      <c r="J343" s="0" t="n">
        <f aca="false">'Vas megye'!J367</f>
        <v>7</v>
      </c>
      <c r="K343" s="0" t="n">
        <f aca="false">'Vas megye'!K367</f>
        <v>626</v>
      </c>
      <c r="L343" s="0" t="n">
        <f aca="false">'Vas megye'!L367</f>
        <v>1</v>
      </c>
      <c r="M343" s="0" t="n">
        <f aca="false">'Vas megye'!M367</f>
        <v>0</v>
      </c>
      <c r="N343" s="0" t="n">
        <f aca="false">'Vas megye'!N367</f>
        <v>0</v>
      </c>
    </row>
    <row r="344" customFormat="false" ht="13.8" hidden="false" customHeight="false" outlineLevel="0" collapsed="false">
      <c r="A344" s="0" t="str">
        <f aca="false">'Vas megye'!A368</f>
        <v>Pöszöny</v>
      </c>
      <c r="B344" s="0" t="n">
        <f aca="false">'Vas megye'!B368</f>
        <v>0</v>
      </c>
      <c r="C344" s="0" t="n">
        <f aca="false">'Vas megye'!C368</f>
        <v>2</v>
      </c>
      <c r="D344" s="0" t="n">
        <f aca="false">'Vas megye'!D368</f>
        <v>425</v>
      </c>
      <c r="E344" s="0" t="n">
        <f aca="false">'Vas megye'!E368</f>
        <v>1</v>
      </c>
      <c r="F344" s="0" t="n">
        <f aca="false">'Vas megye'!F368</f>
        <v>0</v>
      </c>
      <c r="G344" s="0" t="n">
        <f aca="false">'Vas megye'!G368</f>
        <v>0</v>
      </c>
      <c r="H344" s="0" t="n">
        <f aca="false">'Vas megye'!H368</f>
        <v>0</v>
      </c>
      <c r="I344" s="0" t="n">
        <f aca="false">'Vas megye'!I368</f>
        <v>45</v>
      </c>
      <c r="J344" s="0" t="n">
        <f aca="false">'Vas megye'!J368</f>
        <v>5</v>
      </c>
      <c r="K344" s="0" t="n">
        <f aca="false">'Vas megye'!K368</f>
        <v>467</v>
      </c>
      <c r="L344" s="0" t="n">
        <f aca="false">'Vas megye'!L368</f>
        <v>3</v>
      </c>
      <c r="M344" s="0" t="n">
        <f aca="false">'Vas megye'!M368</f>
        <v>0</v>
      </c>
      <c r="N344" s="0" t="n">
        <f aca="false">'Vas megye'!N368</f>
        <v>1</v>
      </c>
    </row>
    <row r="345" customFormat="false" ht="13.8" hidden="false" customHeight="false" outlineLevel="0" collapsed="false">
      <c r="A345" s="0" t="str">
        <f aca="false">'Vas megye'!A369</f>
        <v>Rákosd, Hidasdrákosd</v>
      </c>
      <c r="B345" s="0" t="n">
        <f aca="false">'Vas megye'!B369</f>
        <v>0</v>
      </c>
      <c r="C345" s="0" t="n">
        <f aca="false">'Vas megye'!C369</f>
        <v>1</v>
      </c>
      <c r="D345" s="0" t="n">
        <f aca="false">'Vas megye'!D369</f>
        <v>246</v>
      </c>
      <c r="E345" s="0" t="n">
        <f aca="false">'Vas megye'!E369</f>
        <v>0</v>
      </c>
      <c r="F345" s="0" t="n">
        <f aca="false">'Vas megye'!F369</f>
        <v>0</v>
      </c>
      <c r="G345" s="0" t="n">
        <f aca="false">'Vas megye'!G369</f>
        <v>0</v>
      </c>
      <c r="H345" s="0" t="n">
        <f aca="false">'Vas megye'!H369</f>
        <v>0</v>
      </c>
      <c r="I345" s="0" t="n">
        <f aca="false">'Vas megye'!I369</f>
        <v>46</v>
      </c>
      <c r="J345" s="0" t="n">
        <f aca="false">'Vas megye'!J369</f>
        <v>2</v>
      </c>
      <c r="K345" s="0" t="n">
        <f aca="false">'Vas megye'!K369</f>
        <v>324</v>
      </c>
      <c r="L345" s="0" t="n">
        <f aca="false">'Vas megye'!L369</f>
        <v>0</v>
      </c>
      <c r="M345" s="0" t="n">
        <f aca="false">'Vas megye'!M369</f>
        <v>0</v>
      </c>
      <c r="N345" s="0" t="n">
        <f aca="false">'Vas megye'!N369</f>
        <v>3</v>
      </c>
    </row>
    <row r="346" customFormat="false" ht="13.8" hidden="false" customHeight="false" outlineLevel="0" collapsed="false">
      <c r="A346" s="0" t="str">
        <f aca="false">'Vas megye'!A370</f>
        <v>Rétfalva, Vieszfleck, Újrétfalu</v>
      </c>
      <c r="B346" s="0" t="n">
        <f aca="false">'Vas megye'!B370</f>
        <v>0</v>
      </c>
      <c r="C346" s="0" t="n">
        <f aca="false">'Vas megye'!C370</f>
        <v>17</v>
      </c>
      <c r="D346" s="0" t="n">
        <f aca="false">'Vas megye'!D370</f>
        <v>752</v>
      </c>
      <c r="E346" s="0" t="n">
        <f aca="false">'Vas megye'!E370</f>
        <v>14</v>
      </c>
      <c r="F346" s="0" t="n">
        <f aca="false">'Vas megye'!F370</f>
        <v>0</v>
      </c>
      <c r="G346" s="0" t="n">
        <f aca="false">'Vas megye'!G370</f>
        <v>0</v>
      </c>
      <c r="H346" s="0" t="n">
        <f aca="false">'Vas megye'!H370</f>
        <v>0</v>
      </c>
      <c r="I346" s="0" t="n">
        <f aca="false">'Vas megye'!I370</f>
        <v>47</v>
      </c>
      <c r="J346" s="0" t="n">
        <f aca="false">'Vas megye'!J370</f>
        <v>11</v>
      </c>
      <c r="K346" s="0" t="n">
        <f aca="false">'Vas megye'!K370</f>
        <v>795</v>
      </c>
      <c r="L346" s="0" t="n">
        <f aca="false">'Vas megye'!L370</f>
        <v>1</v>
      </c>
      <c r="M346" s="0" t="n">
        <f aca="false">'Vas megye'!M370</f>
        <v>0</v>
      </c>
      <c r="N346" s="0" t="n">
        <f aca="false">'Vas megye'!N370</f>
        <v>15</v>
      </c>
    </row>
    <row r="347" customFormat="false" ht="13.8" hidden="false" customHeight="false" outlineLevel="0" collapsed="false">
      <c r="A347" s="0" t="str">
        <f aca="false">'Vas megye'!A371</f>
        <v>Rödön, Rödöny</v>
      </c>
      <c r="B347" s="0" t="n">
        <f aca="false">'Vas megye'!B371</f>
        <v>0</v>
      </c>
      <c r="C347" s="0" t="n">
        <f aca="false">'Vas megye'!C371</f>
        <v>6</v>
      </c>
      <c r="D347" s="0" t="n">
        <f aca="false">'Vas megye'!D371</f>
        <v>1467</v>
      </c>
      <c r="E347" s="0" t="n">
        <f aca="false">'Vas megye'!E371</f>
        <v>0</v>
      </c>
      <c r="F347" s="0" t="n">
        <f aca="false">'Vas megye'!F371</f>
        <v>0</v>
      </c>
      <c r="G347" s="0" t="n">
        <f aca="false">'Vas megye'!G371</f>
        <v>0</v>
      </c>
      <c r="H347" s="0" t="n">
        <f aca="false">'Vas megye'!H371</f>
        <v>0</v>
      </c>
      <c r="I347" s="0" t="n">
        <f aca="false">'Vas megye'!I371</f>
        <v>48</v>
      </c>
      <c r="J347" s="0" t="n">
        <f aca="false">'Vas megye'!J371</f>
        <v>11</v>
      </c>
      <c r="K347" s="0" t="n">
        <f aca="false">'Vas megye'!K371</f>
        <v>1571</v>
      </c>
      <c r="L347" s="0" t="n">
        <f aca="false">'Vas megye'!L371</f>
        <v>0</v>
      </c>
      <c r="M347" s="0" t="n">
        <f aca="false">'Vas megye'!M371</f>
        <v>0</v>
      </c>
      <c r="N347" s="0" t="n">
        <f aca="false">'Vas megye'!N371</f>
        <v>2</v>
      </c>
    </row>
    <row r="348" customFormat="false" ht="13.8" hidden="false" customHeight="false" outlineLevel="0" collapsed="false">
      <c r="A348" s="0" t="str">
        <f aca="false">'Vas megye'!A372</f>
        <v>Sámfalva</v>
      </c>
      <c r="B348" s="0" t="n">
        <f aca="false">'Vas megye'!B372</f>
        <v>0</v>
      </c>
      <c r="C348" s="0" t="n">
        <f aca="false">'Vas megye'!C372</f>
        <v>6</v>
      </c>
      <c r="D348" s="0" t="n">
        <f aca="false">'Vas megye'!D372</f>
        <v>751</v>
      </c>
      <c r="E348" s="0" t="n">
        <f aca="false">'Vas megye'!E372</f>
        <v>1</v>
      </c>
      <c r="F348" s="0" t="n">
        <f aca="false">'Vas megye'!F372</f>
        <v>0</v>
      </c>
      <c r="G348" s="0" t="n">
        <f aca="false">'Vas megye'!G372</f>
        <v>0</v>
      </c>
      <c r="H348" s="0" t="n">
        <f aca="false">'Vas megye'!H372</f>
        <v>0</v>
      </c>
      <c r="I348" s="0" t="n">
        <f aca="false">'Vas megye'!I372</f>
        <v>49</v>
      </c>
      <c r="J348" s="0" t="n">
        <f aca="false">'Vas megye'!J372</f>
        <v>13</v>
      </c>
      <c r="K348" s="0" t="n">
        <f aca="false">'Vas megye'!K372</f>
        <v>834</v>
      </c>
      <c r="L348" s="0" t="n">
        <f aca="false">'Vas megye'!L372</f>
        <v>2</v>
      </c>
      <c r="M348" s="0" t="n">
        <f aca="false">'Vas megye'!M372</f>
        <v>0</v>
      </c>
      <c r="N348" s="0" t="n">
        <f aca="false">'Vas megye'!N372</f>
        <v>0</v>
      </c>
    </row>
    <row r="349" customFormat="false" ht="13.8" hidden="false" customHeight="false" outlineLevel="0" collapsed="false">
      <c r="A349" s="0" t="str">
        <f aca="false">'Vas megye'!A373</f>
        <v>Sárosszék</v>
      </c>
      <c r="B349" s="0" t="n">
        <f aca="false">'Vas megye'!B373</f>
        <v>0</v>
      </c>
      <c r="C349" s="0" t="n">
        <f aca="false">'Vas megye'!C373</f>
        <v>1</v>
      </c>
      <c r="D349" s="0" t="n">
        <f aca="false">'Vas megye'!D373</f>
        <v>374</v>
      </c>
      <c r="E349" s="0" t="n">
        <f aca="false">'Vas megye'!E373</f>
        <v>0</v>
      </c>
      <c r="F349" s="0" t="n">
        <f aca="false">'Vas megye'!F373</f>
        <v>0</v>
      </c>
      <c r="G349" s="0" t="n">
        <f aca="false">'Vas megye'!G373</f>
        <v>0</v>
      </c>
      <c r="H349" s="0" t="n">
        <f aca="false">'Vas megye'!H373</f>
        <v>0</v>
      </c>
      <c r="I349" s="0" t="n">
        <f aca="false">'Vas megye'!I373</f>
        <v>50</v>
      </c>
      <c r="J349" s="0" t="n">
        <f aca="false">'Vas megye'!J373</f>
        <v>4</v>
      </c>
      <c r="K349" s="0" t="n">
        <f aca="false">'Vas megye'!K373</f>
        <v>433</v>
      </c>
      <c r="L349" s="0" t="n">
        <f aca="false">'Vas megye'!L373</f>
        <v>1</v>
      </c>
      <c r="M349" s="0" t="n">
        <f aca="false">'Vas megye'!M373</f>
        <v>0</v>
      </c>
      <c r="N349" s="0" t="n">
        <f aca="false">'Vas megye'!N373</f>
        <v>0</v>
      </c>
    </row>
    <row r="350" customFormat="false" ht="13.8" hidden="false" customHeight="false" outlineLevel="0" collapsed="false">
      <c r="A350" s="0" t="str">
        <f aca="false">'Vas megye'!A375</f>
        <v>Sóshegy, Szulzriegel</v>
      </c>
      <c r="B350" s="0" t="n">
        <f aca="false">'Vas megye'!B375</f>
        <v>0</v>
      </c>
      <c r="C350" s="0" t="n">
        <f aca="false">'Vas megye'!C375</f>
        <v>3</v>
      </c>
      <c r="D350" s="0" t="n">
        <f aca="false">'Vas megye'!D375</f>
        <v>125</v>
      </c>
      <c r="E350" s="0" t="n">
        <f aca="false">'Vas megye'!E375</f>
        <v>0</v>
      </c>
      <c r="F350" s="0" t="n">
        <f aca="false">'Vas megye'!F375</f>
        <v>4</v>
      </c>
      <c r="G350" s="0" t="n">
        <f aca="false">'Vas megye'!G375</f>
        <v>7</v>
      </c>
      <c r="H350" s="0" t="n">
        <f aca="false">'Vas megye'!H375</f>
        <v>0</v>
      </c>
      <c r="I350" s="0" t="n">
        <f aca="false">'Vas megye'!I375</f>
        <v>51</v>
      </c>
      <c r="J350" s="0" t="n">
        <f aca="false">'Vas megye'!J375</f>
        <v>3</v>
      </c>
      <c r="K350" s="0" t="n">
        <f aca="false">'Vas megye'!K375</f>
        <v>127</v>
      </c>
      <c r="L350" s="0" t="n">
        <f aca="false">'Vas megye'!L375</f>
        <v>0</v>
      </c>
      <c r="M350" s="0" t="n">
        <f aca="false">'Vas megye'!M375</f>
        <v>0</v>
      </c>
      <c r="N350" s="0" t="n">
        <f aca="false">'Vas megye'!N375</f>
        <v>11</v>
      </c>
    </row>
    <row r="351" customFormat="false" ht="13.8" hidden="false" customHeight="false" outlineLevel="0" collapsed="false">
      <c r="A351" s="0" t="str">
        <f aca="false">'Vas megye'!A376</f>
        <v>Szalónak (Ó-)</v>
      </c>
      <c r="B351" s="0" t="n">
        <f aca="false">'Vas megye'!B376</f>
        <v>0</v>
      </c>
      <c r="C351" s="0" t="n">
        <f aca="false">'Vas megye'!C376</f>
        <v>0</v>
      </c>
      <c r="D351" s="0" t="n">
        <f aca="false">'Vas megye'!D376</f>
        <v>521</v>
      </c>
      <c r="E351" s="0" t="n">
        <f aca="false">'Vas megye'!E376</f>
        <v>9</v>
      </c>
      <c r="F351" s="0" t="n">
        <f aca="false">'Vas megye'!F376</f>
        <v>0</v>
      </c>
      <c r="G351" s="0" t="n">
        <f aca="false">'Vas megye'!G376</f>
        <v>0</v>
      </c>
      <c r="H351" s="0" t="n">
        <f aca="false">'Vas megye'!H376</f>
        <v>0</v>
      </c>
      <c r="I351" s="0" t="n">
        <f aca="false">'Vas megye'!I376</f>
        <v>37</v>
      </c>
      <c r="J351" s="0" t="n">
        <f aca="false">'Vas megye'!J376</f>
        <v>8</v>
      </c>
      <c r="K351" s="0" t="n">
        <f aca="false">'Vas megye'!K376</f>
        <v>563</v>
      </c>
      <c r="L351" s="0" t="n">
        <f aca="false">'Vas megye'!L376</f>
        <v>2</v>
      </c>
      <c r="M351" s="0" t="n">
        <f aca="false">'Vas megye'!M376</f>
        <v>0</v>
      </c>
      <c r="N351" s="0" t="n">
        <f aca="false">'Vas megye'!N376</f>
        <v>0</v>
      </c>
    </row>
    <row r="352" customFormat="false" ht="13.8" hidden="false" customHeight="false" outlineLevel="0" collapsed="false">
      <c r="A352" s="0" t="str">
        <f aca="false">'Vas megye'!A377</f>
        <v>Szalónak (Város-)</v>
      </c>
      <c r="B352" s="0" t="n">
        <f aca="false">'Vas megye'!B377</f>
        <v>0</v>
      </c>
      <c r="C352" s="0" t="n">
        <f aca="false">'Vas megye'!C377</f>
        <v>24</v>
      </c>
      <c r="D352" s="0" t="n">
        <f aca="false">'Vas megye'!D377</f>
        <v>1237</v>
      </c>
      <c r="E352" s="0" t="n">
        <f aca="false">'Vas megye'!E377</f>
        <v>25</v>
      </c>
      <c r="F352" s="0" t="n">
        <f aca="false">'Vas megye'!F377</f>
        <v>1</v>
      </c>
      <c r="G352" s="0" t="n">
        <f aca="false">'Vas megye'!G377</f>
        <v>0</v>
      </c>
      <c r="H352" s="0" t="n">
        <f aca="false">'Vas megye'!H377</f>
        <v>0</v>
      </c>
      <c r="I352" s="0" t="n">
        <f aca="false">'Vas megye'!I377</f>
        <v>57</v>
      </c>
      <c r="J352" s="0" t="n">
        <f aca="false">'Vas megye'!J377</f>
        <v>68</v>
      </c>
      <c r="K352" s="0" t="n">
        <f aca="false">'Vas megye'!K377</f>
        <v>1153</v>
      </c>
      <c r="L352" s="0" t="n">
        <f aca="false">'Vas megye'!L377</f>
        <v>17</v>
      </c>
      <c r="M352" s="0" t="n">
        <f aca="false">'Vas megye'!M377</f>
        <v>1</v>
      </c>
      <c r="N352" s="0" t="n">
        <f aca="false">'Vas megye'!N377</f>
        <v>3</v>
      </c>
    </row>
    <row r="353" customFormat="false" ht="13.8" hidden="false" customHeight="false" outlineLevel="0" collapsed="false">
      <c r="A353" s="0" t="str">
        <f aca="false">'Vas megye'!A378</f>
        <v>Szent-Márton, Őriszentmárton</v>
      </c>
      <c r="B353" s="0" t="n">
        <f aca="false">'Vas megye'!B378</f>
        <v>0</v>
      </c>
      <c r="C353" s="0" t="n">
        <f aca="false">'Vas megye'!C378</f>
        <v>1</v>
      </c>
      <c r="D353" s="0" t="n">
        <f aca="false">'Vas megye'!D378</f>
        <v>289</v>
      </c>
      <c r="E353" s="0" t="n">
        <f aca="false">'Vas megye'!E378</f>
        <v>6</v>
      </c>
      <c r="F353" s="0" t="n">
        <f aca="false">'Vas megye'!F378</f>
        <v>0</v>
      </c>
      <c r="G353" s="0" t="n">
        <f aca="false">'Vas megye'!G378</f>
        <v>0</v>
      </c>
      <c r="H353" s="0" t="n">
        <f aca="false">'Vas megye'!H378</f>
        <v>0</v>
      </c>
      <c r="I353" s="0" t="n">
        <f aca="false">'Vas megye'!I378</f>
        <v>41</v>
      </c>
      <c r="J353" s="0" t="n">
        <f aca="false">'Vas megye'!J378</f>
        <v>5</v>
      </c>
      <c r="K353" s="0" t="n">
        <f aca="false">'Vas megye'!K378</f>
        <v>292</v>
      </c>
      <c r="L353" s="0" t="n">
        <f aca="false">'Vas megye'!L378</f>
        <v>4</v>
      </c>
      <c r="M353" s="0" t="n">
        <f aca="false">'Vas megye'!M378</f>
        <v>0</v>
      </c>
      <c r="N353" s="0" t="n">
        <f aca="false">'Vas megye'!N378</f>
        <v>0</v>
      </c>
    </row>
    <row r="354" customFormat="false" ht="13.8" hidden="false" customHeight="false" outlineLevel="0" collapsed="false">
      <c r="A354" s="0" t="str">
        <f aca="false">'Vas megye'!A379</f>
        <v>Szent-Mihály (Kis-), Kisnémetszentmihály</v>
      </c>
      <c r="B354" s="0" t="n">
        <f aca="false">'Vas megye'!B379</f>
        <v>0</v>
      </c>
      <c r="C354" s="0" t="n">
        <f aca="false">'Vas megye'!C379</f>
        <v>1</v>
      </c>
      <c r="D354" s="0" t="n">
        <f aca="false">'Vas megye'!D379</f>
        <v>224</v>
      </c>
      <c r="E354" s="0" t="n">
        <f aca="false">'Vas megye'!E379</f>
        <v>0</v>
      </c>
      <c r="F354" s="0" t="n">
        <f aca="false">'Vas megye'!F379</f>
        <v>0</v>
      </c>
      <c r="G354" s="0" t="n">
        <f aca="false">'Vas megye'!G379</f>
        <v>0</v>
      </c>
      <c r="H354" s="0" t="n">
        <f aca="false">'Vas megye'!H379</f>
        <v>0</v>
      </c>
      <c r="I354" s="0" t="n">
        <f aca="false">'Vas megye'!I379</f>
        <v>28</v>
      </c>
      <c r="J354" s="0" t="n">
        <f aca="false">'Vas megye'!J379</f>
        <v>0</v>
      </c>
      <c r="K354" s="0" t="n">
        <f aca="false">'Vas megye'!K379</f>
        <v>299</v>
      </c>
      <c r="L354" s="0" t="n">
        <f aca="false">'Vas megye'!L379</f>
        <v>0</v>
      </c>
      <c r="M354" s="0" t="n">
        <f aca="false">'Vas megye'!M379</f>
        <v>0</v>
      </c>
      <c r="N354" s="0" t="n">
        <f aca="false">'Vas megye'!N379</f>
        <v>0</v>
      </c>
    </row>
    <row r="355" customFormat="false" ht="13.8" hidden="false" customHeight="false" outlineLevel="0" collapsed="false">
      <c r="A355" s="0" t="str">
        <f aca="false">'Vas megye'!A380</f>
        <v>Szent-Mihály (Német-), Nagyszentmihály</v>
      </c>
      <c r="B355" s="0" t="n">
        <f aca="false">'Vas megye'!B380</f>
        <v>0</v>
      </c>
      <c r="C355" s="0" t="n">
        <f aca="false">'Vas megye'!C380</f>
        <v>21</v>
      </c>
      <c r="D355" s="0" t="n">
        <f aca="false">'Vas megye'!D380</f>
        <v>2105</v>
      </c>
      <c r="E355" s="0" t="n">
        <f aca="false">'Vas megye'!E380</f>
        <v>14</v>
      </c>
      <c r="F355" s="0" t="n">
        <f aca="false">'Vas megye'!F380</f>
        <v>0</v>
      </c>
      <c r="G355" s="0" t="n">
        <f aca="false">'Vas megye'!G380</f>
        <v>0</v>
      </c>
      <c r="H355" s="0" t="n">
        <f aca="false">'Vas megye'!H380</f>
        <v>0</v>
      </c>
      <c r="I355" s="0" t="n">
        <f aca="false">'Vas megye'!I380</f>
        <v>35</v>
      </c>
      <c r="J355" s="0" t="n">
        <f aca="false">'Vas megye'!J380</f>
        <v>60</v>
      </c>
      <c r="K355" s="0" t="n">
        <f aca="false">'Vas megye'!K380</f>
        <v>2099</v>
      </c>
      <c r="L355" s="0" t="n">
        <f aca="false">'Vas megye'!L380</f>
        <v>29</v>
      </c>
      <c r="M355" s="0" t="n">
        <f aca="false">'Vas megye'!M380</f>
        <v>0</v>
      </c>
      <c r="N355" s="0" t="n">
        <f aca="false">'Vas megye'!N380</f>
        <v>2</v>
      </c>
    </row>
    <row r="356" customFormat="false" ht="13.8" hidden="false" customHeight="false" outlineLevel="0" collapsed="false">
      <c r="A356" s="0" t="str">
        <f aca="false">'Vas megye'!A381</f>
        <v>Szépur, Schönherrn</v>
      </c>
      <c r="B356" s="0" t="n">
        <f aca="false">'Vas megye'!B381</f>
        <v>0</v>
      </c>
      <c r="C356" s="0" t="n">
        <f aca="false">'Vas megye'!C381</f>
        <v>3</v>
      </c>
      <c r="D356" s="0" t="n">
        <f aca="false">'Vas megye'!D381</f>
        <v>127</v>
      </c>
      <c r="E356" s="0" t="n">
        <f aca="false">'Vas megye'!E381</f>
        <v>0</v>
      </c>
      <c r="F356" s="0" t="n">
        <f aca="false">'Vas megye'!F381</f>
        <v>0</v>
      </c>
      <c r="G356" s="0" t="n">
        <f aca="false">'Vas megye'!G381</f>
        <v>0</v>
      </c>
      <c r="H356" s="0" t="n">
        <f aca="false">'Vas megye'!H381</f>
        <v>0</v>
      </c>
      <c r="I356" s="0" t="n">
        <f aca="false">'Vas megye'!I381</f>
        <v>52</v>
      </c>
      <c r="J356" s="0" t="n">
        <f aca="false">'Vas megye'!J381</f>
        <v>1</v>
      </c>
      <c r="K356" s="0" t="n">
        <f aca="false">'Vas megye'!K381</f>
        <v>119</v>
      </c>
      <c r="L356" s="0" t="n">
        <f aca="false">'Vas megye'!L381</f>
        <v>0</v>
      </c>
      <c r="M356" s="0" t="n">
        <f aca="false">'Vas megye'!M381</f>
        <v>0</v>
      </c>
      <c r="N356" s="0" t="n">
        <f aca="false">'Vas megye'!N381</f>
        <v>0</v>
      </c>
    </row>
    <row r="357" customFormat="false" ht="13.8" hidden="false" customHeight="false" outlineLevel="0" collapsed="false">
      <c r="A357" s="0" t="str">
        <f aca="false">'Vas megye'!A382</f>
        <v>Sziget (Eőri-), Őrisziget</v>
      </c>
      <c r="B357" s="0" t="n">
        <f aca="false">'Vas megye'!B382</f>
        <v>0</v>
      </c>
      <c r="C357" s="0" t="n">
        <f aca="false">'Vas megye'!C382</f>
        <v>351</v>
      </c>
      <c r="D357" s="0" t="n">
        <f aca="false">'Vas megye'!D382</f>
        <v>19</v>
      </c>
      <c r="E357" s="0" t="n">
        <f aca="false">'Vas megye'!E382</f>
        <v>4</v>
      </c>
      <c r="F357" s="0" t="n">
        <f aca="false">'Vas megye'!F382</f>
        <v>0</v>
      </c>
      <c r="G357" s="0" t="n">
        <f aca="false">'Vas megye'!G382</f>
        <v>0</v>
      </c>
      <c r="H357" s="0" t="n">
        <f aca="false">'Vas megye'!H382</f>
        <v>0</v>
      </c>
      <c r="I357" s="0" t="n">
        <f aca="false">'Vas megye'!I382</f>
        <v>42</v>
      </c>
      <c r="J357" s="0" t="n">
        <f aca="false">'Vas megye'!J382</f>
        <v>356</v>
      </c>
      <c r="K357" s="0" t="n">
        <f aca="false">'Vas megye'!K382</f>
        <v>22</v>
      </c>
      <c r="L357" s="0" t="n">
        <f aca="false">'Vas megye'!L382</f>
        <v>3</v>
      </c>
      <c r="M357" s="0" t="n">
        <f aca="false">'Vas megye'!M382</f>
        <v>0</v>
      </c>
      <c r="N357" s="0" t="n">
        <f aca="false">'Vas megye'!N382</f>
        <v>0</v>
      </c>
    </row>
    <row r="358" customFormat="false" ht="13.8" hidden="false" customHeight="false" outlineLevel="0" collapsed="false">
      <c r="A358" s="0" t="str">
        <f aca="false">'Vas megye'!A383</f>
        <v>Tarcsa</v>
      </c>
      <c r="B358" s="0" t="n">
        <f aca="false">'Vas megye'!B383</f>
        <v>0</v>
      </c>
      <c r="C358" s="0" t="n">
        <f aca="false">'Vas megye'!C383</f>
        <v>6</v>
      </c>
      <c r="D358" s="0" t="n">
        <f aca="false">'Vas megye'!D383</f>
        <v>476</v>
      </c>
      <c r="E358" s="0" t="n">
        <f aca="false">'Vas megye'!E383</f>
        <v>4</v>
      </c>
      <c r="F358" s="0" t="n">
        <f aca="false">'Vas megye'!F383</f>
        <v>0</v>
      </c>
      <c r="G358" s="0" t="n">
        <f aca="false">'Vas megye'!G383</f>
        <v>0</v>
      </c>
      <c r="H358" s="0" t="n">
        <f aca="false">'Vas megye'!H383</f>
        <v>0</v>
      </c>
      <c r="I358" s="0" t="n">
        <f aca="false">'Vas megye'!I383</f>
        <v>53</v>
      </c>
      <c r="J358" s="0" t="n">
        <f aca="false">'Vas megye'!J383</f>
        <v>19</v>
      </c>
      <c r="K358" s="0" t="n">
        <f aca="false">'Vas megye'!K383</f>
        <v>510</v>
      </c>
      <c r="L358" s="0" t="n">
        <f aca="false">'Vas megye'!L383</f>
        <v>6</v>
      </c>
      <c r="M358" s="0" t="n">
        <f aca="false">'Vas megye'!M383</f>
        <v>0</v>
      </c>
      <c r="N358" s="0" t="n">
        <f aca="false">'Vas megye'!N383</f>
        <v>3</v>
      </c>
    </row>
    <row r="359" customFormat="false" ht="13.8" hidden="false" customHeight="false" outlineLevel="0" collapsed="false">
      <c r="A359" s="0" t="str">
        <f aca="false">'Vas megye'!A384</f>
        <v>Ujfalu, Várújfalu</v>
      </c>
      <c r="B359" s="0" t="n">
        <f aca="false">'Vas megye'!B384</f>
        <v>0</v>
      </c>
      <c r="C359" s="0" t="n">
        <f aca="false">'Vas megye'!C384</f>
        <v>2</v>
      </c>
      <c r="D359" s="0" t="n">
        <f aca="false">'Vas megye'!D384</f>
        <v>246</v>
      </c>
      <c r="E359" s="0" t="n">
        <f aca="false">'Vas megye'!E384</f>
        <v>8</v>
      </c>
      <c r="F359" s="0" t="n">
        <f aca="false">'Vas megye'!F384</f>
        <v>0</v>
      </c>
      <c r="G359" s="0" t="n">
        <f aca="false">'Vas megye'!G384</f>
        <v>0</v>
      </c>
      <c r="H359" s="0" t="n">
        <f aca="false">'Vas megye'!H384</f>
        <v>0</v>
      </c>
      <c r="I359" s="0" t="n">
        <f aca="false">'Vas megye'!I384</f>
        <v>54</v>
      </c>
      <c r="J359" s="0" t="n">
        <f aca="false">'Vas megye'!J384</f>
        <v>42</v>
      </c>
      <c r="K359" s="0" t="n">
        <f aca="false">'Vas megye'!K384</f>
        <v>259</v>
      </c>
      <c r="L359" s="0" t="n">
        <f aca="false">'Vas megye'!L384</f>
        <v>0</v>
      </c>
      <c r="M359" s="0" t="n">
        <f aca="false">'Vas megye'!M384</f>
        <v>0</v>
      </c>
      <c r="N359" s="0" t="n">
        <f aca="false">'Vas megye'!N384</f>
        <v>0</v>
      </c>
    </row>
    <row r="360" customFormat="false" ht="13.8" hidden="false" customHeight="false" outlineLevel="0" collapsed="false">
      <c r="A360" s="0" t="str">
        <f aca="false">'Vas megye'!A385</f>
        <v>Ujtelek (Lapincs-)</v>
      </c>
      <c r="B360" s="0" t="n">
        <f aca="false">'Vas megye'!B385</f>
        <v>0</v>
      </c>
      <c r="C360" s="0" t="n">
        <f aca="false">'Vas megye'!C385</f>
        <v>3</v>
      </c>
      <c r="D360" s="0" t="n">
        <f aca="false">'Vas megye'!D385</f>
        <v>485</v>
      </c>
      <c r="E360" s="0" t="n">
        <f aca="false">'Vas megye'!E385</f>
        <v>0</v>
      </c>
      <c r="F360" s="0" t="n">
        <f aca="false">'Vas megye'!F385</f>
        <v>0</v>
      </c>
      <c r="G360" s="0" t="n">
        <f aca="false">'Vas megye'!G385</f>
        <v>0</v>
      </c>
      <c r="H360" s="0" t="n">
        <f aca="false">'Vas megye'!H385</f>
        <v>0</v>
      </c>
      <c r="I360" s="0" t="n">
        <f aca="false">'Vas megye'!I385</f>
        <v>55</v>
      </c>
      <c r="J360" s="0" t="n">
        <f aca="false">'Vas megye'!J385</f>
        <v>5</v>
      </c>
      <c r="K360" s="0" t="n">
        <f aca="false">'Vas megye'!K385</f>
        <v>171</v>
      </c>
      <c r="L360" s="0" t="n">
        <f aca="false">'Vas megye'!L385</f>
        <v>0</v>
      </c>
      <c r="M360" s="0" t="n">
        <f aca="false">'Vas megye'!M385</f>
        <v>0</v>
      </c>
      <c r="N360" s="0" t="n">
        <f aca="false">'Vas megye'!N385</f>
        <v>0</v>
      </c>
    </row>
    <row r="361" customFormat="false" ht="13.8" hidden="false" customHeight="false" outlineLevel="0" collapsed="false">
      <c r="A361" s="0" t="str">
        <f aca="false">'Vas megye'!A386</f>
        <v>Ujtelek (Szalónak-)</v>
      </c>
      <c r="B361" s="0" t="n">
        <f aca="false">'Vas megye'!B386</f>
        <v>0</v>
      </c>
      <c r="C361" s="0" t="n">
        <f aca="false">'Vas megye'!C386</f>
        <v>2</v>
      </c>
      <c r="D361" s="0" t="n">
        <f aca="false">'Vas megye'!D386</f>
        <v>149</v>
      </c>
      <c r="E361" s="0" t="n">
        <f aca="false">'Vas megye'!E386</f>
        <v>0</v>
      </c>
      <c r="F361" s="0" t="n">
        <f aca="false">'Vas megye'!F386</f>
        <v>0</v>
      </c>
      <c r="G361" s="0" t="n">
        <f aca="false">'Vas megye'!G386</f>
        <v>0</v>
      </c>
      <c r="H361" s="0" t="n">
        <f aca="false">'Vas megye'!H386</f>
        <v>0</v>
      </c>
      <c r="I361" s="0" t="n">
        <f aca="false">'Vas megye'!I386</f>
        <v>56</v>
      </c>
      <c r="J361" s="0" t="n">
        <f aca="false">'Vas megye'!J386</f>
        <v>3</v>
      </c>
      <c r="K361" s="0" t="n">
        <f aca="false">'Vas megye'!K386</f>
        <v>516</v>
      </c>
      <c r="L361" s="0" t="n">
        <f aca="false">'Vas megye'!L386</f>
        <v>1</v>
      </c>
      <c r="M361" s="0" t="n">
        <f aca="false">'Vas megye'!M386</f>
        <v>1</v>
      </c>
      <c r="N361" s="0" t="n">
        <f aca="false">'Vas megye'!N386</f>
        <v>85</v>
      </c>
    </row>
    <row r="362" customFormat="false" ht="13.8" hidden="false" customHeight="false" outlineLevel="0" collapsed="false">
      <c r="A362" s="0" t="str">
        <f aca="false">'Vas megye'!A387</f>
        <v>Velege</v>
      </c>
      <c r="B362" s="0" t="n">
        <f aca="false">'Vas megye'!B387</f>
        <v>0</v>
      </c>
      <c r="C362" s="0" t="n">
        <f aca="false">'Vas megye'!C387</f>
        <v>0</v>
      </c>
      <c r="D362" s="0" t="n">
        <f aca="false">'Vas megye'!D387</f>
        <v>514</v>
      </c>
      <c r="E362" s="0" t="n">
        <f aca="false">'Vas megye'!E387</f>
        <v>0</v>
      </c>
      <c r="F362" s="0" t="n">
        <f aca="false">'Vas megye'!F387</f>
        <v>0</v>
      </c>
      <c r="G362" s="0" t="n">
        <f aca="false">'Vas megye'!G387</f>
        <v>6</v>
      </c>
      <c r="H362" s="0" t="n">
        <f aca="false">'Vas megye'!H387</f>
        <v>0</v>
      </c>
      <c r="I362" s="0" t="n">
        <f aca="false">'Vas megye'!I387</f>
        <v>58</v>
      </c>
      <c r="J362" s="0" t="n">
        <f aca="false">'Vas megye'!J387</f>
        <v>4</v>
      </c>
      <c r="K362" s="0" t="n">
        <f aca="false">'Vas megye'!K387</f>
        <v>576</v>
      </c>
      <c r="L362" s="0" t="n">
        <f aca="false">'Vas megye'!L387</f>
        <v>2</v>
      </c>
      <c r="M362" s="0" t="n">
        <f aca="false">'Vas megye'!M387</f>
        <v>0</v>
      </c>
      <c r="N362" s="0" t="n">
        <f aca="false">'Vas megye'!N387</f>
        <v>10</v>
      </c>
    </row>
    <row r="363" customFormat="false" ht="13.8" hidden="false" customHeight="false" outlineLevel="0" collapsed="false">
      <c r="A363" s="0" t="str">
        <f aca="false">'Vas megye'!A388</f>
        <v>Villámos, Willersdorf</v>
      </c>
      <c r="B363" s="0" t="n">
        <f aca="false">'Vas megye'!B388</f>
        <v>0</v>
      </c>
      <c r="C363" s="0" t="n">
        <f aca="false">'Vas megye'!C388</f>
        <v>8</v>
      </c>
      <c r="D363" s="0" t="n">
        <f aca="false">'Vas megye'!D388</f>
        <v>520</v>
      </c>
      <c r="E363" s="0" t="n">
        <f aca="false">'Vas megye'!E388</f>
        <v>2</v>
      </c>
      <c r="F363" s="0" t="n">
        <f aca="false">'Vas megye'!F388</f>
        <v>0</v>
      </c>
      <c r="G363" s="0" t="n">
        <f aca="false">'Vas megye'!G388</f>
        <v>8</v>
      </c>
      <c r="H363" s="0" t="n">
        <f aca="false">'Vas megye'!H388</f>
        <v>0</v>
      </c>
      <c r="I363" s="0" t="n">
        <f aca="false">'Vas megye'!I388</f>
        <v>59</v>
      </c>
      <c r="J363" s="0" t="n">
        <f aca="false">'Vas megye'!J388</f>
        <v>19</v>
      </c>
      <c r="K363" s="0" t="n">
        <f aca="false">'Vas megye'!K388</f>
        <v>517</v>
      </c>
      <c r="L363" s="0" t="n">
        <f aca="false">'Vas megye'!L388</f>
        <v>2</v>
      </c>
      <c r="M363" s="0" t="n">
        <f aca="false">'Vas megye'!M388</f>
        <v>0</v>
      </c>
      <c r="N363" s="0" t="n">
        <f aca="false">'Vas megye'!N388</f>
        <v>10</v>
      </c>
    </row>
    <row r="364" customFormat="false" ht="13.8" hidden="false" customHeight="false" outlineLevel="0" collapsed="false">
      <c r="A364" s="0" t="str">
        <f aca="false">'Vas megye'!A389</f>
        <v>Vörösvár, Vasvörösvár</v>
      </c>
      <c r="B364" s="0" t="n">
        <f aca="false">'Vas megye'!B389</f>
        <v>0</v>
      </c>
      <c r="C364" s="0" t="n">
        <f aca="false">'Vas megye'!C389</f>
        <v>72</v>
      </c>
      <c r="D364" s="0" t="n">
        <f aca="false">'Vas megye'!D389</f>
        <v>836</v>
      </c>
      <c r="E364" s="0" t="n">
        <f aca="false">'Vas megye'!E389</f>
        <v>2</v>
      </c>
      <c r="F364" s="0" t="n">
        <f aca="false">'Vas megye'!F389</f>
        <v>0</v>
      </c>
      <c r="G364" s="0" t="n">
        <f aca="false">'Vas megye'!G389</f>
        <v>0</v>
      </c>
      <c r="H364" s="0" t="n">
        <f aca="false">'Vas megye'!H389</f>
        <v>0</v>
      </c>
      <c r="I364" s="0" t="n">
        <f aca="false">'Vas megye'!I389</f>
        <v>60</v>
      </c>
      <c r="J364" s="0" t="n">
        <f aca="false">'Vas megye'!J389</f>
        <v>84</v>
      </c>
      <c r="K364" s="0" t="n">
        <f aca="false">'Vas megye'!K389</f>
        <v>922</v>
      </c>
      <c r="L364" s="0" t="n">
        <f aca="false">'Vas megye'!L389</f>
        <v>8</v>
      </c>
      <c r="M364" s="0" t="n">
        <f aca="false">'Vas megye'!M389</f>
        <v>0</v>
      </c>
      <c r="N364" s="0" t="n">
        <f aca="false">'Vas megye'!N389</f>
        <v>0</v>
      </c>
    </row>
    <row r="365" customFormat="false" ht="13.8" hidden="false" customHeight="false" outlineLevel="0" collapsed="false">
      <c r="A365" s="0" t="str">
        <f aca="false">'Vas megye'!A390</f>
        <v>Jobbágyújfalu</v>
      </c>
      <c r="B365" s="0" t="n">
        <f aca="false">'Vas megye'!B390</f>
        <v>0</v>
      </c>
      <c r="C365" s="0" t="n">
        <f aca="false">'Vas megye'!C390</f>
        <v>0</v>
      </c>
      <c r="D365" s="0" t="n">
        <f aca="false">'Vas megye'!D390</f>
        <v>0</v>
      </c>
      <c r="E365" s="0" t="n">
        <f aca="false">'Vas megye'!E390</f>
        <v>0</v>
      </c>
      <c r="F365" s="0" t="n">
        <f aca="false">'Vas megye'!F390</f>
        <v>0</v>
      </c>
      <c r="G365" s="0" t="n">
        <f aca="false">'Vas megye'!G390</f>
        <v>0</v>
      </c>
      <c r="H365" s="0" t="n">
        <f aca="false">'Vas megye'!H390</f>
        <v>0</v>
      </c>
      <c r="I365" s="0" t="n">
        <f aca="false">'Vas megye'!I390</f>
        <v>23</v>
      </c>
      <c r="J365" s="0" t="n">
        <f aca="false">'Vas megye'!J390</f>
        <v>0</v>
      </c>
      <c r="K365" s="0" t="n">
        <f aca="false">'Vas megye'!K390</f>
        <v>550</v>
      </c>
      <c r="L365" s="0" t="n">
        <f aca="false">'Vas megye'!L390</f>
        <v>3</v>
      </c>
      <c r="M365" s="0" t="n">
        <f aca="false">'Vas megye'!M390</f>
        <v>0</v>
      </c>
      <c r="N365" s="0" t="n">
        <f aca="false">'Vas megye'!N390</f>
        <v>18</v>
      </c>
    </row>
    <row r="366" customFormat="false" ht="13.8" hidden="false" customHeight="false" outlineLevel="0" collapsed="false">
      <c r="A366" s="0" t="str">
        <f aca="false">'Vas megye'!A392</f>
        <v>Kőszeg</v>
      </c>
      <c r="B366" s="0" t="n">
        <f aca="false">'Vas megye'!B392</f>
        <v>0</v>
      </c>
      <c r="C366" s="0" t="n">
        <f aca="false">'Vas megye'!C392</f>
        <v>1458</v>
      </c>
      <c r="D366" s="0" t="n">
        <f aca="false">'Vas megye'!D392</f>
        <v>5290</v>
      </c>
      <c r="E366" s="0" t="n">
        <f aca="false">'Vas megye'!E392</f>
        <v>191</v>
      </c>
      <c r="F366" s="0" t="n">
        <f aca="false">'Vas megye'!F392</f>
        <v>19</v>
      </c>
      <c r="G366" s="0" t="n">
        <f aca="false">'Vas megye'!G392</f>
        <v>10</v>
      </c>
      <c r="H366" s="0" t="n">
        <f aca="false">'Vas megye'!H392</f>
        <v>106</v>
      </c>
      <c r="I366" s="0" t="n">
        <f aca="false">'Vas megye'!I392</f>
        <v>0</v>
      </c>
      <c r="J366" s="0" t="n">
        <f aca="false">'Vas megye'!J392</f>
        <v>3197</v>
      </c>
      <c r="K366" s="0" t="n">
        <f aca="false">'Vas megye'!K392</f>
        <v>3679</v>
      </c>
      <c r="L366" s="0" t="n">
        <f aca="false">'Vas megye'!L392</f>
        <v>141</v>
      </c>
      <c r="M366" s="0" t="n">
        <f aca="false">'Vas megye'!M392</f>
        <v>2</v>
      </c>
      <c r="N366" s="0" t="n">
        <f aca="false">'Vas megye'!N392</f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6"/>
  <sheetViews>
    <sheetView showFormulas="false" showGridLines="true" showRowColHeaders="true" showZeros="true" rightToLeft="false" tabSelected="false" showOutlineSymbols="true" defaultGridColor="true" view="normal" topLeftCell="Q54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tr">
        <f aca="false">'Győr megye'!A7</f>
        <v>Babót (Kis-)</v>
      </c>
      <c r="B1" s="0" t="n">
        <f aca="false">'Győr megye'!F7</f>
        <v>309</v>
      </c>
      <c r="C1" s="0" t="n">
        <f aca="false">'Győr megye'!G7</f>
        <v>0</v>
      </c>
      <c r="D1" s="0" t="n">
        <f aca="false">'Győr megye'!H7</f>
        <v>0</v>
      </c>
      <c r="E1" s="0" t="n">
        <f aca="false">'Győr megye'!I7</f>
        <v>0</v>
      </c>
      <c r="F1" s="0" t="n">
        <f aca="false">'Győr megye'!J7</f>
        <v>0</v>
      </c>
      <c r="G1" s="0" t="n">
        <f aca="false">'Győr megye'!K7</f>
        <v>0</v>
      </c>
      <c r="H1" s="0" t="n">
        <f aca="false">'Győr megye'!M7</f>
        <v>326</v>
      </c>
      <c r="I1" s="0" t="n">
        <f aca="false">'Győr megye'!N7</f>
        <v>0</v>
      </c>
      <c r="J1" s="0" t="n">
        <f aca="false">'Győr megye'!O7</f>
        <v>0</v>
      </c>
      <c r="K1" s="0" t="n">
        <f aca="false">'Győr megye'!P7</f>
        <v>0</v>
      </c>
      <c r="L1" s="0" t="n">
        <f aca="false">'Győr megye'!Q7</f>
        <v>0</v>
      </c>
      <c r="M1" s="0" t="n">
        <f aca="false">'Győr megye'!S7</f>
        <v>394</v>
      </c>
      <c r="N1" s="0" t="n">
        <f aca="false">'Győr megye'!T7</f>
        <v>0</v>
      </c>
      <c r="O1" s="0" t="n">
        <f aca="false">'Győr megye'!U7</f>
        <v>0</v>
      </c>
      <c r="P1" s="0" t="n">
        <f aca="false">'Győr megye'!V7</f>
        <v>0</v>
      </c>
      <c r="Q1" s="0" t="n">
        <f aca="false">'Győr megye'!W7</f>
        <v>0</v>
      </c>
      <c r="R1" s="0" t="n">
        <f aca="false">'Győr megye'!Y7</f>
        <v>379</v>
      </c>
      <c r="S1" s="0" t="n">
        <f aca="false">'Győr megye'!Z7</f>
        <v>3</v>
      </c>
      <c r="T1" s="0" t="n">
        <f aca="false">'Győr megye'!AA7</f>
        <v>0</v>
      </c>
      <c r="U1" s="0" t="n">
        <f aca="false">'Győr megye'!AB7</f>
        <v>0</v>
      </c>
      <c r="V1" s="0" t="n">
        <f aca="false">'Győr megye'!AC7</f>
        <v>0</v>
      </c>
    </row>
    <row r="2" customFormat="false" ht="13.8" hidden="false" customHeight="false" outlineLevel="0" collapsed="false">
      <c r="A2" s="0" t="str">
        <f aca="false">'Győr megye'!A8</f>
        <v>Csanakfalu</v>
      </c>
      <c r="B2" s="0" t="n">
        <f aca="false">'Győr megye'!F8</f>
        <v>343</v>
      </c>
      <c r="C2" s="0" t="n">
        <f aca="false">'Győr megye'!G8</f>
        <v>9</v>
      </c>
      <c r="D2" s="0" t="n">
        <f aca="false">'Győr megye'!H8</f>
        <v>0</v>
      </c>
      <c r="E2" s="0" t="n">
        <f aca="false">'Győr megye'!I8</f>
        <v>0</v>
      </c>
      <c r="F2" s="0" t="n">
        <f aca="false">'Győr megye'!J8</f>
        <v>0</v>
      </c>
      <c r="G2" s="0" t="n">
        <f aca="false">'Győr megye'!K8</f>
        <v>0</v>
      </c>
      <c r="H2" s="0" t="n">
        <f aca="false">'Győr megye'!M8</f>
        <v>428</v>
      </c>
      <c r="I2" s="0" t="n">
        <f aca="false">'Győr megye'!N8</f>
        <v>11</v>
      </c>
      <c r="J2" s="0" t="n">
        <f aca="false">'Győr megye'!O8</f>
        <v>0</v>
      </c>
      <c r="K2" s="0" t="n">
        <f aca="false">'Győr megye'!P8</f>
        <v>0</v>
      </c>
      <c r="L2" s="0" t="n">
        <f aca="false">'Győr megye'!Q8</f>
        <v>0</v>
      </c>
      <c r="M2" s="0" t="n">
        <f aca="false">'Győr megye'!S8</f>
        <v>399</v>
      </c>
      <c r="N2" s="0" t="n">
        <f aca="false">'Győr megye'!T8</f>
        <v>0</v>
      </c>
      <c r="O2" s="0" t="n">
        <f aca="false">'Győr megye'!U8</f>
        <v>0</v>
      </c>
      <c r="P2" s="0" t="n">
        <f aca="false">'Győr megye'!V8</f>
        <v>0</v>
      </c>
      <c r="Q2" s="0" t="n">
        <f aca="false">'Győr megye'!W8</f>
        <v>0</v>
      </c>
      <c r="R2" s="0" t="n">
        <f aca="false">'Győr megye'!Y8</f>
        <v>395</v>
      </c>
      <c r="S2" s="0" t="n">
        <f aca="false">'Győr megye'!Z8</f>
        <v>0</v>
      </c>
      <c r="T2" s="0" t="n">
        <f aca="false">'Győr megye'!AA8</f>
        <v>0</v>
      </c>
      <c r="U2" s="0" t="n">
        <f aca="false">'Győr megye'!AB8</f>
        <v>0</v>
      </c>
      <c r="V2" s="0" t="n">
        <f aca="false">'Győr megye'!AC8</f>
        <v>0</v>
      </c>
    </row>
    <row r="3" customFormat="false" ht="13.8" hidden="false" customHeight="false" outlineLevel="0" collapsed="false">
      <c r="A3" s="0" t="str">
        <f aca="false">'Győr megye'!A9</f>
        <v>Csanakhegy</v>
      </c>
      <c r="B3" s="0" t="n">
        <f aca="false">'Győr megye'!F9</f>
        <v>935</v>
      </c>
      <c r="C3" s="0" t="n">
        <f aca="false">'Győr megye'!G9</f>
        <v>3</v>
      </c>
      <c r="D3" s="0" t="n">
        <f aca="false">'Győr megye'!H9</f>
        <v>0</v>
      </c>
      <c r="E3" s="0" t="n">
        <f aca="false">'Győr megye'!I9</f>
        <v>0</v>
      </c>
      <c r="F3" s="0" t="n">
        <f aca="false">'Győr megye'!J9</f>
        <v>0</v>
      </c>
      <c r="G3" s="0" t="n">
        <f aca="false">'Győr megye'!K9</f>
        <v>0</v>
      </c>
      <c r="H3" s="0" t="n">
        <f aca="false">'Győr megye'!M9</f>
        <v>1013</v>
      </c>
      <c r="I3" s="0" t="n">
        <f aca="false">'Győr megye'!N9</f>
        <v>3</v>
      </c>
      <c r="J3" s="0" t="n">
        <f aca="false">'Győr megye'!O9</f>
        <v>0</v>
      </c>
      <c r="K3" s="0" t="n">
        <f aca="false">'Győr megye'!P9</f>
        <v>0</v>
      </c>
      <c r="L3" s="0" t="n">
        <f aca="false">'Győr megye'!Q9</f>
        <v>0</v>
      </c>
      <c r="M3" s="0" t="n">
        <f aca="false">'Győr megye'!S9</f>
        <v>1070</v>
      </c>
      <c r="N3" s="0" t="n">
        <f aca="false">'Győr megye'!T9</f>
        <v>2</v>
      </c>
      <c r="O3" s="0" t="n">
        <f aca="false">'Győr megye'!U9</f>
        <v>0</v>
      </c>
      <c r="P3" s="0" t="n">
        <f aca="false">'Győr megye'!V9</f>
        <v>0</v>
      </c>
      <c r="Q3" s="0" t="n">
        <f aca="false">'Győr megye'!W9</f>
        <v>0</v>
      </c>
      <c r="R3" s="0" t="n">
        <f aca="false">'Győr megye'!Y9</f>
        <v>1159</v>
      </c>
      <c r="S3" s="0" t="n">
        <f aca="false">'Győr megye'!Z9</f>
        <v>1</v>
      </c>
      <c r="T3" s="0" t="n">
        <f aca="false">'Győr megye'!AA9</f>
        <v>0</v>
      </c>
      <c r="U3" s="0" t="n">
        <f aca="false">'Győr megye'!AB9</f>
        <v>0</v>
      </c>
      <c r="V3" s="0" t="n">
        <f aca="false">'Győr megye'!AC9</f>
        <v>0</v>
      </c>
    </row>
    <row r="4" customFormat="false" ht="13.8" hidden="false" customHeight="false" outlineLevel="0" collapsed="false">
      <c r="A4" s="0" t="str">
        <f aca="false">'Győr megye'!A10</f>
        <v>Csécsény, Rábacsécsény</v>
      </c>
      <c r="B4" s="0" t="n">
        <f aca="false">'Győr megye'!F10</f>
        <v>733</v>
      </c>
      <c r="C4" s="0" t="n">
        <f aca="false">'Győr megye'!G10</f>
        <v>0</v>
      </c>
      <c r="D4" s="0" t="n">
        <f aca="false">'Győr megye'!H10</f>
        <v>0</v>
      </c>
      <c r="E4" s="0" t="n">
        <f aca="false">'Győr megye'!I10</f>
        <v>0</v>
      </c>
      <c r="F4" s="0" t="n">
        <f aca="false">'Győr megye'!J10</f>
        <v>0</v>
      </c>
      <c r="G4" s="0" t="n">
        <f aca="false">'Győr megye'!K10</f>
        <v>0</v>
      </c>
      <c r="H4" s="0" t="n">
        <f aca="false">'Győr megye'!M10</f>
        <v>797</v>
      </c>
      <c r="I4" s="0" t="n">
        <f aca="false">'Győr megye'!N10</f>
        <v>4</v>
      </c>
      <c r="J4" s="0" t="n">
        <f aca="false">'Győr megye'!O10</f>
        <v>0</v>
      </c>
      <c r="K4" s="0" t="n">
        <f aca="false">'Győr megye'!P10</f>
        <v>0</v>
      </c>
      <c r="L4" s="0" t="n">
        <f aca="false">'Győr megye'!Q10</f>
        <v>0</v>
      </c>
      <c r="M4" s="0" t="n">
        <f aca="false">'Győr megye'!S10</f>
        <v>721</v>
      </c>
      <c r="N4" s="0" t="n">
        <f aca="false">'Győr megye'!T10</f>
        <v>2</v>
      </c>
      <c r="O4" s="0" t="n">
        <f aca="false">'Győr megye'!U10</f>
        <v>0</v>
      </c>
      <c r="P4" s="0" t="n">
        <f aca="false">'Győr megye'!V10</f>
        <v>0</v>
      </c>
      <c r="Q4" s="0" t="n">
        <f aca="false">'Győr megye'!W10</f>
        <v>11</v>
      </c>
      <c r="R4" s="0" t="n">
        <f aca="false">'Győr megye'!Y10</f>
        <v>806</v>
      </c>
      <c r="S4" s="0" t="n">
        <f aca="false">'Győr megye'!Z10</f>
        <v>0</v>
      </c>
      <c r="T4" s="0" t="n">
        <f aca="false">'Győr megye'!AA10</f>
        <v>0</v>
      </c>
      <c r="U4" s="0" t="n">
        <f aca="false">'Győr megye'!AB10</f>
        <v>0</v>
      </c>
      <c r="V4" s="0" t="n">
        <f aca="false">'Győr megye'!AC10</f>
        <v>0</v>
      </c>
    </row>
    <row r="5" customFormat="false" ht="13.8" hidden="false" customHeight="false" outlineLevel="0" collapsed="false">
      <c r="A5" s="0" t="str">
        <f aca="false">'Győr megye'!A11</f>
        <v>Csikvánd</v>
      </c>
      <c r="B5" s="0" t="n">
        <f aca="false">'Győr megye'!F11</f>
        <v>858</v>
      </c>
      <c r="C5" s="0" t="n">
        <f aca="false">'Győr megye'!G11</f>
        <v>0</v>
      </c>
      <c r="D5" s="0" t="n">
        <f aca="false">'Győr megye'!H11</f>
        <v>0</v>
      </c>
      <c r="E5" s="0" t="n">
        <f aca="false">'Győr megye'!I11</f>
        <v>0</v>
      </c>
      <c r="F5" s="0" t="n">
        <f aca="false">'Győr megye'!J11</f>
        <v>0</v>
      </c>
      <c r="G5" s="0" t="n">
        <f aca="false">'Győr megye'!K11</f>
        <v>0</v>
      </c>
      <c r="H5" s="0" t="n">
        <f aca="false">'Győr megye'!M11</f>
        <v>917</v>
      </c>
      <c r="I5" s="0" t="n">
        <f aca="false">'Győr megye'!N11</f>
        <v>5</v>
      </c>
      <c r="J5" s="0" t="n">
        <f aca="false">'Győr megye'!O11</f>
        <v>0</v>
      </c>
      <c r="K5" s="0" t="n">
        <f aca="false">'Győr megye'!P11</f>
        <v>0</v>
      </c>
      <c r="L5" s="0" t="n">
        <f aca="false">'Győr megye'!Q11</f>
        <v>0</v>
      </c>
      <c r="M5" s="0" t="n">
        <f aca="false">'Győr megye'!S11</f>
        <v>936</v>
      </c>
      <c r="N5" s="0" t="n">
        <f aca="false">'Győr megye'!T11</f>
        <v>0</v>
      </c>
      <c r="O5" s="0" t="n">
        <f aca="false">'Győr megye'!U11</f>
        <v>0</v>
      </c>
      <c r="P5" s="0" t="n">
        <f aca="false">'Győr megye'!V11</f>
        <v>0</v>
      </c>
      <c r="Q5" s="0" t="n">
        <f aca="false">'Győr megye'!W11</f>
        <v>1</v>
      </c>
      <c r="R5" s="0" t="n">
        <f aca="false">'Győr megye'!Y11</f>
        <v>980</v>
      </c>
      <c r="S5" s="0" t="n">
        <f aca="false">'Győr megye'!Z11</f>
        <v>0</v>
      </c>
      <c r="T5" s="0" t="n">
        <f aca="false">'Győr megye'!AA11</f>
        <v>0</v>
      </c>
      <c r="U5" s="0" t="n">
        <f aca="false">'Győr megye'!AB11</f>
        <v>0</v>
      </c>
      <c r="V5" s="0" t="n">
        <f aca="false">'Győr megye'!AC11</f>
        <v>0</v>
      </c>
    </row>
    <row r="6" customFormat="false" ht="13.8" hidden="false" customHeight="false" outlineLevel="0" collapsed="false">
      <c r="A6" s="0" t="str">
        <f aca="false">'Győr megye'!A12</f>
        <v>Felpécz</v>
      </c>
      <c r="B6" s="0" t="n">
        <f aca="false">'Győr megye'!F12</f>
        <v>1599</v>
      </c>
      <c r="C6" s="0" t="n">
        <f aca="false">'Győr megye'!G12</f>
        <v>5</v>
      </c>
      <c r="D6" s="0" t="n">
        <f aca="false">'Győr megye'!H12</f>
        <v>0</v>
      </c>
      <c r="E6" s="0" t="n">
        <f aca="false">'Győr megye'!I12</f>
        <v>2</v>
      </c>
      <c r="F6" s="0" t="n">
        <f aca="false">'Győr megye'!J12</f>
        <v>0</v>
      </c>
      <c r="G6" s="0" t="n">
        <f aca="false">'Győr megye'!K12</f>
        <v>0</v>
      </c>
      <c r="H6" s="0" t="n">
        <f aca="false">'Győr megye'!M12</f>
        <v>1789</v>
      </c>
      <c r="I6" s="0" t="n">
        <f aca="false">'Győr megye'!N12</f>
        <v>6</v>
      </c>
      <c r="J6" s="0" t="n">
        <f aca="false">'Győr megye'!O12</f>
        <v>0</v>
      </c>
      <c r="K6" s="0" t="n">
        <f aca="false">'Győr megye'!P12</f>
        <v>0</v>
      </c>
      <c r="L6" s="0" t="n">
        <f aca="false">'Győr megye'!Q12</f>
        <v>2</v>
      </c>
      <c r="M6" s="0" t="n">
        <f aca="false">'Győr megye'!S12</f>
        <v>1678</v>
      </c>
      <c r="N6" s="0" t="n">
        <f aca="false">'Győr megye'!T12</f>
        <v>2</v>
      </c>
      <c r="O6" s="0" t="n">
        <f aca="false">'Győr megye'!U12</f>
        <v>0</v>
      </c>
      <c r="P6" s="0" t="n">
        <f aca="false">'Győr megye'!V12</f>
        <v>0</v>
      </c>
      <c r="Q6" s="0" t="n">
        <f aca="false">'Győr megye'!W12</f>
        <v>0</v>
      </c>
      <c r="R6" s="0" t="n">
        <f aca="false">'Győr megye'!Y12</f>
        <v>1532</v>
      </c>
      <c r="S6" s="0" t="n">
        <f aca="false">'Győr megye'!Z12</f>
        <v>0</v>
      </c>
      <c r="T6" s="0" t="n">
        <f aca="false">'Győr megye'!AA12</f>
        <v>0</v>
      </c>
      <c r="U6" s="0" t="n">
        <f aca="false">'Győr megye'!AB12</f>
        <v>0</v>
      </c>
      <c r="V6" s="0" t="n">
        <f aca="false">'Győr megye'!AC12</f>
        <v>0</v>
      </c>
    </row>
    <row r="7" customFormat="false" ht="13.8" hidden="false" customHeight="false" outlineLevel="0" collapsed="false">
      <c r="A7" s="0" t="str">
        <f aca="false">'Győr megye'!A13</f>
        <v>Gyarmat</v>
      </c>
      <c r="B7" s="0" t="n">
        <f aca="false">'Győr megye'!F13</f>
        <v>1114</v>
      </c>
      <c r="C7" s="0" t="n">
        <f aca="false">'Győr megye'!G13</f>
        <v>478</v>
      </c>
      <c r="D7" s="0" t="n">
        <f aca="false">'Győr megye'!H13</f>
        <v>0</v>
      </c>
      <c r="E7" s="0" t="n">
        <f aca="false">'Győr megye'!I13</f>
        <v>0</v>
      </c>
      <c r="F7" s="0" t="n">
        <f aca="false">'Győr megye'!J13</f>
        <v>0</v>
      </c>
      <c r="G7" s="0" t="n">
        <f aca="false">'Győr megye'!K13</f>
        <v>0</v>
      </c>
      <c r="H7" s="0" t="n">
        <f aca="false">'Győr megye'!M13</f>
        <v>1696</v>
      </c>
      <c r="I7" s="0" t="n">
        <f aca="false">'Győr megye'!N13</f>
        <v>26</v>
      </c>
      <c r="J7" s="0" t="n">
        <f aca="false">'Győr megye'!O13</f>
        <v>0</v>
      </c>
      <c r="K7" s="0" t="n">
        <f aca="false">'Győr megye'!P13</f>
        <v>0</v>
      </c>
      <c r="L7" s="0" t="n">
        <f aca="false">'Győr megye'!Q13</f>
        <v>0</v>
      </c>
      <c r="M7" s="0" t="n">
        <f aca="false">'Győr megye'!S13</f>
        <v>1558</v>
      </c>
      <c r="N7" s="0" t="n">
        <f aca="false">'Győr megye'!T13</f>
        <v>59</v>
      </c>
      <c r="O7" s="0" t="n">
        <f aca="false">'Győr megye'!U13</f>
        <v>0</v>
      </c>
      <c r="P7" s="0" t="n">
        <f aca="false">'Győr megye'!V13</f>
        <v>0</v>
      </c>
      <c r="Q7" s="0" t="n">
        <f aca="false">'Győr megye'!W13</f>
        <v>0</v>
      </c>
      <c r="R7" s="0" t="n">
        <f aca="false">'Győr megye'!Y13</f>
        <v>1586</v>
      </c>
      <c r="S7" s="0" t="n">
        <f aca="false">'Győr megye'!Z13</f>
        <v>39</v>
      </c>
      <c r="T7" s="0" t="n">
        <f aca="false">'Győr megye'!AA13</f>
        <v>0</v>
      </c>
      <c r="U7" s="0" t="n">
        <f aca="false">'Győr megye'!AB13</f>
        <v>0</v>
      </c>
      <c r="V7" s="0" t="n">
        <f aca="false">'Győr megye'!AC13</f>
        <v>2</v>
      </c>
    </row>
    <row r="8" customFormat="false" ht="13.8" hidden="false" customHeight="false" outlineLevel="0" collapsed="false">
      <c r="A8" s="0" t="str">
        <f aca="false">'Győr megye'!A14</f>
        <v>Gyirmót</v>
      </c>
      <c r="B8" s="0" t="n">
        <f aca="false">'Győr megye'!F14</f>
        <v>562</v>
      </c>
      <c r="C8" s="0" t="n">
        <f aca="false">'Győr megye'!G14</f>
        <v>0</v>
      </c>
      <c r="D8" s="0" t="n">
        <f aca="false">'Győr megye'!H14</f>
        <v>0</v>
      </c>
      <c r="E8" s="0" t="n">
        <f aca="false">'Győr megye'!I14</f>
        <v>0</v>
      </c>
      <c r="F8" s="0" t="n">
        <f aca="false">'Győr megye'!J14</f>
        <v>0</v>
      </c>
      <c r="G8" s="0" t="n">
        <f aca="false">'Győr megye'!K14</f>
        <v>0</v>
      </c>
      <c r="H8" s="0" t="n">
        <f aca="false">'Győr megye'!M14</f>
        <v>636</v>
      </c>
      <c r="I8" s="0" t="n">
        <f aca="false">'Győr megye'!N14</f>
        <v>0</v>
      </c>
      <c r="J8" s="0" t="n">
        <f aca="false">'Győr megye'!O14</f>
        <v>0</v>
      </c>
      <c r="K8" s="0" t="n">
        <f aca="false">'Győr megye'!P14</f>
        <v>1</v>
      </c>
      <c r="L8" s="0" t="n">
        <f aca="false">'Győr megye'!Q14</f>
        <v>1</v>
      </c>
      <c r="M8" s="0" t="n">
        <f aca="false">'Győr megye'!S14</f>
        <v>711</v>
      </c>
      <c r="N8" s="0" t="n">
        <f aca="false">'Győr megye'!T14</f>
        <v>0</v>
      </c>
      <c r="O8" s="0" t="n">
        <f aca="false">'Győr megye'!U14</f>
        <v>0</v>
      </c>
      <c r="P8" s="0" t="n">
        <f aca="false">'Győr megye'!V14</f>
        <v>0</v>
      </c>
      <c r="Q8" s="0" t="n">
        <f aca="false">'Győr megye'!W14</f>
        <v>0</v>
      </c>
      <c r="R8" s="0" t="n">
        <f aca="false">'Győr megye'!Y14</f>
        <v>757</v>
      </c>
      <c r="S8" s="0" t="n">
        <f aca="false">'Győr megye'!Z14</f>
        <v>3</v>
      </c>
      <c r="T8" s="0" t="n">
        <f aca="false">'Győr megye'!AA14</f>
        <v>0</v>
      </c>
      <c r="U8" s="0" t="n">
        <f aca="false">'Győr megye'!AB14</f>
        <v>1</v>
      </c>
      <c r="V8" s="0" t="n">
        <f aca="false">'Győr megye'!AC14</f>
        <v>3</v>
      </c>
    </row>
    <row r="9" customFormat="false" ht="13.8" hidden="false" customHeight="false" outlineLevel="0" collapsed="false">
      <c r="A9" s="0" t="str">
        <f aca="false">'Győr megye'!A15</f>
        <v>Gyömörö, Gyömöre</v>
      </c>
      <c r="B9" s="0" t="n">
        <f aca="false">'Győr megye'!F15</f>
        <v>1118</v>
      </c>
      <c r="C9" s="0" t="n">
        <f aca="false">'Győr megye'!G15</f>
        <v>10</v>
      </c>
      <c r="D9" s="0" t="n">
        <f aca="false">'Győr megye'!H15</f>
        <v>0</v>
      </c>
      <c r="E9" s="0" t="n">
        <f aca="false">'Győr megye'!I15</f>
        <v>1</v>
      </c>
      <c r="F9" s="0" t="n">
        <f aca="false">'Győr megye'!J15</f>
        <v>0</v>
      </c>
      <c r="G9" s="0" t="n">
        <f aca="false">'Győr megye'!K15</f>
        <v>0</v>
      </c>
      <c r="H9" s="0" t="n">
        <f aca="false">'Győr megye'!M15</f>
        <v>1031</v>
      </c>
      <c r="I9" s="0" t="n">
        <f aca="false">'Győr megye'!N15</f>
        <v>3</v>
      </c>
      <c r="J9" s="0" t="n">
        <f aca="false">'Győr megye'!O15</f>
        <v>0</v>
      </c>
      <c r="K9" s="0" t="n">
        <f aca="false">'Győr megye'!P15</f>
        <v>0</v>
      </c>
      <c r="L9" s="0" t="n">
        <f aca="false">'Győr megye'!Q15</f>
        <v>0</v>
      </c>
      <c r="M9" s="0" t="n">
        <f aca="false">'Győr megye'!S15</f>
        <v>1119</v>
      </c>
      <c r="N9" s="0" t="n">
        <f aca="false">'Győr megye'!T15</f>
        <v>14</v>
      </c>
      <c r="O9" s="0" t="n">
        <f aca="false">'Győr megye'!U15</f>
        <v>0</v>
      </c>
      <c r="P9" s="0" t="n">
        <f aca="false">'Győr megye'!V15</f>
        <v>1</v>
      </c>
      <c r="Q9" s="0" t="n">
        <f aca="false">'Győr megye'!W15</f>
        <v>9</v>
      </c>
      <c r="R9" s="0" t="n">
        <f aca="false">'Győr megye'!Y15</f>
        <v>1393</v>
      </c>
      <c r="S9" s="0" t="n">
        <f aca="false">'Győr megye'!Z15</f>
        <v>4</v>
      </c>
      <c r="T9" s="0" t="n">
        <f aca="false">'Győr megye'!AA15</f>
        <v>0</v>
      </c>
      <c r="U9" s="0" t="n">
        <f aca="false">'Győr megye'!AB15</f>
        <v>1</v>
      </c>
      <c r="V9" s="0" t="n">
        <f aca="false">'Győr megye'!AC15</f>
        <v>23</v>
      </c>
    </row>
    <row r="10" customFormat="false" ht="13.8" hidden="false" customHeight="false" outlineLevel="0" collapsed="false">
      <c r="A10" s="0" t="str">
        <f aca="false">'Győr megye'!A16</f>
        <v>Kajár</v>
      </c>
      <c r="B10" s="0" t="n">
        <f aca="false">'Győr megye'!F16</f>
        <v>1512</v>
      </c>
      <c r="C10" s="0" t="n">
        <f aca="false">'Győr megye'!G16</f>
        <v>16</v>
      </c>
      <c r="D10" s="0" t="n">
        <f aca="false">'Győr megye'!H16</f>
        <v>0</v>
      </c>
      <c r="E10" s="0" t="n">
        <f aca="false">'Győr megye'!I16</f>
        <v>0</v>
      </c>
      <c r="F10" s="0" t="n">
        <f aca="false">'Győr megye'!J16</f>
        <v>0</v>
      </c>
      <c r="G10" s="0" t="n">
        <f aca="false">'Győr megye'!K16</f>
        <v>0</v>
      </c>
      <c r="H10" s="0" t="n">
        <f aca="false">'Győr megye'!M16</f>
        <v>1637</v>
      </c>
      <c r="I10" s="0" t="n">
        <f aca="false">'Győr megye'!N16</f>
        <v>2</v>
      </c>
      <c r="J10" s="0" t="n">
        <f aca="false">'Győr megye'!O16</f>
        <v>0</v>
      </c>
      <c r="K10" s="0" t="n">
        <f aca="false">'Győr megye'!P16</f>
        <v>0</v>
      </c>
      <c r="L10" s="0" t="n">
        <f aca="false">'Győr megye'!Q16</f>
        <v>1</v>
      </c>
      <c r="M10" s="0" t="n">
        <f aca="false">'Győr megye'!S16</f>
        <v>1632</v>
      </c>
      <c r="N10" s="0" t="n">
        <f aca="false">'Győr megye'!T16</f>
        <v>0</v>
      </c>
      <c r="O10" s="0" t="n">
        <f aca="false">'Győr megye'!U16</f>
        <v>0</v>
      </c>
      <c r="P10" s="0" t="n">
        <f aca="false">'Győr megye'!V16</f>
        <v>0</v>
      </c>
      <c r="Q10" s="0" t="n">
        <f aca="false">'Győr megye'!W16</f>
        <v>0</v>
      </c>
      <c r="R10" s="0" t="n">
        <f aca="false">'Győr megye'!Y16</f>
        <v>1572</v>
      </c>
      <c r="S10" s="0" t="n">
        <f aca="false">'Győr megye'!Z16</f>
        <v>0</v>
      </c>
      <c r="T10" s="0" t="n">
        <f aca="false">'Győr megye'!AA16</f>
        <v>0</v>
      </c>
      <c r="U10" s="0" t="n">
        <f aca="false">'Győr megye'!AB16</f>
        <v>0</v>
      </c>
      <c r="V10" s="0" t="n">
        <f aca="false">'Győr megye'!AC16</f>
        <v>0</v>
      </c>
    </row>
    <row r="11" customFormat="false" ht="13.8" hidden="false" customHeight="false" outlineLevel="0" collapsed="false">
      <c r="A11" s="0" t="str">
        <f aca="false">'Győr megye'!A17</f>
        <v>Koronczó</v>
      </c>
      <c r="B11" s="0" t="n">
        <f aca="false">'Győr megye'!F17</f>
        <v>1302</v>
      </c>
      <c r="C11" s="0" t="n">
        <f aca="false">'Győr megye'!G17</f>
        <v>7</v>
      </c>
      <c r="D11" s="0" t="n">
        <f aca="false">'Győr megye'!H17</f>
        <v>0</v>
      </c>
      <c r="E11" s="0" t="n">
        <f aca="false">'Győr megye'!I17</f>
        <v>0</v>
      </c>
      <c r="F11" s="0" t="n">
        <f aca="false">'Győr megye'!J17</f>
        <v>0</v>
      </c>
      <c r="G11" s="0" t="n">
        <f aca="false">'Győr megye'!K17</f>
        <v>0</v>
      </c>
      <c r="H11" s="0" t="n">
        <f aca="false">'Győr megye'!M17</f>
        <v>1408</v>
      </c>
      <c r="I11" s="0" t="n">
        <f aca="false">'Győr megye'!N17</f>
        <v>5</v>
      </c>
      <c r="J11" s="0" t="n">
        <f aca="false">'Győr megye'!O17</f>
        <v>0</v>
      </c>
      <c r="K11" s="0" t="n">
        <f aca="false">'Győr megye'!P17</f>
        <v>0</v>
      </c>
      <c r="L11" s="0" t="n">
        <f aca="false">'Győr megye'!Q17</f>
        <v>0</v>
      </c>
      <c r="M11" s="0" t="n">
        <f aca="false">'Győr megye'!S17</f>
        <v>1572</v>
      </c>
      <c r="N11" s="0" t="n">
        <f aca="false">'Győr megye'!T17</f>
        <v>2</v>
      </c>
      <c r="O11" s="0" t="n">
        <f aca="false">'Győr megye'!U17</f>
        <v>0</v>
      </c>
      <c r="P11" s="0" t="n">
        <f aca="false">'Győr megye'!V17</f>
        <v>1</v>
      </c>
      <c r="Q11" s="0" t="n">
        <f aca="false">'Győr megye'!W17</f>
        <v>1</v>
      </c>
      <c r="R11" s="0" t="n">
        <f aca="false">'Győr megye'!Y17</f>
        <v>1584</v>
      </c>
      <c r="S11" s="0" t="n">
        <f aca="false">'Győr megye'!Z17</f>
        <v>3</v>
      </c>
      <c r="T11" s="0" t="n">
        <f aca="false">'Győr megye'!AA17</f>
        <v>0</v>
      </c>
      <c r="U11" s="0" t="n">
        <f aca="false">'Győr megye'!AB17</f>
        <v>0</v>
      </c>
      <c r="V11" s="0" t="n">
        <f aca="false">'Győr megye'!AC17</f>
        <v>0</v>
      </c>
    </row>
    <row r="12" customFormat="false" ht="13.8" hidden="false" customHeight="false" outlineLevel="0" collapsed="false">
      <c r="A12" s="0" t="str">
        <f aca="false">'Győr megye'!A18</f>
        <v>Malomsok (Ó-)</v>
      </c>
      <c r="B12" s="0" t="n">
        <f aca="false">'Győr megye'!F18</f>
        <v>283</v>
      </c>
      <c r="C12" s="0" t="n">
        <f aca="false">'Győr megye'!G18</f>
        <v>1</v>
      </c>
      <c r="D12" s="0" t="n">
        <f aca="false">'Győr megye'!H18</f>
        <v>0</v>
      </c>
      <c r="E12" s="0" t="n">
        <f aca="false">'Győr megye'!I18</f>
        <v>0</v>
      </c>
      <c r="F12" s="0" t="n">
        <f aca="false">'Győr megye'!J18</f>
        <v>0</v>
      </c>
      <c r="G12" s="0" t="n">
        <f aca="false">'Győr megye'!K18</f>
        <v>0</v>
      </c>
      <c r="H12" s="0" t="n">
        <f aca="false">'Győr megye'!M18</f>
        <v>268</v>
      </c>
      <c r="I12" s="0" t="n">
        <f aca="false">'Győr megye'!N18</f>
        <v>5</v>
      </c>
      <c r="J12" s="0" t="n">
        <f aca="false">'Győr megye'!O18</f>
        <v>0</v>
      </c>
      <c r="K12" s="0" t="n">
        <f aca="false">'Győr megye'!P18</f>
        <v>0</v>
      </c>
      <c r="L12" s="0" t="n">
        <f aca="false">'Győr megye'!Q18</f>
        <v>0</v>
      </c>
      <c r="M12" s="0" t="n">
        <f aca="false">'Győr megye'!S18</f>
        <v>241</v>
      </c>
      <c r="N12" s="0" t="n">
        <f aca="false">'Győr megye'!T18</f>
        <v>2</v>
      </c>
      <c r="O12" s="0" t="n">
        <f aca="false">'Győr megye'!U18</f>
        <v>0</v>
      </c>
      <c r="P12" s="0" t="n">
        <f aca="false">'Győr megye'!V18</f>
        <v>1</v>
      </c>
      <c r="Q12" s="0" t="n">
        <f aca="false">'Győr megye'!W18</f>
        <v>0</v>
      </c>
      <c r="R12" s="0" t="n">
        <f aca="false">'Győr megye'!Y18</f>
        <v>265</v>
      </c>
      <c r="S12" s="0" t="n">
        <f aca="false">'Győr megye'!Z18</f>
        <v>0</v>
      </c>
      <c r="T12" s="0" t="n">
        <f aca="false">'Győr megye'!AA18</f>
        <v>0</v>
      </c>
      <c r="U12" s="0" t="n">
        <f aca="false">'Győr megye'!AB18</f>
        <v>0</v>
      </c>
      <c r="V12" s="0" t="n">
        <f aca="false">'Győr megye'!AC18</f>
        <v>0</v>
      </c>
    </row>
    <row r="13" customFormat="false" ht="13.8" hidden="false" customHeight="false" outlineLevel="0" collapsed="false">
      <c r="A13" s="0" t="str">
        <f aca="false">'Győr megye'!A19</f>
        <v>Malomsok (Uj-)</v>
      </c>
      <c r="B13" s="0" t="n">
        <f aca="false">'Győr megye'!F19</f>
        <v>1242</v>
      </c>
      <c r="C13" s="0" t="n">
        <f aca="false">'Győr megye'!G19</f>
        <v>1</v>
      </c>
      <c r="D13" s="0" t="n">
        <f aca="false">'Győr megye'!H19</f>
        <v>0</v>
      </c>
      <c r="E13" s="0" t="n">
        <f aca="false">'Győr megye'!I19</f>
        <v>0</v>
      </c>
      <c r="F13" s="0" t="n">
        <f aca="false">'Győr megye'!J19</f>
        <v>0</v>
      </c>
      <c r="G13" s="0" t="n">
        <f aca="false">'Győr megye'!K19</f>
        <v>0</v>
      </c>
      <c r="H13" s="0" t="n">
        <f aca="false">'Győr megye'!M19</f>
        <v>1339</v>
      </c>
      <c r="I13" s="0" t="n">
        <f aca="false">'Győr megye'!N19</f>
        <v>2</v>
      </c>
      <c r="J13" s="0" t="n">
        <f aca="false">'Győr megye'!O19</f>
        <v>0</v>
      </c>
      <c r="K13" s="0" t="n">
        <f aca="false">'Győr megye'!P19</f>
        <v>0</v>
      </c>
      <c r="L13" s="0" t="n">
        <f aca="false">'Győr megye'!Q19</f>
        <v>0</v>
      </c>
      <c r="M13" s="0" t="n">
        <f aca="false">'Győr megye'!S19</f>
        <v>1341</v>
      </c>
      <c r="N13" s="0" t="n">
        <f aca="false">'Győr megye'!T19</f>
        <v>11</v>
      </c>
      <c r="O13" s="0" t="n">
        <f aca="false">'Győr megye'!U19</f>
        <v>0</v>
      </c>
      <c r="P13" s="0" t="n">
        <f aca="false">'Győr megye'!V19</f>
        <v>0</v>
      </c>
      <c r="Q13" s="0" t="n">
        <f aca="false">'Győr megye'!W19</f>
        <v>2</v>
      </c>
      <c r="R13" s="0" t="n">
        <f aca="false">'Győr megye'!Y19</f>
        <v>1212</v>
      </c>
      <c r="S13" s="0" t="n">
        <f aca="false">'Győr megye'!Z19</f>
        <v>5</v>
      </c>
      <c r="T13" s="0" t="n">
        <f aca="false">'Győr megye'!AA19</f>
        <v>0</v>
      </c>
      <c r="U13" s="0" t="n">
        <f aca="false">'Győr megye'!AB19</f>
        <v>0</v>
      </c>
      <c r="V13" s="0" t="n">
        <f aca="false">'Győr megye'!AC19</f>
        <v>0</v>
      </c>
    </row>
    <row r="14" customFormat="false" ht="13.8" hidden="false" customHeight="false" outlineLevel="0" collapsed="false">
      <c r="A14" s="0" t="str">
        <f aca="false">'Győr megye'!A20</f>
        <v>Ménfő</v>
      </c>
      <c r="B14" s="0" t="n">
        <f aca="false">'Győr megye'!F20</f>
        <v>841</v>
      </c>
      <c r="C14" s="0" t="n">
        <f aca="false">'Győr megye'!G20</f>
        <v>3</v>
      </c>
      <c r="D14" s="0" t="n">
        <f aca="false">'Győr megye'!H20</f>
        <v>0</v>
      </c>
      <c r="E14" s="0" t="n">
        <f aca="false">'Győr megye'!I20</f>
        <v>0</v>
      </c>
      <c r="F14" s="0" t="n">
        <f aca="false">'Győr megye'!J20</f>
        <v>0</v>
      </c>
      <c r="G14" s="0" t="n">
        <f aca="false">'Győr megye'!K20</f>
        <v>0</v>
      </c>
      <c r="H14" s="0" t="n">
        <f aca="false">'Győr megye'!M20</f>
        <v>881</v>
      </c>
      <c r="I14" s="0" t="n">
        <f aca="false">'Győr megye'!N20</f>
        <v>1</v>
      </c>
      <c r="J14" s="0" t="n">
        <f aca="false">'Győr megye'!O20</f>
        <v>0</v>
      </c>
      <c r="K14" s="0" t="n">
        <f aca="false">'Győr megye'!P20</f>
        <v>0</v>
      </c>
      <c r="L14" s="0" t="n">
        <f aca="false">'Győr megye'!Q20</f>
        <v>2</v>
      </c>
      <c r="M14" s="0" t="n">
        <f aca="false">'Győr megye'!S20</f>
        <v>888</v>
      </c>
      <c r="N14" s="0" t="n">
        <f aca="false">'Győr megye'!T20</f>
        <v>0</v>
      </c>
      <c r="O14" s="0" t="n">
        <f aca="false">'Győr megye'!U20</f>
        <v>0</v>
      </c>
      <c r="P14" s="0" t="n">
        <f aca="false">'Győr megye'!V20</f>
        <v>0</v>
      </c>
      <c r="Q14" s="0" t="n">
        <f aca="false">'Győr megye'!W20</f>
        <v>0</v>
      </c>
      <c r="R14" s="0" t="n">
        <f aca="false">'Győr megye'!Y20</f>
        <v>1062</v>
      </c>
      <c r="S14" s="0" t="n">
        <f aca="false">'Győr megye'!Z20</f>
        <v>1</v>
      </c>
      <c r="T14" s="0" t="n">
        <f aca="false">'Győr megye'!AA20</f>
        <v>0</v>
      </c>
      <c r="U14" s="0" t="n">
        <f aca="false">'Győr megye'!AB20</f>
        <v>0</v>
      </c>
      <c r="V14" s="0" t="n">
        <f aca="false">'Győr megye'!AC20</f>
        <v>2</v>
      </c>
    </row>
    <row r="15" customFormat="false" ht="13.8" hidden="false" customHeight="false" outlineLevel="0" collapsed="false">
      <c r="A15" s="0" t="str">
        <f aca="false">'Győr megye'!A21</f>
        <v>Mérges</v>
      </c>
      <c r="B15" s="0" t="n">
        <f aca="false">'Győr megye'!F21</f>
        <v>239</v>
      </c>
      <c r="C15" s="0" t="n">
        <f aca="false">'Győr megye'!G21</f>
        <v>2</v>
      </c>
      <c r="D15" s="0" t="n">
        <f aca="false">'Győr megye'!H21</f>
        <v>0</v>
      </c>
      <c r="E15" s="0" t="n">
        <f aca="false">'Győr megye'!I21</f>
        <v>0</v>
      </c>
      <c r="F15" s="0" t="n">
        <f aca="false">'Győr megye'!J21</f>
        <v>0</v>
      </c>
      <c r="G15" s="0" t="n">
        <f aca="false">'Győr megye'!K21</f>
        <v>0</v>
      </c>
      <c r="H15" s="0" t="n">
        <f aca="false">'Győr megye'!M21</f>
        <v>262</v>
      </c>
      <c r="I15" s="0" t="n">
        <f aca="false">'Győr megye'!N21</f>
        <v>0</v>
      </c>
      <c r="J15" s="0" t="n">
        <f aca="false">'Győr megye'!O21</f>
        <v>0</v>
      </c>
      <c r="K15" s="0" t="n">
        <f aca="false">'Győr megye'!P21</f>
        <v>0</v>
      </c>
      <c r="L15" s="0" t="n">
        <f aca="false">'Győr megye'!Q21</f>
        <v>0</v>
      </c>
      <c r="M15" s="0" t="n">
        <f aca="false">'Győr megye'!S21</f>
        <v>241</v>
      </c>
      <c r="N15" s="0" t="n">
        <f aca="false">'Győr megye'!T21</f>
        <v>0</v>
      </c>
      <c r="O15" s="0" t="n">
        <f aca="false">'Győr megye'!U21</f>
        <v>0</v>
      </c>
      <c r="P15" s="0" t="n">
        <f aca="false">'Győr megye'!V21</f>
        <v>0</v>
      </c>
      <c r="Q15" s="0" t="n">
        <f aca="false">'Győr megye'!W21</f>
        <v>0</v>
      </c>
      <c r="R15" s="0" t="n">
        <f aca="false">'Győr megye'!Y21</f>
        <v>295</v>
      </c>
      <c r="S15" s="0" t="n">
        <f aca="false">'Győr megye'!Z21</f>
        <v>1</v>
      </c>
      <c r="T15" s="0" t="n">
        <f aca="false">'Győr megye'!AA21</f>
        <v>0</v>
      </c>
      <c r="U15" s="0" t="n">
        <f aca="false">'Győr megye'!AB21</f>
        <v>0</v>
      </c>
      <c r="V15" s="0" t="n">
        <f aca="false">'Győr megye'!AC21</f>
        <v>0</v>
      </c>
    </row>
    <row r="16" customFormat="false" ht="13.8" hidden="false" customHeight="false" outlineLevel="0" collapsed="false">
      <c r="A16" s="0" t="str">
        <f aca="false">'Győr megye'!A22</f>
        <v>Móriczhida (Kis-)</v>
      </c>
      <c r="B16" s="0" t="n">
        <f aca="false">'Győr megye'!F22</f>
        <v>251</v>
      </c>
      <c r="C16" s="0" t="n">
        <f aca="false">'Győr megye'!G22</f>
        <v>1</v>
      </c>
      <c r="D16" s="0" t="n">
        <f aca="false">'Győr megye'!H22</f>
        <v>1</v>
      </c>
      <c r="E16" s="0" t="n">
        <f aca="false">'Győr megye'!I22</f>
        <v>0</v>
      </c>
      <c r="F16" s="0" t="n">
        <f aca="false">'Győr megye'!J22</f>
        <v>0</v>
      </c>
      <c r="G16" s="0" t="n">
        <f aca="false">'Győr megye'!K22</f>
        <v>0</v>
      </c>
      <c r="H16" s="0" t="n">
        <f aca="false">'Győr megye'!M22</f>
        <v>304</v>
      </c>
      <c r="I16" s="0" t="n">
        <f aca="false">'Győr megye'!N22</f>
        <v>1</v>
      </c>
      <c r="J16" s="0" t="n">
        <f aca="false">'Győr megye'!O22</f>
        <v>0</v>
      </c>
      <c r="K16" s="0" t="n">
        <f aca="false">'Győr megye'!P22</f>
        <v>0</v>
      </c>
      <c r="L16" s="0" t="n">
        <f aca="false">'Győr megye'!Q22</f>
        <v>0</v>
      </c>
      <c r="M16" s="0" t="n">
        <f aca="false">'Győr megye'!S22</f>
        <v>389</v>
      </c>
      <c r="N16" s="0" t="n">
        <f aca="false">'Győr megye'!T22</f>
        <v>2</v>
      </c>
      <c r="O16" s="0" t="n">
        <f aca="false">'Győr megye'!U22</f>
        <v>0</v>
      </c>
      <c r="P16" s="0" t="n">
        <f aca="false">'Győr megye'!V22</f>
        <v>0</v>
      </c>
      <c r="Q16" s="0" t="n">
        <f aca="false">'Győr megye'!W22</f>
        <v>0</v>
      </c>
      <c r="R16" s="0" t="n">
        <f aca="false">'Győr megye'!Y22</f>
        <v>420</v>
      </c>
      <c r="S16" s="0" t="n">
        <f aca="false">'Győr megye'!Z22</f>
        <v>0</v>
      </c>
      <c r="T16" s="0" t="n">
        <f aca="false">'Győr megye'!AA22</f>
        <v>0</v>
      </c>
      <c r="U16" s="0" t="n">
        <f aca="false">'Győr megye'!AB22</f>
        <v>0</v>
      </c>
      <c r="V16" s="0" t="n">
        <f aca="false">'Győr megye'!AC22</f>
        <v>0</v>
      </c>
    </row>
    <row r="17" customFormat="false" ht="13.8" hidden="false" customHeight="false" outlineLevel="0" collapsed="false">
      <c r="A17" s="0" t="str">
        <f aca="false">'Győr megye'!A23</f>
        <v>Móriczhida (Nagy-)</v>
      </c>
      <c r="B17" s="0" t="n">
        <f aca="false">'Győr megye'!F23</f>
        <v>988</v>
      </c>
      <c r="C17" s="0" t="n">
        <f aca="false">'Győr megye'!G23</f>
        <v>1</v>
      </c>
      <c r="D17" s="0" t="n">
        <f aca="false">'Győr megye'!H23</f>
        <v>0</v>
      </c>
      <c r="E17" s="0" t="n">
        <f aca="false">'Győr megye'!I23</f>
        <v>0</v>
      </c>
      <c r="F17" s="0" t="n">
        <f aca="false">'Győr megye'!J23</f>
        <v>0</v>
      </c>
      <c r="G17" s="0" t="n">
        <f aca="false">'Győr megye'!K23</f>
        <v>0</v>
      </c>
      <c r="H17" s="0" t="n">
        <f aca="false">'Győr megye'!M23</f>
        <v>1150</v>
      </c>
      <c r="I17" s="0" t="n">
        <f aca="false">'Győr megye'!N23</f>
        <v>4</v>
      </c>
      <c r="J17" s="0" t="n">
        <f aca="false">'Győr megye'!O23</f>
        <v>0</v>
      </c>
      <c r="K17" s="0" t="n">
        <f aca="false">'Győr megye'!P23</f>
        <v>0</v>
      </c>
      <c r="L17" s="0" t="n">
        <f aca="false">'Győr megye'!Q23</f>
        <v>0</v>
      </c>
      <c r="M17" s="0" t="n">
        <f aca="false">'Győr megye'!S23</f>
        <v>1147</v>
      </c>
      <c r="N17" s="0" t="n">
        <f aca="false">'Győr megye'!T23</f>
        <v>1</v>
      </c>
      <c r="O17" s="0" t="n">
        <f aca="false">'Győr megye'!U23</f>
        <v>0</v>
      </c>
      <c r="P17" s="0" t="n">
        <f aca="false">'Győr megye'!V23</f>
        <v>0</v>
      </c>
      <c r="Q17" s="0" t="n">
        <f aca="false">'Győr megye'!W23</f>
        <v>0</v>
      </c>
      <c r="R17" s="0" t="n">
        <f aca="false">'Győr megye'!Y23</f>
        <v>1129</v>
      </c>
      <c r="S17" s="0" t="n">
        <f aca="false">'Győr megye'!Z23</f>
        <v>1</v>
      </c>
      <c r="T17" s="0" t="n">
        <f aca="false">'Győr megye'!AA23</f>
        <v>0</v>
      </c>
      <c r="U17" s="0" t="n">
        <f aca="false">'Győr megye'!AB23</f>
        <v>0</v>
      </c>
      <c r="V17" s="0" t="n">
        <f aca="false">'Győr megye'!AC23</f>
        <v>9</v>
      </c>
    </row>
    <row r="18" customFormat="false" ht="13.8" hidden="false" customHeight="false" outlineLevel="0" collapsed="false">
      <c r="A18" s="0" t="str">
        <f aca="false">'Győr megye'!A24</f>
        <v>Pátkahegy, Sokorópátka</v>
      </c>
      <c r="B18" s="0" t="n">
        <f aca="false">'Győr megye'!F24</f>
        <v>1005</v>
      </c>
      <c r="C18" s="0" t="n">
        <f aca="false">'Győr megye'!G24</f>
        <v>13</v>
      </c>
      <c r="D18" s="0" t="n">
        <f aca="false">'Győr megye'!H24</f>
        <v>0</v>
      </c>
      <c r="E18" s="0" t="n">
        <f aca="false">'Győr megye'!I24</f>
        <v>0</v>
      </c>
      <c r="F18" s="0" t="n">
        <f aca="false">'Győr megye'!J24</f>
        <v>0</v>
      </c>
      <c r="G18" s="0" t="n">
        <f aca="false">'Győr megye'!K24</f>
        <v>0</v>
      </c>
      <c r="H18" s="0" t="n">
        <f aca="false">'Győr megye'!M24</f>
        <v>1027</v>
      </c>
      <c r="I18" s="0" t="n">
        <f aca="false">'Győr megye'!N24</f>
        <v>5</v>
      </c>
      <c r="J18" s="0" t="n">
        <f aca="false">'Győr megye'!O24</f>
        <v>0</v>
      </c>
      <c r="K18" s="0" t="n">
        <f aca="false">'Győr megye'!P24</f>
        <v>3</v>
      </c>
      <c r="L18" s="0" t="n">
        <f aca="false">'Győr megye'!Q24</f>
        <v>0</v>
      </c>
      <c r="M18" s="0" t="n">
        <f aca="false">'Győr megye'!S24</f>
        <v>1085</v>
      </c>
      <c r="N18" s="0" t="n">
        <f aca="false">'Győr megye'!T24</f>
        <v>2</v>
      </c>
      <c r="O18" s="0" t="n">
        <f aca="false">'Győr megye'!U24</f>
        <v>0</v>
      </c>
      <c r="P18" s="0" t="n">
        <f aca="false">'Győr megye'!V24</f>
        <v>0</v>
      </c>
      <c r="Q18" s="0" t="n">
        <f aca="false">'Győr megye'!W24</f>
        <v>0</v>
      </c>
      <c r="R18" s="0" t="n">
        <f aca="false">'Győr megye'!Y24</f>
        <v>1191</v>
      </c>
      <c r="S18" s="0" t="n">
        <f aca="false">'Győr megye'!Z24</f>
        <v>0</v>
      </c>
      <c r="T18" s="0" t="n">
        <f aca="false">'Győr megye'!AA24</f>
        <v>0</v>
      </c>
      <c r="U18" s="0" t="n">
        <f aca="false">'Győr megye'!AB24</f>
        <v>0</v>
      </c>
      <c r="V18" s="0" t="n">
        <f aca="false">'Győr megye'!AC24</f>
        <v>0</v>
      </c>
    </row>
    <row r="19" customFormat="false" ht="13.8" hidden="false" customHeight="false" outlineLevel="0" collapsed="false">
      <c r="A19" s="0" t="str">
        <f aca="false">'Győr megye'!A25</f>
        <v>Pécz (Kis-)</v>
      </c>
      <c r="B19" s="0" t="n">
        <f aca="false">'Győr megye'!F25</f>
        <v>762</v>
      </c>
      <c r="C19" s="0" t="n">
        <f aca="false">'Győr megye'!G25</f>
        <v>1</v>
      </c>
      <c r="D19" s="0" t="n">
        <f aca="false">'Győr megye'!H25</f>
        <v>0</v>
      </c>
      <c r="E19" s="0" t="n">
        <f aca="false">'Győr megye'!I25</f>
        <v>0</v>
      </c>
      <c r="F19" s="0" t="n">
        <f aca="false">'Győr megye'!J25</f>
        <v>0</v>
      </c>
      <c r="G19" s="0" t="n">
        <f aca="false">'Győr megye'!K25</f>
        <v>0</v>
      </c>
      <c r="H19" s="0" t="n">
        <f aca="false">'Győr megye'!M25</f>
        <v>761</v>
      </c>
      <c r="I19" s="0" t="n">
        <f aca="false">'Győr megye'!N25</f>
        <v>0</v>
      </c>
      <c r="J19" s="0" t="n">
        <f aca="false">'Győr megye'!O25</f>
        <v>0</v>
      </c>
      <c r="K19" s="0" t="n">
        <f aca="false">'Győr megye'!P25</f>
        <v>0</v>
      </c>
      <c r="L19" s="0" t="n">
        <f aca="false">'Győr megye'!Q25</f>
        <v>0</v>
      </c>
      <c r="M19" s="0" t="n">
        <f aca="false">'Győr megye'!S25</f>
        <v>760</v>
      </c>
      <c r="N19" s="0" t="n">
        <f aca="false">'Győr megye'!T25</f>
        <v>4</v>
      </c>
      <c r="O19" s="0" t="n">
        <f aca="false">'Győr megye'!U25</f>
        <v>0</v>
      </c>
      <c r="P19" s="0" t="n">
        <f aca="false">'Győr megye'!V25</f>
        <v>0</v>
      </c>
      <c r="Q19" s="0" t="n">
        <f aca="false">'Győr megye'!W25</f>
        <v>0</v>
      </c>
      <c r="R19" s="0" t="n">
        <f aca="false">'Győr megye'!Y25</f>
        <v>704</v>
      </c>
      <c r="S19" s="0" t="n">
        <f aca="false">'Győr megye'!Z25</f>
        <v>1</v>
      </c>
      <c r="T19" s="0" t="n">
        <f aca="false">'Győr megye'!AA25</f>
        <v>0</v>
      </c>
      <c r="U19" s="0" t="n">
        <f aca="false">'Győr megye'!AB25</f>
        <v>0</v>
      </c>
      <c r="V19" s="0" t="n">
        <f aca="false">'Győr megye'!AC25</f>
        <v>0</v>
      </c>
    </row>
    <row r="20" customFormat="false" ht="13.8" hidden="false" customHeight="false" outlineLevel="0" collapsed="false">
      <c r="A20" s="0" t="str">
        <f aca="false">'Győr megye'!A26</f>
        <v>Szemere, Győrszemere</v>
      </c>
      <c r="B20" s="0" t="n">
        <f aca="false">'Győr megye'!F26</f>
        <v>1508</v>
      </c>
      <c r="C20" s="0" t="n">
        <f aca="false">'Győr megye'!G26</f>
        <v>17</v>
      </c>
      <c r="D20" s="0" t="n">
        <f aca="false">'Győr megye'!H26</f>
        <v>0</v>
      </c>
      <c r="E20" s="0" t="n">
        <f aca="false">'Győr megye'!I26</f>
        <v>1</v>
      </c>
      <c r="F20" s="0" t="n">
        <f aca="false">'Győr megye'!J26</f>
        <v>0</v>
      </c>
      <c r="G20" s="0" t="n">
        <f aca="false">'Győr megye'!K26</f>
        <v>0</v>
      </c>
      <c r="H20" s="0" t="n">
        <f aca="false">'Győr megye'!M26</f>
        <v>1489</v>
      </c>
      <c r="I20" s="0" t="n">
        <f aca="false">'Győr megye'!N26</f>
        <v>0</v>
      </c>
      <c r="J20" s="0" t="n">
        <f aca="false">'Győr megye'!O26</f>
        <v>0</v>
      </c>
      <c r="K20" s="0" t="n">
        <f aca="false">'Győr megye'!P26</f>
        <v>1</v>
      </c>
      <c r="L20" s="0" t="n">
        <f aca="false">'Győr megye'!Q26</f>
        <v>2</v>
      </c>
      <c r="M20" s="0" t="n">
        <f aca="false">'Győr megye'!S26</f>
        <v>1692</v>
      </c>
      <c r="N20" s="0" t="n">
        <f aca="false">'Győr megye'!T26</f>
        <v>5</v>
      </c>
      <c r="O20" s="0" t="n">
        <f aca="false">'Győr megye'!U26</f>
        <v>0</v>
      </c>
      <c r="P20" s="0" t="n">
        <f aca="false">'Győr megye'!V26</f>
        <v>0</v>
      </c>
      <c r="Q20" s="0" t="n">
        <f aca="false">'Győr megye'!W26</f>
        <v>2</v>
      </c>
      <c r="R20" s="0" t="n">
        <f aca="false">'Győr megye'!Y26</f>
        <v>1690</v>
      </c>
      <c r="S20" s="0" t="n">
        <f aca="false">'Győr megye'!Z26</f>
        <v>6</v>
      </c>
      <c r="T20" s="0" t="n">
        <f aca="false">'Győr megye'!AA26</f>
        <v>0</v>
      </c>
      <c r="U20" s="0" t="n">
        <f aca="false">'Győr megye'!AB26</f>
        <v>0</v>
      </c>
      <c r="V20" s="0" t="n">
        <f aca="false">'Győr megye'!AC26</f>
        <v>0</v>
      </c>
    </row>
    <row r="21" customFormat="false" ht="13.8" hidden="false" customHeight="false" outlineLevel="0" collapsed="false">
      <c r="A21" s="0" t="str">
        <f aca="false">'Győr megye'!A27</f>
        <v>Szentmihály (Rába-)</v>
      </c>
      <c r="B21" s="0" t="n">
        <f aca="false">'Győr megye'!F27</f>
        <v>504</v>
      </c>
      <c r="C21" s="0" t="n">
        <f aca="false">'Győr megye'!G27</f>
        <v>0</v>
      </c>
      <c r="D21" s="0" t="n">
        <f aca="false">'Győr megye'!H27</f>
        <v>0</v>
      </c>
      <c r="E21" s="0" t="n">
        <f aca="false">'Győr megye'!I27</f>
        <v>0</v>
      </c>
      <c r="F21" s="0" t="n">
        <f aca="false">'Győr megye'!J27</f>
        <v>0</v>
      </c>
      <c r="G21" s="0" t="n">
        <f aca="false">'Győr megye'!K27</f>
        <v>0</v>
      </c>
      <c r="H21" s="0" t="n">
        <f aca="false">'Győr megye'!M27</f>
        <v>582</v>
      </c>
      <c r="I21" s="0" t="n">
        <f aca="false">'Győr megye'!N27</f>
        <v>2</v>
      </c>
      <c r="J21" s="0" t="n">
        <f aca="false">'Győr megye'!O27</f>
        <v>0</v>
      </c>
      <c r="K21" s="0" t="n">
        <f aca="false">'Győr megye'!P27</f>
        <v>0</v>
      </c>
      <c r="L21" s="0" t="n">
        <f aca="false">'Győr megye'!Q27</f>
        <v>0</v>
      </c>
      <c r="M21" s="0" t="n">
        <f aca="false">'Győr megye'!S27</f>
        <v>625</v>
      </c>
      <c r="N21" s="0" t="n">
        <f aca="false">'Győr megye'!T27</f>
        <v>0</v>
      </c>
      <c r="O21" s="0" t="n">
        <f aca="false">'Győr megye'!U27</f>
        <v>0</v>
      </c>
      <c r="P21" s="0" t="n">
        <f aca="false">'Győr megye'!V27</f>
        <v>0</v>
      </c>
      <c r="Q21" s="0" t="n">
        <f aca="false">'Győr megye'!W27</f>
        <v>0</v>
      </c>
      <c r="R21" s="0" t="n">
        <f aca="false">'Győr megye'!Y27</f>
        <v>619</v>
      </c>
      <c r="S21" s="0" t="n">
        <f aca="false">'Győr megye'!Z27</f>
        <v>0</v>
      </c>
      <c r="T21" s="0" t="n">
        <f aca="false">'Győr megye'!AA27</f>
        <v>0</v>
      </c>
      <c r="U21" s="0" t="n">
        <f aca="false">'Győr megye'!AB27</f>
        <v>0</v>
      </c>
      <c r="V21" s="0" t="n">
        <f aca="false">'Győr megye'!AC27</f>
        <v>0</v>
      </c>
    </row>
    <row r="22" customFormat="false" ht="13.8" hidden="false" customHeight="false" outlineLevel="0" collapsed="false">
      <c r="A22" s="0" t="str">
        <f aca="false">'Győr megye'!A28</f>
        <v>Szentmiklós (Rába-)</v>
      </c>
      <c r="B22" s="0" t="n">
        <f aca="false">'Győr megye'!F28</f>
        <v>204</v>
      </c>
      <c r="C22" s="0" t="n">
        <f aca="false">'Győr megye'!G28</f>
        <v>0</v>
      </c>
      <c r="D22" s="0" t="n">
        <f aca="false">'Győr megye'!H28</f>
        <v>0</v>
      </c>
      <c r="E22" s="0" t="n">
        <f aca="false">'Győr megye'!I28</f>
        <v>0</v>
      </c>
      <c r="F22" s="0" t="n">
        <f aca="false">'Győr megye'!J28</f>
        <v>0</v>
      </c>
      <c r="G22" s="0" t="n">
        <f aca="false">'Győr megye'!K28</f>
        <v>0</v>
      </c>
      <c r="H22" s="0" t="n">
        <f aca="false">'Győr megye'!M28</f>
        <v>200</v>
      </c>
      <c r="I22" s="0" t="n">
        <f aca="false">'Győr megye'!N28</f>
        <v>0</v>
      </c>
      <c r="J22" s="0" t="n">
        <f aca="false">'Győr megye'!O28</f>
        <v>0</v>
      </c>
      <c r="K22" s="0" t="n">
        <f aca="false">'Győr megye'!P28</f>
        <v>0</v>
      </c>
      <c r="L22" s="0" t="n">
        <f aca="false">'Győr megye'!Q28</f>
        <v>0</v>
      </c>
      <c r="M22" s="0" t="n">
        <f aca="false">'Győr megye'!S28</f>
        <v>205</v>
      </c>
      <c r="N22" s="0" t="n">
        <f aca="false">'Győr megye'!T28</f>
        <v>0</v>
      </c>
      <c r="O22" s="0" t="n">
        <f aca="false">'Győr megye'!U28</f>
        <v>0</v>
      </c>
      <c r="P22" s="0" t="n">
        <f aca="false">'Győr megye'!V28</f>
        <v>0</v>
      </c>
      <c r="Q22" s="0" t="n">
        <f aca="false">'Győr megye'!W28</f>
        <v>0</v>
      </c>
      <c r="R22" s="0" t="n">
        <f aca="false">'Győr megye'!Y28</f>
        <v>224</v>
      </c>
      <c r="S22" s="0" t="n">
        <f aca="false">'Győr megye'!Z28</f>
        <v>1</v>
      </c>
      <c r="T22" s="0" t="n">
        <f aca="false">'Győr megye'!AA28</f>
        <v>0</v>
      </c>
      <c r="U22" s="0" t="n">
        <f aca="false">'Győr megye'!AB28</f>
        <v>0</v>
      </c>
      <c r="V22" s="0" t="n">
        <f aca="false">'Győr megye'!AC28</f>
        <v>0</v>
      </c>
    </row>
    <row r="23" customFormat="false" ht="13.8" hidden="false" customHeight="false" outlineLevel="0" collapsed="false">
      <c r="A23" s="0" t="str">
        <f aca="false">'Győr megye'!A29</f>
        <v>Szerecseny</v>
      </c>
      <c r="B23" s="0" t="n">
        <f aca="false">'Győr megye'!F29</f>
        <v>884</v>
      </c>
      <c r="C23" s="0" t="n">
        <f aca="false">'Győr megye'!G29</f>
        <v>54</v>
      </c>
      <c r="D23" s="0" t="n">
        <f aca="false">'Győr megye'!H29</f>
        <v>0</v>
      </c>
      <c r="E23" s="0" t="n">
        <f aca="false">'Győr megye'!I29</f>
        <v>0</v>
      </c>
      <c r="F23" s="0" t="n">
        <f aca="false">'Győr megye'!J29</f>
        <v>0</v>
      </c>
      <c r="G23" s="0" t="n">
        <f aca="false">'Győr megye'!K29</f>
        <v>0</v>
      </c>
      <c r="H23" s="0" t="n">
        <f aca="false">'Győr megye'!M29</f>
        <v>979</v>
      </c>
      <c r="I23" s="0" t="n">
        <f aca="false">'Győr megye'!N29</f>
        <v>52</v>
      </c>
      <c r="J23" s="0" t="n">
        <f aca="false">'Győr megye'!O29</f>
        <v>0</v>
      </c>
      <c r="K23" s="0" t="n">
        <f aca="false">'Győr megye'!P29</f>
        <v>1</v>
      </c>
      <c r="L23" s="0" t="n">
        <f aca="false">'Győr megye'!Q29</f>
        <v>0</v>
      </c>
      <c r="M23" s="0" t="n">
        <f aca="false">'Győr megye'!S29</f>
        <v>1018</v>
      </c>
      <c r="N23" s="0" t="n">
        <f aca="false">'Győr megye'!T29</f>
        <v>22</v>
      </c>
      <c r="O23" s="0" t="n">
        <f aca="false">'Győr megye'!U29</f>
        <v>0</v>
      </c>
      <c r="P23" s="0" t="n">
        <f aca="false">'Győr megye'!V29</f>
        <v>0</v>
      </c>
      <c r="Q23" s="0" t="n">
        <f aca="false">'Győr megye'!W29</f>
        <v>0</v>
      </c>
      <c r="R23" s="0" t="n">
        <f aca="false">'Győr megye'!Y29</f>
        <v>1115</v>
      </c>
      <c r="S23" s="0" t="n">
        <f aca="false">'Győr megye'!Z29</f>
        <v>1</v>
      </c>
      <c r="T23" s="0" t="n">
        <f aca="false">'Győr megye'!AA29</f>
        <v>0</v>
      </c>
      <c r="U23" s="0" t="n">
        <f aca="false">'Győr megye'!AB29</f>
        <v>0</v>
      </c>
      <c r="V23" s="0" t="n">
        <f aca="false">'Győr megye'!AC29</f>
        <v>0</v>
      </c>
    </row>
    <row r="24" customFormat="false" ht="13.8" hidden="false" customHeight="false" outlineLevel="0" collapsed="false">
      <c r="A24" s="0" t="str">
        <f aca="false">'Győr megye'!A30</f>
        <v>Tényőfalu</v>
      </c>
      <c r="B24" s="0" t="n">
        <f aca="false">'Győr megye'!F30</f>
        <v>892</v>
      </c>
      <c r="C24" s="0" t="n">
        <f aca="false">'Győr megye'!G30</f>
        <v>0</v>
      </c>
      <c r="D24" s="0" t="n">
        <f aca="false">'Győr megye'!H30</f>
        <v>0</v>
      </c>
      <c r="E24" s="0" t="n">
        <f aca="false">'Győr megye'!I30</f>
        <v>1</v>
      </c>
      <c r="F24" s="0" t="n">
        <f aca="false">'Győr megye'!J30</f>
        <v>0</v>
      </c>
      <c r="G24" s="0" t="n">
        <f aca="false">'Győr megye'!K30</f>
        <v>0</v>
      </c>
      <c r="H24" s="0" t="n">
        <f aca="false">'Győr megye'!M30</f>
        <v>1032</v>
      </c>
      <c r="I24" s="0" t="n">
        <f aca="false">'Győr megye'!N30</f>
        <v>2</v>
      </c>
      <c r="J24" s="0" t="n">
        <f aca="false">'Győr megye'!O30</f>
        <v>0</v>
      </c>
      <c r="K24" s="0" t="n">
        <f aca="false">'Győr megye'!P30</f>
        <v>0</v>
      </c>
      <c r="L24" s="0" t="n">
        <f aca="false">'Győr megye'!Q30</f>
        <v>0</v>
      </c>
      <c r="M24" s="0" t="n">
        <f aca="false">'Győr megye'!S30</f>
        <v>1044</v>
      </c>
      <c r="N24" s="0" t="n">
        <f aca="false">'Győr megye'!T30</f>
        <v>1</v>
      </c>
      <c r="O24" s="0" t="n">
        <f aca="false">'Győr megye'!U30</f>
        <v>0</v>
      </c>
      <c r="P24" s="0" t="n">
        <f aca="false">'Győr megye'!V30</f>
        <v>0</v>
      </c>
      <c r="Q24" s="0" t="n">
        <f aca="false">'Győr megye'!W30</f>
        <v>0</v>
      </c>
      <c r="R24" s="0" t="n">
        <f aca="false">'Győr megye'!Y30</f>
        <v>1042</v>
      </c>
      <c r="S24" s="0" t="n">
        <f aca="false">'Győr megye'!Z30</f>
        <v>0</v>
      </c>
      <c r="T24" s="0" t="n">
        <f aca="false">'Győr megye'!AA30</f>
        <v>0</v>
      </c>
      <c r="U24" s="0" t="n">
        <f aca="false">'Győr megye'!AB30</f>
        <v>0</v>
      </c>
      <c r="V24" s="0" t="n">
        <f aca="false">'Győr megye'!AC30</f>
        <v>21</v>
      </c>
    </row>
    <row r="25" customFormat="false" ht="13.8" hidden="false" customHeight="false" outlineLevel="0" collapsed="false">
      <c r="A25" s="0" t="str">
        <f aca="false">'Győr megye'!A31</f>
        <v>Tényőhegy</v>
      </c>
      <c r="B25" s="0" t="n">
        <f aca="false">'Győr megye'!F31</f>
        <v>1060</v>
      </c>
      <c r="C25" s="0" t="n">
        <f aca="false">'Győr megye'!G31</f>
        <v>5</v>
      </c>
      <c r="D25" s="0" t="n">
        <f aca="false">'Győr megye'!H31</f>
        <v>0</v>
      </c>
      <c r="E25" s="0" t="n">
        <f aca="false">'Győr megye'!I31</f>
        <v>0</v>
      </c>
      <c r="F25" s="0" t="n">
        <f aca="false">'Győr megye'!J31</f>
        <v>0</v>
      </c>
      <c r="G25" s="0" t="n">
        <f aca="false">'Győr megye'!K31</f>
        <v>0</v>
      </c>
      <c r="H25" s="0" t="n">
        <f aca="false">'Győr megye'!M31</f>
        <v>1122</v>
      </c>
      <c r="I25" s="0" t="n">
        <f aca="false">'Győr megye'!N31</f>
        <v>0</v>
      </c>
      <c r="J25" s="0" t="n">
        <f aca="false">'Győr megye'!O31</f>
        <v>0</v>
      </c>
      <c r="K25" s="0" t="n">
        <f aca="false">'Győr megye'!P31</f>
        <v>0</v>
      </c>
      <c r="L25" s="0" t="n">
        <f aca="false">'Győr megye'!Q31</f>
        <v>0</v>
      </c>
      <c r="M25" s="0" t="n">
        <f aca="false">'Győr megye'!S31</f>
        <v>1079</v>
      </c>
      <c r="N25" s="0" t="n">
        <f aca="false">'Győr megye'!T31</f>
        <v>0</v>
      </c>
      <c r="O25" s="0" t="n">
        <f aca="false">'Győr megye'!U31</f>
        <v>0</v>
      </c>
      <c r="P25" s="0" t="n">
        <f aca="false">'Győr megye'!V31</f>
        <v>0</v>
      </c>
      <c r="Q25" s="0" t="n">
        <f aca="false">'Győr megye'!W31</f>
        <v>0</v>
      </c>
      <c r="R25" s="0" t="n">
        <f aca="false">'Győr megye'!Y31</f>
        <v>1067</v>
      </c>
      <c r="S25" s="0" t="n">
        <f aca="false">'Győr megye'!Z31</f>
        <v>0</v>
      </c>
      <c r="T25" s="0" t="n">
        <f aca="false">'Győr megye'!AA31</f>
        <v>0</v>
      </c>
      <c r="U25" s="0" t="n">
        <f aca="false">'Győr megye'!AB31</f>
        <v>0</v>
      </c>
      <c r="V25" s="0" t="n">
        <f aca="false">'Győr megye'!AC31</f>
        <v>0</v>
      </c>
    </row>
    <row r="26" customFormat="false" ht="13.8" hidden="false" customHeight="false" outlineLevel="0" collapsed="false">
      <c r="A26" s="0" t="str">
        <f aca="false">'Győr megye'!A32</f>
        <v>Teth-Szentkút, Tét, Tótszentkút</v>
      </c>
      <c r="B26" s="0" t="n">
        <f aca="false">'Győr megye'!F32</f>
        <v>3055</v>
      </c>
      <c r="C26" s="0" t="n">
        <f aca="false">'Győr megye'!G32</f>
        <v>141</v>
      </c>
      <c r="D26" s="0" t="n">
        <f aca="false">'Győr megye'!H32</f>
        <v>1</v>
      </c>
      <c r="E26" s="0" t="n">
        <f aca="false">'Győr megye'!I32</f>
        <v>2</v>
      </c>
      <c r="F26" s="0" t="n">
        <f aca="false">'Győr megye'!J32</f>
        <v>1</v>
      </c>
      <c r="G26" s="0" t="n">
        <f aca="false">'Győr megye'!K32</f>
        <v>0</v>
      </c>
      <c r="H26" s="0" t="n">
        <f aca="false">'Győr megye'!M32</f>
        <v>3249</v>
      </c>
      <c r="I26" s="0" t="n">
        <f aca="false">'Győr megye'!N32</f>
        <v>12</v>
      </c>
      <c r="J26" s="0" t="n">
        <f aca="false">'Győr megye'!O32</f>
        <v>0</v>
      </c>
      <c r="K26" s="0" t="n">
        <f aca="false">'Győr megye'!P32</f>
        <v>0</v>
      </c>
      <c r="L26" s="0" t="n">
        <f aca="false">'Győr megye'!Q32</f>
        <v>4</v>
      </c>
      <c r="M26" s="0" t="n">
        <f aca="false">'Győr megye'!S32</f>
        <v>3652</v>
      </c>
      <c r="N26" s="0" t="n">
        <f aca="false">'Győr megye'!T32</f>
        <v>13</v>
      </c>
      <c r="O26" s="0" t="n">
        <f aca="false">'Győr megye'!U32</f>
        <v>0</v>
      </c>
      <c r="P26" s="0" t="n">
        <f aca="false">'Győr megye'!V32</f>
        <v>0</v>
      </c>
      <c r="Q26" s="0" t="n">
        <f aca="false">'Győr megye'!W32</f>
        <v>3</v>
      </c>
      <c r="R26" s="0" t="n">
        <f aca="false">'Győr megye'!Y32</f>
        <v>4103</v>
      </c>
      <c r="S26" s="0" t="n">
        <f aca="false">'Győr megye'!Z32</f>
        <v>6</v>
      </c>
      <c r="T26" s="0" t="n">
        <f aca="false">'Győr megye'!AA32</f>
        <v>0</v>
      </c>
      <c r="U26" s="0" t="n">
        <f aca="false">'Győr megye'!AB32</f>
        <v>0</v>
      </c>
      <c r="V26" s="0" t="n">
        <f aca="false">'Győr megye'!AC32</f>
        <v>2</v>
      </c>
    </row>
    <row r="27" customFormat="false" ht="13.8" hidden="false" customHeight="false" outlineLevel="0" collapsed="false">
      <c r="A27" s="0" t="str">
        <f aca="false">'Győr megye'!A35</f>
        <v>Abda</v>
      </c>
      <c r="B27" s="0" t="n">
        <f aca="false">'Győr megye'!F35</f>
        <v>866</v>
      </c>
      <c r="C27" s="0" t="n">
        <f aca="false">'Győr megye'!G35</f>
        <v>4</v>
      </c>
      <c r="D27" s="0" t="n">
        <f aca="false">'Győr megye'!H35</f>
        <v>2</v>
      </c>
      <c r="E27" s="0" t="n">
        <f aca="false">'Győr megye'!I35</f>
        <v>0</v>
      </c>
      <c r="F27" s="0" t="n">
        <f aca="false">'Győr megye'!J35</f>
        <v>0</v>
      </c>
      <c r="G27" s="0" t="n">
        <f aca="false">'Győr megye'!K35</f>
        <v>0</v>
      </c>
      <c r="H27" s="0" t="n">
        <f aca="false">'Győr megye'!M35</f>
        <v>1123</v>
      </c>
      <c r="I27" s="0" t="n">
        <f aca="false">'Győr megye'!N35</f>
        <v>2</v>
      </c>
      <c r="J27" s="0" t="n">
        <f aca="false">'Győr megye'!O35</f>
        <v>0</v>
      </c>
      <c r="K27" s="0" t="n">
        <f aca="false">'Győr megye'!P35</f>
        <v>0</v>
      </c>
      <c r="L27" s="0" t="n">
        <f aca="false">'Győr megye'!Q35</f>
        <v>2</v>
      </c>
      <c r="M27" s="0" t="n">
        <f aca="false">'Győr megye'!S35</f>
        <v>1225</v>
      </c>
      <c r="N27" s="0" t="n">
        <f aca="false">'Győr megye'!T35</f>
        <v>7</v>
      </c>
      <c r="O27" s="0" t="n">
        <f aca="false">'Győr megye'!U35</f>
        <v>0</v>
      </c>
      <c r="P27" s="0" t="n">
        <f aca="false">'Győr megye'!V35</f>
        <v>2</v>
      </c>
      <c r="Q27" s="0" t="n">
        <f aca="false">'Győr megye'!W35</f>
        <v>0</v>
      </c>
      <c r="R27" s="0" t="n">
        <f aca="false">'Győr megye'!Y35</f>
        <v>1376</v>
      </c>
      <c r="S27" s="0" t="n">
        <f aca="false">'Győr megye'!Z35</f>
        <v>5</v>
      </c>
      <c r="T27" s="0" t="n">
        <f aca="false">'Győr megye'!AA35</f>
        <v>0</v>
      </c>
      <c r="U27" s="0" t="n">
        <f aca="false">'Győr megye'!AB35</f>
        <v>0</v>
      </c>
      <c r="V27" s="0" t="n">
        <f aca="false">'Győr megye'!AC35</f>
        <v>0</v>
      </c>
    </row>
    <row r="28" customFormat="false" ht="13.8" hidden="false" customHeight="false" outlineLevel="0" collapsed="false">
      <c r="A28" s="0" t="str">
        <f aca="false">'Győr megye'!A36</f>
        <v>Ásvány</v>
      </c>
      <c r="B28" s="0" t="n">
        <f aca="false">'Győr megye'!F36</f>
        <v>1551</v>
      </c>
      <c r="C28" s="0" t="n">
        <f aca="false">'Győr megye'!G36</f>
        <v>3</v>
      </c>
      <c r="D28" s="0" t="n">
        <f aca="false">'Győr megye'!H36</f>
        <v>1</v>
      </c>
      <c r="E28" s="0" t="n">
        <f aca="false">'Győr megye'!I36</f>
        <v>1</v>
      </c>
      <c r="F28" s="0" t="n">
        <f aca="false">'Győr megye'!J36</f>
        <v>17</v>
      </c>
      <c r="G28" s="0" t="n">
        <f aca="false">'Győr megye'!K36</f>
        <v>0</v>
      </c>
      <c r="H28" s="0" t="n">
        <f aca="false">'Győr megye'!M36</f>
        <v>1729</v>
      </c>
      <c r="I28" s="0" t="n">
        <f aca="false">'Győr megye'!N36</f>
        <v>3</v>
      </c>
      <c r="J28" s="0" t="n">
        <f aca="false">'Győr megye'!O36</f>
        <v>0</v>
      </c>
      <c r="K28" s="0" t="n">
        <f aca="false">'Győr megye'!P36</f>
        <v>1</v>
      </c>
      <c r="L28" s="0" t="n">
        <f aca="false">'Győr megye'!Q36</f>
        <v>3</v>
      </c>
      <c r="M28" s="0" t="n">
        <f aca="false">'Győr megye'!S36</f>
        <v>1847</v>
      </c>
      <c r="N28" s="0" t="n">
        <f aca="false">'Győr megye'!T36</f>
        <v>3</v>
      </c>
      <c r="O28" s="0" t="n">
        <f aca="false">'Győr megye'!U36</f>
        <v>4</v>
      </c>
      <c r="P28" s="0" t="n">
        <f aca="false">'Győr megye'!V36</f>
        <v>1</v>
      </c>
      <c r="Q28" s="0" t="n">
        <f aca="false">'Győr megye'!W36</f>
        <v>1</v>
      </c>
      <c r="R28" s="0" t="n">
        <f aca="false">'Győr megye'!Y36</f>
        <v>1682</v>
      </c>
      <c r="S28" s="0" t="n">
        <f aca="false">'Győr megye'!Z36</f>
        <v>0</v>
      </c>
      <c r="T28" s="0" t="n">
        <f aca="false">'Győr megye'!AA36</f>
        <v>0</v>
      </c>
      <c r="U28" s="0" t="n">
        <f aca="false">'Győr megye'!AB36</f>
        <v>0</v>
      </c>
      <c r="V28" s="0" t="n">
        <f aca="false">'Győr megye'!AC36</f>
        <v>0</v>
      </c>
    </row>
    <row r="29" customFormat="false" ht="13.8" hidden="false" customHeight="false" outlineLevel="0" collapsed="false">
      <c r="A29" s="0" t="str">
        <f aca="false">'Győr megye'!A37</f>
        <v>Bácsa</v>
      </c>
      <c r="B29" s="0" t="n">
        <f aca="false">'Győr megye'!F37</f>
        <v>781</v>
      </c>
      <c r="C29" s="0" t="n">
        <f aca="false">'Győr megye'!G37</f>
        <v>2</v>
      </c>
      <c r="D29" s="0" t="n">
        <f aca="false">'Győr megye'!H37</f>
        <v>0</v>
      </c>
      <c r="E29" s="0" t="n">
        <f aca="false">'Győr megye'!I37</f>
        <v>1</v>
      </c>
      <c r="F29" s="0" t="n">
        <f aca="false">'Győr megye'!J37</f>
        <v>0</v>
      </c>
      <c r="G29" s="0" t="n">
        <f aca="false">'Győr megye'!K37</f>
        <v>0</v>
      </c>
      <c r="H29" s="0" t="n">
        <f aca="false">'Győr megye'!M37</f>
        <v>807</v>
      </c>
      <c r="I29" s="0" t="n">
        <f aca="false">'Győr megye'!N37</f>
        <v>0</v>
      </c>
      <c r="J29" s="0" t="n">
        <f aca="false">'Győr megye'!O37</f>
        <v>0</v>
      </c>
      <c r="K29" s="0" t="n">
        <f aca="false">'Győr megye'!P37</f>
        <v>0</v>
      </c>
      <c r="L29" s="0" t="n">
        <f aca="false">'Győr megye'!Q37</f>
        <v>0</v>
      </c>
      <c r="M29" s="0" t="n">
        <f aca="false">'Győr megye'!S37</f>
        <v>864</v>
      </c>
      <c r="N29" s="0" t="n">
        <f aca="false">'Győr megye'!T37</f>
        <v>1</v>
      </c>
      <c r="O29" s="0" t="n">
        <f aca="false">'Győr megye'!U37</f>
        <v>0</v>
      </c>
      <c r="P29" s="0" t="n">
        <f aca="false">'Győr megye'!V37</f>
        <v>0</v>
      </c>
      <c r="Q29" s="0" t="n">
        <f aca="false">'Győr megye'!W37</f>
        <v>0</v>
      </c>
      <c r="R29" s="0" t="n">
        <f aca="false">'Győr megye'!Y37</f>
        <v>1088</v>
      </c>
      <c r="S29" s="0" t="n">
        <f aca="false">'Győr megye'!Z37</f>
        <v>1</v>
      </c>
      <c r="T29" s="0" t="n">
        <f aca="false">'Győr megye'!AA37</f>
        <v>0</v>
      </c>
      <c r="U29" s="0" t="n">
        <f aca="false">'Győr megye'!AB37</f>
        <v>9</v>
      </c>
      <c r="V29" s="0" t="n">
        <f aca="false">'Győr megye'!AC37</f>
        <v>0</v>
      </c>
    </row>
    <row r="30" customFormat="false" ht="13.8" hidden="false" customHeight="false" outlineLevel="0" collapsed="false">
      <c r="A30" s="0" t="str">
        <f aca="false">'Győr megye'!A38</f>
        <v>Bajcs (Kis-)</v>
      </c>
      <c r="B30" s="0" t="n">
        <f aca="false">'Győr megye'!F38</f>
        <v>302</v>
      </c>
      <c r="C30" s="0" t="n">
        <f aca="false">'Győr megye'!G38</f>
        <v>1</v>
      </c>
      <c r="D30" s="0" t="n">
        <f aca="false">'Győr megye'!H38</f>
        <v>0</v>
      </c>
      <c r="E30" s="0" t="n">
        <f aca="false">'Győr megye'!I38</f>
        <v>1</v>
      </c>
      <c r="F30" s="0" t="n">
        <f aca="false">'Győr megye'!J38</f>
        <v>0</v>
      </c>
      <c r="G30" s="0" t="n">
        <f aca="false">'Győr megye'!K38</f>
        <v>0</v>
      </c>
      <c r="H30" s="0" t="n">
        <f aca="false">'Győr megye'!M38</f>
        <v>295</v>
      </c>
      <c r="I30" s="0" t="n">
        <f aca="false">'Győr megye'!N38</f>
        <v>1</v>
      </c>
      <c r="J30" s="0" t="n">
        <f aca="false">'Győr megye'!O38</f>
        <v>0</v>
      </c>
      <c r="K30" s="0" t="n">
        <f aca="false">'Győr megye'!P38</f>
        <v>0</v>
      </c>
      <c r="L30" s="0" t="n">
        <f aca="false">'Győr megye'!Q38</f>
        <v>1</v>
      </c>
      <c r="M30" s="0" t="n">
        <f aca="false">'Győr megye'!S38</f>
        <v>341</v>
      </c>
      <c r="N30" s="0" t="n">
        <f aca="false">'Győr megye'!T38</f>
        <v>6</v>
      </c>
      <c r="O30" s="0" t="n">
        <f aca="false">'Győr megye'!U38</f>
        <v>0</v>
      </c>
      <c r="P30" s="0" t="n">
        <f aca="false">'Győr megye'!V38</f>
        <v>0</v>
      </c>
      <c r="Q30" s="0" t="n">
        <f aca="false">'Győr megye'!W38</f>
        <v>0</v>
      </c>
      <c r="R30" s="0" t="n">
        <f aca="false">'Győr megye'!Y38</f>
        <v>350</v>
      </c>
      <c r="S30" s="0" t="n">
        <f aca="false">'Győr megye'!Z38</f>
        <v>0</v>
      </c>
      <c r="T30" s="0" t="n">
        <f aca="false">'Győr megye'!AA38</f>
        <v>0</v>
      </c>
      <c r="U30" s="0" t="n">
        <f aca="false">'Győr megye'!AB38</f>
        <v>0</v>
      </c>
      <c r="V30" s="0" t="n">
        <f aca="false">'Győr megye'!AC38</f>
        <v>6</v>
      </c>
    </row>
    <row r="31" customFormat="false" ht="13.8" hidden="false" customHeight="false" outlineLevel="0" collapsed="false">
      <c r="A31" s="0" t="str">
        <f aca="false">'Győr megye'!A39</f>
        <v>Bajcs (Nagy-)</v>
      </c>
      <c r="B31" s="0" t="n">
        <f aca="false">'Győr megye'!F39</f>
        <v>762</v>
      </c>
      <c r="C31" s="0" t="n">
        <f aca="false">'Győr megye'!G39</f>
        <v>0</v>
      </c>
      <c r="D31" s="0" t="n">
        <f aca="false">'Győr megye'!H39</f>
        <v>0</v>
      </c>
      <c r="E31" s="0" t="n">
        <f aca="false">'Győr megye'!I39</f>
        <v>1</v>
      </c>
      <c r="F31" s="0" t="n">
        <f aca="false">'Győr megye'!J39</f>
        <v>0</v>
      </c>
      <c r="G31" s="0" t="n">
        <f aca="false">'Győr megye'!K39</f>
        <v>0</v>
      </c>
      <c r="H31" s="0" t="n">
        <f aca="false">'Győr megye'!M39</f>
        <v>844</v>
      </c>
      <c r="I31" s="0" t="n">
        <f aca="false">'Győr megye'!N39</f>
        <v>3</v>
      </c>
      <c r="J31" s="0" t="n">
        <f aca="false">'Győr megye'!O39</f>
        <v>0</v>
      </c>
      <c r="K31" s="0" t="n">
        <f aca="false">'Győr megye'!P39</f>
        <v>0</v>
      </c>
      <c r="L31" s="0" t="n">
        <f aca="false">'Győr megye'!Q39</f>
        <v>0</v>
      </c>
      <c r="M31" s="0" t="n">
        <f aca="false">'Győr megye'!S39</f>
        <v>829</v>
      </c>
      <c r="N31" s="0" t="n">
        <f aca="false">'Győr megye'!T39</f>
        <v>3</v>
      </c>
      <c r="O31" s="0" t="n">
        <f aca="false">'Győr megye'!U39</f>
        <v>0</v>
      </c>
      <c r="P31" s="0" t="n">
        <f aca="false">'Győr megye'!V39</f>
        <v>1</v>
      </c>
      <c r="Q31" s="0" t="n">
        <f aca="false">'Győr megye'!W39</f>
        <v>1</v>
      </c>
      <c r="R31" s="0" t="n">
        <f aca="false">'Győr megye'!Y39</f>
        <v>797</v>
      </c>
      <c r="S31" s="0" t="n">
        <f aca="false">'Győr megye'!Z39</f>
        <v>2</v>
      </c>
      <c r="T31" s="0" t="n">
        <f aca="false">'Győr megye'!AA39</f>
        <v>0</v>
      </c>
      <c r="U31" s="0" t="n">
        <f aca="false">'Győr megye'!AB39</f>
        <v>0</v>
      </c>
      <c r="V31" s="0" t="n">
        <f aca="false">'Győr megye'!AC39</f>
        <v>0</v>
      </c>
    </row>
    <row r="32" customFormat="false" ht="13.8" hidden="false" customHeight="false" outlineLevel="0" collapsed="false">
      <c r="A32" s="0" t="str">
        <f aca="false">'Győr megye'!A40</f>
        <v>Ballony</v>
      </c>
      <c r="B32" s="0" t="n">
        <f aca="false">'Győr megye'!F40</f>
        <v>671</v>
      </c>
      <c r="C32" s="0" t="n">
        <f aca="false">'Győr megye'!G40</f>
        <v>0</v>
      </c>
      <c r="D32" s="0" t="n">
        <f aca="false">'Győr megye'!H40</f>
        <v>0</v>
      </c>
      <c r="E32" s="0" t="n">
        <f aca="false">'Győr megye'!I40</f>
        <v>1</v>
      </c>
      <c r="F32" s="0" t="n">
        <f aca="false">'Győr megye'!J40</f>
        <v>0</v>
      </c>
      <c r="G32" s="0" t="n">
        <f aca="false">'Győr megye'!K40</f>
        <v>0</v>
      </c>
      <c r="H32" s="0" t="n">
        <f aca="false">'Győr megye'!M40</f>
        <v>698</v>
      </c>
      <c r="I32" s="0" t="n">
        <f aca="false">'Győr megye'!N40</f>
        <v>0</v>
      </c>
      <c r="J32" s="0" t="n">
        <f aca="false">'Győr megye'!O40</f>
        <v>0</v>
      </c>
      <c r="K32" s="0" t="n">
        <f aca="false">'Győr megye'!P40</f>
        <v>4</v>
      </c>
      <c r="L32" s="0" t="n">
        <f aca="false">'Győr megye'!Q40</f>
        <v>0</v>
      </c>
      <c r="M32" s="0" t="n">
        <f aca="false">'Győr megye'!S40</f>
        <v>720</v>
      </c>
      <c r="N32" s="0" t="n">
        <f aca="false">'Győr megye'!T40</f>
        <v>0</v>
      </c>
      <c r="O32" s="0" t="n">
        <f aca="false">'Győr megye'!U40</f>
        <v>0</v>
      </c>
      <c r="P32" s="0" t="n">
        <f aca="false">'Győr megye'!V40</f>
        <v>0</v>
      </c>
      <c r="Q32" s="0" t="n">
        <f aca="false">'Győr megye'!W40</f>
        <v>0</v>
      </c>
      <c r="R32" s="0" t="n">
        <f aca="false">'Győr megye'!Y40</f>
        <v>720</v>
      </c>
      <c r="S32" s="0" t="n">
        <f aca="false">'Győr megye'!Z40</f>
        <v>0</v>
      </c>
      <c r="T32" s="0" t="n">
        <f aca="false">'Győr megye'!AA40</f>
        <v>0</v>
      </c>
      <c r="U32" s="0" t="n">
        <f aca="false">'Győr megye'!AB40</f>
        <v>0</v>
      </c>
      <c r="V32" s="0" t="n">
        <f aca="false">'Győr megye'!AC40</f>
        <v>0</v>
      </c>
    </row>
    <row r="33" customFormat="false" ht="13.8" hidden="false" customHeight="false" outlineLevel="0" collapsed="false">
      <c r="A33" s="0" t="str">
        <f aca="false">'Győr megye'!A41</f>
        <v>Bezi</v>
      </c>
      <c r="B33" s="0" t="n">
        <f aca="false">'Győr megye'!F41</f>
        <v>874</v>
      </c>
      <c r="C33" s="0" t="n">
        <f aca="false">'Győr megye'!G41</f>
        <v>12</v>
      </c>
      <c r="D33" s="0" t="n">
        <f aca="false">'Győr megye'!H41</f>
        <v>0</v>
      </c>
      <c r="E33" s="0" t="n">
        <f aca="false">'Győr megye'!I41</f>
        <v>0</v>
      </c>
      <c r="F33" s="0" t="n">
        <f aca="false">'Győr megye'!J41</f>
        <v>0</v>
      </c>
      <c r="G33" s="0" t="n">
        <f aca="false">'Győr megye'!K41</f>
        <v>0</v>
      </c>
      <c r="H33" s="0" t="n">
        <f aca="false">'Győr megye'!M41</f>
        <v>902</v>
      </c>
      <c r="I33" s="0" t="n">
        <f aca="false">'Győr megye'!N41</f>
        <v>10</v>
      </c>
      <c r="J33" s="0" t="n">
        <f aca="false">'Győr megye'!O41</f>
        <v>0</v>
      </c>
      <c r="K33" s="0" t="n">
        <f aca="false">'Győr megye'!P41</f>
        <v>0</v>
      </c>
      <c r="L33" s="0" t="n">
        <f aca="false">'Győr megye'!Q41</f>
        <v>1</v>
      </c>
      <c r="M33" s="0" t="n">
        <f aca="false">'Győr megye'!S41</f>
        <v>854</v>
      </c>
      <c r="N33" s="0" t="n">
        <f aca="false">'Győr megye'!T41</f>
        <v>13</v>
      </c>
      <c r="O33" s="0" t="n">
        <f aca="false">'Győr megye'!U41</f>
        <v>1</v>
      </c>
      <c r="P33" s="0" t="n">
        <f aca="false">'Győr megye'!V41</f>
        <v>1</v>
      </c>
      <c r="Q33" s="0" t="n">
        <f aca="false">'Győr megye'!W41</f>
        <v>4</v>
      </c>
      <c r="R33" s="0" t="n">
        <f aca="false">'Győr megye'!Y41</f>
        <v>936</v>
      </c>
      <c r="S33" s="0" t="n">
        <f aca="false">'Győr megye'!Z41</f>
        <v>1</v>
      </c>
      <c r="T33" s="0" t="n">
        <f aca="false">'Győr megye'!AA41</f>
        <v>0</v>
      </c>
      <c r="U33" s="0" t="n">
        <f aca="false">'Győr megye'!AB41</f>
        <v>1</v>
      </c>
      <c r="V33" s="0" t="n">
        <f aca="false">'Győr megye'!AC41</f>
        <v>1</v>
      </c>
    </row>
    <row r="34" customFormat="false" ht="13.8" hidden="false" customHeight="false" outlineLevel="0" collapsed="false">
      <c r="A34" s="0" t="str">
        <f aca="false">'Győr megye'!A42</f>
        <v>Bödöge-Markota, Markotabödöge</v>
      </c>
      <c r="B34" s="0" t="n">
        <f aca="false">'Győr megye'!F42</f>
        <v>742</v>
      </c>
      <c r="C34" s="0" t="n">
        <f aca="false">'Győr megye'!G42</f>
        <v>6</v>
      </c>
      <c r="D34" s="0" t="n">
        <f aca="false">'Győr megye'!H42</f>
        <v>1</v>
      </c>
      <c r="E34" s="0" t="n">
        <f aca="false">'Győr megye'!I42</f>
        <v>0</v>
      </c>
      <c r="F34" s="0" t="n">
        <f aca="false">'Győr megye'!J42</f>
        <v>0</v>
      </c>
      <c r="G34" s="0" t="n">
        <f aca="false">'Győr megye'!K42</f>
        <v>0</v>
      </c>
      <c r="H34" s="0" t="n">
        <f aca="false">'Győr megye'!M42</f>
        <v>906</v>
      </c>
      <c r="I34" s="0" t="n">
        <f aca="false">'Győr megye'!N42</f>
        <v>4</v>
      </c>
      <c r="J34" s="0" t="n">
        <f aca="false">'Győr megye'!O42</f>
        <v>0</v>
      </c>
      <c r="K34" s="0" t="n">
        <f aca="false">'Győr megye'!P42</f>
        <v>0</v>
      </c>
      <c r="L34" s="0" t="n">
        <f aca="false">'Győr megye'!Q42</f>
        <v>0</v>
      </c>
      <c r="M34" s="0" t="n">
        <f aca="false">'Győr megye'!S42</f>
        <v>958</v>
      </c>
      <c r="N34" s="0" t="n">
        <f aca="false">'Győr megye'!T42</f>
        <v>1</v>
      </c>
      <c r="O34" s="0" t="n">
        <f aca="false">'Győr megye'!U42</f>
        <v>0</v>
      </c>
      <c r="P34" s="0" t="n">
        <f aca="false">'Győr megye'!V42</f>
        <v>0</v>
      </c>
      <c r="Q34" s="0" t="n">
        <f aca="false">'Győr megye'!W42</f>
        <v>0</v>
      </c>
      <c r="R34" s="0" t="n">
        <f aca="false">'Győr megye'!Y42</f>
        <v>1013</v>
      </c>
      <c r="S34" s="0" t="n">
        <f aca="false">'Győr megye'!Z42</f>
        <v>3</v>
      </c>
      <c r="T34" s="0" t="n">
        <f aca="false">'Győr megye'!AA42</f>
        <v>0</v>
      </c>
      <c r="U34" s="0" t="n">
        <f aca="false">'Győr megye'!AB42</f>
        <v>0</v>
      </c>
      <c r="V34" s="0" t="n">
        <f aca="false">'Győr megye'!AC42</f>
        <v>0</v>
      </c>
    </row>
    <row r="35" customFormat="false" ht="13.8" hidden="false" customHeight="false" outlineLevel="0" collapsed="false">
      <c r="A35" s="0" t="str">
        <f aca="false">'Győr megye'!A43</f>
        <v>Börcs</v>
      </c>
      <c r="B35" s="0" t="n">
        <f aca="false">'Győr megye'!F43</f>
        <v>615</v>
      </c>
      <c r="C35" s="0" t="n">
        <f aca="false">'Győr megye'!G43</f>
        <v>1</v>
      </c>
      <c r="D35" s="0" t="n">
        <f aca="false">'Győr megye'!H43</f>
        <v>0</v>
      </c>
      <c r="E35" s="0" t="n">
        <f aca="false">'Győr megye'!I43</f>
        <v>2</v>
      </c>
      <c r="F35" s="0" t="n">
        <f aca="false">'Győr megye'!J43</f>
        <v>0</v>
      </c>
      <c r="G35" s="0" t="n">
        <f aca="false">'Győr megye'!K43</f>
        <v>0</v>
      </c>
      <c r="H35" s="0" t="n">
        <f aca="false">'Győr megye'!M43</f>
        <v>640</v>
      </c>
      <c r="I35" s="0" t="n">
        <f aca="false">'Győr megye'!N43</f>
        <v>2</v>
      </c>
      <c r="J35" s="0" t="n">
        <f aca="false">'Győr megye'!O43</f>
        <v>0</v>
      </c>
      <c r="K35" s="0" t="n">
        <f aca="false">'Győr megye'!P43</f>
        <v>0</v>
      </c>
      <c r="L35" s="0" t="n">
        <f aca="false">'Győr megye'!Q43</f>
        <v>2</v>
      </c>
      <c r="M35" s="0" t="n">
        <f aca="false">'Győr megye'!S43</f>
        <v>639</v>
      </c>
      <c r="N35" s="0" t="n">
        <f aca="false">'Győr megye'!T43</f>
        <v>5</v>
      </c>
      <c r="O35" s="0" t="n">
        <f aca="false">'Győr megye'!U43</f>
        <v>0</v>
      </c>
      <c r="P35" s="0" t="n">
        <f aca="false">'Győr megye'!V43</f>
        <v>2</v>
      </c>
      <c r="Q35" s="0" t="n">
        <f aca="false">'Győr megye'!W43</f>
        <v>0</v>
      </c>
      <c r="R35" s="0" t="n">
        <f aca="false">'Győr megye'!Y43</f>
        <v>696</v>
      </c>
      <c r="S35" s="0" t="n">
        <f aca="false">'Győr megye'!Z43</f>
        <v>0</v>
      </c>
      <c r="T35" s="0" t="n">
        <f aca="false">'Győr megye'!AA43</f>
        <v>0</v>
      </c>
      <c r="U35" s="0" t="n">
        <f aca="false">'Győr megye'!AB43</f>
        <v>1</v>
      </c>
      <c r="V35" s="0" t="n">
        <f aca="false">'Győr megye'!AC43</f>
        <v>0</v>
      </c>
    </row>
    <row r="36" customFormat="false" ht="13.8" hidden="false" customHeight="false" outlineLevel="0" collapsed="false">
      <c r="A36" s="0" t="str">
        <f aca="false">'Győr megye'!A44</f>
        <v>Czakóház, Czakóháza</v>
      </c>
      <c r="B36" s="0" t="n">
        <f aca="false">'Győr megye'!F44</f>
        <v>179</v>
      </c>
      <c r="C36" s="0" t="n">
        <f aca="false">'Győr megye'!G44</f>
        <v>0</v>
      </c>
      <c r="D36" s="0" t="n">
        <f aca="false">'Győr megye'!H44</f>
        <v>0</v>
      </c>
      <c r="E36" s="0" t="n">
        <f aca="false">'Győr megye'!I44</f>
        <v>0</v>
      </c>
      <c r="F36" s="0" t="n">
        <f aca="false">'Győr megye'!J44</f>
        <v>0</v>
      </c>
      <c r="G36" s="0" t="n">
        <f aca="false">'Győr megye'!K44</f>
        <v>0</v>
      </c>
      <c r="H36" s="0" t="n">
        <f aca="false">'Győr megye'!M44</f>
        <v>190</v>
      </c>
      <c r="I36" s="0" t="n">
        <f aca="false">'Győr megye'!N44</f>
        <v>0</v>
      </c>
      <c r="J36" s="0" t="n">
        <f aca="false">'Győr megye'!O44</f>
        <v>0</v>
      </c>
      <c r="K36" s="0" t="n">
        <f aca="false">'Győr megye'!P44</f>
        <v>0</v>
      </c>
      <c r="L36" s="0" t="n">
        <f aca="false">'Győr megye'!Q44</f>
        <v>0</v>
      </c>
      <c r="M36" s="0" t="n">
        <f aca="false">'Győr megye'!S44</f>
        <v>243</v>
      </c>
      <c r="N36" s="0" t="n">
        <f aca="false">'Győr megye'!T44</f>
        <v>0</v>
      </c>
      <c r="O36" s="0" t="n">
        <f aca="false">'Győr megye'!U44</f>
        <v>0</v>
      </c>
      <c r="P36" s="0" t="n">
        <f aca="false">'Győr megye'!V44</f>
        <v>0</v>
      </c>
      <c r="Q36" s="0" t="n">
        <f aca="false">'Győr megye'!W44</f>
        <v>0</v>
      </c>
      <c r="R36" s="0" t="n">
        <f aca="false">'Győr megye'!Y44</f>
        <v>227</v>
      </c>
      <c r="S36" s="0" t="n">
        <f aca="false">'Győr megye'!Z44</f>
        <v>0</v>
      </c>
      <c r="T36" s="0" t="n">
        <f aca="false">'Győr megye'!AA44</f>
        <v>0</v>
      </c>
      <c r="U36" s="0" t="n">
        <f aca="false">'Győr megye'!AB44</f>
        <v>1</v>
      </c>
      <c r="V36" s="0" t="n">
        <f aca="false">'Győr megye'!AC44</f>
        <v>0</v>
      </c>
    </row>
    <row r="37" customFormat="false" ht="13.8" hidden="false" customHeight="false" outlineLevel="0" collapsed="false">
      <c r="A37" s="0" t="str">
        <f aca="false">'Győr megye'!A45</f>
        <v>Dunaszeg</v>
      </c>
      <c r="B37" s="0" t="n">
        <f aca="false">'Győr megye'!F45</f>
        <v>773</v>
      </c>
      <c r="C37" s="0" t="n">
        <f aca="false">'Győr megye'!G45</f>
        <v>2</v>
      </c>
      <c r="D37" s="0" t="n">
        <f aca="false">'Győr megye'!H45</f>
        <v>0</v>
      </c>
      <c r="E37" s="0" t="n">
        <f aca="false">'Győr megye'!I45</f>
        <v>0</v>
      </c>
      <c r="F37" s="0" t="n">
        <f aca="false">'Győr megye'!J45</f>
        <v>1</v>
      </c>
      <c r="G37" s="0" t="n">
        <f aca="false">'Győr megye'!K45</f>
        <v>0</v>
      </c>
      <c r="H37" s="0" t="n">
        <f aca="false">'Győr megye'!M45</f>
        <v>870</v>
      </c>
      <c r="I37" s="0" t="n">
        <f aca="false">'Győr megye'!N45</f>
        <v>7</v>
      </c>
      <c r="J37" s="0" t="n">
        <f aca="false">'Győr megye'!O45</f>
        <v>0</v>
      </c>
      <c r="K37" s="0" t="n">
        <f aca="false">'Győr megye'!P45</f>
        <v>7</v>
      </c>
      <c r="L37" s="0" t="n">
        <f aca="false">'Győr megye'!Q45</f>
        <v>0</v>
      </c>
      <c r="M37" s="0" t="n">
        <f aca="false">'Győr megye'!S45</f>
        <v>908</v>
      </c>
      <c r="N37" s="0" t="n">
        <f aca="false">'Győr megye'!T45</f>
        <v>1</v>
      </c>
      <c r="O37" s="0" t="n">
        <f aca="false">'Győr megye'!U45</f>
        <v>0</v>
      </c>
      <c r="P37" s="0" t="n">
        <f aca="false">'Győr megye'!V45</f>
        <v>0</v>
      </c>
      <c r="Q37" s="0" t="n">
        <f aca="false">'Győr megye'!W45</f>
        <v>0</v>
      </c>
      <c r="R37" s="0" t="n">
        <f aca="false">'Győr megye'!Y45</f>
        <v>978</v>
      </c>
      <c r="S37" s="0" t="n">
        <f aca="false">'Győr megye'!Z45</f>
        <v>0</v>
      </c>
      <c r="T37" s="0" t="n">
        <f aca="false">'Győr megye'!AA45</f>
        <v>0</v>
      </c>
      <c r="U37" s="0" t="n">
        <f aca="false">'Győr megye'!AB45</f>
        <v>2</v>
      </c>
      <c r="V37" s="0" t="n">
        <f aca="false">'Győr megye'!AC45</f>
        <v>0</v>
      </c>
    </row>
    <row r="38" customFormat="false" ht="13.8" hidden="false" customHeight="false" outlineLevel="0" collapsed="false">
      <c r="A38" s="0" t="str">
        <f aca="false">'Győr megye'!A46</f>
        <v>Enese</v>
      </c>
      <c r="B38" s="0" t="n">
        <f aca="false">'Győr megye'!F46</f>
        <v>430</v>
      </c>
      <c r="C38" s="0" t="n">
        <f aca="false">'Győr megye'!G46</f>
        <v>8</v>
      </c>
      <c r="D38" s="0" t="n">
        <f aca="false">'Győr megye'!H46</f>
        <v>0</v>
      </c>
      <c r="E38" s="0" t="n">
        <f aca="false">'Győr megye'!I46</f>
        <v>0</v>
      </c>
      <c r="F38" s="0" t="n">
        <f aca="false">'Győr megye'!J46</f>
        <v>0</v>
      </c>
      <c r="G38" s="0" t="n">
        <f aca="false">'Győr megye'!K46</f>
        <v>0</v>
      </c>
      <c r="H38" s="0" t="n">
        <f aca="false">'Győr megye'!M46</f>
        <v>476</v>
      </c>
      <c r="I38" s="0" t="n">
        <f aca="false">'Győr megye'!N46</f>
        <v>6</v>
      </c>
      <c r="J38" s="0" t="n">
        <f aca="false">'Győr megye'!O46</f>
        <v>0</v>
      </c>
      <c r="K38" s="0" t="n">
        <f aca="false">'Győr megye'!P46</f>
        <v>0</v>
      </c>
      <c r="L38" s="0" t="n">
        <f aca="false">'Győr megye'!Q46</f>
        <v>0</v>
      </c>
      <c r="M38" s="0" t="n">
        <f aca="false">'Győr megye'!S46</f>
        <v>526</v>
      </c>
      <c r="N38" s="0" t="n">
        <f aca="false">'Győr megye'!T46</f>
        <v>6</v>
      </c>
      <c r="O38" s="0" t="n">
        <f aca="false">'Győr megye'!U46</f>
        <v>0</v>
      </c>
      <c r="P38" s="0" t="n">
        <f aca="false">'Győr megye'!V46</f>
        <v>1</v>
      </c>
      <c r="Q38" s="0" t="n">
        <f aca="false">'Győr megye'!W46</f>
        <v>0</v>
      </c>
      <c r="R38" s="0" t="n">
        <f aca="false">'Győr megye'!Y46</f>
        <v>520</v>
      </c>
      <c r="S38" s="0" t="n">
        <f aca="false">'Győr megye'!Z46</f>
        <v>4</v>
      </c>
      <c r="T38" s="0" t="n">
        <f aca="false">'Győr megye'!AA46</f>
        <v>0</v>
      </c>
      <c r="U38" s="0" t="n">
        <f aca="false">'Győr megye'!AB46</f>
        <v>1</v>
      </c>
      <c r="V38" s="0" t="n">
        <f aca="false">'Győr megye'!AC46</f>
        <v>0</v>
      </c>
    </row>
    <row r="39" customFormat="false" ht="13.8" hidden="false" customHeight="false" outlineLevel="0" collapsed="false">
      <c r="A39" s="0" t="str">
        <f aca="false">'Győr megye'!A47</f>
        <v>Fehértó</v>
      </c>
      <c r="B39" s="0" t="n">
        <f aca="false">'Győr megye'!F47</f>
        <v>616</v>
      </c>
      <c r="C39" s="0" t="n">
        <f aca="false">'Győr megye'!G47</f>
        <v>3</v>
      </c>
      <c r="D39" s="0" t="n">
        <f aca="false">'Győr megye'!H47</f>
        <v>0</v>
      </c>
      <c r="E39" s="0" t="n">
        <f aca="false">'Győr megye'!I47</f>
        <v>0</v>
      </c>
      <c r="F39" s="0" t="n">
        <f aca="false">'Győr megye'!J47</f>
        <v>0</v>
      </c>
      <c r="G39" s="0" t="n">
        <f aca="false">'Győr megye'!K47</f>
        <v>0</v>
      </c>
      <c r="H39" s="0" t="n">
        <f aca="false">'Győr megye'!M47</f>
        <v>714</v>
      </c>
      <c r="I39" s="0" t="n">
        <f aca="false">'Győr megye'!N47</f>
        <v>1</v>
      </c>
      <c r="J39" s="0" t="n">
        <f aca="false">'Győr megye'!O47</f>
        <v>0</v>
      </c>
      <c r="K39" s="0" t="n">
        <f aca="false">'Győr megye'!P47</f>
        <v>0</v>
      </c>
      <c r="L39" s="0" t="n">
        <f aca="false">'Győr megye'!Q47</f>
        <v>0</v>
      </c>
      <c r="M39" s="0" t="n">
        <f aca="false">'Győr megye'!S47</f>
        <v>773</v>
      </c>
      <c r="N39" s="0" t="n">
        <f aca="false">'Győr megye'!T47</f>
        <v>0</v>
      </c>
      <c r="O39" s="0" t="n">
        <f aca="false">'Győr megye'!U47</f>
        <v>0</v>
      </c>
      <c r="P39" s="0" t="n">
        <f aca="false">'Győr megye'!V47</f>
        <v>0</v>
      </c>
      <c r="Q39" s="0" t="n">
        <f aca="false">'Győr megye'!W47</f>
        <v>0</v>
      </c>
      <c r="R39" s="0" t="n">
        <f aca="false">'Győr megye'!Y47</f>
        <v>771</v>
      </c>
      <c r="S39" s="0" t="n">
        <f aca="false">'Győr megye'!Z47</f>
        <v>1</v>
      </c>
      <c r="T39" s="0" t="n">
        <f aca="false">'Győr megye'!AA47</f>
        <v>0</v>
      </c>
      <c r="U39" s="0" t="n">
        <f aca="false">'Győr megye'!AB47</f>
        <v>0</v>
      </c>
      <c r="V39" s="0" t="n">
        <f aca="false">'Győr megye'!AC47</f>
        <v>5</v>
      </c>
    </row>
    <row r="40" customFormat="false" ht="13.8" hidden="false" customHeight="false" outlineLevel="0" collapsed="false">
      <c r="A40" s="0" t="str">
        <f aca="false">'Győr megye'!A48</f>
        <v>Hédervár</v>
      </c>
      <c r="B40" s="0" t="n">
        <f aca="false">'Győr megye'!F48</f>
        <v>965</v>
      </c>
      <c r="C40" s="0" t="n">
        <f aca="false">'Győr megye'!G48</f>
        <v>12</v>
      </c>
      <c r="D40" s="0" t="n">
        <f aca="false">'Győr megye'!H48</f>
        <v>1</v>
      </c>
      <c r="E40" s="0" t="n">
        <f aca="false">'Győr megye'!I48</f>
        <v>4</v>
      </c>
      <c r="F40" s="0" t="n">
        <f aca="false">'Győr megye'!J48</f>
        <v>1</v>
      </c>
      <c r="G40" s="0" t="n">
        <f aca="false">'Győr megye'!K48</f>
        <v>0</v>
      </c>
      <c r="H40" s="0" t="n">
        <f aca="false">'Győr megye'!M48</f>
        <v>920</v>
      </c>
      <c r="I40" s="0" t="n">
        <f aca="false">'Győr megye'!N48</f>
        <v>6</v>
      </c>
      <c r="J40" s="0" t="n">
        <f aca="false">'Győr megye'!O48</f>
        <v>0</v>
      </c>
      <c r="K40" s="0" t="n">
        <f aca="false">'Győr megye'!P48</f>
        <v>0</v>
      </c>
      <c r="L40" s="0" t="n">
        <f aca="false">'Győr megye'!Q48</f>
        <v>2</v>
      </c>
      <c r="M40" s="0" t="n">
        <f aca="false">'Győr megye'!S48</f>
        <v>922</v>
      </c>
      <c r="N40" s="0" t="n">
        <f aca="false">'Győr megye'!T48</f>
        <v>7</v>
      </c>
      <c r="O40" s="0" t="n">
        <f aca="false">'Győr megye'!U48</f>
        <v>0</v>
      </c>
      <c r="P40" s="0" t="n">
        <f aca="false">'Győr megye'!V48</f>
        <v>4</v>
      </c>
      <c r="Q40" s="0" t="n">
        <f aca="false">'Győr megye'!W48</f>
        <v>4</v>
      </c>
      <c r="R40" s="0" t="n">
        <f aca="false">'Győr megye'!Y48</f>
        <v>1064</v>
      </c>
      <c r="S40" s="0" t="n">
        <f aca="false">'Győr megye'!Z48</f>
        <v>0</v>
      </c>
      <c r="T40" s="0" t="n">
        <f aca="false">'Győr megye'!AA48</f>
        <v>0</v>
      </c>
      <c r="U40" s="0" t="n">
        <f aca="false">'Győr megye'!AB48</f>
        <v>0</v>
      </c>
      <c r="V40" s="0" t="n">
        <f aca="false">'Győr megye'!AC48</f>
        <v>1</v>
      </c>
    </row>
    <row r="41" customFormat="false" ht="13.8" hidden="false" customHeight="false" outlineLevel="0" collapsed="false">
      <c r="A41" s="0" t="str">
        <f aca="false">'Győr megye'!A49</f>
        <v>Kapi, Rábczakapi</v>
      </c>
      <c r="B41" s="0" t="n">
        <f aca="false">'Győr megye'!F49</f>
        <v>351</v>
      </c>
      <c r="C41" s="0" t="n">
        <f aca="false">'Győr megye'!G49</f>
        <v>2</v>
      </c>
      <c r="D41" s="0" t="n">
        <f aca="false">'Győr megye'!H49</f>
        <v>0</v>
      </c>
      <c r="E41" s="0" t="n">
        <f aca="false">'Győr megye'!I49</f>
        <v>0</v>
      </c>
      <c r="F41" s="0" t="n">
        <f aca="false">'Győr megye'!J49</f>
        <v>0</v>
      </c>
      <c r="G41" s="0" t="n">
        <f aca="false">'Győr megye'!K49</f>
        <v>0</v>
      </c>
      <c r="H41" s="0" t="n">
        <f aca="false">'Győr megye'!M49</f>
        <v>420</v>
      </c>
      <c r="I41" s="0" t="n">
        <f aca="false">'Győr megye'!N49</f>
        <v>2</v>
      </c>
      <c r="J41" s="0" t="n">
        <f aca="false">'Győr megye'!O49</f>
        <v>0</v>
      </c>
      <c r="K41" s="0" t="n">
        <f aca="false">'Győr megye'!P49</f>
        <v>0</v>
      </c>
      <c r="L41" s="0" t="n">
        <f aca="false">'Győr megye'!Q49</f>
        <v>0</v>
      </c>
      <c r="M41" s="0" t="n">
        <f aca="false">'Győr megye'!S49</f>
        <v>413</v>
      </c>
      <c r="N41" s="0" t="n">
        <f aca="false">'Győr megye'!T49</f>
        <v>1</v>
      </c>
      <c r="O41" s="0" t="n">
        <f aca="false">'Győr megye'!U49</f>
        <v>0</v>
      </c>
      <c r="P41" s="0" t="n">
        <f aca="false">'Győr megye'!V49</f>
        <v>0</v>
      </c>
      <c r="Q41" s="0" t="n">
        <f aca="false">'Győr megye'!W49</f>
        <v>0</v>
      </c>
      <c r="R41" s="0" t="n">
        <f aca="false">'Győr megye'!Y49</f>
        <v>406</v>
      </c>
      <c r="S41" s="0" t="n">
        <f aca="false">'Győr megye'!Z49</f>
        <v>5</v>
      </c>
      <c r="T41" s="0" t="n">
        <f aca="false">'Győr megye'!AA49</f>
        <v>0</v>
      </c>
      <c r="U41" s="0" t="n">
        <f aca="false">'Győr megye'!AB49</f>
        <v>0</v>
      </c>
      <c r="V41" s="0" t="n">
        <f aca="false">'Győr megye'!AC49</f>
        <v>0</v>
      </c>
    </row>
    <row r="42" customFormat="false" ht="13.8" hidden="false" customHeight="false" outlineLevel="0" collapsed="false">
      <c r="A42" s="0" t="str">
        <f aca="false">'Győr megye'!A50</f>
        <v>Kóny</v>
      </c>
      <c r="B42" s="0" t="n">
        <f aca="false">'Győr megye'!F50</f>
        <v>1557</v>
      </c>
      <c r="C42" s="0" t="n">
        <f aca="false">'Győr megye'!G50</f>
        <v>0</v>
      </c>
      <c r="D42" s="0" t="n">
        <f aca="false">'Győr megye'!H50</f>
        <v>0</v>
      </c>
      <c r="E42" s="0" t="n">
        <f aca="false">'Győr megye'!I50</f>
        <v>0</v>
      </c>
      <c r="F42" s="0" t="n">
        <f aca="false">'Győr megye'!J50</f>
        <v>0</v>
      </c>
      <c r="G42" s="0" t="n">
        <f aca="false">'Győr megye'!K50</f>
        <v>0</v>
      </c>
      <c r="H42" s="0" t="n">
        <f aca="false">'Győr megye'!M50</f>
        <v>1741</v>
      </c>
      <c r="I42" s="0" t="n">
        <f aca="false">'Győr megye'!N50</f>
        <v>1</v>
      </c>
      <c r="J42" s="0" t="n">
        <f aca="false">'Győr megye'!O50</f>
        <v>0</v>
      </c>
      <c r="K42" s="0" t="n">
        <f aca="false">'Győr megye'!P50</f>
        <v>0</v>
      </c>
      <c r="L42" s="0" t="n">
        <f aca="false">'Győr megye'!Q50</f>
        <v>0</v>
      </c>
      <c r="M42" s="0" t="n">
        <f aca="false">'Győr megye'!S50</f>
        <v>1860</v>
      </c>
      <c r="N42" s="0" t="n">
        <f aca="false">'Győr megye'!T50</f>
        <v>6</v>
      </c>
      <c r="O42" s="0" t="n">
        <f aca="false">'Győr megye'!U50</f>
        <v>1</v>
      </c>
      <c r="P42" s="0" t="n">
        <f aca="false">'Győr megye'!V50</f>
        <v>0</v>
      </c>
      <c r="Q42" s="0" t="n">
        <f aca="false">'Győr megye'!W50</f>
        <v>0</v>
      </c>
      <c r="R42" s="0" t="n">
        <f aca="false">'Győr megye'!Y50</f>
        <v>1856</v>
      </c>
      <c r="S42" s="0" t="n">
        <f aca="false">'Győr megye'!Z50</f>
        <v>1</v>
      </c>
      <c r="T42" s="0" t="n">
        <f aca="false">'Győr megye'!AA50</f>
        <v>0</v>
      </c>
      <c r="U42" s="0" t="n">
        <f aca="false">'Győr megye'!AB50</f>
        <v>0</v>
      </c>
      <c r="V42" s="0" t="n">
        <f aca="false">'Győr megye'!AC50</f>
        <v>0</v>
      </c>
    </row>
    <row r="43" customFormat="false" ht="13.8" hidden="false" customHeight="false" outlineLevel="0" collapsed="false">
      <c r="A43" s="0" t="str">
        <f aca="false">'Győr megye'!A51</f>
        <v>Kulcsod</v>
      </c>
      <c r="B43" s="0" t="n">
        <f aca="false">'Győr megye'!F51</f>
        <v>364</v>
      </c>
      <c r="C43" s="0" t="n">
        <f aca="false">'Győr megye'!G51</f>
        <v>0</v>
      </c>
      <c r="D43" s="0" t="n">
        <f aca="false">'Győr megye'!H51</f>
        <v>0</v>
      </c>
      <c r="E43" s="0" t="n">
        <f aca="false">'Győr megye'!I51</f>
        <v>0</v>
      </c>
      <c r="F43" s="0" t="n">
        <f aca="false">'Győr megye'!J51</f>
        <v>0</v>
      </c>
      <c r="G43" s="0" t="n">
        <f aca="false">'Győr megye'!K51</f>
        <v>0</v>
      </c>
      <c r="H43" s="0" t="n">
        <f aca="false">'Győr megye'!M51</f>
        <v>448</v>
      </c>
      <c r="I43" s="0" t="n">
        <f aca="false">'Győr megye'!N51</f>
        <v>0</v>
      </c>
      <c r="J43" s="0" t="n">
        <f aca="false">'Győr megye'!O51</f>
        <v>0</v>
      </c>
      <c r="K43" s="0" t="n">
        <f aca="false">'Győr megye'!P51</f>
        <v>0</v>
      </c>
      <c r="L43" s="0" t="n">
        <f aca="false">'Győr megye'!Q51</f>
        <v>0</v>
      </c>
      <c r="M43" s="0" t="n">
        <f aca="false">'Győr megye'!S51</f>
        <v>409</v>
      </c>
      <c r="N43" s="0" t="n">
        <f aca="false">'Győr megye'!T51</f>
        <v>0</v>
      </c>
      <c r="O43" s="0" t="n">
        <f aca="false">'Győr megye'!U51</f>
        <v>0</v>
      </c>
      <c r="P43" s="0" t="n">
        <f aca="false">'Győr megye'!V51</f>
        <v>0</v>
      </c>
      <c r="Q43" s="0" t="n">
        <f aca="false">'Győr megye'!W51</f>
        <v>0</v>
      </c>
      <c r="R43" s="0" t="n">
        <f aca="false">'Győr megye'!Y51</f>
        <v>410</v>
      </c>
      <c r="S43" s="0" t="n">
        <f aca="false">'Győr megye'!Z51</f>
        <v>0</v>
      </c>
      <c r="T43" s="0" t="n">
        <f aca="false">'Győr megye'!AA51</f>
        <v>0</v>
      </c>
      <c r="U43" s="0" t="n">
        <f aca="false">'Győr megye'!AB51</f>
        <v>1</v>
      </c>
      <c r="V43" s="0" t="n">
        <f aca="false">'Győr megye'!AC51</f>
        <v>0</v>
      </c>
    </row>
    <row r="44" customFormat="false" ht="13.8" hidden="false" customHeight="false" outlineLevel="0" collapsed="false">
      <c r="A44" s="0" t="str">
        <f aca="false">'Győr megye'!A52</f>
        <v>Ladamér, Győrladamér</v>
      </c>
      <c r="B44" s="0" t="n">
        <f aca="false">'Győr megye'!F52</f>
        <v>265</v>
      </c>
      <c r="C44" s="0" t="n">
        <f aca="false">'Győr megye'!G52</f>
        <v>0</v>
      </c>
      <c r="D44" s="0" t="n">
        <f aca="false">'Győr megye'!H52</f>
        <v>0</v>
      </c>
      <c r="E44" s="0" t="n">
        <f aca="false">'Győr megye'!I52</f>
        <v>0</v>
      </c>
      <c r="F44" s="0" t="n">
        <f aca="false">'Győr megye'!J52</f>
        <v>0</v>
      </c>
      <c r="G44" s="0" t="n">
        <f aca="false">'Győr megye'!K52</f>
        <v>0</v>
      </c>
      <c r="H44" s="0" t="n">
        <f aca="false">'Győr megye'!M52</f>
        <v>299</v>
      </c>
      <c r="I44" s="0" t="n">
        <f aca="false">'Győr megye'!N52</f>
        <v>10</v>
      </c>
      <c r="J44" s="0" t="n">
        <f aca="false">'Győr megye'!O52</f>
        <v>0</v>
      </c>
      <c r="K44" s="0" t="n">
        <f aca="false">'Győr megye'!P52</f>
        <v>2</v>
      </c>
      <c r="L44" s="0" t="n">
        <f aca="false">'Győr megye'!Q52</f>
        <v>0</v>
      </c>
      <c r="M44" s="0" t="n">
        <f aca="false">'Győr megye'!S52</f>
        <v>351</v>
      </c>
      <c r="N44" s="0" t="n">
        <f aca="false">'Győr megye'!T52</f>
        <v>6</v>
      </c>
      <c r="O44" s="0" t="n">
        <f aca="false">'Győr megye'!U52</f>
        <v>0</v>
      </c>
      <c r="P44" s="0" t="n">
        <f aca="false">'Győr megye'!V52</f>
        <v>0</v>
      </c>
      <c r="Q44" s="0" t="n">
        <f aca="false">'Győr megye'!W52</f>
        <v>0</v>
      </c>
      <c r="R44" s="0" t="n">
        <f aca="false">'Győr megye'!Y52</f>
        <v>380</v>
      </c>
      <c r="S44" s="0" t="n">
        <f aca="false">'Győr megye'!Z52</f>
        <v>4</v>
      </c>
      <c r="T44" s="0" t="n">
        <f aca="false">'Győr megye'!AA52</f>
        <v>0</v>
      </c>
      <c r="U44" s="0" t="n">
        <f aca="false">'Győr megye'!AB52</f>
        <v>0</v>
      </c>
      <c r="V44" s="0" t="n">
        <f aca="false">'Győr megye'!AC52</f>
        <v>0</v>
      </c>
    </row>
    <row r="45" customFormat="false" ht="13.8" hidden="false" customHeight="false" outlineLevel="0" collapsed="false">
      <c r="A45" s="0" t="str">
        <f aca="false">'Győr megye'!A53</f>
        <v>Medve</v>
      </c>
      <c r="B45" s="0" t="n">
        <f aca="false">'Győr megye'!F53</f>
        <v>700</v>
      </c>
      <c r="C45" s="0" t="n">
        <f aca="false">'Győr megye'!G53</f>
        <v>1</v>
      </c>
      <c r="D45" s="0" t="n">
        <f aca="false">'Győr megye'!H53</f>
        <v>0</v>
      </c>
      <c r="E45" s="0" t="n">
        <f aca="false">'Győr megye'!I53</f>
        <v>0</v>
      </c>
      <c r="F45" s="0" t="n">
        <f aca="false">'Győr megye'!J53</f>
        <v>0</v>
      </c>
      <c r="G45" s="0" t="n">
        <f aca="false">'Győr megye'!K53</f>
        <v>0</v>
      </c>
      <c r="H45" s="0" t="n">
        <f aca="false">'Győr megye'!M53</f>
        <v>866</v>
      </c>
      <c r="I45" s="0" t="n">
        <f aca="false">'Győr megye'!N53</f>
        <v>26</v>
      </c>
      <c r="J45" s="0" t="n">
        <f aca="false">'Győr megye'!O53</f>
        <v>5</v>
      </c>
      <c r="K45" s="0" t="n">
        <f aca="false">'Győr megye'!P53</f>
        <v>2</v>
      </c>
      <c r="L45" s="0" t="n">
        <f aca="false">'Győr megye'!Q53</f>
        <v>8</v>
      </c>
      <c r="M45" s="0" t="n">
        <f aca="false">'Győr megye'!S53</f>
        <v>771</v>
      </c>
      <c r="N45" s="0" t="n">
        <f aca="false">'Győr megye'!T53</f>
        <v>0</v>
      </c>
      <c r="O45" s="0" t="n">
        <f aca="false">'Győr megye'!U53</f>
        <v>0</v>
      </c>
      <c r="P45" s="0" t="n">
        <f aca="false">'Győr megye'!V53</f>
        <v>0</v>
      </c>
      <c r="Q45" s="0" t="n">
        <f aca="false">'Győr megye'!W53</f>
        <v>0</v>
      </c>
      <c r="R45" s="0" t="n">
        <f aca="false">'Győr megye'!Y53</f>
        <v>779</v>
      </c>
      <c r="S45" s="0" t="n">
        <f aca="false">'Győr megye'!Z53</f>
        <v>1</v>
      </c>
      <c r="T45" s="0" t="n">
        <f aca="false">'Győr megye'!AA53</f>
        <v>1</v>
      </c>
      <c r="U45" s="0" t="n">
        <f aca="false">'Győr megye'!AB53</f>
        <v>0</v>
      </c>
      <c r="V45" s="0" t="n">
        <f aca="false">'Győr megye'!AC53</f>
        <v>0</v>
      </c>
    </row>
    <row r="46" customFormat="false" ht="13.8" hidden="false" customHeight="false" outlineLevel="0" collapsed="false">
      <c r="A46" s="0" t="str">
        <f aca="false">'Győr megye'!A54</f>
        <v>Nyárad, Csiliznyárad</v>
      </c>
      <c r="B46" s="0" t="n">
        <f aca="false">'Győr megye'!F54</f>
        <v>532</v>
      </c>
      <c r="C46" s="0" t="n">
        <f aca="false">'Győr megye'!G54</f>
        <v>0</v>
      </c>
      <c r="D46" s="0" t="n">
        <f aca="false">'Győr megye'!H54</f>
        <v>0</v>
      </c>
      <c r="E46" s="0" t="n">
        <f aca="false">'Győr megye'!I54</f>
        <v>0</v>
      </c>
      <c r="F46" s="0" t="n">
        <f aca="false">'Győr megye'!J54</f>
        <v>0</v>
      </c>
      <c r="G46" s="0" t="n">
        <f aca="false">'Győr megye'!K54</f>
        <v>0</v>
      </c>
      <c r="H46" s="0" t="n">
        <f aca="false">'Győr megye'!M54</f>
        <v>640</v>
      </c>
      <c r="I46" s="0" t="n">
        <f aca="false">'Győr megye'!N54</f>
        <v>0</v>
      </c>
      <c r="J46" s="0" t="n">
        <f aca="false">'Győr megye'!O54</f>
        <v>0</v>
      </c>
      <c r="K46" s="0" t="n">
        <f aca="false">'Győr megye'!P54</f>
        <v>0</v>
      </c>
      <c r="L46" s="0" t="n">
        <f aca="false">'Győr megye'!Q54</f>
        <v>1</v>
      </c>
      <c r="M46" s="0" t="n">
        <f aca="false">'Győr megye'!S54</f>
        <v>608</v>
      </c>
      <c r="N46" s="0" t="n">
        <f aca="false">'Győr megye'!T54</f>
        <v>0</v>
      </c>
      <c r="O46" s="0" t="n">
        <f aca="false">'Győr megye'!U54</f>
        <v>0</v>
      </c>
      <c r="P46" s="0" t="n">
        <f aca="false">'Győr megye'!V54</f>
        <v>0</v>
      </c>
      <c r="Q46" s="0" t="n">
        <f aca="false">'Győr megye'!W54</f>
        <v>0</v>
      </c>
      <c r="R46" s="0" t="n">
        <f aca="false">'Győr megye'!Y54</f>
        <v>659</v>
      </c>
      <c r="S46" s="0" t="n">
        <f aca="false">'Győr megye'!Z54</f>
        <v>0</v>
      </c>
      <c r="T46" s="0" t="n">
        <f aca="false">'Győr megye'!AA54</f>
        <v>0</v>
      </c>
      <c r="U46" s="0" t="n">
        <f aca="false">'Győr megye'!AB54</f>
        <v>0</v>
      </c>
      <c r="V46" s="0" t="n">
        <f aca="false">'Győr megye'!AC54</f>
        <v>0</v>
      </c>
    </row>
    <row r="47" customFormat="false" ht="13.8" hidden="false" customHeight="false" outlineLevel="0" collapsed="false">
      <c r="A47" s="0" t="str">
        <f aca="false">'Győr megye'!A55</f>
        <v>Ötteveny</v>
      </c>
      <c r="B47" s="0" t="n">
        <f aca="false">'Győr megye'!F55</f>
        <v>1522</v>
      </c>
      <c r="C47" s="0" t="n">
        <f aca="false">'Győr megye'!G55</f>
        <v>25</v>
      </c>
      <c r="D47" s="0" t="n">
        <f aca="false">'Győr megye'!H55</f>
        <v>0</v>
      </c>
      <c r="E47" s="0" t="n">
        <f aca="false">'Győr megye'!I55</f>
        <v>6</v>
      </c>
      <c r="F47" s="0" t="n">
        <f aca="false">'Győr megye'!J55</f>
        <v>0</v>
      </c>
      <c r="G47" s="0" t="n">
        <f aca="false">'Győr megye'!K55</f>
        <v>0</v>
      </c>
      <c r="H47" s="0" t="n">
        <f aca="false">'Győr megye'!M55</f>
        <v>1499</v>
      </c>
      <c r="I47" s="0" t="n">
        <f aca="false">'Győr megye'!N55</f>
        <v>12</v>
      </c>
      <c r="J47" s="0" t="n">
        <f aca="false">'Győr megye'!O55</f>
        <v>0</v>
      </c>
      <c r="K47" s="0" t="n">
        <f aca="false">'Győr megye'!P55</f>
        <v>1</v>
      </c>
      <c r="L47" s="0" t="n">
        <f aca="false">'Győr megye'!Q55</f>
        <v>3</v>
      </c>
      <c r="M47" s="0" t="n">
        <f aca="false">'Győr megye'!S55</f>
        <v>1411</v>
      </c>
      <c r="N47" s="0" t="n">
        <f aca="false">'Győr megye'!T55</f>
        <v>3</v>
      </c>
      <c r="O47" s="0" t="n">
        <f aca="false">'Győr megye'!U55</f>
        <v>1</v>
      </c>
      <c r="P47" s="0" t="n">
        <f aca="false">'Győr megye'!V55</f>
        <v>0</v>
      </c>
      <c r="Q47" s="0" t="n">
        <f aca="false">'Győr megye'!W55</f>
        <v>2</v>
      </c>
      <c r="R47" s="0" t="n">
        <f aca="false">'Győr megye'!Y55</f>
        <v>1494</v>
      </c>
      <c r="S47" s="0" t="n">
        <f aca="false">'Győr megye'!Z55</f>
        <v>0</v>
      </c>
      <c r="T47" s="0" t="n">
        <f aca="false">'Győr megye'!AA55</f>
        <v>0</v>
      </c>
      <c r="U47" s="0" t="n">
        <f aca="false">'Győr megye'!AB55</f>
        <v>0</v>
      </c>
      <c r="V47" s="0" t="n">
        <f aca="false">'Győr megye'!AC55</f>
        <v>0</v>
      </c>
    </row>
    <row r="48" customFormat="false" ht="13.8" hidden="false" customHeight="false" outlineLevel="0" collapsed="false">
      <c r="A48" s="0" t="str">
        <f aca="false">'Győr megye'!A56</f>
        <v>Öttevenysziget, Kunsziget</v>
      </c>
      <c r="B48" s="0" t="n">
        <f aca="false">'Győr megye'!F56</f>
        <v>875</v>
      </c>
      <c r="C48" s="0" t="n">
        <f aca="false">'Győr megye'!G56</f>
        <v>17</v>
      </c>
      <c r="D48" s="0" t="n">
        <f aca="false">'Győr megye'!H56</f>
        <v>0</v>
      </c>
      <c r="E48" s="0" t="n">
        <f aca="false">'Győr megye'!I56</f>
        <v>1</v>
      </c>
      <c r="F48" s="0" t="n">
        <f aca="false">'Győr megye'!J56</f>
        <v>0</v>
      </c>
      <c r="G48" s="0" t="n">
        <f aca="false">'Győr megye'!K56</f>
        <v>0</v>
      </c>
      <c r="H48" s="0" t="n">
        <f aca="false">'Győr megye'!M56</f>
        <v>1006</v>
      </c>
      <c r="I48" s="0" t="n">
        <f aca="false">'Győr megye'!N56</f>
        <v>0</v>
      </c>
      <c r="J48" s="0" t="n">
        <f aca="false">'Győr megye'!O56</f>
        <v>0</v>
      </c>
      <c r="K48" s="0" t="n">
        <f aca="false">'Győr megye'!P56</f>
        <v>0</v>
      </c>
      <c r="L48" s="0" t="n">
        <f aca="false">'Győr megye'!Q56</f>
        <v>0</v>
      </c>
      <c r="M48" s="0" t="n">
        <f aca="false">'Győr megye'!S56</f>
        <v>1001</v>
      </c>
      <c r="N48" s="0" t="n">
        <f aca="false">'Győr megye'!T56</f>
        <v>2</v>
      </c>
      <c r="O48" s="0" t="n">
        <f aca="false">'Győr megye'!U56</f>
        <v>0</v>
      </c>
      <c r="P48" s="0" t="n">
        <f aca="false">'Győr megye'!V56</f>
        <v>0</v>
      </c>
      <c r="Q48" s="0" t="n">
        <f aca="false">'Győr megye'!W56</f>
        <v>0</v>
      </c>
      <c r="R48" s="0" t="n">
        <f aca="false">'Győr megye'!Y56</f>
        <v>1025</v>
      </c>
      <c r="S48" s="0" t="n">
        <f aca="false">'Győr megye'!Z56</f>
        <v>0</v>
      </c>
      <c r="T48" s="0" t="n">
        <f aca="false">'Győr megye'!AA56</f>
        <v>0</v>
      </c>
      <c r="U48" s="0" t="n">
        <f aca="false">'Győr megye'!AB56</f>
        <v>0</v>
      </c>
      <c r="V48" s="0" t="n">
        <f aca="false">'Győr megye'!AC56</f>
        <v>0</v>
      </c>
    </row>
    <row r="49" customFormat="false" ht="13.8" hidden="false" customHeight="false" outlineLevel="0" collapsed="false">
      <c r="A49" s="0" t="str">
        <f aca="false">'Győr megye'!A57</f>
        <v>Patas, Csilizpatas</v>
      </c>
      <c r="B49" s="0" t="n">
        <f aca="false">'Győr megye'!F57</f>
        <v>595</v>
      </c>
      <c r="C49" s="0" t="n">
        <f aca="false">'Győr megye'!G57</f>
        <v>0</v>
      </c>
      <c r="D49" s="0" t="n">
        <f aca="false">'Győr megye'!H57</f>
        <v>0</v>
      </c>
      <c r="E49" s="0" t="n">
        <f aca="false">'Győr megye'!I57</f>
        <v>0</v>
      </c>
      <c r="F49" s="0" t="n">
        <f aca="false">'Győr megye'!J57</f>
        <v>0</v>
      </c>
      <c r="G49" s="0" t="n">
        <f aca="false">'Győr megye'!K57</f>
        <v>0</v>
      </c>
      <c r="H49" s="0" t="n">
        <f aca="false">'Győr megye'!M57</f>
        <v>680</v>
      </c>
      <c r="I49" s="0" t="n">
        <f aca="false">'Győr megye'!N57</f>
        <v>3</v>
      </c>
      <c r="J49" s="0" t="n">
        <f aca="false">'Győr megye'!O57</f>
        <v>0</v>
      </c>
      <c r="K49" s="0" t="n">
        <f aca="false">'Győr megye'!P57</f>
        <v>2</v>
      </c>
      <c r="L49" s="0" t="n">
        <f aca="false">'Győr megye'!Q57</f>
        <v>7</v>
      </c>
      <c r="M49" s="0" t="n">
        <f aca="false">'Győr megye'!S57</f>
        <v>681</v>
      </c>
      <c r="N49" s="0" t="n">
        <f aca="false">'Győr megye'!T57</f>
        <v>0</v>
      </c>
      <c r="O49" s="0" t="n">
        <f aca="false">'Győr megye'!U57</f>
        <v>0</v>
      </c>
      <c r="P49" s="0" t="n">
        <f aca="false">'Győr megye'!V57</f>
        <v>0</v>
      </c>
      <c r="Q49" s="0" t="n">
        <f aca="false">'Győr megye'!W57</f>
        <v>0</v>
      </c>
      <c r="R49" s="0" t="n">
        <f aca="false">'Győr megye'!Y57</f>
        <v>699</v>
      </c>
      <c r="S49" s="0" t="n">
        <f aca="false">'Győr megye'!Z57</f>
        <v>0</v>
      </c>
      <c r="T49" s="0" t="n">
        <f aca="false">'Győr megye'!AA57</f>
        <v>0</v>
      </c>
      <c r="U49" s="0" t="n">
        <f aca="false">'Győr megye'!AB57</f>
        <v>0</v>
      </c>
      <c r="V49" s="0" t="n">
        <f aca="false">'Győr megye'!AC57</f>
        <v>1</v>
      </c>
    </row>
    <row r="50" customFormat="false" ht="13.8" hidden="false" customHeight="false" outlineLevel="0" collapsed="false">
      <c r="A50" s="0" t="str">
        <f aca="false">'Győr megye'!A58</f>
        <v>Patona (Rába-), Ikrény</v>
      </c>
      <c r="B50" s="0" t="n">
        <f aca="false">'Győr megye'!F58</f>
        <v>1765</v>
      </c>
      <c r="C50" s="0" t="n">
        <f aca="false">'Győr megye'!G58</f>
        <v>9</v>
      </c>
      <c r="D50" s="0" t="n">
        <f aca="false">'Győr megye'!H58</f>
        <v>0</v>
      </c>
      <c r="E50" s="0" t="n">
        <f aca="false">'Győr megye'!I58</f>
        <v>0</v>
      </c>
      <c r="F50" s="0" t="n">
        <f aca="false">'Győr megye'!J58</f>
        <v>0</v>
      </c>
      <c r="G50" s="0" t="n">
        <f aca="false">'Győr megye'!K58</f>
        <v>0</v>
      </c>
      <c r="H50" s="0" t="n">
        <f aca="false">'Győr megye'!M58</f>
        <v>1982</v>
      </c>
      <c r="I50" s="0" t="n">
        <f aca="false">'Győr megye'!N58</f>
        <v>12</v>
      </c>
      <c r="J50" s="0" t="n">
        <f aca="false">'Győr megye'!O58</f>
        <v>0</v>
      </c>
      <c r="K50" s="0" t="n">
        <f aca="false">'Győr megye'!P58</f>
        <v>0</v>
      </c>
      <c r="L50" s="0" t="n">
        <f aca="false">'Győr megye'!Q58</f>
        <v>0</v>
      </c>
      <c r="M50" s="0" t="n">
        <f aca="false">'Győr megye'!S58</f>
        <v>2185</v>
      </c>
      <c r="N50" s="0" t="n">
        <f aca="false">'Győr megye'!T58</f>
        <v>5</v>
      </c>
      <c r="O50" s="0" t="n">
        <f aca="false">'Győr megye'!U58</f>
        <v>0</v>
      </c>
      <c r="P50" s="0" t="n">
        <f aca="false">'Győr megye'!V58</f>
        <v>0</v>
      </c>
      <c r="Q50" s="0" t="n">
        <f aca="false">'Győr megye'!W58</f>
        <v>0</v>
      </c>
      <c r="R50" s="0" t="n">
        <f aca="false">'Győr megye'!Y58</f>
        <v>2294</v>
      </c>
      <c r="S50" s="0" t="n">
        <f aca="false">'Győr megye'!Z58</f>
        <v>6</v>
      </c>
      <c r="T50" s="0" t="n">
        <f aca="false">'Győr megye'!AA58</f>
        <v>0</v>
      </c>
      <c r="U50" s="0" t="n">
        <f aca="false">'Győr megye'!AB58</f>
        <v>1</v>
      </c>
      <c r="V50" s="0" t="n">
        <f aca="false">'Győr megye'!AC58</f>
        <v>34</v>
      </c>
    </row>
    <row r="51" customFormat="false" ht="13.8" hidden="false" customHeight="false" outlineLevel="0" collapsed="false">
      <c r="A51" s="0" t="str">
        <f aca="false">'Győr megye'!A59</f>
        <v>Pinnyéd</v>
      </c>
      <c r="B51" s="0" t="n">
        <f aca="false">'Győr megye'!F59</f>
        <v>319</v>
      </c>
      <c r="C51" s="0" t="n">
        <f aca="false">'Győr megye'!G59</f>
        <v>0</v>
      </c>
      <c r="D51" s="0" t="n">
        <f aca="false">'Győr megye'!H59</f>
        <v>0</v>
      </c>
      <c r="E51" s="0" t="n">
        <f aca="false">'Győr megye'!I59</f>
        <v>0</v>
      </c>
      <c r="F51" s="0" t="n">
        <f aca="false">'Győr megye'!J59</f>
        <v>0</v>
      </c>
      <c r="G51" s="0" t="n">
        <f aca="false">'Győr megye'!K59</f>
        <v>0</v>
      </c>
      <c r="H51" s="0" t="n">
        <f aca="false">'Győr megye'!M59</f>
        <v>352</v>
      </c>
      <c r="I51" s="0" t="n">
        <f aca="false">'Győr megye'!N59</f>
        <v>1</v>
      </c>
      <c r="J51" s="0" t="n">
        <f aca="false">'Győr megye'!O59</f>
        <v>0</v>
      </c>
      <c r="K51" s="0" t="n">
        <f aca="false">'Győr megye'!P59</f>
        <v>0</v>
      </c>
      <c r="L51" s="0" t="n">
        <f aca="false">'Győr megye'!Q59</f>
        <v>0</v>
      </c>
      <c r="M51" s="0" t="n">
        <f aca="false">'Győr megye'!S59</f>
        <v>354</v>
      </c>
      <c r="N51" s="0" t="n">
        <f aca="false">'Győr megye'!T59</f>
        <v>0</v>
      </c>
      <c r="O51" s="0" t="n">
        <f aca="false">'Győr megye'!U59</f>
        <v>0</v>
      </c>
      <c r="P51" s="0" t="n">
        <f aca="false">'Győr megye'!V59</f>
        <v>0</v>
      </c>
      <c r="Q51" s="0" t="n">
        <f aca="false">'Győr megye'!W59</f>
        <v>5</v>
      </c>
      <c r="R51" s="0" t="n">
        <f aca="false">'Győr megye'!Y59</f>
        <v>408</v>
      </c>
      <c r="S51" s="0" t="n">
        <f aca="false">'Győr megye'!Z59</f>
        <v>1</v>
      </c>
      <c r="T51" s="0" t="n">
        <f aca="false">'Győr megye'!AA59</f>
        <v>0</v>
      </c>
      <c r="U51" s="0" t="n">
        <f aca="false">'Győr megye'!AB59</f>
        <v>0</v>
      </c>
      <c r="V51" s="0" t="n">
        <f aca="false">'Győr megye'!AC59</f>
        <v>4</v>
      </c>
    </row>
    <row r="52" customFormat="false" ht="13.8" hidden="false" customHeight="false" outlineLevel="0" collapsed="false">
      <c r="A52" s="0" t="str">
        <f aca="false">'Győr megye'!A60</f>
        <v>Radvány (Csiliz-)</v>
      </c>
      <c r="B52" s="0" t="n">
        <f aca="false">'Győr megye'!F60</f>
        <v>643</v>
      </c>
      <c r="C52" s="0" t="n">
        <f aca="false">'Győr megye'!G60</f>
        <v>1</v>
      </c>
      <c r="D52" s="0" t="n">
        <f aca="false">'Győr megye'!H60</f>
        <v>0</v>
      </c>
      <c r="E52" s="0" t="n">
        <f aca="false">'Győr megye'!I60</f>
        <v>0</v>
      </c>
      <c r="F52" s="0" t="n">
        <f aca="false">'Győr megye'!J60</f>
        <v>0</v>
      </c>
      <c r="G52" s="0" t="n">
        <f aca="false">'Győr megye'!K60</f>
        <v>0</v>
      </c>
      <c r="H52" s="0" t="n">
        <f aca="false">'Győr megye'!M60</f>
        <v>823</v>
      </c>
      <c r="I52" s="0" t="n">
        <f aca="false">'Győr megye'!N60</f>
        <v>1</v>
      </c>
      <c r="J52" s="0" t="n">
        <f aca="false">'Győr megye'!O60</f>
        <v>0</v>
      </c>
      <c r="K52" s="0" t="n">
        <f aca="false">'Győr megye'!P60</f>
        <v>0</v>
      </c>
      <c r="L52" s="0" t="n">
        <f aca="false">'Győr megye'!Q60</f>
        <v>0</v>
      </c>
      <c r="M52" s="0" t="n">
        <f aca="false">'Győr megye'!S60</f>
        <v>813</v>
      </c>
      <c r="N52" s="0" t="n">
        <f aca="false">'Győr megye'!T60</f>
        <v>3</v>
      </c>
      <c r="O52" s="0" t="n">
        <f aca="false">'Győr megye'!U60</f>
        <v>0</v>
      </c>
      <c r="P52" s="0" t="n">
        <f aca="false">'Győr megye'!V60</f>
        <v>0</v>
      </c>
      <c r="Q52" s="0" t="n">
        <f aca="false">'Győr megye'!W60</f>
        <v>0</v>
      </c>
      <c r="R52" s="0" t="n">
        <f aca="false">'Győr megye'!Y60</f>
        <v>979</v>
      </c>
      <c r="S52" s="0" t="n">
        <f aca="false">'Győr megye'!Z60</f>
        <v>0</v>
      </c>
      <c r="T52" s="0" t="n">
        <f aca="false">'Győr megye'!AA60</f>
        <v>0</v>
      </c>
      <c r="U52" s="0" t="n">
        <f aca="false">'Győr megye'!AB60</f>
        <v>0</v>
      </c>
      <c r="V52" s="0" t="n">
        <f aca="false">'Győr megye'!AC60</f>
        <v>0</v>
      </c>
    </row>
    <row r="53" customFormat="false" ht="13.8" hidden="false" customHeight="false" outlineLevel="0" collapsed="false">
      <c r="A53" s="0" t="str">
        <f aca="false">'Győr megye'!A61</f>
        <v>Ráró</v>
      </c>
      <c r="B53" s="0" t="n">
        <f aca="false">'Győr megye'!F61</f>
        <v>870</v>
      </c>
      <c r="C53" s="0" t="n">
        <f aca="false">'Győr megye'!G61</f>
        <v>7</v>
      </c>
      <c r="D53" s="0" t="n">
        <f aca="false">'Győr megye'!H61</f>
        <v>0</v>
      </c>
      <c r="E53" s="0" t="n">
        <f aca="false">'Győr megye'!I61</f>
        <v>1</v>
      </c>
      <c r="F53" s="0" t="n">
        <f aca="false">'Győr megye'!J61</f>
        <v>0</v>
      </c>
      <c r="G53" s="0" t="n">
        <f aca="false">'Győr megye'!K61</f>
        <v>0</v>
      </c>
      <c r="H53" s="0" t="n">
        <f aca="false">'Győr megye'!M61</f>
        <v>930</v>
      </c>
      <c r="I53" s="0" t="n">
        <f aca="false">'Győr megye'!N61</f>
        <v>14</v>
      </c>
      <c r="J53" s="0" t="n">
        <f aca="false">'Győr megye'!O61</f>
        <v>1</v>
      </c>
      <c r="K53" s="0" t="n">
        <f aca="false">'Győr megye'!P61</f>
        <v>2</v>
      </c>
      <c r="L53" s="0" t="n">
        <f aca="false">'Győr megye'!Q61</f>
        <v>1</v>
      </c>
      <c r="M53" s="0" t="n">
        <f aca="false">'Győr megye'!S61</f>
        <v>908</v>
      </c>
      <c r="N53" s="0" t="n">
        <f aca="false">'Győr megye'!T61</f>
        <v>9</v>
      </c>
      <c r="O53" s="0" t="n">
        <f aca="false">'Győr megye'!U61</f>
        <v>0</v>
      </c>
      <c r="P53" s="0" t="n">
        <f aca="false">'Győr megye'!V61</f>
        <v>1</v>
      </c>
      <c r="Q53" s="0" t="n">
        <f aca="false">'Győr megye'!W61</f>
        <v>0</v>
      </c>
      <c r="R53" s="0" t="n">
        <f aca="false">'Győr megye'!Y61</f>
        <v>915</v>
      </c>
      <c r="S53" s="0" t="n">
        <f aca="false">'Győr megye'!Z61</f>
        <v>6</v>
      </c>
      <c r="T53" s="0" t="n">
        <f aca="false">'Győr megye'!AA61</f>
        <v>0</v>
      </c>
      <c r="U53" s="0" t="n">
        <f aca="false">'Győr megye'!AB61</f>
        <v>0</v>
      </c>
      <c r="V53" s="0" t="n">
        <f aca="false">'Győr megye'!AC61</f>
        <v>0</v>
      </c>
    </row>
    <row r="54" customFormat="false" ht="13.8" hidden="false" customHeight="false" outlineLevel="0" collapsed="false">
      <c r="A54" s="0" t="str">
        <f aca="false">'Győr megye'!A62</f>
        <v>Réti, Tárnokréti</v>
      </c>
      <c r="B54" s="0" t="n">
        <f aca="false">'Győr megye'!F62</f>
        <v>372</v>
      </c>
      <c r="C54" s="0" t="n">
        <f aca="false">'Győr megye'!G62</f>
        <v>10</v>
      </c>
      <c r="D54" s="0" t="n">
        <f aca="false">'Győr megye'!H62</f>
        <v>0</v>
      </c>
      <c r="E54" s="0" t="n">
        <f aca="false">'Győr megye'!I62</f>
        <v>0</v>
      </c>
      <c r="F54" s="0" t="n">
        <f aca="false">'Győr megye'!J62</f>
        <v>0</v>
      </c>
      <c r="G54" s="0" t="n">
        <f aca="false">'Győr megye'!K62</f>
        <v>0</v>
      </c>
      <c r="H54" s="0" t="n">
        <f aca="false">'Győr megye'!M62</f>
        <v>412</v>
      </c>
      <c r="I54" s="0" t="n">
        <f aca="false">'Győr megye'!N62</f>
        <v>0</v>
      </c>
      <c r="J54" s="0" t="n">
        <f aca="false">'Győr megye'!O62</f>
        <v>0</v>
      </c>
      <c r="K54" s="0" t="n">
        <f aca="false">'Győr megye'!P62</f>
        <v>0</v>
      </c>
      <c r="L54" s="0" t="n">
        <f aca="false">'Győr megye'!Q62</f>
        <v>0</v>
      </c>
      <c r="M54" s="0" t="n">
        <f aca="false">'Győr megye'!S62</f>
        <v>459</v>
      </c>
      <c r="N54" s="0" t="n">
        <f aca="false">'Győr megye'!T62</f>
        <v>5</v>
      </c>
      <c r="O54" s="0" t="n">
        <f aca="false">'Győr megye'!U62</f>
        <v>0</v>
      </c>
      <c r="P54" s="0" t="n">
        <f aca="false">'Győr megye'!V62</f>
        <v>0</v>
      </c>
      <c r="Q54" s="0" t="n">
        <f aca="false">'Győr megye'!W62</f>
        <v>0</v>
      </c>
      <c r="R54" s="0" t="n">
        <f aca="false">'Győr megye'!Y62</f>
        <v>527</v>
      </c>
      <c r="S54" s="0" t="n">
        <f aca="false">'Győr megye'!Z62</f>
        <v>0</v>
      </c>
      <c r="T54" s="0" t="n">
        <f aca="false">'Győr megye'!AA62</f>
        <v>0</v>
      </c>
      <c r="U54" s="0" t="n">
        <f aca="false">'Győr megye'!AB62</f>
        <v>0</v>
      </c>
      <c r="V54" s="0" t="n">
        <f aca="false">'Győr megye'!AC62</f>
        <v>0</v>
      </c>
    </row>
    <row r="55" customFormat="false" ht="13.8" hidden="false" customHeight="false" outlineLevel="0" collapsed="false">
      <c r="A55" s="0" t="str">
        <f aca="false">'Győr megye'!A63</f>
        <v>Sövenyhaz, Győrsövényház</v>
      </c>
      <c r="B55" s="0" t="n">
        <f aca="false">'Győr megye'!F63</f>
        <v>519</v>
      </c>
      <c r="C55" s="0" t="n">
        <f aca="false">'Győr megye'!G63</f>
        <v>508</v>
      </c>
      <c r="D55" s="0" t="n">
        <f aca="false">'Győr megye'!H63</f>
        <v>0</v>
      </c>
      <c r="E55" s="0" t="n">
        <f aca="false">'Győr megye'!I63</f>
        <v>1</v>
      </c>
      <c r="F55" s="0" t="n">
        <f aca="false">'Győr megye'!J63</f>
        <v>0</v>
      </c>
      <c r="G55" s="0" t="n">
        <f aca="false">'Győr megye'!K63</f>
        <v>0</v>
      </c>
      <c r="H55" s="0" t="n">
        <f aca="false">'Győr megye'!M63</f>
        <v>448</v>
      </c>
      <c r="I55" s="0" t="n">
        <f aca="false">'Győr megye'!N63</f>
        <v>861</v>
      </c>
      <c r="J55" s="0" t="n">
        <f aca="false">'Győr megye'!O63</f>
        <v>1</v>
      </c>
      <c r="K55" s="0" t="n">
        <f aca="false">'Győr megye'!P63</f>
        <v>1</v>
      </c>
      <c r="L55" s="0" t="n">
        <f aca="false">'Győr megye'!Q63</f>
        <v>2</v>
      </c>
      <c r="M55" s="0" t="n">
        <f aca="false">'Győr megye'!S63</f>
        <v>436</v>
      </c>
      <c r="N55" s="0" t="n">
        <f aca="false">'Győr megye'!T63</f>
        <v>832</v>
      </c>
      <c r="O55" s="0" t="n">
        <f aca="false">'Győr megye'!U63</f>
        <v>1</v>
      </c>
      <c r="P55" s="0" t="n">
        <f aca="false">'Győr megye'!V63</f>
        <v>3</v>
      </c>
      <c r="Q55" s="0" t="n">
        <f aca="false">'Győr megye'!W63</f>
        <v>1</v>
      </c>
      <c r="R55" s="0" t="n">
        <f aca="false">'Győr megye'!Y63</f>
        <v>636</v>
      </c>
      <c r="S55" s="0" t="n">
        <f aca="false">'Győr megye'!Z63</f>
        <v>649</v>
      </c>
      <c r="T55" s="0" t="n">
        <f aca="false">'Győr megye'!AA63</f>
        <v>0</v>
      </c>
      <c r="U55" s="0" t="n">
        <f aca="false">'Győr megye'!AB63</f>
        <v>1</v>
      </c>
      <c r="V55" s="0" t="n">
        <f aca="false">'Győr megye'!AC63</f>
        <v>0</v>
      </c>
    </row>
    <row r="56" customFormat="false" ht="13.8" hidden="false" customHeight="false" outlineLevel="0" collapsed="false">
      <c r="A56" s="0" t="str">
        <f aca="false">'Győr megye'!A64</f>
        <v>Szabadi, Győrszabadi</v>
      </c>
      <c r="B56" s="0" t="n">
        <f aca="false">'Győr megye'!F64</f>
        <v>405</v>
      </c>
      <c r="C56" s="0" t="n">
        <f aca="false">'Győr megye'!G64</f>
        <v>0</v>
      </c>
      <c r="D56" s="0" t="n">
        <f aca="false">'Győr megye'!H64</f>
        <v>0</v>
      </c>
      <c r="E56" s="0" t="n">
        <f aca="false">'Győr megye'!I64</f>
        <v>1</v>
      </c>
      <c r="F56" s="0" t="n">
        <f aca="false">'Győr megye'!J64</f>
        <v>0</v>
      </c>
      <c r="G56" s="0" t="n">
        <f aca="false">'Győr megye'!K64</f>
        <v>0</v>
      </c>
      <c r="H56" s="0" t="n">
        <f aca="false">'Győr megye'!M64</f>
        <v>457</v>
      </c>
      <c r="I56" s="0" t="n">
        <f aca="false">'Győr megye'!N64</f>
        <v>0</v>
      </c>
      <c r="J56" s="0" t="n">
        <f aca="false">'Győr megye'!O64</f>
        <v>0</v>
      </c>
      <c r="K56" s="0" t="n">
        <f aca="false">'Győr megye'!P64</f>
        <v>0</v>
      </c>
      <c r="L56" s="0" t="n">
        <f aca="false">'Győr megye'!Q64</f>
        <v>1</v>
      </c>
      <c r="M56" s="0" t="n">
        <f aca="false">'Győr megye'!S64</f>
        <v>423</v>
      </c>
      <c r="N56" s="0" t="n">
        <f aca="false">'Győr megye'!T64</f>
        <v>1</v>
      </c>
      <c r="O56" s="0" t="n">
        <f aca="false">'Győr megye'!U64</f>
        <v>2</v>
      </c>
      <c r="P56" s="0" t="n">
        <f aca="false">'Győr megye'!V64</f>
        <v>0</v>
      </c>
      <c r="Q56" s="0" t="n">
        <f aca="false">'Győr megye'!W64</f>
        <v>1</v>
      </c>
      <c r="R56" s="0" t="n">
        <f aca="false">'Győr megye'!Y64</f>
        <v>374</v>
      </c>
      <c r="S56" s="0" t="n">
        <f aca="false">'Győr megye'!Z64</f>
        <v>4</v>
      </c>
      <c r="T56" s="0" t="n">
        <f aca="false">'Győr megye'!AA64</f>
        <v>0</v>
      </c>
      <c r="U56" s="0" t="n">
        <f aca="false">'Győr megye'!AB64</f>
        <v>1</v>
      </c>
      <c r="V56" s="0" t="n">
        <f aca="false">'Győr megye'!AC64</f>
        <v>0</v>
      </c>
    </row>
    <row r="57" customFormat="false" ht="13.8" hidden="false" customHeight="false" outlineLevel="0" collapsed="false">
      <c r="A57" s="0" t="str">
        <f aca="false">'Győr megye'!A65</f>
        <v>Szap</v>
      </c>
      <c r="B57" s="0" t="n">
        <f aca="false">'Győr megye'!F65</f>
        <v>632</v>
      </c>
      <c r="C57" s="0" t="n">
        <f aca="false">'Győr megye'!G65</f>
        <v>1</v>
      </c>
      <c r="D57" s="0" t="n">
        <f aca="false">'Győr megye'!H65</f>
        <v>0</v>
      </c>
      <c r="E57" s="0" t="n">
        <f aca="false">'Győr megye'!I65</f>
        <v>0</v>
      </c>
      <c r="F57" s="0" t="n">
        <f aca="false">'Győr megye'!J65</f>
        <v>0</v>
      </c>
      <c r="G57" s="0" t="n">
        <f aca="false">'Győr megye'!K65</f>
        <v>0</v>
      </c>
      <c r="H57" s="0" t="n">
        <f aca="false">'Győr megye'!M65</f>
        <v>747</v>
      </c>
      <c r="I57" s="0" t="n">
        <f aca="false">'Győr megye'!N65</f>
        <v>2</v>
      </c>
      <c r="J57" s="0" t="n">
        <f aca="false">'Győr megye'!O65</f>
        <v>0</v>
      </c>
      <c r="K57" s="0" t="n">
        <f aca="false">'Győr megye'!P65</f>
        <v>0</v>
      </c>
      <c r="L57" s="0" t="n">
        <f aca="false">'Győr megye'!Q65</f>
        <v>0</v>
      </c>
      <c r="M57" s="0" t="n">
        <f aca="false">'Győr megye'!S65</f>
        <v>612</v>
      </c>
      <c r="N57" s="0" t="n">
        <f aca="false">'Győr megye'!T65</f>
        <v>2</v>
      </c>
      <c r="O57" s="0" t="n">
        <f aca="false">'Győr megye'!U65</f>
        <v>0</v>
      </c>
      <c r="P57" s="0" t="n">
        <f aca="false">'Győr megye'!V65</f>
        <v>0</v>
      </c>
      <c r="Q57" s="0" t="n">
        <f aca="false">'Győr megye'!W65</f>
        <v>0</v>
      </c>
      <c r="R57" s="0" t="n">
        <f aca="false">'Győr megye'!Y65</f>
        <v>644</v>
      </c>
      <c r="S57" s="0" t="n">
        <f aca="false">'Győr megye'!Z65</f>
        <v>1</v>
      </c>
      <c r="T57" s="0" t="n">
        <f aca="false">'Győr megye'!AA65</f>
        <v>0</v>
      </c>
      <c r="U57" s="0" t="n">
        <f aca="false">'Győr megye'!AB65</f>
        <v>0</v>
      </c>
      <c r="V57" s="0" t="n">
        <f aca="false">'Győr megye'!AC65</f>
        <v>0</v>
      </c>
    </row>
    <row r="58" customFormat="false" ht="13.8" hidden="false" customHeight="false" outlineLevel="0" collapsed="false">
      <c r="A58" s="0" t="str">
        <f aca="false">'Győr megye'!A66</f>
        <v>Szentpál (Duna-)</v>
      </c>
      <c r="B58" s="0" t="n">
        <f aca="false">'Győr megye'!F66</f>
        <v>502</v>
      </c>
      <c r="C58" s="0" t="n">
        <f aca="false">'Győr megye'!G66</f>
        <v>6</v>
      </c>
      <c r="D58" s="0" t="n">
        <f aca="false">'Győr megye'!H66</f>
        <v>0</v>
      </c>
      <c r="E58" s="0" t="n">
        <f aca="false">'Győr megye'!I66</f>
        <v>1</v>
      </c>
      <c r="F58" s="0" t="n">
        <f aca="false">'Győr megye'!J66</f>
        <v>0</v>
      </c>
      <c r="G58" s="0" t="n">
        <f aca="false">'Győr megye'!K66</f>
        <v>0</v>
      </c>
      <c r="H58" s="0" t="n">
        <f aca="false">'Győr megye'!M66</f>
        <v>536</v>
      </c>
      <c r="I58" s="0" t="n">
        <f aca="false">'Győr megye'!N66</f>
        <v>14</v>
      </c>
      <c r="J58" s="0" t="n">
        <f aca="false">'Győr megye'!O66</f>
        <v>1</v>
      </c>
      <c r="K58" s="0" t="n">
        <f aca="false">'Győr megye'!P66</f>
        <v>1</v>
      </c>
      <c r="L58" s="0" t="n">
        <f aca="false">'Győr megye'!Q66</f>
        <v>0</v>
      </c>
      <c r="M58" s="0" t="n">
        <f aca="false">'Győr megye'!S66</f>
        <v>573</v>
      </c>
      <c r="N58" s="0" t="n">
        <f aca="false">'Győr megye'!T66</f>
        <v>2</v>
      </c>
      <c r="O58" s="0" t="n">
        <f aca="false">'Győr megye'!U66</f>
        <v>0</v>
      </c>
      <c r="P58" s="0" t="n">
        <f aca="false">'Győr megye'!V66</f>
        <v>0</v>
      </c>
      <c r="Q58" s="0" t="n">
        <f aca="false">'Győr megye'!W66</f>
        <v>0</v>
      </c>
      <c r="R58" s="0" t="n">
        <f aca="false">'Győr megye'!Y66</f>
        <v>511</v>
      </c>
      <c r="S58" s="0" t="n">
        <f aca="false">'Győr megye'!Z66</f>
        <v>0</v>
      </c>
      <c r="T58" s="0" t="n">
        <f aca="false">'Győr megye'!AA66</f>
        <v>0</v>
      </c>
      <c r="U58" s="0" t="n">
        <f aca="false">'Győr megye'!AB66</f>
        <v>0</v>
      </c>
      <c r="V58" s="0" t="n">
        <f aca="false">'Győr megye'!AC66</f>
        <v>0</v>
      </c>
    </row>
    <row r="59" customFormat="false" ht="13.8" hidden="false" customHeight="false" outlineLevel="0" collapsed="false">
      <c r="A59" s="0" t="str">
        <f aca="false">'Győr megye'!A67</f>
        <v>Szögye</v>
      </c>
      <c r="B59" s="0" t="n">
        <f aca="false">'Győr megye'!F67</f>
        <v>159</v>
      </c>
      <c r="C59" s="0" t="n">
        <f aca="false">'Győr megye'!G67</f>
        <v>0</v>
      </c>
      <c r="D59" s="0" t="n">
        <f aca="false">'Győr megye'!H67</f>
        <v>0</v>
      </c>
      <c r="E59" s="0" t="n">
        <f aca="false">'Győr megye'!I67</f>
        <v>0</v>
      </c>
      <c r="F59" s="0" t="n">
        <f aca="false">'Győr megye'!J67</f>
        <v>0</v>
      </c>
      <c r="G59" s="0" t="n">
        <f aca="false">'Győr megye'!K67</f>
        <v>0</v>
      </c>
      <c r="H59" s="0" t="n">
        <f aca="false">'Győr megye'!M67</f>
        <v>187</v>
      </c>
      <c r="I59" s="0" t="n">
        <f aca="false">'Győr megye'!N67</f>
        <v>0</v>
      </c>
      <c r="J59" s="0" t="n">
        <f aca="false">'Győr megye'!O67</f>
        <v>0</v>
      </c>
      <c r="K59" s="0" t="n">
        <f aca="false">'Győr megye'!P67</f>
        <v>0</v>
      </c>
      <c r="L59" s="0" t="n">
        <f aca="false">'Győr megye'!Q67</f>
        <v>0</v>
      </c>
      <c r="M59" s="0" t="n">
        <f aca="false">'Győr megye'!S67</f>
        <v>174</v>
      </c>
      <c r="N59" s="0" t="n">
        <f aca="false">'Győr megye'!T67</f>
        <v>0</v>
      </c>
      <c r="O59" s="0" t="n">
        <f aca="false">'Győr megye'!U67</f>
        <v>0</v>
      </c>
      <c r="P59" s="0" t="n">
        <f aca="false">'Győr megye'!V67</f>
        <v>0</v>
      </c>
      <c r="Q59" s="0" t="n">
        <f aca="false">'Győr megye'!W67</f>
        <v>0</v>
      </c>
      <c r="R59" s="0" t="n">
        <f aca="false">'Győr megye'!Y67</f>
        <v>125</v>
      </c>
      <c r="S59" s="0" t="n">
        <f aca="false">'Győr megye'!Z67</f>
        <v>0</v>
      </c>
      <c r="T59" s="0" t="n">
        <f aca="false">'Győr megye'!AA67</f>
        <v>0</v>
      </c>
      <c r="U59" s="0" t="n">
        <f aca="false">'Győr megye'!AB67</f>
        <v>0</v>
      </c>
      <c r="V59" s="0" t="n">
        <f aca="false">'Győr megye'!AC67</f>
        <v>0</v>
      </c>
    </row>
    <row r="60" customFormat="false" ht="13.8" hidden="false" customHeight="false" outlineLevel="0" collapsed="false">
      <c r="A60" s="0" t="str">
        <f aca="false">'Győr megye'!A68</f>
        <v>Ujfalu, Győrújfalu</v>
      </c>
      <c r="B60" s="0" t="n">
        <f aca="false">'Győr megye'!F68</f>
        <v>407</v>
      </c>
      <c r="C60" s="0" t="n">
        <f aca="false">'Győr megye'!G68</f>
        <v>2</v>
      </c>
      <c r="D60" s="0" t="n">
        <f aca="false">'Győr megye'!H68</f>
        <v>0</v>
      </c>
      <c r="E60" s="0" t="n">
        <f aca="false">'Győr megye'!I68</f>
        <v>0</v>
      </c>
      <c r="F60" s="0" t="n">
        <f aca="false">'Győr megye'!J68</f>
        <v>0</v>
      </c>
      <c r="G60" s="0" t="n">
        <f aca="false">'Győr megye'!K68</f>
        <v>0</v>
      </c>
      <c r="H60" s="0" t="n">
        <f aca="false">'Győr megye'!M68</f>
        <v>414</v>
      </c>
      <c r="I60" s="0" t="n">
        <f aca="false">'Győr megye'!N68</f>
        <v>1</v>
      </c>
      <c r="J60" s="0" t="n">
        <f aca="false">'Győr megye'!O68</f>
        <v>0</v>
      </c>
      <c r="K60" s="0" t="n">
        <f aca="false">'Győr megye'!P68</f>
        <v>0</v>
      </c>
      <c r="L60" s="0" t="n">
        <f aca="false">'Győr megye'!Q68</f>
        <v>0</v>
      </c>
      <c r="M60" s="0" t="n">
        <f aca="false">'Győr megye'!S68</f>
        <v>529</v>
      </c>
      <c r="N60" s="0" t="n">
        <f aca="false">'Győr megye'!T68</f>
        <v>3</v>
      </c>
      <c r="O60" s="0" t="n">
        <f aca="false">'Győr megye'!U68</f>
        <v>0</v>
      </c>
      <c r="P60" s="0" t="n">
        <f aca="false">'Győr megye'!V68</f>
        <v>1</v>
      </c>
      <c r="Q60" s="0" t="n">
        <f aca="false">'Győr megye'!W68</f>
        <v>10</v>
      </c>
      <c r="R60" s="0" t="n">
        <f aca="false">'Győr megye'!Y68</f>
        <v>569</v>
      </c>
      <c r="S60" s="0" t="n">
        <f aca="false">'Győr megye'!Z68</f>
        <v>0</v>
      </c>
      <c r="T60" s="0" t="n">
        <f aca="false">'Győr megye'!AA68</f>
        <v>0</v>
      </c>
      <c r="U60" s="0" t="n">
        <f aca="false">'Győr megye'!AB68</f>
        <v>0</v>
      </c>
      <c r="V60" s="0" t="n">
        <f aca="false">'Győr megye'!AC68</f>
        <v>3</v>
      </c>
    </row>
    <row r="61" customFormat="false" ht="13.8" hidden="false" customHeight="false" outlineLevel="0" collapsed="false">
      <c r="A61" s="0" t="str">
        <f aca="false">'Győr megye'!A69</f>
        <v>Vámos, Alsóvámos</v>
      </c>
      <c r="B61" s="0" t="n">
        <f aca="false">'Győr megye'!F69</f>
        <v>550</v>
      </c>
      <c r="C61" s="0" t="n">
        <f aca="false">'Győr megye'!G69</f>
        <v>0</v>
      </c>
      <c r="D61" s="0" t="n">
        <f aca="false">'Győr megye'!H69</f>
        <v>0</v>
      </c>
      <c r="E61" s="0" t="n">
        <f aca="false">'Győr megye'!I69</f>
        <v>0</v>
      </c>
      <c r="F61" s="0" t="n">
        <f aca="false">'Győr megye'!J69</f>
        <v>0</v>
      </c>
      <c r="G61" s="0" t="n">
        <f aca="false">'Győr megye'!K69</f>
        <v>0</v>
      </c>
      <c r="H61" s="0" t="n">
        <f aca="false">'Győr megye'!M69</f>
        <v>549</v>
      </c>
      <c r="I61" s="0" t="n">
        <f aca="false">'Győr megye'!N69</f>
        <v>1</v>
      </c>
      <c r="J61" s="0" t="n">
        <f aca="false">'Győr megye'!O69</f>
        <v>0</v>
      </c>
      <c r="K61" s="0" t="n">
        <f aca="false">'Győr megye'!P69</f>
        <v>5</v>
      </c>
      <c r="L61" s="0" t="n">
        <f aca="false">'Győr megye'!Q69</f>
        <v>0</v>
      </c>
      <c r="M61" s="0" t="n">
        <f aca="false">'Győr megye'!S69</f>
        <v>594</v>
      </c>
      <c r="N61" s="0" t="n">
        <f aca="false">'Győr megye'!T69</f>
        <v>2</v>
      </c>
      <c r="O61" s="0" t="n">
        <f aca="false">'Győr megye'!U69</f>
        <v>0</v>
      </c>
      <c r="P61" s="0" t="n">
        <f aca="false">'Győr megye'!V69</f>
        <v>0</v>
      </c>
      <c r="Q61" s="0" t="n">
        <f aca="false">'Győr megye'!W69</f>
        <v>0</v>
      </c>
      <c r="R61" s="0" t="n">
        <f aca="false">'Győr megye'!Y69</f>
        <v>620</v>
      </c>
      <c r="S61" s="0" t="n">
        <f aca="false">'Győr megye'!Z69</f>
        <v>0</v>
      </c>
      <c r="T61" s="0" t="n">
        <f aca="false">'Győr megye'!AA69</f>
        <v>0</v>
      </c>
      <c r="U61" s="0" t="n">
        <f aca="false">'Győr megye'!AB69</f>
        <v>0</v>
      </c>
      <c r="V61" s="0" t="n">
        <f aca="false">'Győr megye'!AC69</f>
        <v>0</v>
      </c>
    </row>
    <row r="62" customFormat="false" ht="13.8" hidden="false" customHeight="false" outlineLevel="0" collapsed="false">
      <c r="A62" s="0" t="str">
        <f aca="false">'Győr megye'!A70</f>
        <v>Vének</v>
      </c>
      <c r="B62" s="0" t="n">
        <f aca="false">'Győr megye'!F70</f>
        <v>317</v>
      </c>
      <c r="C62" s="0" t="n">
        <f aca="false">'Győr megye'!G70</f>
        <v>2</v>
      </c>
      <c r="D62" s="0" t="n">
        <f aca="false">'Győr megye'!H70</f>
        <v>0</v>
      </c>
      <c r="E62" s="0" t="n">
        <f aca="false">'Győr megye'!I70</f>
        <v>0</v>
      </c>
      <c r="F62" s="0" t="n">
        <f aca="false">'Győr megye'!J70</f>
        <v>0</v>
      </c>
      <c r="G62" s="0" t="n">
        <f aca="false">'Győr megye'!K70</f>
        <v>0</v>
      </c>
      <c r="H62" s="0" t="n">
        <f aca="false">'Győr megye'!M70</f>
        <v>349</v>
      </c>
      <c r="I62" s="0" t="n">
        <f aca="false">'Győr megye'!N70</f>
        <v>0</v>
      </c>
      <c r="J62" s="0" t="n">
        <f aca="false">'Győr megye'!O70</f>
        <v>0</v>
      </c>
      <c r="K62" s="0" t="n">
        <f aca="false">'Győr megye'!P70</f>
        <v>0</v>
      </c>
      <c r="L62" s="0" t="n">
        <f aca="false">'Győr megye'!Q70</f>
        <v>0</v>
      </c>
      <c r="M62" s="0" t="n">
        <f aca="false">'Győr megye'!S70</f>
        <v>429</v>
      </c>
      <c r="N62" s="0" t="n">
        <f aca="false">'Győr megye'!T70</f>
        <v>19</v>
      </c>
      <c r="O62" s="0" t="n">
        <f aca="false">'Győr megye'!U70</f>
        <v>3</v>
      </c>
      <c r="P62" s="0" t="n">
        <f aca="false">'Győr megye'!V70</f>
        <v>0</v>
      </c>
      <c r="Q62" s="0" t="n">
        <f aca="false">'Győr megye'!W70</f>
        <v>9</v>
      </c>
      <c r="R62" s="0" t="n">
        <f aca="false">'Győr megye'!Y70</f>
        <v>274</v>
      </c>
      <c r="S62" s="0" t="n">
        <f aca="false">'Győr megye'!Z70</f>
        <v>0</v>
      </c>
      <c r="T62" s="0" t="n">
        <f aca="false">'Győr megye'!AA70</f>
        <v>0</v>
      </c>
      <c r="U62" s="0" t="n">
        <f aca="false">'Győr megye'!AB70</f>
        <v>0</v>
      </c>
      <c r="V62" s="0" t="n">
        <f aca="false">'Győr megye'!AC70</f>
        <v>0</v>
      </c>
    </row>
    <row r="63" customFormat="false" ht="13.8" hidden="false" customHeight="false" outlineLevel="0" collapsed="false">
      <c r="A63" s="0" t="str">
        <f aca="false">'Győr megye'!A71</f>
        <v>Zámoly, Győrzámoly</v>
      </c>
      <c r="B63" s="0" t="n">
        <f aca="false">'Győr megye'!F71</f>
        <v>1101</v>
      </c>
      <c r="C63" s="0" t="n">
        <f aca="false">'Győr megye'!G71</f>
        <v>1</v>
      </c>
      <c r="D63" s="0" t="n">
        <f aca="false">'Győr megye'!H71</f>
        <v>0</v>
      </c>
      <c r="E63" s="0" t="n">
        <f aca="false">'Győr megye'!I71</f>
        <v>4</v>
      </c>
      <c r="F63" s="0" t="n">
        <f aca="false">'Győr megye'!J71</f>
        <v>0</v>
      </c>
      <c r="G63" s="0" t="n">
        <f aca="false">'Győr megye'!K71</f>
        <v>0</v>
      </c>
      <c r="H63" s="0" t="n">
        <f aca="false">'Győr megye'!M71</f>
        <v>1304</v>
      </c>
      <c r="I63" s="0" t="n">
        <f aca="false">'Győr megye'!N71</f>
        <v>3</v>
      </c>
      <c r="J63" s="0" t="n">
        <f aca="false">'Győr megye'!O71</f>
        <v>0</v>
      </c>
      <c r="K63" s="0" t="n">
        <f aca="false">'Győr megye'!P71</f>
        <v>0</v>
      </c>
      <c r="L63" s="0" t="n">
        <f aca="false">'Győr megye'!Q71</f>
        <v>0</v>
      </c>
      <c r="M63" s="0" t="n">
        <f aca="false">'Győr megye'!S71</f>
        <v>1373</v>
      </c>
      <c r="N63" s="0" t="n">
        <f aca="false">'Győr megye'!T71</f>
        <v>0</v>
      </c>
      <c r="O63" s="0" t="n">
        <f aca="false">'Győr megye'!U71</f>
        <v>2</v>
      </c>
      <c r="P63" s="0" t="n">
        <f aca="false">'Győr megye'!V71</f>
        <v>0</v>
      </c>
      <c r="Q63" s="0" t="n">
        <f aca="false">'Győr megye'!W71</f>
        <v>5</v>
      </c>
      <c r="R63" s="0" t="n">
        <f aca="false">'Győr megye'!Y71</f>
        <v>1332</v>
      </c>
      <c r="S63" s="0" t="n">
        <f aca="false">'Győr megye'!Z71</f>
        <v>0</v>
      </c>
      <c r="T63" s="0" t="n">
        <f aca="false">'Győr megye'!AA71</f>
        <v>0</v>
      </c>
      <c r="U63" s="0" t="n">
        <f aca="false">'Győr megye'!AB71</f>
        <v>0</v>
      </c>
      <c r="V63" s="0" t="n">
        <f aca="false">'Győr megye'!AC71</f>
        <v>6</v>
      </c>
    </row>
    <row r="64" customFormat="false" ht="13.8" hidden="false" customHeight="false" outlineLevel="0" collapsed="false">
      <c r="A64" s="0" t="str">
        <f aca="false">'Győr megye'!A72</f>
        <v>Gönyű</v>
      </c>
      <c r="B64" s="0" t="n">
        <f aca="false">'Győr megye'!F72</f>
        <v>0</v>
      </c>
      <c r="C64" s="0" t="n">
        <f aca="false">'Győr megye'!G72</f>
        <v>0</v>
      </c>
      <c r="D64" s="0" t="n">
        <f aca="false">'Győr megye'!H72</f>
        <v>0</v>
      </c>
      <c r="E64" s="0" t="n">
        <f aca="false">'Győr megye'!I72</f>
        <v>0</v>
      </c>
      <c r="F64" s="0" t="n">
        <f aca="false">'Győr megye'!J72</f>
        <v>0</v>
      </c>
      <c r="G64" s="0" t="n">
        <f aca="false">'Győr megye'!K72</f>
        <v>0</v>
      </c>
      <c r="H64" s="0" t="n">
        <f aca="false">'Győr megye'!M72</f>
        <v>0</v>
      </c>
      <c r="I64" s="0" t="n">
        <f aca="false">'Győr megye'!N72</f>
        <v>0</v>
      </c>
      <c r="J64" s="0" t="n">
        <f aca="false">'Győr megye'!O72</f>
        <v>0</v>
      </c>
      <c r="K64" s="0" t="n">
        <f aca="false">'Győr megye'!P72</f>
        <v>0</v>
      </c>
      <c r="L64" s="0" t="n">
        <f aca="false">'Győr megye'!Q72</f>
        <v>0</v>
      </c>
      <c r="M64" s="0" t="n">
        <f aca="false">'Győr megye'!S72</f>
        <v>0</v>
      </c>
      <c r="N64" s="0" t="n">
        <f aca="false">'Győr megye'!T72</f>
        <v>0</v>
      </c>
      <c r="O64" s="0" t="n">
        <f aca="false">'Győr megye'!U72</f>
        <v>0</v>
      </c>
      <c r="P64" s="0" t="n">
        <f aca="false">'Győr megye'!V72</f>
        <v>0</v>
      </c>
      <c r="Q64" s="0" t="n">
        <f aca="false">'Győr megye'!W72</f>
        <v>0</v>
      </c>
      <c r="R64" s="0" t="n">
        <f aca="false">'Győr megye'!Y72</f>
        <v>1715</v>
      </c>
      <c r="S64" s="0" t="n">
        <f aca="false">'Győr megye'!Z72</f>
        <v>35</v>
      </c>
      <c r="T64" s="0" t="n">
        <f aca="false">'Győr megye'!AA72</f>
        <v>0</v>
      </c>
      <c r="U64" s="0" t="n">
        <f aca="false">'Győr megye'!AB72</f>
        <v>5</v>
      </c>
      <c r="V64" s="0" t="n">
        <f aca="false">'Győr megye'!AC72</f>
        <v>12</v>
      </c>
    </row>
    <row r="65" customFormat="false" ht="13.8" hidden="false" customHeight="false" outlineLevel="0" collapsed="false">
      <c r="A65" s="0" t="str">
        <f aca="false">'Győr megye'!A73</f>
        <v>Győrszentiván</v>
      </c>
      <c r="B65" s="0" t="n">
        <f aca="false">'Győr megye'!F73</f>
        <v>0</v>
      </c>
      <c r="C65" s="0" t="n">
        <f aca="false">'Győr megye'!G73</f>
        <v>0</v>
      </c>
      <c r="D65" s="0" t="n">
        <f aca="false">'Győr megye'!H73</f>
        <v>0</v>
      </c>
      <c r="E65" s="0" t="n">
        <f aca="false">'Győr megye'!I73</f>
        <v>0</v>
      </c>
      <c r="F65" s="0" t="n">
        <f aca="false">'Győr megye'!J73</f>
        <v>0</v>
      </c>
      <c r="G65" s="0" t="n">
        <f aca="false">'Győr megye'!K73</f>
        <v>0</v>
      </c>
      <c r="H65" s="0" t="n">
        <f aca="false">'Győr megye'!M73</f>
        <v>0</v>
      </c>
      <c r="I65" s="0" t="n">
        <f aca="false">'Győr megye'!N73</f>
        <v>0</v>
      </c>
      <c r="J65" s="0" t="n">
        <f aca="false">'Győr megye'!O73</f>
        <v>0</v>
      </c>
      <c r="K65" s="0" t="n">
        <f aca="false">'Győr megye'!P73</f>
        <v>0</v>
      </c>
      <c r="L65" s="0" t="n">
        <f aca="false">'Győr megye'!Q73</f>
        <v>0</v>
      </c>
      <c r="M65" s="0" t="n">
        <f aca="false">'Győr megye'!S73</f>
        <v>0</v>
      </c>
      <c r="N65" s="0" t="n">
        <f aca="false">'Győr megye'!T73</f>
        <v>0</v>
      </c>
      <c r="O65" s="0" t="n">
        <f aca="false">'Győr megye'!U73</f>
        <v>0</v>
      </c>
      <c r="P65" s="0" t="n">
        <f aca="false">'Győr megye'!V73</f>
        <v>0</v>
      </c>
      <c r="Q65" s="0" t="n">
        <f aca="false">'Győr megye'!W73</f>
        <v>0</v>
      </c>
      <c r="R65" s="0" t="n">
        <f aca="false">'Győr megye'!Y73</f>
        <v>3999</v>
      </c>
      <c r="S65" s="0" t="n">
        <f aca="false">'Győr megye'!Z73</f>
        <v>9</v>
      </c>
      <c r="T65" s="0" t="n">
        <f aca="false">'Győr megye'!AA73</f>
        <v>3</v>
      </c>
      <c r="U65" s="0" t="n">
        <f aca="false">'Győr megye'!AB73</f>
        <v>1</v>
      </c>
      <c r="V65" s="0" t="n">
        <f aca="false">'Győr megye'!AC73</f>
        <v>2</v>
      </c>
    </row>
    <row r="66" customFormat="false" ht="13.8" hidden="false" customHeight="false" outlineLevel="0" collapsed="false">
      <c r="A66" s="0" t="str">
        <f aca="false">'Győr megye'!A75</f>
        <v>Győr, Győrsziget, Pataház-Révfalu</v>
      </c>
      <c r="B66" s="0" t="n">
        <f aca="false">'Győr megye'!F75</f>
        <v>24578</v>
      </c>
      <c r="C66" s="0" t="n">
        <f aca="false">'Győr megye'!G75</f>
        <v>1663</v>
      </c>
      <c r="D66" s="0" t="n">
        <f aca="false">'Győr megye'!H75</f>
        <v>82</v>
      </c>
      <c r="E66" s="0" t="n">
        <f aca="false">'Győr megye'!I75</f>
        <v>93</v>
      </c>
      <c r="F66" s="0" t="n">
        <f aca="false">'Győr megye'!J75</f>
        <v>9</v>
      </c>
      <c r="G66" s="0" t="n">
        <f aca="false">'Győr megye'!K75</f>
        <v>189</v>
      </c>
      <c r="H66" s="0" t="n">
        <f aca="false">'Győr megye'!M75</f>
        <v>28018</v>
      </c>
      <c r="I66" s="0" t="n">
        <f aca="false">'Győr megye'!N75</f>
        <v>1499</v>
      </c>
      <c r="J66" s="0" t="n">
        <f aca="false">'Győr megye'!O75</f>
        <v>107</v>
      </c>
      <c r="K66" s="0" t="n">
        <f aca="false">'Győr megye'!P75</f>
        <v>147</v>
      </c>
      <c r="L66" s="0" t="n">
        <f aca="false">'Győr megye'!Q75</f>
        <v>250</v>
      </c>
      <c r="M66" s="0" t="n">
        <f aca="false">'Győr megye'!S75</f>
        <v>35571</v>
      </c>
      <c r="N66" s="0" t="n">
        <f aca="false">'Győr megye'!T75</f>
        <v>1316</v>
      </c>
      <c r="O66" s="0" t="n">
        <f aca="false">'Győr megye'!U75</f>
        <v>151</v>
      </c>
      <c r="P66" s="0" t="n">
        <f aca="false">'Győr megye'!V75</f>
        <v>181</v>
      </c>
      <c r="Q66" s="0" t="n">
        <f aca="false">'Győr megye'!W75</f>
        <v>324</v>
      </c>
      <c r="R66" s="0" t="n">
        <f aca="false">'Győr megye'!Y75</f>
        <v>42039</v>
      </c>
      <c r="S66" s="0" t="n">
        <f aca="false">'Győr megye'!Z75</f>
        <v>1167</v>
      </c>
      <c r="T66" s="0" t="n">
        <f aca="false">'Győr megye'!AA75</f>
        <v>122</v>
      </c>
      <c r="U66" s="0" t="n">
        <f aca="false">'Győr megye'!AB75</f>
        <v>579</v>
      </c>
      <c r="V66" s="0" t="n">
        <f aca="false">'Győr megye'!AC75</f>
        <v>393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56" activeCellId="0" sqref="V156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tr">
        <f aca="false">'Pozsony megye'!A7</f>
        <v>Abony (Nagy-), Nemesabony</v>
      </c>
      <c r="B1" s="0" t="n">
        <f aca="false">'Pozsony megye'!B7</f>
        <v>965</v>
      </c>
      <c r="C1" s="0" t="n">
        <f aca="false">'Pozsony megye'!C7</f>
        <v>2</v>
      </c>
      <c r="D1" s="0" t="n">
        <f aca="false">'Pozsony megye'!D7</f>
        <v>0</v>
      </c>
      <c r="E1" s="0" t="n">
        <f aca="false">'Pozsony megye'!E7</f>
        <v>1</v>
      </c>
      <c r="F1" s="0" t="n">
        <f aca="false">'Pozsony megye'!F7</f>
        <v>1</v>
      </c>
      <c r="G1" s="0" t="n">
        <f aca="false">'Pozsony megye'!G7</f>
        <v>0</v>
      </c>
      <c r="H1" s="0" t="n">
        <f aca="false">'Pozsony megye'!I7</f>
        <v>931</v>
      </c>
      <c r="I1" s="0" t="n">
        <f aca="false">'Pozsony megye'!J7</f>
        <v>2</v>
      </c>
      <c r="J1" s="0" t="n">
        <f aca="false">'Pozsony megye'!K7</f>
        <v>0</v>
      </c>
      <c r="K1" s="0" t="n">
        <f aca="false">'Pozsony megye'!L7</f>
        <v>1</v>
      </c>
      <c r="L1" s="0" t="n">
        <f aca="false">'Pozsony megye'!M7</f>
        <v>53</v>
      </c>
      <c r="M1" s="0" t="n">
        <f aca="false">'Pozsony megye'!O7</f>
        <v>1001</v>
      </c>
      <c r="N1" s="0" t="n">
        <f aca="false">'Pozsony megye'!P7</f>
        <v>2</v>
      </c>
      <c r="O1" s="0" t="n">
        <f aca="false">'Pozsony megye'!Q7</f>
        <v>0</v>
      </c>
      <c r="P1" s="0" t="n">
        <f aca="false">'Pozsony megye'!R7</f>
        <v>1</v>
      </c>
      <c r="Q1" s="0" t="n">
        <f aca="false">'Pozsony megye'!S7</f>
        <v>0</v>
      </c>
      <c r="R1" s="0" t="n">
        <f aca="false">'Pozsony megye'!U7</f>
        <v>998</v>
      </c>
      <c r="S1" s="0" t="n">
        <f aca="false">'Pozsony megye'!V7</f>
        <v>1</v>
      </c>
      <c r="T1" s="0" t="n">
        <f aca="false">'Pozsony megye'!W7</f>
        <v>0</v>
      </c>
      <c r="U1" s="0" t="n">
        <f aca="false">'Pozsony megye'!X7</f>
        <v>0</v>
      </c>
      <c r="V1" s="0" t="n">
        <f aca="false">'Pozsony megye'!Y7</f>
        <v>0</v>
      </c>
    </row>
    <row r="2" customFormat="false" ht="13.8" hidden="false" customHeight="false" outlineLevel="0" collapsed="false">
      <c r="A2" s="0" t="str">
        <f aca="false">'Pozsony megye'!A8</f>
        <v>Abony (Sik-)</v>
      </c>
      <c r="B2" s="0" t="n">
        <f aca="false">'Pozsony megye'!B8</f>
        <v>585</v>
      </c>
      <c r="C2" s="0" t="n">
        <f aca="false">'Pozsony megye'!C8</f>
        <v>0</v>
      </c>
      <c r="D2" s="0" t="n">
        <f aca="false">'Pozsony megye'!D8</f>
        <v>0</v>
      </c>
      <c r="E2" s="0" t="n">
        <f aca="false">'Pozsony megye'!E8</f>
        <v>1</v>
      </c>
      <c r="F2" s="0" t="n">
        <f aca="false">'Pozsony megye'!F8</f>
        <v>1</v>
      </c>
      <c r="G2" s="0" t="n">
        <f aca="false">'Pozsony megye'!G8</f>
        <v>0</v>
      </c>
      <c r="H2" s="0" t="n">
        <f aca="false">'Pozsony megye'!I8</f>
        <v>717</v>
      </c>
      <c r="I2" s="0" t="n">
        <f aca="false">'Pozsony megye'!J8</f>
        <v>1</v>
      </c>
      <c r="J2" s="0" t="n">
        <f aca="false">'Pozsony megye'!K8</f>
        <v>0</v>
      </c>
      <c r="K2" s="0" t="n">
        <f aca="false">'Pozsony megye'!L8</f>
        <v>2</v>
      </c>
      <c r="L2" s="0" t="n">
        <f aca="false">'Pozsony megye'!M8</f>
        <v>1</v>
      </c>
      <c r="M2" s="0" t="n">
        <f aca="false">'Pozsony megye'!O8</f>
        <v>754</v>
      </c>
      <c r="N2" s="0" t="n">
        <f aca="false">'Pozsony megye'!P8</f>
        <v>4</v>
      </c>
      <c r="O2" s="0" t="n">
        <f aca="false">'Pozsony megye'!Q8</f>
        <v>0</v>
      </c>
      <c r="P2" s="0" t="n">
        <f aca="false">'Pozsony megye'!R8</f>
        <v>9</v>
      </c>
      <c r="Q2" s="0" t="n">
        <f aca="false">'Pozsony megye'!S8</f>
        <v>0</v>
      </c>
      <c r="R2" s="0" t="n">
        <f aca="false">'Pozsony megye'!U8</f>
        <v>835</v>
      </c>
      <c r="S2" s="0" t="n">
        <f aca="false">'Pozsony megye'!V8</f>
        <v>2</v>
      </c>
      <c r="T2" s="0" t="n">
        <f aca="false">'Pozsony megye'!W8</f>
        <v>1</v>
      </c>
      <c r="U2" s="0" t="n">
        <f aca="false">'Pozsony megye'!X8</f>
        <v>2</v>
      </c>
      <c r="V2" s="0" t="n">
        <f aca="false">'Pozsony megye'!Y8</f>
        <v>1</v>
      </c>
    </row>
    <row r="3" customFormat="false" ht="13.8" hidden="false" customHeight="false" outlineLevel="0" collapsed="false">
      <c r="A3" s="0" t="str">
        <f aca="false">'Pozsony megye'!A9</f>
        <v>Alistál</v>
      </c>
      <c r="B3" s="0" t="n">
        <f aca="false">'Pozsony megye'!B9</f>
        <v>1042</v>
      </c>
      <c r="C3" s="0" t="n">
        <f aca="false">'Pozsony megye'!C9</f>
        <v>3</v>
      </c>
      <c r="D3" s="0" t="n">
        <f aca="false">'Pozsony megye'!D9</f>
        <v>0</v>
      </c>
      <c r="E3" s="0" t="n">
        <f aca="false">'Pozsony megye'!E9</f>
        <v>0</v>
      </c>
      <c r="F3" s="0" t="n">
        <f aca="false">'Pozsony megye'!F9</f>
        <v>0</v>
      </c>
      <c r="G3" s="0" t="n">
        <f aca="false">'Pozsony megye'!G9</f>
        <v>0</v>
      </c>
      <c r="H3" s="0" t="n">
        <f aca="false">'Pozsony megye'!I9</f>
        <v>1105</v>
      </c>
      <c r="I3" s="0" t="n">
        <f aca="false">'Pozsony megye'!J9</f>
        <v>3</v>
      </c>
      <c r="J3" s="0" t="n">
        <f aca="false">'Pozsony megye'!K9</f>
        <v>0</v>
      </c>
      <c r="K3" s="0" t="n">
        <f aca="false">'Pozsony megye'!L9</f>
        <v>1</v>
      </c>
      <c r="L3" s="0" t="n">
        <f aca="false">'Pozsony megye'!M9</f>
        <v>0</v>
      </c>
      <c r="M3" s="0" t="n">
        <f aca="false">'Pozsony megye'!O9</f>
        <v>1093</v>
      </c>
      <c r="N3" s="0" t="n">
        <f aca="false">'Pozsony megye'!P9</f>
        <v>4</v>
      </c>
      <c r="O3" s="0" t="n">
        <f aca="false">'Pozsony megye'!Q9</f>
        <v>0</v>
      </c>
      <c r="P3" s="0" t="n">
        <f aca="false">'Pozsony megye'!R9</f>
        <v>0</v>
      </c>
      <c r="Q3" s="0" t="n">
        <f aca="false">'Pozsony megye'!S9</f>
        <v>1</v>
      </c>
      <c r="R3" s="0" t="n">
        <f aca="false">'Pozsony megye'!U9</f>
        <v>1037</v>
      </c>
      <c r="S3" s="0" t="n">
        <f aca="false">'Pozsony megye'!V9</f>
        <v>1</v>
      </c>
      <c r="T3" s="0" t="n">
        <f aca="false">'Pozsony megye'!W9</f>
        <v>0</v>
      </c>
      <c r="U3" s="0" t="n">
        <f aca="false">'Pozsony megye'!X9</f>
        <v>1</v>
      </c>
      <c r="V3" s="0" t="n">
        <f aca="false">'Pozsony megye'!Y9</f>
        <v>4</v>
      </c>
    </row>
    <row r="4" customFormat="false" ht="13.8" hidden="false" customHeight="false" outlineLevel="0" collapsed="false">
      <c r="A4" s="0" t="str">
        <f aca="false">'Pozsony megye'!A10</f>
        <v>Baka, Albaka, Felbaka</v>
      </c>
      <c r="B4" s="0" t="n">
        <f aca="false">'Pozsony megye'!B10</f>
        <v>782</v>
      </c>
      <c r="C4" s="0" t="n">
        <f aca="false">'Pozsony megye'!C10</f>
        <v>0</v>
      </c>
      <c r="D4" s="0" t="n">
        <f aca="false">'Pozsony megye'!D10</f>
        <v>0</v>
      </c>
      <c r="E4" s="0" t="n">
        <f aca="false">'Pozsony megye'!E10</f>
        <v>0</v>
      </c>
      <c r="F4" s="0" t="n">
        <f aca="false">'Pozsony megye'!F10</f>
        <v>0</v>
      </c>
      <c r="G4" s="0" t="n">
        <f aca="false">'Pozsony megye'!G10</f>
        <v>0</v>
      </c>
      <c r="H4" s="0" t="n">
        <f aca="false">'Pozsony megye'!I10</f>
        <v>822</v>
      </c>
      <c r="I4" s="0" t="n">
        <f aca="false">'Pozsony megye'!J10</f>
        <v>7</v>
      </c>
      <c r="J4" s="0" t="n">
        <f aca="false">'Pozsony megye'!K10</f>
        <v>0</v>
      </c>
      <c r="K4" s="0" t="n">
        <f aca="false">'Pozsony megye'!L10</f>
        <v>1</v>
      </c>
      <c r="L4" s="0" t="n">
        <f aca="false">'Pozsony megye'!M10</f>
        <v>0</v>
      </c>
      <c r="M4" s="0" t="n">
        <f aca="false">'Pozsony megye'!O10</f>
        <v>819</v>
      </c>
      <c r="N4" s="0" t="n">
        <f aca="false">'Pozsony megye'!P10</f>
        <v>3</v>
      </c>
      <c r="O4" s="0" t="n">
        <f aca="false">'Pozsony megye'!Q10</f>
        <v>0</v>
      </c>
      <c r="P4" s="0" t="n">
        <f aca="false">'Pozsony megye'!R10</f>
        <v>0</v>
      </c>
      <c r="Q4" s="0" t="n">
        <f aca="false">'Pozsony megye'!S10</f>
        <v>0</v>
      </c>
      <c r="R4" s="0" t="n">
        <f aca="false">'Pozsony megye'!U10</f>
        <v>850</v>
      </c>
      <c r="S4" s="0" t="n">
        <f aca="false">'Pozsony megye'!V10</f>
        <v>2</v>
      </c>
      <c r="T4" s="0" t="n">
        <f aca="false">'Pozsony megye'!W10</f>
        <v>0</v>
      </c>
      <c r="U4" s="0" t="n">
        <f aca="false">'Pozsony megye'!X10</f>
        <v>0</v>
      </c>
      <c r="V4" s="0" t="n">
        <f aca="false">'Pozsony megye'!Y10</f>
        <v>1</v>
      </c>
    </row>
    <row r="5" customFormat="false" ht="13.8" hidden="false" customHeight="false" outlineLevel="0" collapsed="false">
      <c r="A5" s="0" t="str">
        <f aca="false">'Pozsony megye'!A11</f>
        <v>Balázsfa</v>
      </c>
      <c r="B5" s="0" t="n">
        <f aca="false">'Pozsony megye'!B11</f>
        <v>197</v>
      </c>
      <c r="C5" s="0" t="n">
        <f aca="false">'Pozsony megye'!C11</f>
        <v>0</v>
      </c>
      <c r="D5" s="0" t="n">
        <f aca="false">'Pozsony megye'!D11</f>
        <v>0</v>
      </c>
      <c r="E5" s="0" t="n">
        <f aca="false">'Pozsony megye'!E11</f>
        <v>2</v>
      </c>
      <c r="F5" s="0" t="n">
        <f aca="false">'Pozsony megye'!F11</f>
        <v>0</v>
      </c>
      <c r="G5" s="0" t="n">
        <f aca="false">'Pozsony megye'!G11</f>
        <v>0</v>
      </c>
      <c r="H5" s="0" t="n">
        <f aca="false">'Pozsony megye'!I11</f>
        <v>148</v>
      </c>
      <c r="I5" s="0" t="n">
        <f aca="false">'Pozsony megye'!J11</f>
        <v>12</v>
      </c>
      <c r="J5" s="0" t="n">
        <f aca="false">'Pozsony megye'!K11</f>
        <v>0</v>
      </c>
      <c r="K5" s="0" t="n">
        <f aca="false">'Pozsony megye'!L11</f>
        <v>41</v>
      </c>
      <c r="L5" s="0" t="n">
        <f aca="false">'Pozsony megye'!M11</f>
        <v>2</v>
      </c>
      <c r="M5" s="0" t="n">
        <f aca="false">'Pozsony megye'!O11</f>
        <v>188</v>
      </c>
      <c r="N5" s="0" t="n">
        <f aca="false">'Pozsony megye'!P11</f>
        <v>18</v>
      </c>
      <c r="O5" s="0" t="n">
        <f aca="false">'Pozsony megye'!Q11</f>
        <v>0</v>
      </c>
      <c r="P5" s="0" t="n">
        <f aca="false">'Pozsony megye'!R11</f>
        <v>12</v>
      </c>
      <c r="Q5" s="0" t="n">
        <f aca="false">'Pozsony megye'!S11</f>
        <v>0</v>
      </c>
      <c r="R5" s="0" t="n">
        <f aca="false">'Pozsony megye'!U11</f>
        <v>229</v>
      </c>
      <c r="S5" s="0" t="n">
        <f aca="false">'Pozsony megye'!V11</f>
        <v>14</v>
      </c>
      <c r="T5" s="0" t="n">
        <f aca="false">'Pozsony megye'!W11</f>
        <v>0</v>
      </c>
      <c r="U5" s="0" t="n">
        <f aca="false">'Pozsony megye'!X11</f>
        <v>22</v>
      </c>
      <c r="V5" s="0" t="n">
        <f aca="false">'Pozsony megye'!Y11</f>
        <v>0</v>
      </c>
    </row>
    <row r="6" customFormat="false" ht="13.8" hidden="false" customHeight="false" outlineLevel="0" collapsed="false">
      <c r="A6" s="0" t="str">
        <f aca="false">'Pozsony megye'!A12</f>
        <v>Bár, Albár, Kisbár</v>
      </c>
      <c r="B6" s="0" t="n">
        <f aca="false">'Pozsony megye'!B12</f>
        <v>493</v>
      </c>
      <c r="C6" s="0" t="n">
        <f aca="false">'Pozsony megye'!C12</f>
        <v>1</v>
      </c>
      <c r="D6" s="0" t="n">
        <f aca="false">'Pozsony megye'!D12</f>
        <v>0</v>
      </c>
      <c r="E6" s="0" t="n">
        <f aca="false">'Pozsony megye'!E12</f>
        <v>0</v>
      </c>
      <c r="F6" s="0" t="n">
        <f aca="false">'Pozsony megye'!F12</f>
        <v>0</v>
      </c>
      <c r="G6" s="0" t="n">
        <f aca="false">'Pozsony megye'!G12</f>
        <v>0</v>
      </c>
      <c r="H6" s="0" t="n">
        <f aca="false">'Pozsony megye'!I12</f>
        <v>533</v>
      </c>
      <c r="I6" s="0" t="n">
        <f aca="false">'Pozsony megye'!J12</f>
        <v>0</v>
      </c>
      <c r="J6" s="0" t="n">
        <f aca="false">'Pozsony megye'!K12</f>
        <v>1</v>
      </c>
      <c r="K6" s="0" t="n">
        <f aca="false">'Pozsony megye'!L12</f>
        <v>0</v>
      </c>
      <c r="L6" s="0" t="n">
        <f aca="false">'Pozsony megye'!M12</f>
        <v>0</v>
      </c>
      <c r="M6" s="0" t="n">
        <f aca="false">'Pozsony megye'!O12</f>
        <v>509</v>
      </c>
      <c r="N6" s="0" t="n">
        <f aca="false">'Pozsony megye'!P12</f>
        <v>2</v>
      </c>
      <c r="O6" s="0" t="n">
        <f aca="false">'Pozsony megye'!Q12</f>
        <v>1</v>
      </c>
      <c r="P6" s="0" t="n">
        <f aca="false">'Pozsony megye'!R12</f>
        <v>1</v>
      </c>
      <c r="Q6" s="0" t="n">
        <f aca="false">'Pozsony megye'!S12</f>
        <v>1</v>
      </c>
      <c r="R6" s="0" t="n">
        <f aca="false">'Pozsony megye'!U12</f>
        <v>474</v>
      </c>
      <c r="S6" s="0" t="n">
        <f aca="false">'Pozsony megye'!V12</f>
        <v>0</v>
      </c>
      <c r="T6" s="0" t="n">
        <f aca="false">'Pozsony megye'!W12</f>
        <v>1</v>
      </c>
      <c r="U6" s="0" t="n">
        <f aca="false">'Pozsony megye'!X12</f>
        <v>0</v>
      </c>
      <c r="V6" s="0" t="n">
        <f aca="false">'Pozsony megye'!Y12</f>
        <v>0</v>
      </c>
    </row>
    <row r="7" customFormat="false" ht="13.8" hidden="false" customHeight="false" outlineLevel="0" collapsed="false">
      <c r="A7" s="0" t="str">
        <f aca="false">'Pozsony megye'!A13</f>
        <v>Beketfa</v>
      </c>
      <c r="B7" s="0" t="n">
        <f aca="false">'Pozsony megye'!B13</f>
        <v>126</v>
      </c>
      <c r="C7" s="0" t="n">
        <f aca="false">'Pozsony megye'!C13</f>
        <v>0</v>
      </c>
      <c r="D7" s="0" t="n">
        <f aca="false">'Pozsony megye'!D13</f>
        <v>0</v>
      </c>
      <c r="E7" s="0" t="n">
        <f aca="false">'Pozsony megye'!E13</f>
        <v>0</v>
      </c>
      <c r="F7" s="0" t="n">
        <f aca="false">'Pozsony megye'!F13</f>
        <v>0</v>
      </c>
      <c r="G7" s="0" t="n">
        <f aca="false">'Pozsony megye'!G13</f>
        <v>0</v>
      </c>
      <c r="H7" s="0" t="n">
        <f aca="false">'Pozsony megye'!I13</f>
        <v>106</v>
      </c>
      <c r="I7" s="0" t="n">
        <f aca="false">'Pozsony megye'!J13</f>
        <v>1</v>
      </c>
      <c r="J7" s="0" t="n">
        <f aca="false">'Pozsony megye'!K13</f>
        <v>0</v>
      </c>
      <c r="K7" s="0" t="n">
        <f aca="false">'Pozsony megye'!L13</f>
        <v>2</v>
      </c>
      <c r="L7" s="0" t="n">
        <f aca="false">'Pozsony megye'!M13</f>
        <v>0</v>
      </c>
      <c r="M7" s="0" t="n">
        <f aca="false">'Pozsony megye'!O13</f>
        <v>119</v>
      </c>
      <c r="N7" s="0" t="n">
        <f aca="false">'Pozsony megye'!P13</f>
        <v>0</v>
      </c>
      <c r="O7" s="0" t="n">
        <f aca="false">'Pozsony megye'!Q13</f>
        <v>0</v>
      </c>
      <c r="P7" s="0" t="n">
        <f aca="false">'Pozsony megye'!R13</f>
        <v>4</v>
      </c>
      <c r="Q7" s="0" t="n">
        <f aca="false">'Pozsony megye'!S13</f>
        <v>0</v>
      </c>
      <c r="R7" s="0" t="n">
        <f aca="false">'Pozsony megye'!U13</f>
        <v>126</v>
      </c>
      <c r="S7" s="0" t="n">
        <f aca="false">'Pozsony megye'!V13</f>
        <v>0</v>
      </c>
      <c r="T7" s="0" t="n">
        <f aca="false">'Pozsony megye'!W13</f>
        <v>0</v>
      </c>
      <c r="U7" s="0" t="n">
        <f aca="false">'Pozsony megye'!X13</f>
        <v>0</v>
      </c>
      <c r="V7" s="0" t="n">
        <f aca="false">'Pozsony megye'!Y13</f>
        <v>0</v>
      </c>
    </row>
    <row r="8" customFormat="false" ht="13.8" hidden="false" customHeight="false" outlineLevel="0" collapsed="false">
      <c r="A8" s="0" t="str">
        <f aca="false">'Pozsony megye'!A14</f>
        <v>Bodak (Kis-)</v>
      </c>
      <c r="B8" s="0" t="n">
        <f aca="false">'Pozsony megye'!B14</f>
        <v>484</v>
      </c>
      <c r="C8" s="0" t="n">
        <f aca="false">'Pozsony megye'!C14</f>
        <v>0</v>
      </c>
      <c r="D8" s="0" t="n">
        <f aca="false">'Pozsony megye'!D14</f>
        <v>1</v>
      </c>
      <c r="E8" s="0" t="n">
        <f aca="false">'Pozsony megye'!E14</f>
        <v>0</v>
      </c>
      <c r="F8" s="0" t="n">
        <f aca="false">'Pozsony megye'!F14</f>
        <v>0</v>
      </c>
      <c r="G8" s="0" t="n">
        <f aca="false">'Pozsony megye'!G14</f>
        <v>0</v>
      </c>
      <c r="H8" s="0" t="n">
        <f aca="false">'Pozsony megye'!I14</f>
        <v>0</v>
      </c>
      <c r="I8" s="0" t="n">
        <f aca="false">'Pozsony megye'!J14</f>
        <v>0</v>
      </c>
      <c r="J8" s="0" t="n">
        <f aca="false">'Pozsony megye'!K14</f>
        <v>0</v>
      </c>
      <c r="K8" s="0" t="n">
        <f aca="false">'Pozsony megye'!L14</f>
        <v>0</v>
      </c>
      <c r="L8" s="0" t="n">
        <f aca="false">'Pozsony megye'!M14</f>
        <v>0</v>
      </c>
      <c r="M8" s="0" t="n">
        <f aca="false">'Pozsony megye'!O14</f>
        <v>0</v>
      </c>
      <c r="N8" s="0" t="n">
        <f aca="false">'Pozsony megye'!P14</f>
        <v>0</v>
      </c>
      <c r="O8" s="0" t="n">
        <f aca="false">'Pozsony megye'!Q14</f>
        <v>0</v>
      </c>
      <c r="P8" s="0" t="n">
        <f aca="false">'Pozsony megye'!R14</f>
        <v>0</v>
      </c>
      <c r="Q8" s="0" t="n">
        <f aca="false">'Pozsony megye'!S14</f>
        <v>0</v>
      </c>
      <c r="R8" s="0" t="n">
        <f aca="false">'Pozsony megye'!U14</f>
        <v>0</v>
      </c>
      <c r="S8" s="0" t="n">
        <f aca="false">'Pozsony megye'!V14</f>
        <v>0</v>
      </c>
      <c r="T8" s="0" t="n">
        <f aca="false">'Pozsony megye'!W14</f>
        <v>0</v>
      </c>
      <c r="U8" s="0" t="n">
        <f aca="false">'Pozsony megye'!X14</f>
        <v>0</v>
      </c>
      <c r="V8" s="0" t="n">
        <f aca="false">'Pozsony megye'!Y14</f>
        <v>0</v>
      </c>
    </row>
    <row r="9" customFormat="false" ht="13.8" hidden="false" customHeight="false" outlineLevel="0" collapsed="false">
      <c r="A9" s="0" t="str">
        <f aca="false">'Pozsony megye'!A15</f>
        <v>Bodak (Nagy-)</v>
      </c>
      <c r="B9" s="0" t="n">
        <f aca="false">'Pozsony megye'!B15</f>
        <v>642</v>
      </c>
      <c r="C9" s="0" t="n">
        <f aca="false">'Pozsony megye'!C15</f>
        <v>1</v>
      </c>
      <c r="D9" s="0" t="n">
        <f aca="false">'Pozsony megye'!D15</f>
        <v>0</v>
      </c>
      <c r="E9" s="0" t="n">
        <f aca="false">'Pozsony megye'!E15</f>
        <v>2</v>
      </c>
      <c r="F9" s="0" t="n">
        <f aca="false">'Pozsony megye'!F15</f>
        <v>0</v>
      </c>
      <c r="G9" s="0" t="n">
        <f aca="false">'Pozsony megye'!G15</f>
        <v>0</v>
      </c>
      <c r="H9" s="0" t="n">
        <f aca="false">'Pozsony megye'!I15</f>
        <v>728</v>
      </c>
      <c r="I9" s="0" t="n">
        <f aca="false">'Pozsony megye'!J15</f>
        <v>10</v>
      </c>
      <c r="J9" s="0" t="n">
        <f aca="false">'Pozsony megye'!K15</f>
        <v>0</v>
      </c>
      <c r="K9" s="0" t="n">
        <f aca="false">'Pozsony megye'!L15</f>
        <v>0</v>
      </c>
      <c r="L9" s="0" t="n">
        <f aca="false">'Pozsony megye'!M15</f>
        <v>1</v>
      </c>
      <c r="M9" s="0" t="n">
        <f aca="false">'Pozsony megye'!O15</f>
        <v>691</v>
      </c>
      <c r="N9" s="0" t="n">
        <f aca="false">'Pozsony megye'!P15</f>
        <v>1</v>
      </c>
      <c r="O9" s="0" t="n">
        <f aca="false">'Pozsony megye'!Q15</f>
        <v>0</v>
      </c>
      <c r="P9" s="0" t="n">
        <f aca="false">'Pozsony megye'!R15</f>
        <v>0</v>
      </c>
      <c r="Q9" s="0" t="n">
        <f aca="false">'Pozsony megye'!S15</f>
        <v>0</v>
      </c>
      <c r="R9" s="0" t="n">
        <f aca="false">'Pozsony megye'!U15</f>
        <v>702</v>
      </c>
      <c r="S9" s="0" t="n">
        <f aca="false">'Pozsony megye'!V15</f>
        <v>2</v>
      </c>
      <c r="T9" s="0" t="n">
        <f aca="false">'Pozsony megye'!W15</f>
        <v>0</v>
      </c>
      <c r="U9" s="0" t="n">
        <f aca="false">'Pozsony megye'!X15</f>
        <v>0</v>
      </c>
      <c r="V9" s="0" t="n">
        <f aca="false">'Pozsony megye'!Y15</f>
        <v>0</v>
      </c>
    </row>
    <row r="10" customFormat="false" ht="13.8" hidden="false" customHeight="false" outlineLevel="0" collapsed="false">
      <c r="A10" s="0" t="str">
        <f aca="false">'Pozsony megye'!A16</f>
        <v>Bögellö</v>
      </c>
      <c r="B10" s="0" t="n">
        <f aca="false">'Pozsony megye'!B16</f>
        <v>320</v>
      </c>
      <c r="C10" s="0" t="n">
        <f aca="false">'Pozsony megye'!C16</f>
        <v>7</v>
      </c>
      <c r="D10" s="0" t="n">
        <f aca="false">'Pozsony megye'!D16</f>
        <v>0</v>
      </c>
      <c r="E10" s="0" t="n">
        <f aca="false">'Pozsony megye'!E16</f>
        <v>0</v>
      </c>
      <c r="F10" s="0" t="n">
        <f aca="false">'Pozsony megye'!F16</f>
        <v>0</v>
      </c>
      <c r="G10" s="0" t="n">
        <f aca="false">'Pozsony megye'!G16</f>
        <v>0</v>
      </c>
      <c r="H10" s="0" t="n">
        <f aca="false">'Pozsony megye'!I16</f>
        <v>334</v>
      </c>
      <c r="I10" s="0" t="n">
        <f aca="false">'Pozsony megye'!J16</f>
        <v>0</v>
      </c>
      <c r="J10" s="0" t="n">
        <f aca="false">'Pozsony megye'!K16</f>
        <v>0</v>
      </c>
      <c r="K10" s="0" t="n">
        <f aca="false">'Pozsony megye'!L16</f>
        <v>0</v>
      </c>
      <c r="L10" s="0" t="n">
        <f aca="false">'Pozsony megye'!M16</f>
        <v>0</v>
      </c>
      <c r="M10" s="0" t="n">
        <f aca="false">'Pozsony megye'!O16</f>
        <v>343</v>
      </c>
      <c r="N10" s="0" t="n">
        <f aca="false">'Pozsony megye'!P16</f>
        <v>2</v>
      </c>
      <c r="O10" s="0" t="n">
        <f aca="false">'Pozsony megye'!Q16</f>
        <v>1</v>
      </c>
      <c r="P10" s="0" t="n">
        <f aca="false">'Pozsony megye'!R16</f>
        <v>0</v>
      </c>
      <c r="Q10" s="0" t="n">
        <f aca="false">'Pozsony megye'!S16</f>
        <v>0</v>
      </c>
      <c r="R10" s="0" t="n">
        <f aca="false">'Pozsony megye'!U16</f>
        <v>336</v>
      </c>
      <c r="S10" s="0" t="n">
        <f aca="false">'Pozsony megye'!V16</f>
        <v>0</v>
      </c>
      <c r="T10" s="0" t="n">
        <f aca="false">'Pozsony megye'!W16</f>
        <v>0</v>
      </c>
      <c r="U10" s="0" t="n">
        <f aca="false">'Pozsony megye'!X16</f>
        <v>0</v>
      </c>
      <c r="V10" s="0" t="n">
        <f aca="false">'Pozsony megye'!Y16</f>
        <v>0</v>
      </c>
    </row>
    <row r="11" customFormat="false" ht="13.8" hidden="false" customHeight="false" outlineLevel="0" collapsed="false">
      <c r="A11" s="0" t="str">
        <f aca="false">'Pozsony megye'!A17</f>
        <v>Bös</v>
      </c>
      <c r="B11" s="0" t="n">
        <f aca="false">'Pozsony megye'!B17</f>
        <v>2057</v>
      </c>
      <c r="C11" s="0" t="n">
        <f aca="false">'Pozsony megye'!C17</f>
        <v>37</v>
      </c>
      <c r="D11" s="0" t="n">
        <f aca="false">'Pozsony megye'!D17</f>
        <v>1</v>
      </c>
      <c r="E11" s="0" t="n">
        <f aca="false">'Pozsony megye'!E17</f>
        <v>52</v>
      </c>
      <c r="F11" s="0" t="n">
        <f aca="false">'Pozsony megye'!F17</f>
        <v>0</v>
      </c>
      <c r="G11" s="0" t="n">
        <f aca="false">'Pozsony megye'!G17</f>
        <v>0</v>
      </c>
      <c r="H11" s="0" t="n">
        <f aca="false">'Pozsony megye'!I17</f>
        <v>2608</v>
      </c>
      <c r="I11" s="0" t="n">
        <f aca="false">'Pozsony megye'!J17</f>
        <v>16</v>
      </c>
      <c r="J11" s="0" t="n">
        <f aca="false">'Pozsony megye'!K17</f>
        <v>0</v>
      </c>
      <c r="K11" s="0" t="n">
        <f aca="false">'Pozsony megye'!L17</f>
        <v>17</v>
      </c>
      <c r="L11" s="0" t="n">
        <f aca="false">'Pozsony megye'!M17</f>
        <v>2</v>
      </c>
      <c r="M11" s="0" t="n">
        <f aca="false">'Pozsony megye'!O17</f>
        <v>2697</v>
      </c>
      <c r="N11" s="0" t="n">
        <f aca="false">'Pozsony megye'!P17</f>
        <v>5</v>
      </c>
      <c r="O11" s="0" t="n">
        <f aca="false">'Pozsony megye'!Q17</f>
        <v>0</v>
      </c>
      <c r="P11" s="0" t="n">
        <f aca="false">'Pozsony megye'!R17</f>
        <v>6</v>
      </c>
      <c r="Q11" s="0" t="n">
        <f aca="false">'Pozsony megye'!S17</f>
        <v>7</v>
      </c>
      <c r="R11" s="0" t="n">
        <f aca="false">'Pozsony megye'!U17</f>
        <v>2805</v>
      </c>
      <c r="S11" s="0" t="n">
        <f aca="false">'Pozsony megye'!V17</f>
        <v>5</v>
      </c>
      <c r="T11" s="0" t="n">
        <f aca="false">'Pozsony megye'!W17</f>
        <v>0</v>
      </c>
      <c r="U11" s="0" t="n">
        <f aca="false">'Pozsony megye'!X17</f>
        <v>11</v>
      </c>
      <c r="V11" s="0" t="n">
        <f aca="false">'Pozsony megye'!Y17</f>
        <v>2</v>
      </c>
    </row>
    <row r="12" customFormat="false" ht="13.8" hidden="false" customHeight="false" outlineLevel="0" collapsed="false">
      <c r="A12" s="0" t="str">
        <f aca="false">'Pozsony megye'!A18</f>
        <v>Budafa (Kis-)</v>
      </c>
      <c r="B12" s="0" t="n">
        <f aca="false">'Pozsony megye'!B18</f>
        <v>194</v>
      </c>
      <c r="C12" s="0" t="n">
        <f aca="false">'Pozsony megye'!C18</f>
        <v>0</v>
      </c>
      <c r="D12" s="0" t="n">
        <f aca="false">'Pozsony megye'!D18</f>
        <v>0</v>
      </c>
      <c r="E12" s="0" t="n">
        <f aca="false">'Pozsony megye'!E18</f>
        <v>0</v>
      </c>
      <c r="F12" s="0" t="n">
        <f aca="false">'Pozsony megye'!F18</f>
        <v>0</v>
      </c>
      <c r="G12" s="0" t="n">
        <f aca="false">'Pozsony megye'!G18</f>
        <v>0</v>
      </c>
      <c r="H12" s="0" t="n">
        <f aca="false">'Pozsony megye'!I18</f>
        <v>165</v>
      </c>
      <c r="I12" s="0" t="n">
        <f aca="false">'Pozsony megye'!J18</f>
        <v>1</v>
      </c>
      <c r="J12" s="0" t="n">
        <f aca="false">'Pozsony megye'!K18</f>
        <v>0</v>
      </c>
      <c r="K12" s="0" t="n">
        <f aca="false">'Pozsony megye'!L18</f>
        <v>1</v>
      </c>
      <c r="L12" s="0" t="n">
        <f aca="false">'Pozsony megye'!M18</f>
        <v>1</v>
      </c>
      <c r="M12" s="0" t="n">
        <f aca="false">'Pozsony megye'!O18</f>
        <v>179</v>
      </c>
      <c r="N12" s="0" t="n">
        <f aca="false">'Pozsony megye'!P18</f>
        <v>0</v>
      </c>
      <c r="O12" s="0" t="n">
        <f aca="false">'Pozsony megye'!Q18</f>
        <v>0</v>
      </c>
      <c r="P12" s="0" t="n">
        <f aca="false">'Pozsony megye'!R18</f>
        <v>0</v>
      </c>
      <c r="Q12" s="0" t="n">
        <f aca="false">'Pozsony megye'!S18</f>
        <v>0</v>
      </c>
      <c r="R12" s="0" t="n">
        <f aca="false">'Pozsony megye'!U18</f>
        <v>156</v>
      </c>
      <c r="S12" s="0" t="n">
        <f aca="false">'Pozsony megye'!V18</f>
        <v>2</v>
      </c>
      <c r="T12" s="0" t="n">
        <f aca="false">'Pozsony megye'!W18</f>
        <v>0</v>
      </c>
      <c r="U12" s="0" t="n">
        <f aca="false">'Pozsony megye'!X18</f>
        <v>2</v>
      </c>
      <c r="V12" s="0" t="n">
        <f aca="false">'Pozsony megye'!Y18</f>
        <v>0</v>
      </c>
    </row>
    <row r="13" customFormat="false" ht="13.8" hidden="false" customHeight="false" outlineLevel="0" collapsed="false">
      <c r="A13" s="0" t="str">
        <f aca="false">'Pozsony megye'!A19</f>
        <v>Budafa (Nagy-)</v>
      </c>
      <c r="B13" s="0" t="n">
        <f aca="false">'Pozsony megye'!B19</f>
        <v>142</v>
      </c>
      <c r="C13" s="0" t="n">
        <f aca="false">'Pozsony megye'!C19</f>
        <v>0</v>
      </c>
      <c r="D13" s="0" t="n">
        <f aca="false">'Pozsony megye'!D19</f>
        <v>0</v>
      </c>
      <c r="E13" s="0" t="n">
        <f aca="false">'Pozsony megye'!E19</f>
        <v>0</v>
      </c>
      <c r="F13" s="0" t="n">
        <f aca="false">'Pozsony megye'!F19</f>
        <v>0</v>
      </c>
      <c r="G13" s="0" t="n">
        <f aca="false">'Pozsony megye'!G19</f>
        <v>0</v>
      </c>
      <c r="H13" s="0" t="n">
        <f aca="false">'Pozsony megye'!I19</f>
        <v>152</v>
      </c>
      <c r="I13" s="0" t="n">
        <f aca="false">'Pozsony megye'!J19</f>
        <v>0</v>
      </c>
      <c r="J13" s="0" t="n">
        <f aca="false">'Pozsony megye'!K19</f>
        <v>0</v>
      </c>
      <c r="K13" s="0" t="n">
        <f aca="false">'Pozsony megye'!L19</f>
        <v>0</v>
      </c>
      <c r="L13" s="0" t="n">
        <f aca="false">'Pozsony megye'!M19</f>
        <v>0</v>
      </c>
      <c r="M13" s="0" t="n">
        <f aca="false">'Pozsony megye'!O19</f>
        <v>169</v>
      </c>
      <c r="N13" s="0" t="n">
        <f aca="false">'Pozsony megye'!P19</f>
        <v>0</v>
      </c>
      <c r="O13" s="0" t="n">
        <f aca="false">'Pozsony megye'!Q19</f>
        <v>0</v>
      </c>
      <c r="P13" s="0" t="n">
        <f aca="false">'Pozsony megye'!R19</f>
        <v>0</v>
      </c>
      <c r="Q13" s="0" t="n">
        <f aca="false">'Pozsony megye'!S19</f>
        <v>0</v>
      </c>
      <c r="R13" s="0" t="n">
        <f aca="false">'Pozsony megye'!U19</f>
        <v>150</v>
      </c>
      <c r="S13" s="0" t="n">
        <f aca="false">'Pozsony megye'!V19</f>
        <v>0</v>
      </c>
      <c r="T13" s="0" t="n">
        <f aca="false">'Pozsony megye'!W19</f>
        <v>0</v>
      </c>
      <c r="U13" s="0" t="n">
        <f aca="false">'Pozsony megye'!X19</f>
        <v>1</v>
      </c>
      <c r="V13" s="0" t="n">
        <f aca="false">'Pozsony megye'!Y19</f>
        <v>0</v>
      </c>
    </row>
    <row r="14" customFormat="false" ht="13.8" hidden="false" customHeight="false" outlineLevel="0" collapsed="false">
      <c r="A14" s="0" t="str">
        <f aca="false">'Pozsony megye'!A20</f>
        <v>Cséfa, Cséfalva</v>
      </c>
      <c r="B14" s="0" t="n">
        <f aca="false">'Pozsony megye'!B20</f>
        <v>122</v>
      </c>
      <c r="C14" s="0" t="n">
        <f aca="false">'Pozsony megye'!C20</f>
        <v>1</v>
      </c>
      <c r="D14" s="0" t="n">
        <f aca="false">'Pozsony megye'!D20</f>
        <v>0</v>
      </c>
      <c r="E14" s="0" t="n">
        <f aca="false">'Pozsony megye'!E20</f>
        <v>0</v>
      </c>
      <c r="F14" s="0" t="n">
        <f aca="false">'Pozsony megye'!F20</f>
        <v>0</v>
      </c>
      <c r="G14" s="0" t="n">
        <f aca="false">'Pozsony megye'!G20</f>
        <v>0</v>
      </c>
      <c r="H14" s="0" t="n">
        <f aca="false">'Pozsony megye'!I20</f>
        <v>124</v>
      </c>
      <c r="I14" s="0" t="n">
        <f aca="false">'Pozsony megye'!J20</f>
        <v>0</v>
      </c>
      <c r="J14" s="0" t="n">
        <f aca="false">'Pozsony megye'!K20</f>
        <v>0</v>
      </c>
      <c r="K14" s="0" t="n">
        <f aca="false">'Pozsony megye'!L20</f>
        <v>0</v>
      </c>
      <c r="L14" s="0" t="n">
        <f aca="false">'Pozsony megye'!M20</f>
        <v>0</v>
      </c>
      <c r="M14" s="0" t="n">
        <f aca="false">'Pozsony megye'!O20</f>
        <v>122</v>
      </c>
      <c r="N14" s="0" t="n">
        <f aca="false">'Pozsony megye'!P20</f>
        <v>0</v>
      </c>
      <c r="O14" s="0" t="n">
        <f aca="false">'Pozsony megye'!Q20</f>
        <v>0</v>
      </c>
      <c r="P14" s="0" t="n">
        <f aca="false">'Pozsony megye'!R20</f>
        <v>0</v>
      </c>
      <c r="Q14" s="0" t="n">
        <f aca="false">'Pozsony megye'!S20</f>
        <v>0</v>
      </c>
      <c r="R14" s="0" t="n">
        <f aca="false">'Pozsony megye'!U20</f>
        <v>150</v>
      </c>
      <c r="S14" s="0" t="n">
        <f aca="false">'Pozsony megye'!V20</f>
        <v>0</v>
      </c>
      <c r="T14" s="0" t="n">
        <f aca="false">'Pozsony megye'!W20</f>
        <v>0</v>
      </c>
      <c r="U14" s="0" t="n">
        <f aca="false">'Pozsony megye'!X20</f>
        <v>0</v>
      </c>
      <c r="V14" s="0" t="n">
        <f aca="false">'Pozsony megye'!Y20</f>
        <v>0</v>
      </c>
    </row>
    <row r="15" customFormat="false" ht="13.8" hidden="false" customHeight="false" outlineLevel="0" collapsed="false">
      <c r="A15" s="0" t="str">
        <f aca="false">'Pozsony megye'!A21</f>
        <v>Csenkeszfa</v>
      </c>
      <c r="B15" s="0" t="n">
        <f aca="false">'Pozsony megye'!B21</f>
        <v>98</v>
      </c>
      <c r="C15" s="0" t="n">
        <f aca="false">'Pozsony megye'!C21</f>
        <v>0</v>
      </c>
      <c r="D15" s="0" t="n">
        <f aca="false">'Pozsony megye'!D21</f>
        <v>0</v>
      </c>
      <c r="E15" s="0" t="n">
        <f aca="false">'Pozsony megye'!E21</f>
        <v>0</v>
      </c>
      <c r="F15" s="0" t="n">
        <f aca="false">'Pozsony megye'!F21</f>
        <v>0</v>
      </c>
      <c r="G15" s="0" t="n">
        <f aca="false">'Pozsony megye'!G21</f>
        <v>0</v>
      </c>
      <c r="H15" s="0" t="n">
        <f aca="false">'Pozsony megye'!I21</f>
        <v>95</v>
      </c>
      <c r="I15" s="0" t="n">
        <f aca="false">'Pozsony megye'!J21</f>
        <v>0</v>
      </c>
      <c r="J15" s="0" t="n">
        <f aca="false">'Pozsony megye'!K21</f>
        <v>0</v>
      </c>
      <c r="K15" s="0" t="n">
        <f aca="false">'Pozsony megye'!L21</f>
        <v>0</v>
      </c>
      <c r="L15" s="0" t="n">
        <f aca="false">'Pozsony megye'!M21</f>
        <v>0</v>
      </c>
      <c r="M15" s="0" t="n">
        <f aca="false">'Pozsony megye'!O21</f>
        <v>83</v>
      </c>
      <c r="N15" s="0" t="n">
        <f aca="false">'Pozsony megye'!P21</f>
        <v>0</v>
      </c>
      <c r="O15" s="0" t="n">
        <f aca="false">'Pozsony megye'!Q21</f>
        <v>0</v>
      </c>
      <c r="P15" s="0" t="n">
        <f aca="false">'Pozsony megye'!R21</f>
        <v>0</v>
      </c>
      <c r="Q15" s="0" t="n">
        <f aca="false">'Pozsony megye'!S21</f>
        <v>0</v>
      </c>
      <c r="R15" s="0" t="n">
        <f aca="false">'Pozsony megye'!U21</f>
        <v>99</v>
      </c>
      <c r="S15" s="0" t="n">
        <f aca="false">'Pozsony megye'!V21</f>
        <v>0</v>
      </c>
      <c r="T15" s="0" t="n">
        <f aca="false">'Pozsony megye'!W21</f>
        <v>0</v>
      </c>
      <c r="U15" s="0" t="n">
        <f aca="false">'Pozsony megye'!X21</f>
        <v>0</v>
      </c>
      <c r="V15" s="0" t="n">
        <f aca="false">'Pozsony megye'!Y21</f>
        <v>0</v>
      </c>
    </row>
    <row r="16" customFormat="false" ht="13.8" hidden="false" customHeight="false" outlineLevel="0" collapsed="false">
      <c r="A16" s="0" t="str">
        <f aca="false">'Pozsony megye'!A22</f>
        <v>Csentőfa</v>
      </c>
      <c r="B16" s="0" t="n">
        <f aca="false">'Pozsony megye'!B22</f>
        <v>60</v>
      </c>
      <c r="C16" s="0" t="n">
        <f aca="false">'Pozsony megye'!C22</f>
        <v>1</v>
      </c>
      <c r="D16" s="0" t="n">
        <f aca="false">'Pozsony megye'!D22</f>
        <v>0</v>
      </c>
      <c r="E16" s="0" t="n">
        <f aca="false">'Pozsony megye'!E22</f>
        <v>0</v>
      </c>
      <c r="F16" s="0" t="n">
        <f aca="false">'Pozsony megye'!F22</f>
        <v>0</v>
      </c>
      <c r="G16" s="0" t="n">
        <f aca="false">'Pozsony megye'!G22</f>
        <v>0</v>
      </c>
      <c r="H16" s="0" t="n">
        <f aca="false">'Pozsony megye'!I22</f>
        <v>53</v>
      </c>
      <c r="I16" s="0" t="n">
        <f aca="false">'Pozsony megye'!J22</f>
        <v>0</v>
      </c>
      <c r="J16" s="0" t="n">
        <f aca="false">'Pozsony megye'!K22</f>
        <v>0</v>
      </c>
      <c r="K16" s="0" t="n">
        <f aca="false">'Pozsony megye'!L22</f>
        <v>0</v>
      </c>
      <c r="L16" s="0" t="n">
        <f aca="false">'Pozsony megye'!M22</f>
        <v>0</v>
      </c>
      <c r="M16" s="0" t="n">
        <f aca="false">'Pozsony megye'!O22</f>
        <v>62</v>
      </c>
      <c r="N16" s="0" t="n">
        <f aca="false">'Pozsony megye'!P22</f>
        <v>0</v>
      </c>
      <c r="O16" s="0" t="n">
        <f aca="false">'Pozsony megye'!Q22</f>
        <v>0</v>
      </c>
      <c r="P16" s="0" t="n">
        <f aca="false">'Pozsony megye'!R22</f>
        <v>0</v>
      </c>
      <c r="Q16" s="0" t="n">
        <f aca="false">'Pozsony megye'!S22</f>
        <v>0</v>
      </c>
      <c r="R16" s="0" t="n">
        <f aca="false">'Pozsony megye'!U22</f>
        <v>63</v>
      </c>
      <c r="S16" s="0" t="n">
        <f aca="false">'Pozsony megye'!V22</f>
        <v>0</v>
      </c>
      <c r="T16" s="0" t="n">
        <f aca="false">'Pozsony megye'!W22</f>
        <v>0</v>
      </c>
      <c r="U16" s="0" t="n">
        <f aca="false">'Pozsony megye'!X22</f>
        <v>0</v>
      </c>
      <c r="V16" s="0" t="n">
        <f aca="false">'Pozsony megye'!Y22</f>
        <v>0</v>
      </c>
    </row>
    <row r="17" customFormat="false" ht="13.8" hidden="false" customHeight="false" outlineLevel="0" collapsed="false">
      <c r="A17" s="0" t="str">
        <f aca="false">'Pozsony megye'!A23</f>
        <v>Darnó</v>
      </c>
      <c r="B17" s="0" t="n">
        <f aca="false">'Pozsony megye'!B23</f>
        <v>733</v>
      </c>
      <c r="C17" s="0" t="n">
        <f aca="false">'Pozsony megye'!C23</f>
        <v>7</v>
      </c>
      <c r="D17" s="0" t="n">
        <f aca="false">'Pozsony megye'!D23</f>
        <v>0</v>
      </c>
      <c r="E17" s="0" t="n">
        <f aca="false">'Pozsony megye'!E23</f>
        <v>2</v>
      </c>
      <c r="F17" s="0" t="n">
        <f aca="false">'Pozsony megye'!F23</f>
        <v>0</v>
      </c>
      <c r="G17" s="0" t="n">
        <f aca="false">'Pozsony megye'!G23</f>
        <v>0</v>
      </c>
      <c r="H17" s="0" t="n">
        <f aca="false">'Pozsony megye'!I23</f>
        <v>0</v>
      </c>
      <c r="I17" s="0" t="n">
        <f aca="false">'Pozsony megye'!J23</f>
        <v>0</v>
      </c>
      <c r="J17" s="0" t="n">
        <f aca="false">'Pozsony megye'!K23</f>
        <v>0</v>
      </c>
      <c r="K17" s="0" t="n">
        <f aca="false">'Pozsony megye'!L23</f>
        <v>0</v>
      </c>
      <c r="L17" s="0" t="n">
        <f aca="false">'Pozsony megye'!M23</f>
        <v>0</v>
      </c>
      <c r="M17" s="0" t="n">
        <f aca="false">'Pozsony megye'!O23</f>
        <v>0</v>
      </c>
      <c r="N17" s="0" t="n">
        <f aca="false">'Pozsony megye'!P23</f>
        <v>0</v>
      </c>
      <c r="O17" s="0" t="n">
        <f aca="false">'Pozsony megye'!Q23</f>
        <v>0</v>
      </c>
      <c r="P17" s="0" t="n">
        <f aca="false">'Pozsony megye'!R23</f>
        <v>0</v>
      </c>
      <c r="Q17" s="0" t="n">
        <f aca="false">'Pozsony megye'!S23</f>
        <v>0</v>
      </c>
      <c r="R17" s="0" t="n">
        <f aca="false">'Pozsony megye'!U23</f>
        <v>0</v>
      </c>
      <c r="S17" s="0" t="n">
        <f aca="false">'Pozsony megye'!V23</f>
        <v>0</v>
      </c>
      <c r="T17" s="0" t="n">
        <f aca="false">'Pozsony megye'!W23</f>
        <v>0</v>
      </c>
      <c r="U17" s="0" t="n">
        <f aca="false">'Pozsony megye'!X23</f>
        <v>0</v>
      </c>
      <c r="V17" s="0" t="n">
        <f aca="false">'Pozsony megye'!Y23</f>
        <v>0</v>
      </c>
    </row>
    <row r="18" customFormat="false" ht="13.8" hidden="false" customHeight="false" outlineLevel="0" collapsed="false">
      <c r="A18" s="0" t="str">
        <f aca="false">'Pozsony megye'!A24</f>
        <v>Dercsika</v>
      </c>
      <c r="B18" s="0" t="n">
        <f aca="false">'Pozsony megye'!B24</f>
        <v>470</v>
      </c>
      <c r="C18" s="0" t="n">
        <f aca="false">'Pozsony megye'!C24</f>
        <v>5</v>
      </c>
      <c r="D18" s="0" t="n">
        <f aca="false">'Pozsony megye'!D24</f>
        <v>0</v>
      </c>
      <c r="E18" s="0" t="n">
        <f aca="false">'Pozsony megye'!E24</f>
        <v>0</v>
      </c>
      <c r="F18" s="0" t="n">
        <f aca="false">'Pozsony megye'!F24</f>
        <v>0</v>
      </c>
      <c r="G18" s="0" t="n">
        <f aca="false">'Pozsony megye'!G24</f>
        <v>0</v>
      </c>
      <c r="H18" s="0" t="n">
        <f aca="false">'Pozsony megye'!I24</f>
        <v>533</v>
      </c>
      <c r="I18" s="0" t="n">
        <f aca="false">'Pozsony megye'!J24</f>
        <v>1</v>
      </c>
      <c r="J18" s="0" t="n">
        <f aca="false">'Pozsony megye'!K24</f>
        <v>0</v>
      </c>
      <c r="K18" s="0" t="n">
        <f aca="false">'Pozsony megye'!L24</f>
        <v>0</v>
      </c>
      <c r="L18" s="0" t="n">
        <f aca="false">'Pozsony megye'!M24</f>
        <v>1</v>
      </c>
      <c r="M18" s="0" t="n">
        <f aca="false">'Pozsony megye'!O24</f>
        <v>520</v>
      </c>
      <c r="N18" s="0" t="n">
        <f aca="false">'Pozsony megye'!P24</f>
        <v>1</v>
      </c>
      <c r="O18" s="0" t="n">
        <f aca="false">'Pozsony megye'!Q24</f>
        <v>0</v>
      </c>
      <c r="P18" s="0" t="n">
        <f aca="false">'Pozsony megye'!R24</f>
        <v>1</v>
      </c>
      <c r="Q18" s="0" t="n">
        <f aca="false">'Pozsony megye'!S24</f>
        <v>0</v>
      </c>
      <c r="R18" s="0" t="n">
        <f aca="false">'Pozsony megye'!U24</f>
        <v>532</v>
      </c>
      <c r="S18" s="0" t="n">
        <f aca="false">'Pozsony megye'!V24</f>
        <v>0</v>
      </c>
      <c r="T18" s="0" t="n">
        <f aca="false">'Pozsony megye'!W24</f>
        <v>0</v>
      </c>
      <c r="U18" s="0" t="n">
        <f aca="false">'Pozsony megye'!X24</f>
        <v>0</v>
      </c>
      <c r="V18" s="0" t="n">
        <f aca="false">'Pozsony megye'!Y24</f>
        <v>0</v>
      </c>
    </row>
    <row r="19" customFormat="false" ht="13.8" hidden="false" customHeight="false" outlineLevel="0" collapsed="false">
      <c r="A19" s="0" t="str">
        <f aca="false">'Pozsony megye'!A25</f>
        <v>Eperjes, Pozsonyeperjes</v>
      </c>
      <c r="B19" s="0" t="n">
        <f aca="false">'Pozsony megye'!B25</f>
        <v>867</v>
      </c>
      <c r="C19" s="0" t="n">
        <f aca="false">'Pozsony megye'!C25</f>
        <v>42</v>
      </c>
      <c r="D19" s="0" t="n">
        <f aca="false">'Pozsony megye'!D25</f>
        <v>0</v>
      </c>
      <c r="E19" s="0" t="n">
        <f aca="false">'Pozsony megye'!E25</f>
        <v>14</v>
      </c>
      <c r="F19" s="0" t="n">
        <f aca="false">'Pozsony megye'!F25</f>
        <v>0</v>
      </c>
      <c r="G19" s="0" t="n">
        <f aca="false">'Pozsony megye'!G25</f>
        <v>0</v>
      </c>
      <c r="H19" s="0" t="n">
        <f aca="false">'Pozsony megye'!I25</f>
        <v>1014</v>
      </c>
      <c r="I19" s="0" t="n">
        <f aca="false">'Pozsony megye'!J25</f>
        <v>2</v>
      </c>
      <c r="J19" s="0" t="n">
        <f aca="false">'Pozsony megye'!K25</f>
        <v>0</v>
      </c>
      <c r="K19" s="0" t="n">
        <f aca="false">'Pozsony megye'!L25</f>
        <v>16</v>
      </c>
      <c r="L19" s="0" t="n">
        <f aca="false">'Pozsony megye'!M25</f>
        <v>0</v>
      </c>
      <c r="M19" s="0" t="n">
        <f aca="false">'Pozsony megye'!O25</f>
        <v>1038</v>
      </c>
      <c r="N19" s="0" t="n">
        <f aca="false">'Pozsony megye'!P25</f>
        <v>6</v>
      </c>
      <c r="O19" s="0" t="n">
        <f aca="false">'Pozsony megye'!Q25</f>
        <v>0</v>
      </c>
      <c r="P19" s="0" t="n">
        <f aca="false">'Pozsony megye'!R25</f>
        <v>9</v>
      </c>
      <c r="Q19" s="0" t="n">
        <f aca="false">'Pozsony megye'!S25</f>
        <v>0</v>
      </c>
      <c r="R19" s="0" t="n">
        <f aca="false">'Pozsony megye'!U25</f>
        <v>1060</v>
      </c>
      <c r="S19" s="0" t="n">
        <f aca="false">'Pozsony megye'!V25</f>
        <v>0</v>
      </c>
      <c r="T19" s="0" t="n">
        <f aca="false">'Pozsony megye'!W25</f>
        <v>0</v>
      </c>
      <c r="U19" s="0" t="n">
        <f aca="false">'Pozsony megye'!X25</f>
        <v>4</v>
      </c>
      <c r="V19" s="0" t="n">
        <f aca="false">'Pozsony megye'!Y25</f>
        <v>0</v>
      </c>
    </row>
    <row r="20" customFormat="false" ht="13.8" hidden="false" customHeight="false" outlineLevel="0" collapsed="false">
      <c r="A20" s="0" t="str">
        <f aca="false">'Pozsony megye'!A26</f>
        <v>Éte (Hegybene-)</v>
      </c>
      <c r="B20" s="0" t="n">
        <f aca="false">'Pozsony megye'!B26</f>
        <v>203</v>
      </c>
      <c r="C20" s="0" t="n">
        <f aca="false">'Pozsony megye'!C26</f>
        <v>0</v>
      </c>
      <c r="D20" s="0" t="n">
        <f aca="false">'Pozsony megye'!D26</f>
        <v>0</v>
      </c>
      <c r="E20" s="0" t="n">
        <f aca="false">'Pozsony megye'!E26</f>
        <v>0</v>
      </c>
      <c r="F20" s="0" t="n">
        <f aca="false">'Pozsony megye'!F26</f>
        <v>0</v>
      </c>
      <c r="G20" s="0" t="n">
        <f aca="false">'Pozsony megye'!G26</f>
        <v>0</v>
      </c>
      <c r="H20" s="0" t="n">
        <f aca="false">'Pozsony megye'!I26</f>
        <v>201</v>
      </c>
      <c r="I20" s="0" t="n">
        <f aca="false">'Pozsony megye'!J26</f>
        <v>0</v>
      </c>
      <c r="J20" s="0" t="n">
        <f aca="false">'Pozsony megye'!K26</f>
        <v>0</v>
      </c>
      <c r="K20" s="0" t="n">
        <f aca="false">'Pozsony megye'!L26</f>
        <v>1</v>
      </c>
      <c r="L20" s="0" t="n">
        <f aca="false">'Pozsony megye'!M26</f>
        <v>1</v>
      </c>
      <c r="M20" s="0" t="n">
        <f aca="false">'Pozsony megye'!O26</f>
        <v>211</v>
      </c>
      <c r="N20" s="0" t="n">
        <f aca="false">'Pozsony megye'!P26</f>
        <v>0</v>
      </c>
      <c r="O20" s="0" t="n">
        <f aca="false">'Pozsony megye'!Q26</f>
        <v>0</v>
      </c>
      <c r="P20" s="0" t="n">
        <f aca="false">'Pozsony megye'!R26</f>
        <v>0</v>
      </c>
      <c r="Q20" s="0" t="n">
        <f aca="false">'Pozsony megye'!S26</f>
        <v>0</v>
      </c>
      <c r="R20" s="0" t="n">
        <f aca="false">'Pozsony megye'!U26</f>
        <v>192</v>
      </c>
      <c r="S20" s="0" t="n">
        <f aca="false">'Pozsony megye'!V26</f>
        <v>0</v>
      </c>
      <c r="T20" s="0" t="n">
        <f aca="false">'Pozsony megye'!W26</f>
        <v>0</v>
      </c>
      <c r="U20" s="0" t="n">
        <f aca="false">'Pozsony megye'!X26</f>
        <v>0</v>
      </c>
      <c r="V20" s="0" t="n">
        <f aca="false">'Pozsony megye'!Y26</f>
        <v>0</v>
      </c>
    </row>
    <row r="21" customFormat="false" ht="13.8" hidden="false" customHeight="false" outlineLevel="0" collapsed="false">
      <c r="A21" s="0" t="str">
        <f aca="false">'Pozsony megye'!A27</f>
        <v>Éte (Töbör-)</v>
      </c>
      <c r="B21" s="0" t="n">
        <f aca="false">'Pozsony megye'!B27</f>
        <v>198</v>
      </c>
      <c r="C21" s="0" t="n">
        <f aca="false">'Pozsony megye'!C27</f>
        <v>0</v>
      </c>
      <c r="D21" s="0" t="n">
        <f aca="false">'Pozsony megye'!D27</f>
        <v>0</v>
      </c>
      <c r="E21" s="0" t="n">
        <f aca="false">'Pozsony megye'!E27</f>
        <v>0</v>
      </c>
      <c r="F21" s="0" t="n">
        <f aca="false">'Pozsony megye'!F27</f>
        <v>0</v>
      </c>
      <c r="G21" s="0" t="n">
        <f aca="false">'Pozsony megye'!G27</f>
        <v>0</v>
      </c>
      <c r="H21" s="0" t="n">
        <f aca="false">'Pozsony megye'!I27</f>
        <v>149</v>
      </c>
      <c r="I21" s="0" t="n">
        <f aca="false">'Pozsony megye'!J27</f>
        <v>1</v>
      </c>
      <c r="J21" s="0" t="n">
        <f aca="false">'Pozsony megye'!K27</f>
        <v>0</v>
      </c>
      <c r="K21" s="0" t="n">
        <f aca="false">'Pozsony megye'!L27</f>
        <v>4</v>
      </c>
      <c r="L21" s="0" t="n">
        <f aca="false">'Pozsony megye'!M27</f>
        <v>2</v>
      </c>
      <c r="M21" s="0" t="n">
        <f aca="false">'Pozsony megye'!O27</f>
        <v>166</v>
      </c>
      <c r="N21" s="0" t="n">
        <f aca="false">'Pozsony megye'!P27</f>
        <v>0</v>
      </c>
      <c r="O21" s="0" t="n">
        <f aca="false">'Pozsony megye'!Q27</f>
        <v>0</v>
      </c>
      <c r="P21" s="0" t="n">
        <f aca="false">'Pozsony megye'!R27</f>
        <v>0</v>
      </c>
      <c r="Q21" s="0" t="n">
        <f aca="false">'Pozsony megye'!S27</f>
        <v>0</v>
      </c>
      <c r="R21" s="0" t="n">
        <f aca="false">'Pozsony megye'!U27</f>
        <v>164</v>
      </c>
      <c r="S21" s="0" t="n">
        <f aca="false">'Pozsony megye'!V27</f>
        <v>1</v>
      </c>
      <c r="T21" s="0" t="n">
        <f aca="false">'Pozsony megye'!W27</f>
        <v>0</v>
      </c>
      <c r="U21" s="0" t="n">
        <f aca="false">'Pozsony megye'!X27</f>
        <v>0</v>
      </c>
      <c r="V21" s="0" t="n">
        <f aca="false">'Pozsony megye'!Y27</f>
        <v>0</v>
      </c>
    </row>
    <row r="22" customFormat="false" ht="13.8" hidden="false" customHeight="false" outlineLevel="0" collapsed="false">
      <c r="A22" s="0" t="str">
        <f aca="false">'Pozsony megye'!A28</f>
        <v>Felbár</v>
      </c>
      <c r="B22" s="0" t="n">
        <f aca="false">'Pozsony megye'!B28</f>
        <v>474</v>
      </c>
      <c r="C22" s="0" t="n">
        <f aca="false">'Pozsony megye'!C28</f>
        <v>76</v>
      </c>
      <c r="D22" s="0" t="n">
        <f aca="false">'Pozsony megye'!D28</f>
        <v>0</v>
      </c>
      <c r="E22" s="0" t="n">
        <f aca="false">'Pozsony megye'!E28</f>
        <v>36</v>
      </c>
      <c r="F22" s="0" t="n">
        <f aca="false">'Pozsony megye'!F28</f>
        <v>0</v>
      </c>
      <c r="G22" s="0" t="n">
        <f aca="false">'Pozsony megye'!G28</f>
        <v>0</v>
      </c>
      <c r="H22" s="0" t="n">
        <f aca="false">'Pozsony megye'!I28</f>
        <v>648</v>
      </c>
      <c r="I22" s="0" t="n">
        <f aca="false">'Pozsony megye'!J28</f>
        <v>12</v>
      </c>
      <c r="J22" s="0" t="n">
        <f aca="false">'Pozsony megye'!K28</f>
        <v>0</v>
      </c>
      <c r="K22" s="0" t="n">
        <f aca="false">'Pozsony megye'!L28</f>
        <v>17</v>
      </c>
      <c r="L22" s="0" t="n">
        <f aca="false">'Pozsony megye'!M28</f>
        <v>7</v>
      </c>
      <c r="M22" s="0" t="n">
        <f aca="false">'Pozsony megye'!O28</f>
        <v>647</v>
      </c>
      <c r="N22" s="0" t="n">
        <f aca="false">'Pozsony megye'!P28</f>
        <v>10</v>
      </c>
      <c r="O22" s="0" t="n">
        <f aca="false">'Pozsony megye'!Q28</f>
        <v>0</v>
      </c>
      <c r="P22" s="0" t="n">
        <f aca="false">'Pozsony megye'!R28</f>
        <v>7</v>
      </c>
      <c r="Q22" s="0" t="n">
        <f aca="false">'Pozsony megye'!S28</f>
        <v>5</v>
      </c>
      <c r="R22" s="0" t="n">
        <f aca="false">'Pozsony megye'!U28</f>
        <v>650</v>
      </c>
      <c r="S22" s="0" t="n">
        <f aca="false">'Pozsony megye'!V28</f>
        <v>0</v>
      </c>
      <c r="T22" s="0" t="n">
        <f aca="false">'Pozsony megye'!W28</f>
        <v>0</v>
      </c>
      <c r="U22" s="0" t="n">
        <f aca="false">'Pozsony megye'!X28</f>
        <v>1</v>
      </c>
      <c r="V22" s="0" t="n">
        <f aca="false">'Pozsony megye'!Y28</f>
        <v>4</v>
      </c>
    </row>
    <row r="23" customFormat="false" ht="13.8" hidden="false" customHeight="false" outlineLevel="0" collapsed="false">
      <c r="A23" s="0" t="str">
        <f aca="false">'Pozsony megye'!A29</f>
        <v>Felistál</v>
      </c>
      <c r="B23" s="0" t="n">
        <f aca="false">'Pozsony megye'!B29</f>
        <v>260</v>
      </c>
      <c r="C23" s="0" t="n">
        <f aca="false">'Pozsony megye'!C29</f>
        <v>0</v>
      </c>
      <c r="D23" s="0" t="n">
        <f aca="false">'Pozsony megye'!D29</f>
        <v>0</v>
      </c>
      <c r="E23" s="0" t="n">
        <f aca="false">'Pozsony megye'!E29</f>
        <v>1</v>
      </c>
      <c r="F23" s="0" t="n">
        <f aca="false">'Pozsony megye'!F29</f>
        <v>0</v>
      </c>
      <c r="G23" s="0" t="n">
        <f aca="false">'Pozsony megye'!G29</f>
        <v>0</v>
      </c>
      <c r="H23" s="0" t="n">
        <f aca="false">'Pozsony megye'!I29</f>
        <v>258</v>
      </c>
      <c r="I23" s="0" t="n">
        <f aca="false">'Pozsony megye'!J29</f>
        <v>0</v>
      </c>
      <c r="J23" s="0" t="n">
        <f aca="false">'Pozsony megye'!K29</f>
        <v>0</v>
      </c>
      <c r="K23" s="0" t="n">
        <f aca="false">'Pozsony megye'!L29</f>
        <v>0</v>
      </c>
      <c r="L23" s="0" t="n">
        <f aca="false">'Pozsony megye'!M29</f>
        <v>1</v>
      </c>
      <c r="M23" s="0" t="n">
        <f aca="false">'Pozsony megye'!O29</f>
        <v>281</v>
      </c>
      <c r="N23" s="0" t="n">
        <f aca="false">'Pozsony megye'!P29</f>
        <v>0</v>
      </c>
      <c r="O23" s="0" t="n">
        <f aca="false">'Pozsony megye'!Q29</f>
        <v>0</v>
      </c>
      <c r="P23" s="0" t="n">
        <f aca="false">'Pozsony megye'!R29</f>
        <v>0</v>
      </c>
      <c r="Q23" s="0" t="n">
        <f aca="false">'Pozsony megye'!S29</f>
        <v>0</v>
      </c>
      <c r="R23" s="0" t="n">
        <f aca="false">'Pozsony megye'!U29</f>
        <v>268</v>
      </c>
      <c r="S23" s="0" t="n">
        <f aca="false">'Pozsony megye'!V29</f>
        <v>0</v>
      </c>
      <c r="T23" s="0" t="n">
        <f aca="false">'Pozsony megye'!W29</f>
        <v>0</v>
      </c>
      <c r="U23" s="0" t="n">
        <f aca="false">'Pozsony megye'!X29</f>
        <v>1</v>
      </c>
      <c r="V23" s="0" t="n">
        <f aca="false">'Pozsony megye'!Y29</f>
        <v>2</v>
      </c>
    </row>
    <row r="24" customFormat="false" ht="13.8" hidden="false" customHeight="false" outlineLevel="0" collapsed="false">
      <c r="A24" s="0" t="str">
        <f aca="false">'Pozsony megye'!A30</f>
        <v>Gelle (Egyház-)</v>
      </c>
      <c r="B24" s="0" t="n">
        <f aca="false">'Pozsony megye'!B30</f>
        <v>246</v>
      </c>
      <c r="C24" s="0" t="n">
        <f aca="false">'Pozsony megye'!C30</f>
        <v>2</v>
      </c>
      <c r="D24" s="0" t="n">
        <f aca="false">'Pozsony megye'!D30</f>
        <v>0</v>
      </c>
      <c r="E24" s="0" t="n">
        <f aca="false">'Pozsony megye'!E30</f>
        <v>0</v>
      </c>
      <c r="F24" s="0" t="n">
        <f aca="false">'Pozsony megye'!F30</f>
        <v>0</v>
      </c>
      <c r="G24" s="0" t="n">
        <f aca="false">'Pozsony megye'!G30</f>
        <v>0</v>
      </c>
      <c r="H24" s="0" t="n">
        <f aca="false">'Pozsony megye'!I30</f>
        <v>237</v>
      </c>
      <c r="I24" s="0" t="n">
        <f aca="false">'Pozsony megye'!J30</f>
        <v>2</v>
      </c>
      <c r="J24" s="0" t="n">
        <f aca="false">'Pozsony megye'!K30</f>
        <v>0</v>
      </c>
      <c r="K24" s="0" t="n">
        <f aca="false">'Pozsony megye'!L30</f>
        <v>1</v>
      </c>
      <c r="L24" s="0" t="n">
        <f aca="false">'Pozsony megye'!M30</f>
        <v>0</v>
      </c>
      <c r="M24" s="0" t="n">
        <f aca="false">'Pozsony megye'!O30</f>
        <v>267</v>
      </c>
      <c r="N24" s="0" t="n">
        <f aca="false">'Pozsony megye'!P30</f>
        <v>7</v>
      </c>
      <c r="O24" s="0" t="n">
        <f aca="false">'Pozsony megye'!Q30</f>
        <v>0</v>
      </c>
      <c r="P24" s="0" t="n">
        <f aca="false">'Pozsony megye'!R30</f>
        <v>1</v>
      </c>
      <c r="Q24" s="0" t="n">
        <f aca="false">'Pozsony megye'!S30</f>
        <v>0</v>
      </c>
      <c r="R24" s="0" t="n">
        <f aca="false">'Pozsony megye'!U30</f>
        <v>234</v>
      </c>
      <c r="S24" s="0" t="n">
        <f aca="false">'Pozsony megye'!V30</f>
        <v>0</v>
      </c>
      <c r="T24" s="0" t="n">
        <f aca="false">'Pozsony megye'!W30</f>
        <v>0</v>
      </c>
      <c r="U24" s="0" t="n">
        <f aca="false">'Pozsony megye'!X30</f>
        <v>0</v>
      </c>
      <c r="V24" s="0" t="n">
        <f aca="false">'Pozsony megye'!Y30</f>
        <v>1</v>
      </c>
    </row>
    <row r="25" customFormat="false" ht="13.8" hidden="false" customHeight="false" outlineLevel="0" collapsed="false">
      <c r="A25" s="0" t="str">
        <f aca="false">'Pozsony megye'!A31</f>
        <v>Gelle (Ó-)</v>
      </c>
      <c r="B25" s="0" t="n">
        <f aca="false">'Pozsony megye'!B31</f>
        <v>216</v>
      </c>
      <c r="C25" s="0" t="n">
        <f aca="false">'Pozsony megye'!C31</f>
        <v>0</v>
      </c>
      <c r="D25" s="0" t="n">
        <f aca="false">'Pozsony megye'!D31</f>
        <v>0</v>
      </c>
      <c r="E25" s="0" t="n">
        <f aca="false">'Pozsony megye'!E31</f>
        <v>2</v>
      </c>
      <c r="F25" s="0" t="n">
        <f aca="false">'Pozsony megye'!F31</f>
        <v>0</v>
      </c>
      <c r="G25" s="0" t="n">
        <f aca="false">'Pozsony megye'!G31</f>
        <v>0</v>
      </c>
      <c r="H25" s="0" t="n">
        <f aca="false">'Pozsony megye'!I31</f>
        <v>223</v>
      </c>
      <c r="I25" s="0" t="n">
        <f aca="false">'Pozsony megye'!J31</f>
        <v>0</v>
      </c>
      <c r="J25" s="0" t="n">
        <f aca="false">'Pozsony megye'!K31</f>
        <v>0</v>
      </c>
      <c r="K25" s="0" t="n">
        <f aca="false">'Pozsony megye'!L31</f>
        <v>5</v>
      </c>
      <c r="L25" s="0" t="n">
        <f aca="false">'Pozsony megye'!M31</f>
        <v>0</v>
      </c>
      <c r="M25" s="0" t="n">
        <f aca="false">'Pozsony megye'!O31</f>
        <v>240</v>
      </c>
      <c r="N25" s="0" t="n">
        <f aca="false">'Pozsony megye'!P31</f>
        <v>0</v>
      </c>
      <c r="O25" s="0" t="n">
        <f aca="false">'Pozsony megye'!Q31</f>
        <v>0</v>
      </c>
      <c r="P25" s="0" t="n">
        <f aca="false">'Pozsony megye'!R31</f>
        <v>0</v>
      </c>
      <c r="Q25" s="0" t="n">
        <f aca="false">'Pozsony megye'!S31</f>
        <v>0</v>
      </c>
      <c r="R25" s="0" t="n">
        <f aca="false">'Pozsony megye'!U31</f>
        <v>232</v>
      </c>
      <c r="S25" s="0" t="n">
        <f aca="false">'Pozsony megye'!V31</f>
        <v>0</v>
      </c>
      <c r="T25" s="0" t="n">
        <f aca="false">'Pozsony megye'!W31</f>
        <v>0</v>
      </c>
      <c r="U25" s="0" t="n">
        <f aca="false">'Pozsony megye'!X31</f>
        <v>0</v>
      </c>
      <c r="V25" s="0" t="n">
        <f aca="false">'Pozsony megye'!Y31</f>
        <v>0</v>
      </c>
    </row>
    <row r="26" customFormat="false" ht="13.8" hidden="false" customHeight="false" outlineLevel="0" collapsed="false">
      <c r="A26" s="0" t="str">
        <f aca="false">'Pozsony megye'!A32</f>
        <v>Hódos, Nemeshodos</v>
      </c>
      <c r="B26" s="0" t="n">
        <f aca="false">'Pozsony megye'!B32</f>
        <v>949</v>
      </c>
      <c r="C26" s="0" t="n">
        <f aca="false">'Pozsony megye'!C32</f>
        <v>0</v>
      </c>
      <c r="D26" s="0" t="n">
        <f aca="false">'Pozsony megye'!D32</f>
        <v>0</v>
      </c>
      <c r="E26" s="0" t="n">
        <f aca="false">'Pozsony megye'!E32</f>
        <v>1</v>
      </c>
      <c r="F26" s="0" t="n">
        <f aca="false">'Pozsony megye'!F32</f>
        <v>0</v>
      </c>
      <c r="G26" s="0" t="n">
        <f aca="false">'Pozsony megye'!G32</f>
        <v>0</v>
      </c>
      <c r="H26" s="0" t="n">
        <f aca="false">'Pozsony megye'!I32</f>
        <v>995</v>
      </c>
      <c r="I26" s="0" t="n">
        <f aca="false">'Pozsony megye'!J32</f>
        <v>0</v>
      </c>
      <c r="J26" s="0" t="n">
        <f aca="false">'Pozsony megye'!K32</f>
        <v>0</v>
      </c>
      <c r="K26" s="0" t="n">
        <f aca="false">'Pozsony megye'!L32</f>
        <v>2</v>
      </c>
      <c r="L26" s="0" t="n">
        <f aca="false">'Pozsony megye'!M32</f>
        <v>0</v>
      </c>
      <c r="M26" s="0" t="n">
        <f aca="false">'Pozsony megye'!O32</f>
        <v>996</v>
      </c>
      <c r="N26" s="0" t="n">
        <f aca="false">'Pozsony megye'!P32</f>
        <v>6</v>
      </c>
      <c r="O26" s="0" t="n">
        <f aca="false">'Pozsony megye'!Q32</f>
        <v>0</v>
      </c>
      <c r="P26" s="0" t="n">
        <f aca="false">'Pozsony megye'!R32</f>
        <v>1</v>
      </c>
      <c r="Q26" s="0" t="n">
        <f aca="false">'Pozsony megye'!S32</f>
        <v>0</v>
      </c>
      <c r="R26" s="0" t="n">
        <f aca="false">'Pozsony megye'!U32</f>
        <v>993</v>
      </c>
      <c r="S26" s="0" t="n">
        <f aca="false">'Pozsony megye'!V32</f>
        <v>3</v>
      </c>
      <c r="T26" s="0" t="n">
        <f aca="false">'Pozsony megye'!W32</f>
        <v>0</v>
      </c>
      <c r="U26" s="0" t="n">
        <f aca="false">'Pozsony megye'!X32</f>
        <v>1</v>
      </c>
      <c r="V26" s="0" t="n">
        <f aca="false">'Pozsony megye'!Y32</f>
        <v>0</v>
      </c>
    </row>
    <row r="27" customFormat="false" ht="13.8" hidden="false" customHeight="false" outlineLevel="0" collapsed="false">
      <c r="A27" s="0" t="str">
        <f aca="false">'Pozsony megye'!A33</f>
        <v>Karcsa (Egyház-)</v>
      </c>
      <c r="B27" s="0" t="n">
        <f aca="false">'Pozsony megye'!B33</f>
        <v>42</v>
      </c>
      <c r="C27" s="0" t="n">
        <f aca="false">'Pozsony megye'!C33</f>
        <v>2</v>
      </c>
      <c r="D27" s="0" t="n">
        <f aca="false">'Pozsony megye'!D33</f>
        <v>0</v>
      </c>
      <c r="E27" s="0" t="n">
        <f aca="false">'Pozsony megye'!E33</f>
        <v>0</v>
      </c>
      <c r="F27" s="0" t="n">
        <f aca="false">'Pozsony megye'!F33</f>
        <v>0</v>
      </c>
      <c r="G27" s="0" t="n">
        <f aca="false">'Pozsony megye'!G33</f>
        <v>0</v>
      </c>
      <c r="H27" s="0" t="n">
        <f aca="false">'Pozsony megye'!I33</f>
        <v>69</v>
      </c>
      <c r="I27" s="0" t="n">
        <f aca="false">'Pozsony megye'!J33</f>
        <v>0</v>
      </c>
      <c r="J27" s="0" t="n">
        <f aca="false">'Pozsony megye'!K33</f>
        <v>0</v>
      </c>
      <c r="K27" s="0" t="n">
        <f aca="false">'Pozsony megye'!L33</f>
        <v>0</v>
      </c>
      <c r="L27" s="0" t="n">
        <f aca="false">'Pozsony megye'!M33</f>
        <v>0</v>
      </c>
      <c r="M27" s="0" t="n">
        <f aca="false">'Pozsony megye'!O33</f>
        <v>65</v>
      </c>
      <c r="N27" s="0" t="n">
        <f aca="false">'Pozsony megye'!P33</f>
        <v>0</v>
      </c>
      <c r="O27" s="0" t="n">
        <f aca="false">'Pozsony megye'!Q33</f>
        <v>0</v>
      </c>
      <c r="P27" s="0" t="n">
        <f aca="false">'Pozsony megye'!R33</f>
        <v>0</v>
      </c>
      <c r="Q27" s="0" t="n">
        <f aca="false">'Pozsony megye'!S33</f>
        <v>1</v>
      </c>
      <c r="R27" s="0" t="n">
        <f aca="false">'Pozsony megye'!U33</f>
        <v>80</v>
      </c>
      <c r="S27" s="0" t="n">
        <f aca="false">'Pozsony megye'!V33</f>
        <v>0</v>
      </c>
      <c r="T27" s="0" t="n">
        <f aca="false">'Pozsony megye'!W33</f>
        <v>0</v>
      </c>
      <c r="U27" s="0" t="n">
        <f aca="false">'Pozsony megye'!X33</f>
        <v>0</v>
      </c>
      <c r="V27" s="0" t="n">
        <f aca="false">'Pozsony megye'!Y33</f>
        <v>0</v>
      </c>
    </row>
    <row r="28" customFormat="false" ht="13.8" hidden="false" customHeight="false" outlineLevel="0" collapsed="false">
      <c r="A28" s="0" t="str">
        <f aca="false">'Pozsony megye'!A34</f>
        <v>Karcsa (Erdőhát-)</v>
      </c>
      <c r="B28" s="0" t="n">
        <f aca="false">'Pozsony megye'!B34</f>
        <v>162</v>
      </c>
      <c r="C28" s="0" t="n">
        <f aca="false">'Pozsony megye'!C34</f>
        <v>0</v>
      </c>
      <c r="D28" s="0" t="n">
        <f aca="false">'Pozsony megye'!D34</f>
        <v>0</v>
      </c>
      <c r="E28" s="0" t="n">
        <f aca="false">'Pozsony megye'!E34</f>
        <v>0</v>
      </c>
      <c r="F28" s="0" t="n">
        <f aca="false">'Pozsony megye'!F34</f>
        <v>0</v>
      </c>
      <c r="G28" s="0" t="n">
        <f aca="false">'Pozsony megye'!G34</f>
        <v>0</v>
      </c>
      <c r="H28" s="0" t="n">
        <f aca="false">'Pozsony megye'!I34</f>
        <v>158</v>
      </c>
      <c r="I28" s="0" t="n">
        <f aca="false">'Pozsony megye'!J34</f>
        <v>6</v>
      </c>
      <c r="J28" s="0" t="n">
        <f aca="false">'Pozsony megye'!K34</f>
        <v>0</v>
      </c>
      <c r="K28" s="0" t="n">
        <f aca="false">'Pozsony megye'!L34</f>
        <v>1</v>
      </c>
      <c r="L28" s="0" t="n">
        <f aca="false">'Pozsony megye'!M34</f>
        <v>0</v>
      </c>
      <c r="M28" s="0" t="n">
        <f aca="false">'Pozsony megye'!O34</f>
        <v>125</v>
      </c>
      <c r="N28" s="0" t="n">
        <f aca="false">'Pozsony megye'!P34</f>
        <v>4</v>
      </c>
      <c r="O28" s="0" t="n">
        <f aca="false">'Pozsony megye'!Q34</f>
        <v>0</v>
      </c>
      <c r="P28" s="0" t="n">
        <f aca="false">'Pozsony megye'!R34</f>
        <v>3</v>
      </c>
      <c r="Q28" s="0" t="n">
        <f aca="false">'Pozsony megye'!S34</f>
        <v>0</v>
      </c>
      <c r="R28" s="0" t="n">
        <f aca="false">'Pozsony megye'!U34</f>
        <v>144</v>
      </c>
      <c r="S28" s="0" t="n">
        <f aca="false">'Pozsony megye'!V34</f>
        <v>3</v>
      </c>
      <c r="T28" s="0" t="n">
        <f aca="false">'Pozsony megye'!W34</f>
        <v>0</v>
      </c>
      <c r="U28" s="0" t="n">
        <f aca="false">'Pozsony megye'!X34</f>
        <v>2</v>
      </c>
      <c r="V28" s="0" t="n">
        <f aca="false">'Pozsony megye'!Y34</f>
        <v>0</v>
      </c>
    </row>
    <row r="29" customFormat="false" ht="13.8" hidden="false" customHeight="false" outlineLevel="0" collapsed="false">
      <c r="A29" s="0" t="str">
        <f aca="false">'Pozsony megye'!A35</f>
        <v>Karcsa (Etre-)</v>
      </c>
      <c r="B29" s="0" t="n">
        <f aca="false">'Pozsony megye'!B35</f>
        <v>212</v>
      </c>
      <c r="C29" s="0" t="n">
        <f aca="false">'Pozsony megye'!C35</f>
        <v>0</v>
      </c>
      <c r="D29" s="0" t="n">
        <f aca="false">'Pozsony megye'!D35</f>
        <v>0</v>
      </c>
      <c r="E29" s="0" t="n">
        <f aca="false">'Pozsony megye'!E35</f>
        <v>2</v>
      </c>
      <c r="F29" s="0" t="n">
        <f aca="false">'Pozsony megye'!F35</f>
        <v>0</v>
      </c>
      <c r="G29" s="0" t="n">
        <f aca="false">'Pozsony megye'!G35</f>
        <v>0</v>
      </c>
      <c r="H29" s="0" t="n">
        <f aca="false">'Pozsony megye'!I35</f>
        <v>220</v>
      </c>
      <c r="I29" s="0" t="n">
        <f aca="false">'Pozsony megye'!J35</f>
        <v>0</v>
      </c>
      <c r="J29" s="0" t="n">
        <f aca="false">'Pozsony megye'!K35</f>
        <v>0</v>
      </c>
      <c r="K29" s="0" t="n">
        <f aca="false">'Pozsony megye'!L35</f>
        <v>2</v>
      </c>
      <c r="L29" s="0" t="n">
        <f aca="false">'Pozsony megye'!M35</f>
        <v>0</v>
      </c>
      <c r="M29" s="0" t="n">
        <f aca="false">'Pozsony megye'!O35</f>
        <v>235</v>
      </c>
      <c r="N29" s="0" t="n">
        <f aca="false">'Pozsony megye'!P35</f>
        <v>1</v>
      </c>
      <c r="O29" s="0" t="n">
        <f aca="false">'Pozsony megye'!Q35</f>
        <v>0</v>
      </c>
      <c r="P29" s="0" t="n">
        <f aca="false">'Pozsony megye'!R35</f>
        <v>1</v>
      </c>
      <c r="Q29" s="0" t="n">
        <f aca="false">'Pozsony megye'!S35</f>
        <v>0</v>
      </c>
      <c r="R29" s="0" t="n">
        <f aca="false">'Pozsony megye'!U35</f>
        <v>272</v>
      </c>
      <c r="S29" s="0" t="n">
        <f aca="false">'Pozsony megye'!V35</f>
        <v>0</v>
      </c>
      <c r="T29" s="0" t="n">
        <f aca="false">'Pozsony megye'!W35</f>
        <v>0</v>
      </c>
      <c r="U29" s="0" t="n">
        <f aca="false">'Pozsony megye'!X35</f>
        <v>0</v>
      </c>
      <c r="V29" s="0" t="n">
        <f aca="false">'Pozsony megye'!Y35</f>
        <v>0</v>
      </c>
    </row>
    <row r="30" customFormat="false" ht="13.8" hidden="false" customHeight="false" outlineLevel="0" collapsed="false">
      <c r="A30" s="0" t="str">
        <f aca="false">'Pozsony megye'!A36</f>
        <v>Karcsa (Gönczöl-)</v>
      </c>
      <c r="B30" s="0" t="n">
        <f aca="false">'Pozsony megye'!B36</f>
        <v>71</v>
      </c>
      <c r="C30" s="0" t="n">
        <f aca="false">'Pozsony megye'!C36</f>
        <v>0</v>
      </c>
      <c r="D30" s="0" t="n">
        <f aca="false">'Pozsony megye'!D36</f>
        <v>0</v>
      </c>
      <c r="E30" s="0" t="n">
        <f aca="false">'Pozsony megye'!E36</f>
        <v>0</v>
      </c>
      <c r="F30" s="0" t="n">
        <f aca="false">'Pozsony megye'!F36</f>
        <v>0</v>
      </c>
      <c r="G30" s="0" t="n">
        <f aca="false">'Pozsony megye'!G36</f>
        <v>0</v>
      </c>
      <c r="H30" s="0" t="n">
        <f aca="false">'Pozsony megye'!I36</f>
        <v>88</v>
      </c>
      <c r="I30" s="0" t="n">
        <f aca="false">'Pozsony megye'!J36</f>
        <v>0</v>
      </c>
      <c r="J30" s="0" t="n">
        <f aca="false">'Pozsony megye'!K36</f>
        <v>0</v>
      </c>
      <c r="K30" s="0" t="n">
        <f aca="false">'Pozsony megye'!L36</f>
        <v>0</v>
      </c>
      <c r="L30" s="0" t="n">
        <f aca="false">'Pozsony megye'!M36</f>
        <v>0</v>
      </c>
      <c r="M30" s="0" t="n">
        <f aca="false">'Pozsony megye'!O36</f>
        <v>104</v>
      </c>
      <c r="N30" s="0" t="n">
        <f aca="false">'Pozsony megye'!P36</f>
        <v>0</v>
      </c>
      <c r="O30" s="0" t="n">
        <f aca="false">'Pozsony megye'!Q36</f>
        <v>0</v>
      </c>
      <c r="P30" s="0" t="n">
        <f aca="false">'Pozsony megye'!R36</f>
        <v>0</v>
      </c>
      <c r="Q30" s="0" t="n">
        <f aca="false">'Pozsony megye'!S36</f>
        <v>0</v>
      </c>
      <c r="R30" s="0" t="n">
        <f aca="false">'Pozsony megye'!U36</f>
        <v>99</v>
      </c>
      <c r="S30" s="0" t="n">
        <f aca="false">'Pozsony megye'!V36</f>
        <v>0</v>
      </c>
      <c r="T30" s="0" t="n">
        <f aca="false">'Pozsony megye'!W36</f>
        <v>0</v>
      </c>
      <c r="U30" s="0" t="n">
        <f aca="false">'Pozsony megye'!X36</f>
        <v>0</v>
      </c>
      <c r="V30" s="0" t="n">
        <f aca="false">'Pozsony megye'!Y36</f>
        <v>0</v>
      </c>
    </row>
    <row r="31" customFormat="false" ht="13.8" hidden="false" customHeight="false" outlineLevel="0" collapsed="false">
      <c r="A31" s="0" t="str">
        <f aca="false">'Pozsony megye'!A37</f>
        <v>Karcsa (Királyfia-)</v>
      </c>
      <c r="B31" s="0" t="n">
        <f aca="false">'Pozsony megye'!B37</f>
        <v>186</v>
      </c>
      <c r="C31" s="0" t="n">
        <f aca="false">'Pozsony megye'!C37</f>
        <v>0</v>
      </c>
      <c r="D31" s="0" t="n">
        <f aca="false">'Pozsony megye'!D37</f>
        <v>0</v>
      </c>
      <c r="E31" s="0" t="n">
        <f aca="false">'Pozsony megye'!E37</f>
        <v>0</v>
      </c>
      <c r="F31" s="0" t="n">
        <f aca="false">'Pozsony megye'!F37</f>
        <v>0</v>
      </c>
      <c r="G31" s="0" t="n">
        <f aca="false">'Pozsony megye'!G37</f>
        <v>0</v>
      </c>
      <c r="H31" s="0" t="n">
        <f aca="false">'Pozsony megye'!I37</f>
        <v>184</v>
      </c>
      <c r="I31" s="0" t="n">
        <f aca="false">'Pozsony megye'!J37</f>
        <v>0</v>
      </c>
      <c r="J31" s="0" t="n">
        <f aca="false">'Pozsony megye'!K37</f>
        <v>0</v>
      </c>
      <c r="K31" s="0" t="n">
        <f aca="false">'Pozsony megye'!L37</f>
        <v>0</v>
      </c>
      <c r="L31" s="0" t="n">
        <f aca="false">'Pozsony megye'!M37</f>
        <v>0</v>
      </c>
      <c r="M31" s="0" t="n">
        <f aca="false">'Pozsony megye'!O37</f>
        <v>183</v>
      </c>
      <c r="N31" s="0" t="n">
        <f aca="false">'Pozsony megye'!P37</f>
        <v>1</v>
      </c>
      <c r="O31" s="0" t="n">
        <f aca="false">'Pozsony megye'!Q37</f>
        <v>0</v>
      </c>
      <c r="P31" s="0" t="n">
        <f aca="false">'Pozsony megye'!R37</f>
        <v>0</v>
      </c>
      <c r="Q31" s="0" t="n">
        <f aca="false">'Pozsony megye'!S37</f>
        <v>0</v>
      </c>
      <c r="R31" s="0" t="n">
        <f aca="false">'Pozsony megye'!U37</f>
        <v>200</v>
      </c>
      <c r="S31" s="0" t="n">
        <f aca="false">'Pozsony megye'!V37</f>
        <v>0</v>
      </c>
      <c r="T31" s="0" t="n">
        <f aca="false">'Pozsony megye'!W37</f>
        <v>0</v>
      </c>
      <c r="U31" s="0" t="n">
        <f aca="false">'Pozsony megye'!X37</f>
        <v>0</v>
      </c>
      <c r="V31" s="0" t="n">
        <f aca="false">'Pozsony megye'!Y37</f>
        <v>0</v>
      </c>
    </row>
    <row r="32" customFormat="false" ht="13.8" hidden="false" customHeight="false" outlineLevel="0" collapsed="false">
      <c r="A32" s="0" t="str">
        <f aca="false">'Pozsony megye'!A38</f>
        <v>Karcsa (Kulcsár-)</v>
      </c>
      <c r="B32" s="0" t="n">
        <f aca="false">'Pozsony megye'!B38</f>
        <v>132</v>
      </c>
      <c r="C32" s="0" t="n">
        <f aca="false">'Pozsony megye'!C38</f>
        <v>0</v>
      </c>
      <c r="D32" s="0" t="n">
        <f aca="false">'Pozsony megye'!D38</f>
        <v>0</v>
      </c>
      <c r="E32" s="0" t="n">
        <f aca="false">'Pozsony megye'!E38</f>
        <v>0</v>
      </c>
      <c r="F32" s="0" t="n">
        <f aca="false">'Pozsony megye'!F38</f>
        <v>0</v>
      </c>
      <c r="G32" s="0" t="n">
        <f aca="false">'Pozsony megye'!G38</f>
        <v>0</v>
      </c>
      <c r="H32" s="0" t="n">
        <f aca="false">'Pozsony megye'!I38</f>
        <v>127</v>
      </c>
      <c r="I32" s="0" t="n">
        <f aca="false">'Pozsony megye'!J38</f>
        <v>0</v>
      </c>
      <c r="J32" s="0" t="n">
        <f aca="false">'Pozsony megye'!K38</f>
        <v>0</v>
      </c>
      <c r="K32" s="0" t="n">
        <f aca="false">'Pozsony megye'!L38</f>
        <v>1</v>
      </c>
      <c r="L32" s="0" t="n">
        <f aca="false">'Pozsony megye'!M38</f>
        <v>0</v>
      </c>
      <c r="M32" s="0" t="n">
        <f aca="false">'Pozsony megye'!O38</f>
        <v>120</v>
      </c>
      <c r="N32" s="0" t="n">
        <f aca="false">'Pozsony megye'!P38</f>
        <v>0</v>
      </c>
      <c r="O32" s="0" t="n">
        <f aca="false">'Pozsony megye'!Q38</f>
        <v>0</v>
      </c>
      <c r="P32" s="0" t="n">
        <f aca="false">'Pozsony megye'!R38</f>
        <v>0</v>
      </c>
      <c r="Q32" s="0" t="n">
        <f aca="false">'Pozsony megye'!S38</f>
        <v>0</v>
      </c>
      <c r="R32" s="0" t="n">
        <f aca="false">'Pozsony megye'!U38</f>
        <v>139</v>
      </c>
      <c r="S32" s="0" t="n">
        <f aca="false">'Pozsony megye'!V38</f>
        <v>0</v>
      </c>
      <c r="T32" s="0" t="n">
        <f aca="false">'Pozsony megye'!W38</f>
        <v>0</v>
      </c>
      <c r="U32" s="0" t="n">
        <f aca="false">'Pozsony megye'!X38</f>
        <v>0</v>
      </c>
      <c r="V32" s="0" t="n">
        <f aca="false">'Pozsony megye'!Y38</f>
        <v>0</v>
      </c>
    </row>
    <row r="33" customFormat="false" ht="13.8" hidden="false" customHeight="false" outlineLevel="0" collapsed="false">
      <c r="A33" s="0" t="str">
        <f aca="false">'Pozsony megye'!A39</f>
        <v>Karcsa (Morócz-)</v>
      </c>
      <c r="B33" s="0" t="n">
        <f aca="false">'Pozsony megye'!B39</f>
        <v>140</v>
      </c>
      <c r="C33" s="0" t="n">
        <f aca="false">'Pozsony megye'!C39</f>
        <v>0</v>
      </c>
      <c r="D33" s="0" t="n">
        <f aca="false">'Pozsony megye'!D39</f>
        <v>0</v>
      </c>
      <c r="E33" s="0" t="n">
        <f aca="false">'Pozsony megye'!E39</f>
        <v>0</v>
      </c>
      <c r="F33" s="0" t="n">
        <f aca="false">'Pozsony megye'!F39</f>
        <v>0</v>
      </c>
      <c r="G33" s="0" t="n">
        <f aca="false">'Pozsony megye'!G39</f>
        <v>0</v>
      </c>
      <c r="H33" s="0" t="n">
        <f aca="false">'Pozsony megye'!I39</f>
        <v>143</v>
      </c>
      <c r="I33" s="0" t="n">
        <f aca="false">'Pozsony megye'!J39</f>
        <v>0</v>
      </c>
      <c r="J33" s="0" t="n">
        <f aca="false">'Pozsony megye'!K39</f>
        <v>0</v>
      </c>
      <c r="K33" s="0" t="n">
        <f aca="false">'Pozsony megye'!L39</f>
        <v>0</v>
      </c>
      <c r="L33" s="0" t="n">
        <f aca="false">'Pozsony megye'!M39</f>
        <v>0</v>
      </c>
      <c r="M33" s="0" t="n">
        <f aca="false">'Pozsony megye'!O39</f>
        <v>153</v>
      </c>
      <c r="N33" s="0" t="n">
        <f aca="false">'Pozsony megye'!P39</f>
        <v>0</v>
      </c>
      <c r="O33" s="0" t="n">
        <f aca="false">'Pozsony megye'!Q39</f>
        <v>0</v>
      </c>
      <c r="P33" s="0" t="n">
        <f aca="false">'Pozsony megye'!R39</f>
        <v>0</v>
      </c>
      <c r="Q33" s="0" t="n">
        <f aca="false">'Pozsony megye'!S39</f>
        <v>0</v>
      </c>
      <c r="R33" s="0" t="n">
        <f aca="false">'Pozsony megye'!U39</f>
        <v>136</v>
      </c>
      <c r="S33" s="0" t="n">
        <f aca="false">'Pozsony megye'!V39</f>
        <v>0</v>
      </c>
      <c r="T33" s="0" t="n">
        <f aca="false">'Pozsony megye'!W39</f>
        <v>0</v>
      </c>
      <c r="U33" s="0" t="n">
        <f aca="false">'Pozsony megye'!X39</f>
        <v>0</v>
      </c>
      <c r="V33" s="0" t="n">
        <f aca="false">'Pozsony megye'!Y39</f>
        <v>0</v>
      </c>
    </row>
    <row r="34" customFormat="false" ht="13.8" hidden="false" customHeight="false" outlineLevel="0" collapsed="false">
      <c r="A34" s="0" t="str">
        <f aca="false">'Pozsony megye'!A40</f>
        <v>Karcsa (Pinke-)</v>
      </c>
      <c r="B34" s="0" t="n">
        <f aca="false">'Pozsony megye'!B40</f>
        <v>134</v>
      </c>
      <c r="C34" s="0" t="n">
        <f aca="false">'Pozsony megye'!C40</f>
        <v>1</v>
      </c>
      <c r="D34" s="0" t="n">
        <f aca="false">'Pozsony megye'!D40</f>
        <v>0</v>
      </c>
      <c r="E34" s="0" t="n">
        <f aca="false">'Pozsony megye'!E40</f>
        <v>1</v>
      </c>
      <c r="F34" s="0" t="n">
        <f aca="false">'Pozsony megye'!F40</f>
        <v>0</v>
      </c>
      <c r="G34" s="0" t="n">
        <f aca="false">'Pozsony megye'!G40</f>
        <v>0</v>
      </c>
      <c r="H34" s="0" t="n">
        <f aca="false">'Pozsony megye'!I40</f>
        <v>182</v>
      </c>
      <c r="I34" s="0" t="n">
        <f aca="false">'Pozsony megye'!J40</f>
        <v>1</v>
      </c>
      <c r="J34" s="0" t="n">
        <f aca="false">'Pozsony megye'!K40</f>
        <v>0</v>
      </c>
      <c r="K34" s="0" t="n">
        <f aca="false">'Pozsony megye'!L40</f>
        <v>0</v>
      </c>
      <c r="L34" s="0" t="n">
        <f aca="false">'Pozsony megye'!M40</f>
        <v>0</v>
      </c>
      <c r="M34" s="0" t="n">
        <f aca="false">'Pozsony megye'!O40</f>
        <v>169</v>
      </c>
      <c r="N34" s="0" t="n">
        <f aca="false">'Pozsony megye'!P40</f>
        <v>0</v>
      </c>
      <c r="O34" s="0" t="n">
        <f aca="false">'Pozsony megye'!Q40</f>
        <v>0</v>
      </c>
      <c r="P34" s="0" t="n">
        <f aca="false">'Pozsony megye'!R40</f>
        <v>0</v>
      </c>
      <c r="Q34" s="0" t="n">
        <f aca="false">'Pozsony megye'!S40</f>
        <v>0</v>
      </c>
      <c r="R34" s="0" t="n">
        <f aca="false">'Pozsony megye'!U40</f>
        <v>183</v>
      </c>
      <c r="S34" s="0" t="n">
        <f aca="false">'Pozsony megye'!V40</f>
        <v>0</v>
      </c>
      <c r="T34" s="0" t="n">
        <f aca="false">'Pozsony megye'!W40</f>
        <v>0</v>
      </c>
      <c r="U34" s="0" t="n">
        <f aca="false">'Pozsony megye'!X40</f>
        <v>0</v>
      </c>
      <c r="V34" s="0" t="n">
        <f aca="false">'Pozsony megye'!Y40</f>
        <v>0</v>
      </c>
    </row>
    <row r="35" customFormat="false" ht="13.8" hidden="false" customHeight="false" outlineLevel="0" collapsed="false">
      <c r="A35" s="0" t="str">
        <f aca="false">'Pozsony megye'!A41</f>
        <v>Karcsa (Sipos-), Karcsa (Amádé-)</v>
      </c>
      <c r="B35" s="0" t="n">
        <f aca="false">'Pozsony megye'!B41</f>
        <v>209</v>
      </c>
      <c r="C35" s="0" t="n">
        <f aca="false">'Pozsony megye'!C41</f>
        <v>0</v>
      </c>
      <c r="D35" s="0" t="n">
        <f aca="false">'Pozsony megye'!D41</f>
        <v>0</v>
      </c>
      <c r="E35" s="0" t="n">
        <f aca="false">'Pozsony megye'!E41</f>
        <v>2</v>
      </c>
      <c r="F35" s="0" t="n">
        <f aca="false">'Pozsony megye'!F41</f>
        <v>0</v>
      </c>
      <c r="G35" s="0" t="n">
        <f aca="false">'Pozsony megye'!G41</f>
        <v>0</v>
      </c>
      <c r="H35" s="0" t="n">
        <f aca="false">'Pozsony megye'!I41</f>
        <v>226</v>
      </c>
      <c r="I35" s="0" t="n">
        <f aca="false">'Pozsony megye'!J41</f>
        <v>1</v>
      </c>
      <c r="J35" s="0" t="n">
        <f aca="false">'Pozsony megye'!K41</f>
        <v>0</v>
      </c>
      <c r="K35" s="0" t="n">
        <f aca="false">'Pozsony megye'!L41</f>
        <v>2</v>
      </c>
      <c r="L35" s="0" t="n">
        <f aca="false">'Pozsony megye'!M41</f>
        <v>0</v>
      </c>
      <c r="M35" s="0" t="n">
        <f aca="false">'Pozsony megye'!O41</f>
        <v>261</v>
      </c>
      <c r="N35" s="0" t="n">
        <f aca="false">'Pozsony megye'!P41</f>
        <v>2</v>
      </c>
      <c r="O35" s="0" t="n">
        <f aca="false">'Pozsony megye'!Q41</f>
        <v>0</v>
      </c>
      <c r="P35" s="0" t="n">
        <f aca="false">'Pozsony megye'!R41</f>
        <v>3</v>
      </c>
      <c r="Q35" s="0" t="n">
        <f aca="false">'Pozsony megye'!S41</f>
        <v>0</v>
      </c>
      <c r="R35" s="0" t="n">
        <f aca="false">'Pozsony megye'!U41</f>
        <v>215</v>
      </c>
      <c r="S35" s="0" t="n">
        <f aca="false">'Pozsony megye'!V41</f>
        <v>0</v>
      </c>
      <c r="T35" s="0" t="n">
        <f aca="false">'Pozsony megye'!W41</f>
        <v>0</v>
      </c>
      <c r="U35" s="0" t="n">
        <f aca="false">'Pozsony megye'!X41</f>
        <v>0</v>
      </c>
      <c r="V35" s="0" t="n">
        <f aca="false">'Pozsony megye'!Y41</f>
        <v>0</v>
      </c>
    </row>
    <row r="36" customFormat="false" ht="13.8" hidden="false" customHeight="false" outlineLevel="0" collapsed="false">
      <c r="A36" s="0" t="str">
        <f aca="false">'Pozsony megye'!A42</f>
        <v>Karcsa (Solymos-)</v>
      </c>
      <c r="B36" s="0" t="n">
        <f aca="false">'Pozsony megye'!B42</f>
        <v>98</v>
      </c>
      <c r="C36" s="0" t="n">
        <f aca="false">'Pozsony megye'!C42</f>
        <v>1</v>
      </c>
      <c r="D36" s="0" t="n">
        <f aca="false">'Pozsony megye'!D42</f>
        <v>0</v>
      </c>
      <c r="E36" s="0" t="n">
        <f aca="false">'Pozsony megye'!E42</f>
        <v>0</v>
      </c>
      <c r="F36" s="0" t="n">
        <f aca="false">'Pozsony megye'!F42</f>
        <v>0</v>
      </c>
      <c r="G36" s="0" t="n">
        <f aca="false">'Pozsony megye'!G42</f>
        <v>0</v>
      </c>
      <c r="H36" s="0" t="n">
        <f aca="false">'Pozsony megye'!I42</f>
        <v>102</v>
      </c>
      <c r="I36" s="0" t="n">
        <f aca="false">'Pozsony megye'!J42</f>
        <v>0</v>
      </c>
      <c r="J36" s="0" t="n">
        <f aca="false">'Pozsony megye'!K42</f>
        <v>0</v>
      </c>
      <c r="K36" s="0" t="n">
        <f aca="false">'Pozsony megye'!L42</f>
        <v>0</v>
      </c>
      <c r="L36" s="0" t="n">
        <f aca="false">'Pozsony megye'!M42</f>
        <v>0</v>
      </c>
      <c r="M36" s="0" t="n">
        <f aca="false">'Pozsony megye'!O42</f>
        <v>92</v>
      </c>
      <c r="N36" s="0" t="n">
        <f aca="false">'Pozsony megye'!P42</f>
        <v>0</v>
      </c>
      <c r="O36" s="0" t="n">
        <f aca="false">'Pozsony megye'!Q42</f>
        <v>0</v>
      </c>
      <c r="P36" s="0" t="n">
        <f aca="false">'Pozsony megye'!R42</f>
        <v>0</v>
      </c>
      <c r="Q36" s="0" t="n">
        <f aca="false">'Pozsony megye'!S42</f>
        <v>0</v>
      </c>
      <c r="R36" s="0" t="n">
        <f aca="false">'Pozsony megye'!U42</f>
        <v>109</v>
      </c>
      <c r="S36" s="0" t="n">
        <f aca="false">'Pozsony megye'!V42</f>
        <v>0</v>
      </c>
      <c r="T36" s="0" t="n">
        <f aca="false">'Pozsony megye'!W42</f>
        <v>0</v>
      </c>
      <c r="U36" s="0" t="n">
        <f aca="false">'Pozsony megye'!X42</f>
        <v>0</v>
      </c>
      <c r="V36" s="0" t="n">
        <f aca="false">'Pozsony megye'!Y42</f>
        <v>0</v>
      </c>
    </row>
    <row r="37" customFormat="false" ht="13.8" hidden="false" customHeight="false" outlineLevel="0" collapsed="false">
      <c r="A37" s="0" t="str">
        <f aca="false">'Pozsony megye'!A43</f>
        <v>Kisfalud, Dunakisfalud</v>
      </c>
      <c r="B37" s="0" t="n">
        <f aca="false">'Pozsony megye'!B43</f>
        <v>304</v>
      </c>
      <c r="C37" s="0" t="n">
        <f aca="false">'Pozsony megye'!C43</f>
        <v>1</v>
      </c>
      <c r="D37" s="0" t="n">
        <f aca="false">'Pozsony megye'!D43</f>
        <v>0</v>
      </c>
      <c r="E37" s="0" t="n">
        <f aca="false">'Pozsony megye'!E43</f>
        <v>0</v>
      </c>
      <c r="F37" s="0" t="n">
        <f aca="false">'Pozsony megye'!F43</f>
        <v>0</v>
      </c>
      <c r="G37" s="0" t="n">
        <f aca="false">'Pozsony megye'!G43</f>
        <v>0</v>
      </c>
      <c r="H37" s="0" t="n">
        <f aca="false">'Pozsony megye'!I43</f>
        <v>326</v>
      </c>
      <c r="I37" s="0" t="n">
        <f aca="false">'Pozsony megye'!J43</f>
        <v>0</v>
      </c>
      <c r="J37" s="0" t="n">
        <f aca="false">'Pozsony megye'!K43</f>
        <v>0</v>
      </c>
      <c r="K37" s="0" t="n">
        <f aca="false">'Pozsony megye'!L43</f>
        <v>0</v>
      </c>
      <c r="L37" s="0" t="n">
        <f aca="false">'Pozsony megye'!M43</f>
        <v>0</v>
      </c>
      <c r="M37" s="0" t="n">
        <f aca="false">'Pozsony megye'!O43</f>
        <v>325</v>
      </c>
      <c r="N37" s="0" t="n">
        <f aca="false">'Pozsony megye'!P43</f>
        <v>0</v>
      </c>
      <c r="O37" s="0" t="n">
        <f aca="false">'Pozsony megye'!Q43</f>
        <v>0</v>
      </c>
      <c r="P37" s="0" t="n">
        <f aca="false">'Pozsony megye'!R43</f>
        <v>0</v>
      </c>
      <c r="Q37" s="0" t="n">
        <f aca="false">'Pozsony megye'!S43</f>
        <v>0</v>
      </c>
      <c r="R37" s="0" t="n">
        <f aca="false">'Pozsony megye'!U43</f>
        <v>345</v>
      </c>
      <c r="S37" s="0" t="n">
        <f aca="false">'Pozsony megye'!V43</f>
        <v>0</v>
      </c>
      <c r="T37" s="0" t="n">
        <f aca="false">'Pozsony megye'!W43</f>
        <v>0</v>
      </c>
      <c r="U37" s="0" t="n">
        <f aca="false">'Pozsony megye'!X43</f>
        <v>0</v>
      </c>
      <c r="V37" s="0" t="n">
        <f aca="false">'Pozsony megye'!Y43</f>
        <v>0</v>
      </c>
    </row>
    <row r="38" customFormat="false" ht="13.8" hidden="false" customHeight="false" outlineLevel="0" collapsed="false">
      <c r="A38" s="0" t="str">
        <f aca="false">'Pozsony megye'!A44</f>
        <v>Kürth, Csallóközkürt</v>
      </c>
      <c r="B38" s="0" t="n">
        <f aca="false">'Pozsony megye'!B44</f>
        <v>591</v>
      </c>
      <c r="C38" s="0" t="n">
        <f aca="false">'Pozsony megye'!C44</f>
        <v>3</v>
      </c>
      <c r="D38" s="0" t="n">
        <f aca="false">'Pozsony megye'!D44</f>
        <v>0</v>
      </c>
      <c r="E38" s="0" t="n">
        <f aca="false">'Pozsony megye'!E44</f>
        <v>7</v>
      </c>
      <c r="F38" s="0" t="n">
        <f aca="false">'Pozsony megye'!F44</f>
        <v>0</v>
      </c>
      <c r="G38" s="0" t="n">
        <f aca="false">'Pozsony megye'!G44</f>
        <v>0</v>
      </c>
      <c r="H38" s="0" t="n">
        <f aca="false">'Pozsony megye'!I44</f>
        <v>729</v>
      </c>
      <c r="I38" s="0" t="n">
        <f aca="false">'Pozsony megye'!J44</f>
        <v>2</v>
      </c>
      <c r="J38" s="0" t="n">
        <f aca="false">'Pozsony megye'!K44</f>
        <v>0</v>
      </c>
      <c r="K38" s="0" t="n">
        <f aca="false">'Pozsony megye'!L44</f>
        <v>9</v>
      </c>
      <c r="L38" s="0" t="n">
        <f aca="false">'Pozsony megye'!M44</f>
        <v>0</v>
      </c>
      <c r="M38" s="0" t="n">
        <f aca="false">'Pozsony megye'!O44</f>
        <v>771</v>
      </c>
      <c r="N38" s="0" t="n">
        <f aca="false">'Pozsony megye'!P44</f>
        <v>0</v>
      </c>
      <c r="O38" s="0" t="n">
        <f aca="false">'Pozsony megye'!Q44</f>
        <v>0</v>
      </c>
      <c r="P38" s="0" t="n">
        <f aca="false">'Pozsony megye'!R44</f>
        <v>1</v>
      </c>
      <c r="Q38" s="0" t="n">
        <f aca="false">'Pozsony megye'!S44</f>
        <v>0</v>
      </c>
      <c r="R38" s="0" t="n">
        <f aca="false">'Pozsony megye'!U44</f>
        <v>903</v>
      </c>
      <c r="S38" s="0" t="n">
        <f aca="false">'Pozsony megye'!V44</f>
        <v>0</v>
      </c>
      <c r="T38" s="0" t="n">
        <f aca="false">'Pozsony megye'!W44</f>
        <v>0</v>
      </c>
      <c r="U38" s="0" t="n">
        <f aca="false">'Pozsony megye'!X44</f>
        <v>0</v>
      </c>
      <c r="V38" s="0" t="n">
        <f aca="false">'Pozsony megye'!Y44</f>
        <v>0</v>
      </c>
    </row>
    <row r="39" customFormat="false" ht="13.8" hidden="false" customHeight="false" outlineLevel="0" collapsed="false">
      <c r="A39" s="0" t="str">
        <f aca="false">'Pozsony megye'!A45</f>
        <v>Lipót</v>
      </c>
      <c r="B39" s="0" t="n">
        <f aca="false">'Pozsony megye'!B45</f>
        <v>786</v>
      </c>
      <c r="C39" s="0" t="n">
        <f aca="false">'Pozsony megye'!C45</f>
        <v>3</v>
      </c>
      <c r="D39" s="0" t="n">
        <f aca="false">'Pozsony megye'!D45</f>
        <v>0</v>
      </c>
      <c r="E39" s="0" t="n">
        <f aca="false">'Pozsony megye'!E45</f>
        <v>0</v>
      </c>
      <c r="F39" s="0" t="n">
        <f aca="false">'Pozsony megye'!F45</f>
        <v>0</v>
      </c>
      <c r="G39" s="0" t="n">
        <f aca="false">'Pozsony megye'!G45</f>
        <v>0</v>
      </c>
      <c r="H39" s="0" t="n">
        <f aca="false">'Pozsony megye'!I45</f>
        <v>0</v>
      </c>
      <c r="I39" s="0" t="n">
        <f aca="false">'Pozsony megye'!J45</f>
        <v>0</v>
      </c>
      <c r="J39" s="0" t="n">
        <f aca="false">'Pozsony megye'!K45</f>
        <v>0</v>
      </c>
      <c r="K39" s="0" t="n">
        <f aca="false">'Pozsony megye'!L45</f>
        <v>0</v>
      </c>
      <c r="L39" s="0" t="n">
        <f aca="false">'Pozsony megye'!M45</f>
        <v>0</v>
      </c>
      <c r="M39" s="0" t="n">
        <f aca="false">'Pozsony megye'!O45</f>
        <v>0</v>
      </c>
      <c r="N39" s="0" t="n">
        <f aca="false">'Pozsony megye'!P45</f>
        <v>0</v>
      </c>
      <c r="O39" s="0" t="n">
        <f aca="false">'Pozsony megye'!Q45</f>
        <v>0</v>
      </c>
      <c r="P39" s="0" t="n">
        <f aca="false">'Pozsony megye'!R45</f>
        <v>0</v>
      </c>
      <c r="Q39" s="0" t="n">
        <f aca="false">'Pozsony megye'!S45</f>
        <v>0</v>
      </c>
      <c r="R39" s="0" t="n">
        <f aca="false">'Pozsony megye'!U45</f>
        <v>0</v>
      </c>
      <c r="S39" s="0" t="n">
        <f aca="false">'Pozsony megye'!V45</f>
        <v>0</v>
      </c>
      <c r="T39" s="0" t="n">
        <f aca="false">'Pozsony megye'!W45</f>
        <v>0</v>
      </c>
      <c r="U39" s="0" t="n">
        <f aca="false">'Pozsony megye'!X45</f>
        <v>0</v>
      </c>
      <c r="V39" s="0" t="n">
        <f aca="false">'Pozsony megye'!Y45</f>
        <v>0</v>
      </c>
    </row>
    <row r="40" customFormat="false" ht="13.8" hidden="false" customHeight="false" outlineLevel="0" collapsed="false">
      <c r="A40" s="0" t="str">
        <f aca="false">'Pozsony megye'!A46</f>
        <v>Lúcs (Kis-)</v>
      </c>
      <c r="B40" s="0" t="n">
        <f aca="false">'Pozsony megye'!B46</f>
        <v>179</v>
      </c>
      <c r="C40" s="0" t="n">
        <f aca="false">'Pozsony megye'!C46</f>
        <v>3</v>
      </c>
      <c r="D40" s="0" t="n">
        <f aca="false">'Pozsony megye'!D46</f>
        <v>0</v>
      </c>
      <c r="E40" s="0" t="n">
        <f aca="false">'Pozsony megye'!E46</f>
        <v>0</v>
      </c>
      <c r="F40" s="0" t="n">
        <f aca="false">'Pozsony megye'!F46</f>
        <v>0</v>
      </c>
      <c r="G40" s="0" t="n">
        <f aca="false">'Pozsony megye'!G46</f>
        <v>0</v>
      </c>
      <c r="H40" s="0" t="n">
        <f aca="false">'Pozsony megye'!I46</f>
        <v>196</v>
      </c>
      <c r="I40" s="0" t="n">
        <f aca="false">'Pozsony megye'!J46</f>
        <v>1</v>
      </c>
      <c r="J40" s="0" t="n">
        <f aca="false">'Pozsony megye'!K46</f>
        <v>0</v>
      </c>
      <c r="K40" s="0" t="n">
        <f aca="false">'Pozsony megye'!L46</f>
        <v>2</v>
      </c>
      <c r="L40" s="0" t="n">
        <f aca="false">'Pozsony megye'!M46</f>
        <v>0</v>
      </c>
      <c r="M40" s="0" t="n">
        <f aca="false">'Pozsony megye'!O46</f>
        <v>211</v>
      </c>
      <c r="N40" s="0" t="n">
        <f aca="false">'Pozsony megye'!P46</f>
        <v>1</v>
      </c>
      <c r="O40" s="0" t="n">
        <f aca="false">'Pozsony megye'!Q46</f>
        <v>0</v>
      </c>
      <c r="P40" s="0" t="n">
        <f aca="false">'Pozsony megye'!R46</f>
        <v>0</v>
      </c>
      <c r="Q40" s="0" t="n">
        <f aca="false">'Pozsony megye'!S46</f>
        <v>1</v>
      </c>
      <c r="R40" s="0" t="n">
        <f aca="false">'Pozsony megye'!U46</f>
        <v>233</v>
      </c>
      <c r="S40" s="0" t="n">
        <f aca="false">'Pozsony megye'!V46</f>
        <v>1</v>
      </c>
      <c r="T40" s="0" t="n">
        <f aca="false">'Pozsony megye'!W46</f>
        <v>0</v>
      </c>
      <c r="U40" s="0" t="n">
        <f aca="false">'Pozsony megye'!X46</f>
        <v>0</v>
      </c>
      <c r="V40" s="0" t="n">
        <f aca="false">'Pozsony megye'!Y46</f>
        <v>0</v>
      </c>
    </row>
    <row r="41" customFormat="false" ht="13.8" hidden="false" customHeight="false" outlineLevel="0" collapsed="false">
      <c r="A41" s="0" t="str">
        <f aca="false">'Pozsony megye'!A47</f>
        <v>Lúcs (Nagy-)</v>
      </c>
      <c r="B41" s="0" t="n">
        <f aca="false">'Pozsony megye'!B47</f>
        <v>260</v>
      </c>
      <c r="C41" s="0" t="n">
        <f aca="false">'Pozsony megye'!C47</f>
        <v>0</v>
      </c>
      <c r="D41" s="0" t="n">
        <f aca="false">'Pozsony megye'!D47</f>
        <v>0</v>
      </c>
      <c r="E41" s="0" t="n">
        <f aca="false">'Pozsony megye'!E47</f>
        <v>3</v>
      </c>
      <c r="F41" s="0" t="n">
        <f aca="false">'Pozsony megye'!F47</f>
        <v>9</v>
      </c>
      <c r="G41" s="0" t="n">
        <f aca="false">'Pozsony megye'!G47</f>
        <v>0</v>
      </c>
      <c r="H41" s="0" t="n">
        <f aca="false">'Pozsony megye'!I47</f>
        <v>297</v>
      </c>
      <c r="I41" s="0" t="n">
        <f aca="false">'Pozsony megye'!J47</f>
        <v>3</v>
      </c>
      <c r="J41" s="0" t="n">
        <f aca="false">'Pozsony megye'!K47</f>
        <v>0</v>
      </c>
      <c r="K41" s="0" t="n">
        <f aca="false">'Pozsony megye'!L47</f>
        <v>6</v>
      </c>
      <c r="L41" s="0" t="n">
        <f aca="false">'Pozsony megye'!M47</f>
        <v>0</v>
      </c>
      <c r="M41" s="0" t="n">
        <f aca="false">'Pozsony megye'!O47</f>
        <v>309</v>
      </c>
      <c r="N41" s="0" t="n">
        <f aca="false">'Pozsony megye'!P47</f>
        <v>5</v>
      </c>
      <c r="O41" s="0" t="n">
        <f aca="false">'Pozsony megye'!Q47</f>
        <v>0</v>
      </c>
      <c r="P41" s="0" t="n">
        <f aca="false">'Pozsony megye'!R47</f>
        <v>9</v>
      </c>
      <c r="Q41" s="0" t="n">
        <f aca="false">'Pozsony megye'!S47</f>
        <v>0</v>
      </c>
      <c r="R41" s="0" t="n">
        <f aca="false">'Pozsony megye'!U47</f>
        <v>393</v>
      </c>
      <c r="S41" s="0" t="n">
        <f aca="false">'Pozsony megye'!V47</f>
        <v>2</v>
      </c>
      <c r="T41" s="0" t="n">
        <f aca="false">'Pozsony megye'!W47</f>
        <v>0</v>
      </c>
      <c r="U41" s="0" t="n">
        <f aca="false">'Pozsony megye'!X47</f>
        <v>0</v>
      </c>
      <c r="V41" s="0" t="n">
        <f aca="false">'Pozsony megye'!Y47</f>
        <v>0</v>
      </c>
    </row>
    <row r="42" customFormat="false" ht="13.8" hidden="false" customHeight="false" outlineLevel="0" collapsed="false">
      <c r="A42" s="0" t="str">
        <f aca="false">'Pozsony megye'!A48</f>
        <v>Mad, Nagymad</v>
      </c>
      <c r="B42" s="0" t="n">
        <f aca="false">'Pozsony megye'!B48</f>
        <v>438</v>
      </c>
      <c r="C42" s="0" t="n">
        <f aca="false">'Pozsony megye'!C48</f>
        <v>0</v>
      </c>
      <c r="D42" s="0" t="n">
        <f aca="false">'Pozsony megye'!D48</f>
        <v>0</v>
      </c>
      <c r="E42" s="0" t="n">
        <f aca="false">'Pozsony megye'!E48</f>
        <v>0</v>
      </c>
      <c r="F42" s="0" t="n">
        <f aca="false">'Pozsony megye'!F48</f>
        <v>0</v>
      </c>
      <c r="G42" s="0" t="n">
        <f aca="false">'Pozsony megye'!G48</f>
        <v>0</v>
      </c>
      <c r="H42" s="0" t="n">
        <f aca="false">'Pozsony megye'!I48</f>
        <v>439</v>
      </c>
      <c r="I42" s="0" t="n">
        <f aca="false">'Pozsony megye'!J48</f>
        <v>3</v>
      </c>
      <c r="J42" s="0" t="n">
        <f aca="false">'Pozsony megye'!K48</f>
        <v>0</v>
      </c>
      <c r="K42" s="0" t="n">
        <f aca="false">'Pozsony megye'!L48</f>
        <v>0</v>
      </c>
      <c r="L42" s="0" t="n">
        <f aca="false">'Pozsony megye'!M48</f>
        <v>0</v>
      </c>
      <c r="M42" s="0" t="n">
        <f aca="false">'Pozsony megye'!O48</f>
        <v>470</v>
      </c>
      <c r="N42" s="0" t="n">
        <f aca="false">'Pozsony megye'!P48</f>
        <v>0</v>
      </c>
      <c r="O42" s="0" t="n">
        <f aca="false">'Pozsony megye'!Q48</f>
        <v>0</v>
      </c>
      <c r="P42" s="0" t="n">
        <f aca="false">'Pozsony megye'!R48</f>
        <v>0</v>
      </c>
      <c r="Q42" s="0" t="n">
        <f aca="false">'Pozsony megye'!S48</f>
        <v>0</v>
      </c>
      <c r="R42" s="0" t="n">
        <f aca="false">'Pozsony megye'!U48</f>
        <v>438</v>
      </c>
      <c r="S42" s="0" t="n">
        <f aca="false">'Pozsony megye'!V48</f>
        <v>0</v>
      </c>
      <c r="T42" s="0" t="n">
        <f aca="false">'Pozsony megye'!W48</f>
        <v>0</v>
      </c>
      <c r="U42" s="0" t="n">
        <f aca="false">'Pozsony megye'!X48</f>
        <v>0</v>
      </c>
      <c r="V42" s="0" t="n">
        <f aca="false">'Pozsony megye'!Y48</f>
        <v>0</v>
      </c>
    </row>
    <row r="43" customFormat="false" ht="13.8" hidden="false" customHeight="false" outlineLevel="0" collapsed="false">
      <c r="A43" s="0" t="str">
        <f aca="false">'Pozsony megye'!A49</f>
        <v>Nádasd, Csallóköznádasd</v>
      </c>
      <c r="B43" s="0" t="n">
        <f aca="false">'Pozsony megye'!B49</f>
        <v>538</v>
      </c>
      <c r="C43" s="0" t="n">
        <f aca="false">'Pozsony megye'!C49</f>
        <v>3</v>
      </c>
      <c r="D43" s="0" t="n">
        <f aca="false">'Pozsony megye'!D49</f>
        <v>0</v>
      </c>
      <c r="E43" s="0" t="n">
        <f aca="false">'Pozsony megye'!E49</f>
        <v>1</v>
      </c>
      <c r="F43" s="0" t="n">
        <f aca="false">'Pozsony megye'!F49</f>
        <v>0</v>
      </c>
      <c r="G43" s="0" t="n">
        <f aca="false">'Pozsony megye'!G49</f>
        <v>0</v>
      </c>
      <c r="H43" s="0" t="n">
        <f aca="false">'Pozsony megye'!I49</f>
        <v>483</v>
      </c>
      <c r="I43" s="0" t="n">
        <f aca="false">'Pozsony megye'!J49</f>
        <v>0</v>
      </c>
      <c r="J43" s="0" t="n">
        <f aca="false">'Pozsony megye'!K49</f>
        <v>0</v>
      </c>
      <c r="K43" s="0" t="n">
        <f aca="false">'Pozsony megye'!L49</f>
        <v>0</v>
      </c>
      <c r="L43" s="0" t="n">
        <f aca="false">'Pozsony megye'!M49</f>
        <v>0</v>
      </c>
      <c r="M43" s="0" t="n">
        <f aca="false">'Pozsony megye'!O49</f>
        <v>505</v>
      </c>
      <c r="N43" s="0" t="n">
        <f aca="false">'Pozsony megye'!P49</f>
        <v>0</v>
      </c>
      <c r="O43" s="0" t="n">
        <f aca="false">'Pozsony megye'!Q49</f>
        <v>0</v>
      </c>
      <c r="P43" s="0" t="n">
        <f aca="false">'Pozsony megye'!R49</f>
        <v>0</v>
      </c>
      <c r="Q43" s="0" t="n">
        <f aca="false">'Pozsony megye'!S49</f>
        <v>0</v>
      </c>
      <c r="R43" s="0" t="n">
        <f aca="false">'Pozsony megye'!U49</f>
        <v>506</v>
      </c>
      <c r="S43" s="0" t="n">
        <f aca="false">'Pozsony megye'!V49</f>
        <v>1</v>
      </c>
      <c r="T43" s="0" t="n">
        <f aca="false">'Pozsony megye'!W49</f>
        <v>0</v>
      </c>
      <c r="U43" s="0" t="n">
        <f aca="false">'Pozsony megye'!X49</f>
        <v>0</v>
      </c>
      <c r="V43" s="0" t="n">
        <f aca="false">'Pozsony megye'!Y49</f>
        <v>0</v>
      </c>
    </row>
    <row r="44" customFormat="false" ht="13.8" hidden="false" customHeight="false" outlineLevel="0" collapsed="false">
      <c r="A44" s="0" t="str">
        <f aca="false">'Pozsony megye'!A50</f>
        <v>Nyárasd (Alsó-)</v>
      </c>
      <c r="B44" s="0" t="n">
        <f aca="false">'Pozsony megye'!B50</f>
        <v>1091</v>
      </c>
      <c r="C44" s="0" t="n">
        <f aca="false">'Pozsony megye'!C50</f>
        <v>13</v>
      </c>
      <c r="D44" s="0" t="n">
        <f aca="false">'Pozsony megye'!D50</f>
        <v>0</v>
      </c>
      <c r="E44" s="0" t="n">
        <f aca="false">'Pozsony megye'!E50</f>
        <v>21</v>
      </c>
      <c r="F44" s="0" t="n">
        <f aca="false">'Pozsony megye'!F50</f>
        <v>0</v>
      </c>
      <c r="G44" s="0" t="n">
        <f aca="false">'Pozsony megye'!G50</f>
        <v>0</v>
      </c>
      <c r="H44" s="0" t="n">
        <f aca="false">'Pozsony megye'!I50</f>
        <v>1406</v>
      </c>
      <c r="I44" s="0" t="n">
        <f aca="false">'Pozsony megye'!J50</f>
        <v>6</v>
      </c>
      <c r="J44" s="0" t="n">
        <f aca="false">'Pozsony megye'!K50</f>
        <v>0</v>
      </c>
      <c r="K44" s="0" t="n">
        <f aca="false">'Pozsony megye'!L50</f>
        <v>9</v>
      </c>
      <c r="L44" s="0" t="n">
        <f aca="false">'Pozsony megye'!M50</f>
        <v>16</v>
      </c>
      <c r="M44" s="0" t="n">
        <f aca="false">'Pozsony megye'!O50</f>
        <v>1484</v>
      </c>
      <c r="N44" s="0" t="n">
        <f aca="false">'Pozsony megye'!P50</f>
        <v>3</v>
      </c>
      <c r="O44" s="0" t="n">
        <f aca="false">'Pozsony megye'!Q50</f>
        <v>0</v>
      </c>
      <c r="P44" s="0" t="n">
        <f aca="false">'Pozsony megye'!R50</f>
        <v>6</v>
      </c>
      <c r="Q44" s="0" t="n">
        <f aca="false">'Pozsony megye'!S50</f>
        <v>5</v>
      </c>
      <c r="R44" s="0" t="n">
        <f aca="false">'Pozsony megye'!U50</f>
        <v>1483</v>
      </c>
      <c r="S44" s="0" t="n">
        <f aca="false">'Pozsony megye'!V50</f>
        <v>1</v>
      </c>
      <c r="T44" s="0" t="n">
        <f aca="false">'Pozsony megye'!W50</f>
        <v>0</v>
      </c>
      <c r="U44" s="0" t="n">
        <f aca="false">'Pozsony megye'!X50</f>
        <v>3</v>
      </c>
      <c r="V44" s="0" t="n">
        <f aca="false">'Pozsony megye'!Y50</f>
        <v>0</v>
      </c>
    </row>
    <row r="45" customFormat="false" ht="13.8" hidden="false" customHeight="false" outlineLevel="0" collapsed="false">
      <c r="A45" s="0" t="str">
        <f aca="false">'Pozsony megye'!A51</f>
        <v>Nyárasd (Felső-)</v>
      </c>
      <c r="B45" s="0" t="n">
        <f aca="false">'Pozsony megye'!B51</f>
        <v>521</v>
      </c>
      <c r="C45" s="0" t="n">
        <f aca="false">'Pozsony megye'!C51</f>
        <v>3</v>
      </c>
      <c r="D45" s="0" t="n">
        <f aca="false">'Pozsony megye'!D51</f>
        <v>0</v>
      </c>
      <c r="E45" s="0" t="n">
        <f aca="false">'Pozsony megye'!E51</f>
        <v>1</v>
      </c>
      <c r="F45" s="0" t="n">
        <f aca="false">'Pozsony megye'!F51</f>
        <v>0</v>
      </c>
      <c r="G45" s="0" t="n">
        <f aca="false">'Pozsony megye'!G51</f>
        <v>0</v>
      </c>
      <c r="H45" s="0" t="n">
        <f aca="false">'Pozsony megye'!I51</f>
        <v>614</v>
      </c>
      <c r="I45" s="0" t="n">
        <f aca="false">'Pozsony megye'!J51</f>
        <v>5</v>
      </c>
      <c r="J45" s="0" t="n">
        <f aca="false">'Pozsony megye'!K51</f>
        <v>0</v>
      </c>
      <c r="K45" s="0" t="n">
        <f aca="false">'Pozsony megye'!L51</f>
        <v>1</v>
      </c>
      <c r="L45" s="0" t="n">
        <f aca="false">'Pozsony megye'!M51</f>
        <v>0</v>
      </c>
      <c r="M45" s="0" t="n">
        <f aca="false">'Pozsony megye'!O51</f>
        <v>605</v>
      </c>
      <c r="N45" s="0" t="n">
        <f aca="false">'Pozsony megye'!P51</f>
        <v>3</v>
      </c>
      <c r="O45" s="0" t="n">
        <f aca="false">'Pozsony megye'!Q51</f>
        <v>0</v>
      </c>
      <c r="P45" s="0" t="n">
        <f aca="false">'Pozsony megye'!R51</f>
        <v>2</v>
      </c>
      <c r="Q45" s="0" t="n">
        <f aca="false">'Pozsony megye'!S51</f>
        <v>0</v>
      </c>
      <c r="R45" s="0" t="n">
        <f aca="false">'Pozsony megye'!U51</f>
        <v>624</v>
      </c>
      <c r="S45" s="0" t="n">
        <f aca="false">'Pozsony megye'!V51</f>
        <v>0</v>
      </c>
      <c r="T45" s="0" t="n">
        <f aca="false">'Pozsony megye'!W51</f>
        <v>0</v>
      </c>
      <c r="U45" s="0" t="n">
        <f aca="false">'Pozsony megye'!X51</f>
        <v>0</v>
      </c>
      <c r="V45" s="0" t="n">
        <f aca="false">'Pozsony megye'!Y51</f>
        <v>0</v>
      </c>
    </row>
    <row r="46" customFormat="false" ht="13.8" hidden="false" customHeight="false" outlineLevel="0" collapsed="false">
      <c r="A46" s="0" t="str">
        <f aca="false">'Pozsony megye'!A52</f>
        <v>Nyék, Csallóköznyék</v>
      </c>
      <c r="B46" s="0" t="n">
        <f aca="false">'Pozsony megye'!B52</f>
        <v>484</v>
      </c>
      <c r="C46" s="0" t="n">
        <f aca="false">'Pozsony megye'!C52</f>
        <v>4</v>
      </c>
      <c r="D46" s="0" t="n">
        <f aca="false">'Pozsony megye'!D52</f>
        <v>0</v>
      </c>
      <c r="E46" s="0" t="n">
        <f aca="false">'Pozsony megye'!E52</f>
        <v>1</v>
      </c>
      <c r="F46" s="0" t="n">
        <f aca="false">'Pozsony megye'!F52</f>
        <v>0</v>
      </c>
      <c r="G46" s="0" t="n">
        <f aca="false">'Pozsony megye'!G52</f>
        <v>0</v>
      </c>
      <c r="H46" s="0" t="n">
        <f aca="false">'Pozsony megye'!I52</f>
        <v>495</v>
      </c>
      <c r="I46" s="0" t="n">
        <f aca="false">'Pozsony megye'!J52</f>
        <v>4</v>
      </c>
      <c r="J46" s="0" t="n">
        <f aca="false">'Pozsony megye'!K52</f>
        <v>0</v>
      </c>
      <c r="K46" s="0" t="n">
        <f aca="false">'Pozsony megye'!L52</f>
        <v>2</v>
      </c>
      <c r="L46" s="0" t="n">
        <f aca="false">'Pozsony megye'!M52</f>
        <v>0</v>
      </c>
      <c r="M46" s="0" t="n">
        <f aca="false">'Pozsony megye'!O52</f>
        <v>501</v>
      </c>
      <c r="N46" s="0" t="n">
        <f aca="false">'Pozsony megye'!P52</f>
        <v>3</v>
      </c>
      <c r="O46" s="0" t="n">
        <f aca="false">'Pozsony megye'!Q52</f>
        <v>0</v>
      </c>
      <c r="P46" s="0" t="n">
        <f aca="false">'Pozsony megye'!R52</f>
        <v>3</v>
      </c>
      <c r="Q46" s="0" t="n">
        <f aca="false">'Pozsony megye'!S52</f>
        <v>1</v>
      </c>
      <c r="R46" s="0" t="n">
        <f aca="false">'Pozsony megye'!U52</f>
        <v>639</v>
      </c>
      <c r="S46" s="0" t="n">
        <f aca="false">'Pozsony megye'!V52</f>
        <v>4</v>
      </c>
      <c r="T46" s="0" t="n">
        <f aca="false">'Pozsony megye'!W52</f>
        <v>0</v>
      </c>
      <c r="U46" s="0" t="n">
        <f aca="false">'Pozsony megye'!X52</f>
        <v>0</v>
      </c>
      <c r="V46" s="0" t="n">
        <f aca="false">'Pozsony megye'!Y52</f>
        <v>0</v>
      </c>
    </row>
    <row r="47" customFormat="false" ht="13.8" hidden="false" customHeight="false" outlineLevel="0" collapsed="false">
      <c r="A47" s="0" t="str">
        <f aca="false">'Pozsony megye'!A53</f>
        <v>Padány</v>
      </c>
      <c r="B47" s="0" t="n">
        <f aca="false">'Pozsony megye'!B53</f>
        <v>592</v>
      </c>
      <c r="C47" s="0" t="n">
        <f aca="false">'Pozsony megye'!C53</f>
        <v>0</v>
      </c>
      <c r="D47" s="0" t="n">
        <f aca="false">'Pozsony megye'!D53</f>
        <v>0</v>
      </c>
      <c r="E47" s="0" t="n">
        <f aca="false">'Pozsony megye'!E53</f>
        <v>0</v>
      </c>
      <c r="F47" s="0" t="n">
        <f aca="false">'Pozsony megye'!F53</f>
        <v>0</v>
      </c>
      <c r="G47" s="0" t="n">
        <f aca="false">'Pozsony megye'!G53</f>
        <v>0</v>
      </c>
      <c r="H47" s="0" t="n">
        <f aca="false">'Pozsony megye'!I53</f>
        <v>553</v>
      </c>
      <c r="I47" s="0" t="n">
        <f aca="false">'Pozsony megye'!J53</f>
        <v>0</v>
      </c>
      <c r="J47" s="0" t="n">
        <f aca="false">'Pozsony megye'!K53</f>
        <v>0</v>
      </c>
      <c r="K47" s="0" t="n">
        <f aca="false">'Pozsony megye'!L53</f>
        <v>2</v>
      </c>
      <c r="L47" s="0" t="n">
        <f aca="false">'Pozsony megye'!M53</f>
        <v>0</v>
      </c>
      <c r="M47" s="0" t="n">
        <f aca="false">'Pozsony megye'!O53</f>
        <v>568</v>
      </c>
      <c r="N47" s="0" t="n">
        <f aca="false">'Pozsony megye'!P53</f>
        <v>1</v>
      </c>
      <c r="O47" s="0" t="n">
        <f aca="false">'Pozsony megye'!Q53</f>
        <v>0</v>
      </c>
      <c r="P47" s="0" t="n">
        <f aca="false">'Pozsony megye'!R53</f>
        <v>1</v>
      </c>
      <c r="Q47" s="0" t="n">
        <f aca="false">'Pozsony megye'!S53</f>
        <v>18</v>
      </c>
      <c r="R47" s="0" t="n">
        <f aca="false">'Pozsony megye'!U53</f>
        <v>626</v>
      </c>
      <c r="S47" s="0" t="n">
        <f aca="false">'Pozsony megye'!V53</f>
        <v>3</v>
      </c>
      <c r="T47" s="0" t="n">
        <f aca="false">'Pozsony megye'!W53</f>
        <v>0</v>
      </c>
      <c r="U47" s="0" t="n">
        <f aca="false">'Pozsony megye'!X53</f>
        <v>8</v>
      </c>
      <c r="V47" s="0" t="n">
        <f aca="false">'Pozsony megye'!Y53</f>
        <v>0</v>
      </c>
    </row>
    <row r="48" customFormat="false" ht="13.8" hidden="false" customHeight="false" outlineLevel="0" collapsed="false">
      <c r="A48" s="0" t="str">
        <f aca="false">'Pozsony megye'!A54</f>
        <v>Patony (Benke-)</v>
      </c>
      <c r="B48" s="0" t="n">
        <f aca="false">'Pozsony megye'!B54</f>
        <v>277</v>
      </c>
      <c r="C48" s="0" t="n">
        <f aca="false">'Pozsony megye'!C54</f>
        <v>8</v>
      </c>
      <c r="D48" s="0" t="n">
        <f aca="false">'Pozsony megye'!D54</f>
        <v>0</v>
      </c>
      <c r="E48" s="0" t="n">
        <f aca="false">'Pozsony megye'!E54</f>
        <v>2</v>
      </c>
      <c r="F48" s="0" t="n">
        <f aca="false">'Pozsony megye'!F54</f>
        <v>0</v>
      </c>
      <c r="G48" s="0" t="n">
        <f aca="false">'Pozsony megye'!G54</f>
        <v>0</v>
      </c>
      <c r="H48" s="0" t="n">
        <f aca="false">'Pozsony megye'!I54</f>
        <v>240</v>
      </c>
      <c r="I48" s="0" t="n">
        <f aca="false">'Pozsony megye'!J54</f>
        <v>0</v>
      </c>
      <c r="J48" s="0" t="n">
        <f aca="false">'Pozsony megye'!K54</f>
        <v>0</v>
      </c>
      <c r="K48" s="0" t="n">
        <f aca="false">'Pozsony megye'!L54</f>
        <v>1</v>
      </c>
      <c r="L48" s="0" t="n">
        <f aca="false">'Pozsony megye'!M54</f>
        <v>0</v>
      </c>
      <c r="M48" s="0" t="n">
        <f aca="false">'Pozsony megye'!O54</f>
        <v>284</v>
      </c>
      <c r="N48" s="0" t="n">
        <f aca="false">'Pozsony megye'!P54</f>
        <v>0</v>
      </c>
      <c r="O48" s="0" t="n">
        <f aca="false">'Pozsony megye'!Q54</f>
        <v>0</v>
      </c>
      <c r="P48" s="0" t="n">
        <f aca="false">'Pozsony megye'!R54</f>
        <v>1</v>
      </c>
      <c r="Q48" s="0" t="n">
        <f aca="false">'Pozsony megye'!S54</f>
        <v>0</v>
      </c>
      <c r="R48" s="0" t="n">
        <f aca="false">'Pozsony megye'!U54</f>
        <v>319</v>
      </c>
      <c r="S48" s="0" t="n">
        <f aca="false">'Pozsony megye'!V54</f>
        <v>0</v>
      </c>
      <c r="T48" s="0" t="n">
        <f aca="false">'Pozsony megye'!W54</f>
        <v>0</v>
      </c>
      <c r="U48" s="0" t="n">
        <f aca="false">'Pozsony megye'!X54</f>
        <v>1</v>
      </c>
      <c r="V48" s="0" t="n">
        <f aca="false">'Pozsony megye'!Y54</f>
        <v>0</v>
      </c>
    </row>
    <row r="49" customFormat="false" ht="13.8" hidden="false" customHeight="false" outlineLevel="0" collapsed="false">
      <c r="A49" s="0" t="str">
        <f aca="false">'Pozsony megye'!A55</f>
        <v>Patony (Bögöly-)</v>
      </c>
      <c r="B49" s="0" t="n">
        <f aca="false">'Pozsony megye'!B55</f>
        <v>284</v>
      </c>
      <c r="C49" s="0" t="n">
        <f aca="false">'Pozsony megye'!C55</f>
        <v>0</v>
      </c>
      <c r="D49" s="0" t="n">
        <f aca="false">'Pozsony megye'!D55</f>
        <v>0</v>
      </c>
      <c r="E49" s="0" t="n">
        <f aca="false">'Pozsony megye'!E55</f>
        <v>4</v>
      </c>
      <c r="F49" s="0" t="n">
        <f aca="false">'Pozsony megye'!F55</f>
        <v>0</v>
      </c>
      <c r="G49" s="0" t="n">
        <f aca="false">'Pozsony megye'!G55</f>
        <v>0</v>
      </c>
      <c r="H49" s="0" t="n">
        <f aca="false">'Pozsony megye'!I55</f>
        <v>294</v>
      </c>
      <c r="I49" s="0" t="n">
        <f aca="false">'Pozsony megye'!J55</f>
        <v>0</v>
      </c>
      <c r="J49" s="0" t="n">
        <f aca="false">'Pozsony megye'!K55</f>
        <v>0</v>
      </c>
      <c r="K49" s="0" t="n">
        <f aca="false">'Pozsony megye'!L55</f>
        <v>0</v>
      </c>
      <c r="L49" s="0" t="n">
        <f aca="false">'Pozsony megye'!M55</f>
        <v>0</v>
      </c>
      <c r="M49" s="0" t="n">
        <f aca="false">'Pozsony megye'!O55</f>
        <v>279</v>
      </c>
      <c r="N49" s="0" t="n">
        <f aca="false">'Pozsony megye'!P55</f>
        <v>0</v>
      </c>
      <c r="O49" s="0" t="n">
        <f aca="false">'Pozsony megye'!Q55</f>
        <v>0</v>
      </c>
      <c r="P49" s="0" t="n">
        <f aca="false">'Pozsony megye'!R55</f>
        <v>3</v>
      </c>
      <c r="Q49" s="0" t="n">
        <f aca="false">'Pozsony megye'!S55</f>
        <v>0</v>
      </c>
      <c r="R49" s="0" t="n">
        <f aca="false">'Pozsony megye'!U55</f>
        <v>275</v>
      </c>
      <c r="S49" s="0" t="n">
        <f aca="false">'Pozsony megye'!V55</f>
        <v>0</v>
      </c>
      <c r="T49" s="0" t="n">
        <f aca="false">'Pozsony megye'!W55</f>
        <v>0</v>
      </c>
      <c r="U49" s="0" t="n">
        <f aca="false">'Pozsony megye'!X55</f>
        <v>0</v>
      </c>
      <c r="V49" s="0" t="n">
        <f aca="false">'Pozsony megye'!Y55</f>
        <v>1</v>
      </c>
    </row>
    <row r="50" customFormat="false" ht="13.8" hidden="false" customHeight="false" outlineLevel="0" collapsed="false">
      <c r="A50" s="0" t="str">
        <f aca="false">'Pozsony megye'!A56</f>
        <v>Patony (Csécsény-)</v>
      </c>
      <c r="B50" s="0" t="n">
        <f aca="false">'Pozsony megye'!B56</f>
        <v>296</v>
      </c>
      <c r="C50" s="0" t="n">
        <f aca="false">'Pozsony megye'!C56</f>
        <v>0</v>
      </c>
      <c r="D50" s="0" t="n">
        <f aca="false">'Pozsony megye'!D56</f>
        <v>0</v>
      </c>
      <c r="E50" s="0" t="n">
        <f aca="false">'Pozsony megye'!E56</f>
        <v>1</v>
      </c>
      <c r="F50" s="0" t="n">
        <f aca="false">'Pozsony megye'!F56</f>
        <v>0</v>
      </c>
      <c r="G50" s="0" t="n">
        <f aca="false">'Pozsony megye'!G56</f>
        <v>0</v>
      </c>
      <c r="H50" s="0" t="n">
        <f aca="false">'Pozsony megye'!I56</f>
        <v>345</v>
      </c>
      <c r="I50" s="0" t="n">
        <f aca="false">'Pozsony megye'!J56</f>
        <v>8</v>
      </c>
      <c r="J50" s="0" t="n">
        <f aca="false">'Pozsony megye'!K56</f>
        <v>0</v>
      </c>
      <c r="K50" s="0" t="n">
        <f aca="false">'Pozsony megye'!L56</f>
        <v>3</v>
      </c>
      <c r="L50" s="0" t="n">
        <f aca="false">'Pozsony megye'!M56</f>
        <v>0</v>
      </c>
      <c r="M50" s="0" t="n">
        <f aca="false">'Pozsony megye'!O56</f>
        <v>341</v>
      </c>
      <c r="N50" s="0" t="n">
        <f aca="false">'Pozsony megye'!P56</f>
        <v>0</v>
      </c>
      <c r="O50" s="0" t="n">
        <f aca="false">'Pozsony megye'!Q56</f>
        <v>0</v>
      </c>
      <c r="P50" s="0" t="n">
        <f aca="false">'Pozsony megye'!R56</f>
        <v>0</v>
      </c>
      <c r="Q50" s="0" t="n">
        <f aca="false">'Pozsony megye'!S56</f>
        <v>0</v>
      </c>
      <c r="R50" s="0" t="n">
        <f aca="false">'Pozsony megye'!U56</f>
        <v>332</v>
      </c>
      <c r="S50" s="0" t="n">
        <f aca="false">'Pozsony megye'!V56</f>
        <v>0</v>
      </c>
      <c r="T50" s="0" t="n">
        <f aca="false">'Pozsony megye'!W56</f>
        <v>0</v>
      </c>
      <c r="U50" s="0" t="n">
        <f aca="false">'Pozsony megye'!X56</f>
        <v>0</v>
      </c>
      <c r="V50" s="0" t="n">
        <f aca="false">'Pozsony megye'!Y56</f>
        <v>0</v>
      </c>
    </row>
    <row r="51" customFormat="false" ht="13.8" hidden="false" customHeight="false" outlineLevel="0" collapsed="false">
      <c r="A51" s="0" t="str">
        <f aca="false">'Pozsony megye'!A57</f>
        <v>Patony (Diós-), Patony (Förge-), Diósförgepatony</v>
      </c>
      <c r="B51" s="0" t="n">
        <f aca="false">'Pozsony megye'!B57</f>
        <v>629</v>
      </c>
      <c r="C51" s="0" t="n">
        <f aca="false">'Pozsony megye'!C57</f>
        <v>23</v>
      </c>
      <c r="D51" s="0" t="n">
        <f aca="false">'Pozsony megye'!D57</f>
        <v>0</v>
      </c>
      <c r="E51" s="0" t="n">
        <f aca="false">'Pozsony megye'!E57</f>
        <v>13</v>
      </c>
      <c r="F51" s="0" t="n">
        <f aca="false">'Pozsony megye'!F57</f>
        <v>0</v>
      </c>
      <c r="G51" s="0" t="n">
        <f aca="false">'Pozsony megye'!G57</f>
        <v>0</v>
      </c>
      <c r="H51" s="0" t="n">
        <f aca="false">'Pozsony megye'!I57</f>
        <v>731</v>
      </c>
      <c r="I51" s="0" t="n">
        <f aca="false">'Pozsony megye'!J57</f>
        <v>1</v>
      </c>
      <c r="J51" s="0" t="n">
        <f aca="false">'Pozsony megye'!K57</f>
        <v>0</v>
      </c>
      <c r="K51" s="0" t="n">
        <f aca="false">'Pozsony megye'!L57</f>
        <v>7</v>
      </c>
      <c r="L51" s="0" t="n">
        <f aca="false">'Pozsony megye'!M57</f>
        <v>0</v>
      </c>
      <c r="M51" s="0" t="n">
        <f aca="false">'Pozsony megye'!O57</f>
        <v>717</v>
      </c>
      <c r="N51" s="0" t="n">
        <f aca="false">'Pozsony megye'!P57</f>
        <v>4</v>
      </c>
      <c r="O51" s="0" t="n">
        <f aca="false">'Pozsony megye'!Q57</f>
        <v>0</v>
      </c>
      <c r="P51" s="0" t="n">
        <f aca="false">'Pozsony megye'!R57</f>
        <v>2</v>
      </c>
      <c r="Q51" s="0" t="n">
        <f aca="false">'Pozsony megye'!S57</f>
        <v>0</v>
      </c>
      <c r="R51" s="0" t="n">
        <f aca="false">'Pozsony megye'!U57</f>
        <v>769</v>
      </c>
      <c r="S51" s="0" t="n">
        <f aca="false">'Pozsony megye'!V57</f>
        <v>0</v>
      </c>
      <c r="T51" s="0" t="n">
        <f aca="false">'Pozsony megye'!W57</f>
        <v>0</v>
      </c>
      <c r="U51" s="0" t="n">
        <f aca="false">'Pozsony megye'!X57</f>
        <v>0</v>
      </c>
      <c r="V51" s="0" t="n">
        <f aca="false">'Pozsony megye'!Y57</f>
        <v>0</v>
      </c>
    </row>
    <row r="52" customFormat="false" ht="13.8" hidden="false" customHeight="false" outlineLevel="0" collapsed="false">
      <c r="A52" s="0" t="str">
        <f aca="false">'Pozsony megye'!A58</f>
        <v>Patony (Löger-)</v>
      </c>
      <c r="B52" s="0" t="n">
        <f aca="false">'Pozsony megye'!B58</f>
        <v>381</v>
      </c>
      <c r="C52" s="0" t="n">
        <f aca="false">'Pozsony megye'!C58</f>
        <v>1</v>
      </c>
      <c r="D52" s="0" t="n">
        <f aca="false">'Pozsony megye'!D58</f>
        <v>0</v>
      </c>
      <c r="E52" s="0" t="n">
        <f aca="false">'Pozsony megye'!E58</f>
        <v>6</v>
      </c>
      <c r="F52" s="0" t="n">
        <f aca="false">'Pozsony megye'!F58</f>
        <v>0</v>
      </c>
      <c r="G52" s="0" t="n">
        <f aca="false">'Pozsony megye'!G58</f>
        <v>0</v>
      </c>
      <c r="H52" s="0" t="n">
        <f aca="false">'Pozsony megye'!I58</f>
        <v>395</v>
      </c>
      <c r="I52" s="0" t="n">
        <f aca="false">'Pozsony megye'!J58</f>
        <v>4</v>
      </c>
      <c r="J52" s="0" t="n">
        <f aca="false">'Pozsony megye'!K58</f>
        <v>0</v>
      </c>
      <c r="K52" s="0" t="n">
        <f aca="false">'Pozsony megye'!L58</f>
        <v>0</v>
      </c>
      <c r="L52" s="0" t="n">
        <f aca="false">'Pozsony megye'!M58</f>
        <v>0</v>
      </c>
      <c r="M52" s="0" t="n">
        <f aca="false">'Pozsony megye'!O58</f>
        <v>400</v>
      </c>
      <c r="N52" s="0" t="n">
        <f aca="false">'Pozsony megye'!P58</f>
        <v>0</v>
      </c>
      <c r="O52" s="0" t="n">
        <f aca="false">'Pozsony megye'!Q58</f>
        <v>0</v>
      </c>
      <c r="P52" s="0" t="n">
        <f aca="false">'Pozsony megye'!R58</f>
        <v>3</v>
      </c>
      <c r="Q52" s="0" t="n">
        <f aca="false">'Pozsony megye'!S58</f>
        <v>0</v>
      </c>
      <c r="R52" s="0" t="n">
        <f aca="false">'Pozsony megye'!U58</f>
        <v>450</v>
      </c>
      <c r="S52" s="0" t="n">
        <f aca="false">'Pozsony megye'!V58</f>
        <v>0</v>
      </c>
      <c r="T52" s="0" t="n">
        <f aca="false">'Pozsony megye'!W58</f>
        <v>0</v>
      </c>
      <c r="U52" s="0" t="n">
        <f aca="false">'Pozsony megye'!X58</f>
        <v>0</v>
      </c>
      <c r="V52" s="0" t="n">
        <f aca="false">'Pozsony megye'!Y58</f>
        <v>0</v>
      </c>
    </row>
    <row r="53" customFormat="false" ht="13.8" hidden="false" customHeight="false" outlineLevel="0" collapsed="false">
      <c r="A53" s="0" t="str">
        <f aca="false">'Pozsony megye'!A59</f>
        <v>Pódafa</v>
      </c>
      <c r="B53" s="0" t="n">
        <f aca="false">'Pozsony megye'!B59</f>
        <v>144</v>
      </c>
      <c r="C53" s="0" t="n">
        <f aca="false">'Pozsony megye'!C59</f>
        <v>0</v>
      </c>
      <c r="D53" s="0" t="n">
        <f aca="false">'Pozsony megye'!D59</f>
        <v>0</v>
      </c>
      <c r="E53" s="0" t="n">
        <f aca="false">'Pozsony megye'!E59</f>
        <v>0</v>
      </c>
      <c r="F53" s="0" t="n">
        <f aca="false">'Pozsony megye'!F59</f>
        <v>0</v>
      </c>
      <c r="G53" s="0" t="n">
        <f aca="false">'Pozsony megye'!G59</f>
        <v>0</v>
      </c>
      <c r="H53" s="0" t="n">
        <f aca="false">'Pozsony megye'!I59</f>
        <v>164</v>
      </c>
      <c r="I53" s="0" t="n">
        <f aca="false">'Pozsony megye'!J59</f>
        <v>0</v>
      </c>
      <c r="J53" s="0" t="n">
        <f aca="false">'Pozsony megye'!K59</f>
        <v>0</v>
      </c>
      <c r="K53" s="0" t="n">
        <f aca="false">'Pozsony megye'!L59</f>
        <v>2</v>
      </c>
      <c r="L53" s="0" t="n">
        <f aca="false">'Pozsony megye'!M59</f>
        <v>0</v>
      </c>
      <c r="M53" s="0" t="n">
        <f aca="false">'Pozsony megye'!O59</f>
        <v>163</v>
      </c>
      <c r="N53" s="0" t="n">
        <f aca="false">'Pozsony megye'!P59</f>
        <v>0</v>
      </c>
      <c r="O53" s="0" t="n">
        <f aca="false">'Pozsony megye'!Q59</f>
        <v>0</v>
      </c>
      <c r="P53" s="0" t="n">
        <f aca="false">'Pozsony megye'!R59</f>
        <v>4</v>
      </c>
      <c r="Q53" s="0" t="n">
        <f aca="false">'Pozsony megye'!S59</f>
        <v>0</v>
      </c>
      <c r="R53" s="0" t="n">
        <f aca="false">'Pozsony megye'!U59</f>
        <v>205</v>
      </c>
      <c r="S53" s="0" t="n">
        <f aca="false">'Pozsony megye'!V59</f>
        <v>0</v>
      </c>
      <c r="T53" s="0" t="n">
        <f aca="false">'Pozsony megye'!W59</f>
        <v>0</v>
      </c>
      <c r="U53" s="0" t="n">
        <f aca="false">'Pozsony megye'!X59</f>
        <v>0</v>
      </c>
      <c r="V53" s="0" t="n">
        <f aca="false">'Pozsony megye'!Y59</f>
        <v>0</v>
      </c>
    </row>
    <row r="54" customFormat="false" ht="13.8" hidden="false" customHeight="false" outlineLevel="0" collapsed="false">
      <c r="A54" s="0" t="str">
        <f aca="false">'Pozsony megye'!A60</f>
        <v>Pósfa, Csallóközpósfa</v>
      </c>
      <c r="B54" s="0" t="n">
        <f aca="false">'Pozsony megye'!B60</f>
        <v>174</v>
      </c>
      <c r="C54" s="0" t="n">
        <f aca="false">'Pozsony megye'!C60</f>
        <v>2</v>
      </c>
      <c r="D54" s="0" t="n">
        <f aca="false">'Pozsony megye'!D60</f>
        <v>0</v>
      </c>
      <c r="E54" s="0" t="n">
        <f aca="false">'Pozsony megye'!E60</f>
        <v>1</v>
      </c>
      <c r="F54" s="0" t="n">
        <f aca="false">'Pozsony megye'!F60</f>
        <v>0</v>
      </c>
      <c r="G54" s="0" t="n">
        <f aca="false">'Pozsony megye'!G60</f>
        <v>0</v>
      </c>
      <c r="H54" s="0" t="n">
        <f aca="false">'Pozsony megye'!I60</f>
        <v>199</v>
      </c>
      <c r="I54" s="0" t="n">
        <f aca="false">'Pozsony megye'!J60</f>
        <v>1</v>
      </c>
      <c r="J54" s="0" t="n">
        <f aca="false">'Pozsony megye'!K60</f>
        <v>0</v>
      </c>
      <c r="K54" s="0" t="n">
        <f aca="false">'Pozsony megye'!L60</f>
        <v>0</v>
      </c>
      <c r="L54" s="0" t="n">
        <f aca="false">'Pozsony megye'!M60</f>
        <v>0</v>
      </c>
      <c r="M54" s="0" t="n">
        <f aca="false">'Pozsony megye'!O60</f>
        <v>220</v>
      </c>
      <c r="N54" s="0" t="n">
        <f aca="false">'Pozsony megye'!P60</f>
        <v>0</v>
      </c>
      <c r="O54" s="0" t="n">
        <f aca="false">'Pozsony megye'!Q60</f>
        <v>0</v>
      </c>
      <c r="P54" s="0" t="n">
        <f aca="false">'Pozsony megye'!R60</f>
        <v>0</v>
      </c>
      <c r="Q54" s="0" t="n">
        <f aca="false">'Pozsony megye'!S60</f>
        <v>0</v>
      </c>
      <c r="R54" s="0" t="n">
        <f aca="false">'Pozsony megye'!U60</f>
        <v>197</v>
      </c>
      <c r="S54" s="0" t="n">
        <f aca="false">'Pozsony megye'!V60</f>
        <v>0</v>
      </c>
      <c r="T54" s="0" t="n">
        <f aca="false">'Pozsony megye'!W60</f>
        <v>0</v>
      </c>
      <c r="U54" s="0" t="n">
        <f aca="false">'Pozsony megye'!X60</f>
        <v>0</v>
      </c>
      <c r="V54" s="0" t="n">
        <f aca="false">'Pozsony megye'!Y60</f>
        <v>3</v>
      </c>
    </row>
    <row r="55" customFormat="false" ht="13.8" hidden="false" customHeight="false" outlineLevel="0" collapsed="false">
      <c r="A55" s="0" t="str">
        <f aca="false">'Pozsony megye'!A61</f>
        <v>Püski</v>
      </c>
      <c r="B55" s="0" t="n">
        <f aca="false">'Pozsony megye'!B61</f>
        <v>523</v>
      </c>
      <c r="C55" s="0" t="n">
        <f aca="false">'Pozsony megye'!C61</f>
        <v>12</v>
      </c>
      <c r="D55" s="0" t="n">
        <f aca="false">'Pozsony megye'!D61</f>
        <v>0</v>
      </c>
      <c r="E55" s="0" t="n">
        <f aca="false">'Pozsony megye'!E61</f>
        <v>0</v>
      </c>
      <c r="F55" s="0" t="n">
        <f aca="false">'Pozsony megye'!F61</f>
        <v>0</v>
      </c>
      <c r="G55" s="0" t="n">
        <f aca="false">'Pozsony megye'!G61</f>
        <v>0</v>
      </c>
      <c r="H55" s="0" t="n">
        <f aca="false">'Pozsony megye'!I61</f>
        <v>0</v>
      </c>
      <c r="I55" s="0" t="n">
        <f aca="false">'Pozsony megye'!J61</f>
        <v>0</v>
      </c>
      <c r="J55" s="0" t="n">
        <f aca="false">'Pozsony megye'!K61</f>
        <v>0</v>
      </c>
      <c r="K55" s="0" t="n">
        <f aca="false">'Pozsony megye'!L61</f>
        <v>0</v>
      </c>
      <c r="L55" s="0" t="n">
        <f aca="false">'Pozsony megye'!M61</f>
        <v>0</v>
      </c>
      <c r="M55" s="0" t="n">
        <f aca="false">'Pozsony megye'!O61</f>
        <v>0</v>
      </c>
      <c r="N55" s="0" t="n">
        <f aca="false">'Pozsony megye'!P61</f>
        <v>0</v>
      </c>
      <c r="O55" s="0" t="n">
        <f aca="false">'Pozsony megye'!Q61</f>
        <v>0</v>
      </c>
      <c r="P55" s="0" t="n">
        <f aca="false">'Pozsony megye'!R61</f>
        <v>0</v>
      </c>
      <c r="Q55" s="0" t="n">
        <f aca="false">'Pozsony megye'!S61</f>
        <v>0</v>
      </c>
      <c r="R55" s="0" t="n">
        <f aca="false">'Pozsony megye'!U61</f>
        <v>0</v>
      </c>
      <c r="S55" s="0" t="n">
        <f aca="false">'Pozsony megye'!V61</f>
        <v>0</v>
      </c>
      <c r="T55" s="0" t="n">
        <f aca="false">'Pozsony megye'!W61</f>
        <v>0</v>
      </c>
      <c r="U55" s="0" t="n">
        <f aca="false">'Pozsony megye'!X61</f>
        <v>0</v>
      </c>
      <c r="V55" s="0" t="n">
        <f aca="false">'Pozsony megye'!Y61</f>
        <v>0</v>
      </c>
    </row>
    <row r="56" customFormat="false" ht="13.8" hidden="false" customHeight="false" outlineLevel="0" collapsed="false">
      <c r="A56" s="0" t="str">
        <f aca="false">'Pozsony megye'!A62</f>
        <v>Remete</v>
      </c>
      <c r="B56" s="0" t="n">
        <f aca="false">'Pozsony megye'!B62</f>
        <v>336</v>
      </c>
      <c r="C56" s="0" t="n">
        <f aca="false">'Pozsony megye'!C62</f>
        <v>0</v>
      </c>
      <c r="D56" s="0" t="n">
        <f aca="false">'Pozsony megye'!D62</f>
        <v>0</v>
      </c>
      <c r="E56" s="0" t="n">
        <f aca="false">'Pozsony megye'!E62</f>
        <v>1</v>
      </c>
      <c r="F56" s="0" t="n">
        <f aca="false">'Pozsony megye'!F62</f>
        <v>0</v>
      </c>
      <c r="G56" s="0" t="n">
        <f aca="false">'Pozsony megye'!G62</f>
        <v>0</v>
      </c>
      <c r="H56" s="0" t="n">
        <f aca="false">'Pozsony megye'!I62</f>
        <v>0</v>
      </c>
      <c r="I56" s="0" t="n">
        <f aca="false">'Pozsony megye'!J62</f>
        <v>0</v>
      </c>
      <c r="J56" s="0" t="n">
        <f aca="false">'Pozsony megye'!K62</f>
        <v>0</v>
      </c>
      <c r="K56" s="0" t="n">
        <f aca="false">'Pozsony megye'!L62</f>
        <v>0</v>
      </c>
      <c r="L56" s="0" t="n">
        <f aca="false">'Pozsony megye'!M62</f>
        <v>0</v>
      </c>
      <c r="M56" s="0" t="n">
        <f aca="false">'Pozsony megye'!O62</f>
        <v>0</v>
      </c>
      <c r="N56" s="0" t="n">
        <f aca="false">'Pozsony megye'!P62</f>
        <v>0</v>
      </c>
      <c r="O56" s="0" t="n">
        <f aca="false">'Pozsony megye'!Q62</f>
        <v>0</v>
      </c>
      <c r="P56" s="0" t="n">
        <f aca="false">'Pozsony megye'!R62</f>
        <v>0</v>
      </c>
      <c r="Q56" s="0" t="n">
        <f aca="false">'Pozsony megye'!S62</f>
        <v>0</v>
      </c>
      <c r="R56" s="0" t="n">
        <f aca="false">'Pozsony megye'!U62</f>
        <v>0</v>
      </c>
      <c r="S56" s="0" t="n">
        <f aca="false">'Pozsony megye'!V62</f>
        <v>0</v>
      </c>
      <c r="T56" s="0" t="n">
        <f aca="false">'Pozsony megye'!W62</f>
        <v>0</v>
      </c>
      <c r="U56" s="0" t="n">
        <f aca="false">'Pozsony megye'!X62</f>
        <v>0</v>
      </c>
      <c r="V56" s="0" t="n">
        <f aca="false">'Pozsony megye'!Y62</f>
        <v>0</v>
      </c>
    </row>
    <row r="57" customFormat="false" ht="13.8" hidden="false" customHeight="false" outlineLevel="0" collapsed="false">
      <c r="A57" s="0" t="str">
        <f aca="false">'Pozsony megye'!A63</f>
        <v>Süly</v>
      </c>
      <c r="B57" s="0" t="n">
        <f aca="false">'Pozsony megye'!B63</f>
        <v>229</v>
      </c>
      <c r="C57" s="0" t="n">
        <f aca="false">'Pozsony megye'!C63</f>
        <v>4</v>
      </c>
      <c r="D57" s="0" t="n">
        <f aca="false">'Pozsony megye'!D63</f>
        <v>0</v>
      </c>
      <c r="E57" s="0" t="n">
        <f aca="false">'Pozsony megye'!E63</f>
        <v>3</v>
      </c>
      <c r="F57" s="0" t="n">
        <f aca="false">'Pozsony megye'!F63</f>
        <v>0</v>
      </c>
      <c r="G57" s="0" t="n">
        <f aca="false">'Pozsony megye'!G63</f>
        <v>0</v>
      </c>
      <c r="H57" s="0" t="n">
        <f aca="false">'Pozsony megye'!I63</f>
        <v>282</v>
      </c>
      <c r="I57" s="0" t="n">
        <f aca="false">'Pozsony megye'!J63</f>
        <v>1</v>
      </c>
      <c r="J57" s="0" t="n">
        <f aca="false">'Pozsony megye'!K63</f>
        <v>0</v>
      </c>
      <c r="K57" s="0" t="n">
        <f aca="false">'Pozsony megye'!L63</f>
        <v>2</v>
      </c>
      <c r="L57" s="0" t="n">
        <f aca="false">'Pozsony megye'!M63</f>
        <v>0</v>
      </c>
      <c r="M57" s="0" t="n">
        <f aca="false">'Pozsony megye'!O63</f>
        <v>247</v>
      </c>
      <c r="N57" s="0" t="n">
        <f aca="false">'Pozsony megye'!P63</f>
        <v>0</v>
      </c>
      <c r="O57" s="0" t="n">
        <f aca="false">'Pozsony megye'!Q63</f>
        <v>0</v>
      </c>
      <c r="P57" s="0" t="n">
        <f aca="false">'Pozsony megye'!R63</f>
        <v>2</v>
      </c>
      <c r="Q57" s="0" t="n">
        <f aca="false">'Pozsony megye'!S63</f>
        <v>1</v>
      </c>
      <c r="R57" s="0" t="n">
        <f aca="false">'Pozsony megye'!U63</f>
        <v>275</v>
      </c>
      <c r="S57" s="0" t="n">
        <f aca="false">'Pozsony megye'!V63</f>
        <v>0</v>
      </c>
      <c r="T57" s="0" t="n">
        <f aca="false">'Pozsony megye'!W63</f>
        <v>0</v>
      </c>
      <c r="U57" s="0" t="n">
        <f aca="false">'Pozsony megye'!X63</f>
        <v>0</v>
      </c>
      <c r="V57" s="0" t="n">
        <f aca="false">'Pozsony megye'!Y63</f>
        <v>1</v>
      </c>
    </row>
    <row r="58" customFormat="false" ht="13.8" hidden="false" customHeight="false" outlineLevel="0" collapsed="false">
      <c r="A58" s="0" t="str">
        <f aca="false">'Pozsony megye'!A64</f>
        <v>Szent-Mihályfa</v>
      </c>
      <c r="B58" s="0" t="n">
        <f aca="false">'Pozsony megye'!B64</f>
        <v>342</v>
      </c>
      <c r="C58" s="0" t="n">
        <f aca="false">'Pozsony megye'!C64</f>
        <v>15</v>
      </c>
      <c r="D58" s="0" t="n">
        <f aca="false">'Pozsony megye'!D64</f>
        <v>0</v>
      </c>
      <c r="E58" s="0" t="n">
        <f aca="false">'Pozsony megye'!E64</f>
        <v>2</v>
      </c>
      <c r="F58" s="0" t="n">
        <f aca="false">'Pozsony megye'!F64</f>
        <v>0</v>
      </c>
      <c r="G58" s="0" t="n">
        <f aca="false">'Pozsony megye'!G64</f>
        <v>0</v>
      </c>
      <c r="H58" s="0" t="n">
        <f aca="false">'Pozsony megye'!I64</f>
        <v>329</v>
      </c>
      <c r="I58" s="0" t="n">
        <f aca="false">'Pozsony megye'!J64</f>
        <v>21</v>
      </c>
      <c r="J58" s="0" t="n">
        <f aca="false">'Pozsony megye'!K64</f>
        <v>0</v>
      </c>
      <c r="K58" s="0" t="n">
        <f aca="false">'Pozsony megye'!L64</f>
        <v>1</v>
      </c>
      <c r="L58" s="0" t="n">
        <f aca="false">'Pozsony megye'!M64</f>
        <v>0</v>
      </c>
      <c r="M58" s="0" t="n">
        <f aca="false">'Pozsony megye'!O64</f>
        <v>423</v>
      </c>
      <c r="N58" s="0" t="n">
        <f aca="false">'Pozsony megye'!P64</f>
        <v>7</v>
      </c>
      <c r="O58" s="0" t="n">
        <f aca="false">'Pozsony megye'!Q64</f>
        <v>0</v>
      </c>
      <c r="P58" s="0" t="n">
        <f aca="false">'Pozsony megye'!R64</f>
        <v>3</v>
      </c>
      <c r="Q58" s="0" t="n">
        <f aca="false">'Pozsony megye'!S64</f>
        <v>0</v>
      </c>
      <c r="R58" s="0" t="n">
        <f aca="false">'Pozsony megye'!U64</f>
        <v>463</v>
      </c>
      <c r="S58" s="0" t="n">
        <f aca="false">'Pozsony megye'!V64</f>
        <v>6</v>
      </c>
      <c r="T58" s="0" t="n">
        <f aca="false">'Pozsony megye'!W64</f>
        <v>0</v>
      </c>
      <c r="U58" s="0" t="n">
        <f aca="false">'Pozsony megye'!X64</f>
        <v>0</v>
      </c>
      <c r="V58" s="0" t="n">
        <f aca="false">'Pozsony megye'!Y64</f>
        <v>11</v>
      </c>
    </row>
    <row r="59" customFormat="false" ht="13.8" hidden="false" customHeight="false" outlineLevel="0" collapsed="false">
      <c r="A59" s="0" t="str">
        <f aca="false">'Pozsony megye'!A65</f>
        <v>Szerdahely (Duna-)</v>
      </c>
      <c r="B59" s="0" t="n">
        <f aca="false">'Pozsony megye'!B65</f>
        <v>3531</v>
      </c>
      <c r="C59" s="0" t="n">
        <f aca="false">'Pozsony megye'!C65</f>
        <v>416</v>
      </c>
      <c r="D59" s="0" t="n">
        <f aca="false">'Pozsony megye'!D65</f>
        <v>2</v>
      </c>
      <c r="E59" s="0" t="n">
        <f aca="false">'Pozsony megye'!E65</f>
        <v>55</v>
      </c>
      <c r="F59" s="0" t="n">
        <f aca="false">'Pozsony megye'!F65</f>
        <v>13</v>
      </c>
      <c r="G59" s="0" t="n">
        <f aca="false">'Pozsony megye'!G65</f>
        <v>31</v>
      </c>
      <c r="H59" s="0" t="n">
        <f aca="false">'Pozsony megye'!I65</f>
        <v>4021</v>
      </c>
      <c r="I59" s="0" t="n">
        <f aca="false">'Pozsony megye'!J65</f>
        <v>140</v>
      </c>
      <c r="J59" s="0" t="n">
        <f aca="false">'Pozsony megye'!K65</f>
        <v>0</v>
      </c>
      <c r="K59" s="0" t="n">
        <f aca="false">'Pozsony megye'!L65</f>
        <v>0</v>
      </c>
      <c r="L59" s="0" t="n">
        <f aca="false">'Pozsony megye'!M65</f>
        <v>231</v>
      </c>
      <c r="M59" s="0" t="n">
        <f aca="false">'Pozsony megye'!O65</f>
        <v>4481</v>
      </c>
      <c r="N59" s="0" t="n">
        <f aca="false">'Pozsony megye'!P65</f>
        <v>286</v>
      </c>
      <c r="O59" s="0" t="n">
        <f aca="false">'Pozsony megye'!Q65</f>
        <v>0</v>
      </c>
      <c r="P59" s="0" t="n">
        <f aca="false">'Pozsony megye'!R65</f>
        <v>33</v>
      </c>
      <c r="Q59" s="0" t="n">
        <f aca="false">'Pozsony megye'!S65</f>
        <v>21</v>
      </c>
      <c r="R59" s="0" t="n">
        <f aca="false">'Pozsony megye'!U65</f>
        <v>4679</v>
      </c>
      <c r="S59" s="0" t="n">
        <f aca="false">'Pozsony megye'!V65</f>
        <v>48</v>
      </c>
      <c r="T59" s="0" t="n">
        <f aca="false">'Pozsony megye'!W65</f>
        <v>0</v>
      </c>
      <c r="U59" s="0" t="n">
        <f aca="false">'Pozsony megye'!X65</f>
        <v>13</v>
      </c>
      <c r="V59" s="0" t="n">
        <f aca="false">'Pozsony megye'!Y65</f>
        <v>22</v>
      </c>
    </row>
    <row r="60" customFormat="false" ht="13.8" hidden="false" customHeight="false" outlineLevel="0" collapsed="false">
      <c r="A60" s="0" t="str">
        <f aca="false">'Pozsony megye'!A66</f>
        <v>Tejed (Lidér-)</v>
      </c>
      <c r="B60" s="0" t="n">
        <f aca="false">'Pozsony megye'!B66</f>
        <v>274</v>
      </c>
      <c r="C60" s="0" t="n">
        <f aca="false">'Pozsony megye'!C66</f>
        <v>0</v>
      </c>
      <c r="D60" s="0" t="n">
        <f aca="false">'Pozsony megye'!D66</f>
        <v>0</v>
      </c>
      <c r="E60" s="0" t="n">
        <f aca="false">'Pozsony megye'!E66</f>
        <v>2</v>
      </c>
      <c r="F60" s="0" t="n">
        <f aca="false">'Pozsony megye'!F66</f>
        <v>0</v>
      </c>
      <c r="G60" s="0" t="n">
        <f aca="false">'Pozsony megye'!G66</f>
        <v>0</v>
      </c>
      <c r="H60" s="0" t="n">
        <f aca="false">'Pozsony megye'!I66</f>
        <v>242</v>
      </c>
      <c r="I60" s="0" t="n">
        <f aca="false">'Pozsony megye'!J66</f>
        <v>0</v>
      </c>
      <c r="J60" s="0" t="n">
        <f aca="false">'Pozsony megye'!K66</f>
        <v>0</v>
      </c>
      <c r="K60" s="0" t="n">
        <f aca="false">'Pozsony megye'!L66</f>
        <v>0</v>
      </c>
      <c r="L60" s="0" t="n">
        <f aca="false">'Pozsony megye'!M66</f>
        <v>0</v>
      </c>
      <c r="M60" s="0" t="n">
        <f aca="false">'Pozsony megye'!O66</f>
        <v>301</v>
      </c>
      <c r="N60" s="0" t="n">
        <f aca="false">'Pozsony megye'!P66</f>
        <v>1</v>
      </c>
      <c r="O60" s="0" t="n">
        <f aca="false">'Pozsony megye'!Q66</f>
        <v>0</v>
      </c>
      <c r="P60" s="0" t="n">
        <f aca="false">'Pozsony megye'!R66</f>
        <v>1</v>
      </c>
      <c r="Q60" s="0" t="n">
        <f aca="false">'Pozsony megye'!S66</f>
        <v>0</v>
      </c>
      <c r="R60" s="0" t="n">
        <f aca="false">'Pozsony megye'!U66</f>
        <v>284</v>
      </c>
      <c r="S60" s="0" t="n">
        <f aca="false">'Pozsony megye'!V66</f>
        <v>0</v>
      </c>
      <c r="T60" s="0" t="n">
        <f aca="false">'Pozsony megye'!W66</f>
        <v>0</v>
      </c>
      <c r="U60" s="0" t="n">
        <f aca="false">'Pozsony megye'!X66</f>
        <v>1</v>
      </c>
      <c r="V60" s="0" t="n">
        <f aca="false">'Pozsony megye'!Y66</f>
        <v>0</v>
      </c>
    </row>
    <row r="61" customFormat="false" ht="13.8" hidden="false" customHeight="false" outlineLevel="0" collapsed="false">
      <c r="A61" s="0" t="str">
        <f aca="false">'Pozsony megye'!A67</f>
        <v>Tejed (Ollé-)</v>
      </c>
      <c r="B61" s="0" t="n">
        <f aca="false">'Pozsony megye'!B67</f>
        <v>106</v>
      </c>
      <c r="C61" s="0" t="n">
        <f aca="false">'Pozsony megye'!C67</f>
        <v>0</v>
      </c>
      <c r="D61" s="0" t="n">
        <f aca="false">'Pozsony megye'!D67</f>
        <v>0</v>
      </c>
      <c r="E61" s="0" t="n">
        <f aca="false">'Pozsony megye'!E67</f>
        <v>0</v>
      </c>
      <c r="F61" s="0" t="n">
        <f aca="false">'Pozsony megye'!F67</f>
        <v>0</v>
      </c>
      <c r="G61" s="0" t="n">
        <f aca="false">'Pozsony megye'!G67</f>
        <v>0</v>
      </c>
      <c r="H61" s="0" t="n">
        <f aca="false">'Pozsony megye'!I67</f>
        <v>118</v>
      </c>
      <c r="I61" s="0" t="n">
        <f aca="false">'Pozsony megye'!J67</f>
        <v>0</v>
      </c>
      <c r="J61" s="0" t="n">
        <f aca="false">'Pozsony megye'!K67</f>
        <v>0</v>
      </c>
      <c r="K61" s="0" t="n">
        <f aca="false">'Pozsony megye'!L67</f>
        <v>1</v>
      </c>
      <c r="L61" s="0" t="n">
        <f aca="false">'Pozsony megye'!M67</f>
        <v>1</v>
      </c>
      <c r="M61" s="0" t="n">
        <f aca="false">'Pozsony megye'!O67</f>
        <v>119</v>
      </c>
      <c r="N61" s="0" t="n">
        <f aca="false">'Pozsony megye'!P67</f>
        <v>0</v>
      </c>
      <c r="O61" s="0" t="n">
        <f aca="false">'Pozsony megye'!Q67</f>
        <v>0</v>
      </c>
      <c r="P61" s="0" t="n">
        <f aca="false">'Pozsony megye'!R67</f>
        <v>1</v>
      </c>
      <c r="Q61" s="0" t="n">
        <f aca="false">'Pozsony megye'!S67</f>
        <v>1</v>
      </c>
      <c r="R61" s="0" t="n">
        <f aca="false">'Pozsony megye'!U67</f>
        <v>110</v>
      </c>
      <c r="S61" s="0" t="n">
        <f aca="false">'Pozsony megye'!V67</f>
        <v>0</v>
      </c>
      <c r="T61" s="0" t="n">
        <f aca="false">'Pozsony megye'!W67</f>
        <v>0</v>
      </c>
      <c r="U61" s="0" t="n">
        <f aca="false">'Pozsony megye'!X67</f>
        <v>0</v>
      </c>
      <c r="V61" s="0" t="n">
        <f aca="false">'Pozsony megye'!Y67</f>
        <v>0</v>
      </c>
    </row>
    <row r="62" customFormat="false" ht="13.8" hidden="false" customHeight="false" outlineLevel="0" collapsed="false">
      <c r="A62" s="0" t="str">
        <f aca="false">'Pozsony megye'!A68</f>
        <v>Tőkes, Dunatőkes</v>
      </c>
      <c r="B62" s="0" t="n">
        <f aca="false">'Pozsony megye'!B68</f>
        <v>134</v>
      </c>
      <c r="C62" s="0" t="n">
        <f aca="false">'Pozsony megye'!C68</f>
        <v>1</v>
      </c>
      <c r="D62" s="0" t="n">
        <f aca="false">'Pozsony megye'!D68</f>
        <v>0</v>
      </c>
      <c r="E62" s="0" t="n">
        <f aca="false">'Pozsony megye'!E68</f>
        <v>0</v>
      </c>
      <c r="F62" s="0" t="n">
        <f aca="false">'Pozsony megye'!F68</f>
        <v>0</v>
      </c>
      <c r="G62" s="0" t="n">
        <f aca="false">'Pozsony megye'!G68</f>
        <v>0</v>
      </c>
      <c r="H62" s="0" t="n">
        <f aca="false">'Pozsony megye'!I68</f>
        <v>166</v>
      </c>
      <c r="I62" s="0" t="n">
        <f aca="false">'Pozsony megye'!J68</f>
        <v>1</v>
      </c>
      <c r="J62" s="0" t="n">
        <f aca="false">'Pozsony megye'!K68</f>
        <v>0</v>
      </c>
      <c r="K62" s="0" t="n">
        <f aca="false">'Pozsony megye'!L68</f>
        <v>3</v>
      </c>
      <c r="L62" s="0" t="n">
        <f aca="false">'Pozsony megye'!M68</f>
        <v>1</v>
      </c>
      <c r="M62" s="0" t="n">
        <f aca="false">'Pozsony megye'!O68</f>
        <v>235</v>
      </c>
      <c r="N62" s="0" t="n">
        <f aca="false">'Pozsony megye'!P68</f>
        <v>2</v>
      </c>
      <c r="O62" s="0" t="n">
        <f aca="false">'Pozsony megye'!Q68</f>
        <v>0</v>
      </c>
      <c r="P62" s="0" t="n">
        <f aca="false">'Pozsony megye'!R68</f>
        <v>0</v>
      </c>
      <c r="Q62" s="0" t="n">
        <f aca="false">'Pozsony megye'!S68</f>
        <v>0</v>
      </c>
      <c r="R62" s="0" t="n">
        <f aca="false">'Pozsony megye'!U68</f>
        <v>198</v>
      </c>
      <c r="S62" s="0" t="n">
        <f aca="false">'Pozsony megye'!V68</f>
        <v>0</v>
      </c>
      <c r="T62" s="0" t="n">
        <f aca="false">'Pozsony megye'!W68</f>
        <v>0</v>
      </c>
      <c r="U62" s="0" t="n">
        <f aca="false">'Pozsony megye'!X68</f>
        <v>0</v>
      </c>
      <c r="V62" s="0" t="n">
        <f aca="false">'Pozsony megye'!Y68</f>
        <v>0</v>
      </c>
    </row>
    <row r="63" customFormat="false" ht="13.8" hidden="false" customHeight="false" outlineLevel="0" collapsed="false">
      <c r="A63" s="0" t="str">
        <f aca="false">'Pozsony megye'!A69</f>
        <v>Tönye</v>
      </c>
      <c r="B63" s="0" t="n">
        <f aca="false">'Pozsony megye'!B69</f>
        <v>326</v>
      </c>
      <c r="C63" s="0" t="n">
        <f aca="false">'Pozsony megye'!C69</f>
        <v>5</v>
      </c>
      <c r="D63" s="0" t="n">
        <f aca="false">'Pozsony megye'!D69</f>
        <v>0</v>
      </c>
      <c r="E63" s="0" t="n">
        <f aca="false">'Pozsony megye'!E69</f>
        <v>1</v>
      </c>
      <c r="F63" s="0" t="n">
        <f aca="false">'Pozsony megye'!F69</f>
        <v>0</v>
      </c>
      <c r="G63" s="0" t="n">
        <f aca="false">'Pozsony megye'!G69</f>
        <v>0</v>
      </c>
      <c r="H63" s="0" t="n">
        <f aca="false">'Pozsony megye'!I69</f>
        <v>342</v>
      </c>
      <c r="I63" s="0" t="n">
        <f aca="false">'Pozsony megye'!J69</f>
        <v>4</v>
      </c>
      <c r="J63" s="0" t="n">
        <f aca="false">'Pozsony megye'!K69</f>
        <v>0</v>
      </c>
      <c r="K63" s="0" t="n">
        <f aca="false">'Pozsony megye'!L69</f>
        <v>1</v>
      </c>
      <c r="L63" s="0" t="n">
        <f aca="false">'Pozsony megye'!M69</f>
        <v>0</v>
      </c>
      <c r="M63" s="0" t="n">
        <f aca="false">'Pozsony megye'!O69</f>
        <v>369</v>
      </c>
      <c r="N63" s="0" t="n">
        <f aca="false">'Pozsony megye'!P69</f>
        <v>2</v>
      </c>
      <c r="O63" s="0" t="n">
        <f aca="false">'Pozsony megye'!Q69</f>
        <v>0</v>
      </c>
      <c r="P63" s="0" t="n">
        <f aca="false">'Pozsony megye'!R69</f>
        <v>1</v>
      </c>
      <c r="Q63" s="0" t="n">
        <f aca="false">'Pozsony megye'!S69</f>
        <v>0</v>
      </c>
      <c r="R63" s="0" t="n">
        <f aca="false">'Pozsony megye'!U69</f>
        <v>387</v>
      </c>
      <c r="S63" s="0" t="n">
        <f aca="false">'Pozsony megye'!V69</f>
        <v>2</v>
      </c>
      <c r="T63" s="0" t="n">
        <f aca="false">'Pozsony megye'!W69</f>
        <v>0</v>
      </c>
      <c r="U63" s="0" t="n">
        <f aca="false">'Pozsony megye'!X69</f>
        <v>1</v>
      </c>
      <c r="V63" s="0" t="n">
        <f aca="false">'Pozsony megye'!Y69</f>
        <v>2</v>
      </c>
    </row>
    <row r="64" customFormat="false" ht="13.8" hidden="false" customHeight="false" outlineLevel="0" collapsed="false">
      <c r="A64" s="0" t="str">
        <f aca="false">'Pozsony megye'!A70</f>
        <v>Udvarnok (Kis-)</v>
      </c>
      <c r="B64" s="0" t="n">
        <f aca="false">'Pozsony megye'!B70</f>
        <v>460</v>
      </c>
      <c r="C64" s="0" t="n">
        <f aca="false">'Pozsony megye'!C70</f>
        <v>0</v>
      </c>
      <c r="D64" s="0" t="n">
        <f aca="false">'Pozsony megye'!D70</f>
        <v>0</v>
      </c>
      <c r="E64" s="0" t="n">
        <f aca="false">'Pozsony megye'!E70</f>
        <v>7</v>
      </c>
      <c r="F64" s="0" t="n">
        <f aca="false">'Pozsony megye'!F70</f>
        <v>0</v>
      </c>
      <c r="G64" s="0" t="n">
        <f aca="false">'Pozsony megye'!G70</f>
        <v>0</v>
      </c>
      <c r="H64" s="0" t="n">
        <f aca="false">'Pozsony megye'!I70</f>
        <v>467</v>
      </c>
      <c r="I64" s="0" t="n">
        <f aca="false">'Pozsony megye'!J70</f>
        <v>1</v>
      </c>
      <c r="J64" s="0" t="n">
        <f aca="false">'Pozsony megye'!K70</f>
        <v>0</v>
      </c>
      <c r="K64" s="0" t="n">
        <f aca="false">'Pozsony megye'!L70</f>
        <v>5</v>
      </c>
      <c r="L64" s="0" t="n">
        <f aca="false">'Pozsony megye'!M70</f>
        <v>1</v>
      </c>
      <c r="M64" s="0" t="n">
        <f aca="false">'Pozsony megye'!O70</f>
        <v>425</v>
      </c>
      <c r="N64" s="0" t="n">
        <f aca="false">'Pozsony megye'!P70</f>
        <v>3</v>
      </c>
      <c r="O64" s="0" t="n">
        <f aca="false">'Pozsony megye'!Q70</f>
        <v>0</v>
      </c>
      <c r="P64" s="0" t="n">
        <f aca="false">'Pozsony megye'!R70</f>
        <v>5</v>
      </c>
      <c r="Q64" s="0" t="n">
        <f aca="false">'Pozsony megye'!S70</f>
        <v>2</v>
      </c>
      <c r="R64" s="0" t="n">
        <f aca="false">'Pozsony megye'!U70</f>
        <v>440</v>
      </c>
      <c r="S64" s="0" t="n">
        <f aca="false">'Pozsony megye'!V70</f>
        <v>5</v>
      </c>
      <c r="T64" s="0" t="n">
        <f aca="false">'Pozsony megye'!W70</f>
        <v>0</v>
      </c>
      <c r="U64" s="0" t="n">
        <f aca="false">'Pozsony megye'!X70</f>
        <v>0</v>
      </c>
      <c r="V64" s="0" t="n">
        <f aca="false">'Pozsony megye'!Y70</f>
        <v>0</v>
      </c>
    </row>
    <row r="65" customFormat="false" ht="13.8" hidden="false" customHeight="false" outlineLevel="0" collapsed="false">
      <c r="A65" s="0" t="str">
        <f aca="false">'Pozsony megye'!A71</f>
        <v>Udvarmok (Nagy-)</v>
      </c>
      <c r="B65" s="0" t="n">
        <f aca="false">'Pozsony megye'!B71</f>
        <v>374</v>
      </c>
      <c r="C65" s="0" t="n">
        <f aca="false">'Pozsony megye'!C71</f>
        <v>0</v>
      </c>
      <c r="D65" s="0" t="n">
        <f aca="false">'Pozsony megye'!D71</f>
        <v>0</v>
      </c>
      <c r="E65" s="0" t="n">
        <f aca="false">'Pozsony megye'!E71</f>
        <v>6</v>
      </c>
      <c r="F65" s="0" t="n">
        <f aca="false">'Pozsony megye'!F71</f>
        <v>0</v>
      </c>
      <c r="G65" s="0" t="n">
        <f aca="false">'Pozsony megye'!G71</f>
        <v>0</v>
      </c>
      <c r="H65" s="0" t="n">
        <f aca="false">'Pozsony megye'!I71</f>
        <v>286</v>
      </c>
      <c r="I65" s="0" t="n">
        <f aca="false">'Pozsony megye'!J71</f>
        <v>1</v>
      </c>
      <c r="J65" s="0" t="n">
        <f aca="false">'Pozsony megye'!K71</f>
        <v>0</v>
      </c>
      <c r="K65" s="0" t="n">
        <f aca="false">'Pozsony megye'!L71</f>
        <v>4</v>
      </c>
      <c r="L65" s="0" t="n">
        <f aca="false">'Pozsony megye'!M71</f>
        <v>39</v>
      </c>
      <c r="M65" s="0" t="n">
        <f aca="false">'Pozsony megye'!O71</f>
        <v>368</v>
      </c>
      <c r="N65" s="0" t="n">
        <f aca="false">'Pozsony megye'!P71</f>
        <v>4</v>
      </c>
      <c r="O65" s="0" t="n">
        <f aca="false">'Pozsony megye'!Q71</f>
        <v>0</v>
      </c>
      <c r="P65" s="0" t="n">
        <f aca="false">'Pozsony megye'!R71</f>
        <v>0</v>
      </c>
      <c r="Q65" s="0" t="n">
        <f aca="false">'Pozsony megye'!S71</f>
        <v>0</v>
      </c>
      <c r="R65" s="0" t="n">
        <f aca="false">'Pozsony megye'!U71</f>
        <v>389</v>
      </c>
      <c r="S65" s="0" t="n">
        <f aca="false">'Pozsony megye'!V71</f>
        <v>0</v>
      </c>
      <c r="T65" s="0" t="n">
        <f aca="false">'Pozsony megye'!W71</f>
        <v>0</v>
      </c>
      <c r="U65" s="0" t="n">
        <f aca="false">'Pozsony megye'!X71</f>
        <v>0</v>
      </c>
      <c r="V65" s="0" t="n">
        <f aca="false">'Pozsony megye'!Y71</f>
        <v>0</v>
      </c>
    </row>
    <row r="66" customFormat="false" ht="13.8" hidden="false" customHeight="false" outlineLevel="0" collapsed="false">
      <c r="A66" s="0" t="str">
        <f aca="false">'Pozsony megye'!A72</f>
        <v>Vámosfalu, Felsővámos</v>
      </c>
      <c r="B66" s="0" t="n">
        <f aca="false">'Pozsony megye'!B72</f>
        <v>661</v>
      </c>
      <c r="C66" s="0" t="n">
        <f aca="false">'Pozsony megye'!C72</f>
        <v>10</v>
      </c>
      <c r="D66" s="0" t="n">
        <f aca="false">'Pozsony megye'!D72</f>
        <v>0</v>
      </c>
      <c r="E66" s="0" t="n">
        <f aca="false">'Pozsony megye'!E72</f>
        <v>16</v>
      </c>
      <c r="F66" s="0" t="n">
        <f aca="false">'Pozsony megye'!F72</f>
        <v>0</v>
      </c>
      <c r="G66" s="0" t="n">
        <f aca="false">'Pozsony megye'!G72</f>
        <v>0</v>
      </c>
      <c r="H66" s="0" t="n">
        <f aca="false">'Pozsony megye'!I72</f>
        <v>662</v>
      </c>
      <c r="I66" s="0" t="n">
        <f aca="false">'Pozsony megye'!J72</f>
        <v>6</v>
      </c>
      <c r="J66" s="0" t="n">
        <f aca="false">'Pozsony megye'!K72</f>
        <v>0</v>
      </c>
      <c r="K66" s="0" t="n">
        <f aca="false">'Pozsony megye'!L72</f>
        <v>10</v>
      </c>
      <c r="L66" s="0" t="n">
        <f aca="false">'Pozsony megye'!M72</f>
        <v>2</v>
      </c>
      <c r="M66" s="0" t="n">
        <f aca="false">'Pozsony megye'!O72</f>
        <v>692</v>
      </c>
      <c r="N66" s="0" t="n">
        <f aca="false">'Pozsony megye'!P72</f>
        <v>1</v>
      </c>
      <c r="O66" s="0" t="n">
        <f aca="false">'Pozsony megye'!Q72</f>
        <v>0</v>
      </c>
      <c r="P66" s="0" t="n">
        <f aca="false">'Pozsony megye'!R72</f>
        <v>0</v>
      </c>
      <c r="Q66" s="0" t="n">
        <f aca="false">'Pozsony megye'!S72</f>
        <v>0</v>
      </c>
      <c r="R66" s="0" t="n">
        <f aca="false">'Pozsony megye'!U72</f>
        <v>563</v>
      </c>
      <c r="S66" s="0" t="n">
        <f aca="false">'Pozsony megye'!V72</f>
        <v>1</v>
      </c>
      <c r="T66" s="0" t="n">
        <f aca="false">'Pozsony megye'!W72</f>
        <v>0</v>
      </c>
      <c r="U66" s="0" t="n">
        <f aca="false">'Pozsony megye'!X72</f>
        <v>3</v>
      </c>
      <c r="V66" s="0" t="n">
        <f aca="false">'Pozsony megye'!Y72</f>
        <v>0</v>
      </c>
    </row>
    <row r="67" customFormat="false" ht="13.8" hidden="false" customHeight="false" outlineLevel="0" collapsed="false">
      <c r="A67" s="0" t="str">
        <f aca="false">'Pozsony megye'!A73</f>
        <v>Várkony</v>
      </c>
      <c r="B67" s="0" t="n">
        <f aca="false">'Pozsony megye'!B73</f>
        <v>542</v>
      </c>
      <c r="C67" s="0" t="n">
        <f aca="false">'Pozsony megye'!C73</f>
        <v>7</v>
      </c>
      <c r="D67" s="0" t="n">
        <f aca="false">'Pozsony megye'!D73</f>
        <v>0</v>
      </c>
      <c r="E67" s="0" t="n">
        <f aca="false">'Pozsony megye'!E73</f>
        <v>15</v>
      </c>
      <c r="F67" s="0" t="n">
        <f aca="false">'Pozsony megye'!F73</f>
        <v>0</v>
      </c>
      <c r="G67" s="0" t="n">
        <f aca="false">'Pozsony megye'!G73</f>
        <v>0</v>
      </c>
      <c r="H67" s="0" t="n">
        <f aca="false">'Pozsony megye'!I73</f>
        <v>613</v>
      </c>
      <c r="I67" s="0" t="n">
        <f aca="false">'Pozsony megye'!J73</f>
        <v>1</v>
      </c>
      <c r="J67" s="0" t="n">
        <f aca="false">'Pozsony megye'!K73</f>
        <v>3</v>
      </c>
      <c r="K67" s="0" t="n">
        <f aca="false">'Pozsony megye'!L73</f>
        <v>15</v>
      </c>
      <c r="L67" s="0" t="n">
        <f aca="false">'Pozsony megye'!M73</f>
        <v>4</v>
      </c>
      <c r="M67" s="0" t="n">
        <f aca="false">'Pozsony megye'!O73</f>
        <v>788</v>
      </c>
      <c r="N67" s="0" t="n">
        <f aca="false">'Pozsony megye'!P73</f>
        <v>2</v>
      </c>
      <c r="O67" s="0" t="n">
        <f aca="false">'Pozsony megye'!Q73</f>
        <v>8</v>
      </c>
      <c r="P67" s="0" t="n">
        <f aca="false">'Pozsony megye'!R73</f>
        <v>2</v>
      </c>
      <c r="Q67" s="0" t="n">
        <f aca="false">'Pozsony megye'!S73</f>
        <v>3</v>
      </c>
      <c r="R67" s="0" t="n">
        <f aca="false">'Pozsony megye'!U73</f>
        <v>840</v>
      </c>
      <c r="S67" s="0" t="n">
        <f aca="false">'Pozsony megye'!V73</f>
        <v>1</v>
      </c>
      <c r="T67" s="0" t="n">
        <f aca="false">'Pozsony megye'!W73</f>
        <v>15</v>
      </c>
      <c r="U67" s="0" t="n">
        <f aca="false">'Pozsony megye'!X73</f>
        <v>10</v>
      </c>
      <c r="V67" s="0" t="n">
        <f aca="false">'Pozsony megye'!Y73</f>
        <v>0</v>
      </c>
    </row>
    <row r="68" customFormat="false" ht="13.8" hidden="false" customHeight="false" outlineLevel="0" collapsed="false">
      <c r="A68" s="0" t="str">
        <f aca="false">'Pozsony megye'!A74</f>
        <v>Vásárút</v>
      </c>
      <c r="B68" s="0" t="n">
        <f aca="false">'Pozsony megye'!B74</f>
        <v>1297</v>
      </c>
      <c r="C68" s="0" t="n">
        <f aca="false">'Pozsony megye'!C74</f>
        <v>2</v>
      </c>
      <c r="D68" s="0" t="n">
        <f aca="false">'Pozsony megye'!D74</f>
        <v>0</v>
      </c>
      <c r="E68" s="0" t="n">
        <f aca="false">'Pozsony megye'!E74</f>
        <v>12</v>
      </c>
      <c r="F68" s="0" t="n">
        <f aca="false">'Pozsony megye'!F74</f>
        <v>0</v>
      </c>
      <c r="G68" s="0" t="n">
        <f aca="false">'Pozsony megye'!G74</f>
        <v>0</v>
      </c>
      <c r="H68" s="0" t="n">
        <f aca="false">'Pozsony megye'!I74</f>
        <v>1332</v>
      </c>
      <c r="I68" s="0" t="n">
        <f aca="false">'Pozsony megye'!J74</f>
        <v>4</v>
      </c>
      <c r="J68" s="0" t="n">
        <f aca="false">'Pozsony megye'!K74</f>
        <v>0</v>
      </c>
      <c r="K68" s="0" t="n">
        <f aca="false">'Pozsony megye'!L74</f>
        <v>22</v>
      </c>
      <c r="L68" s="0" t="n">
        <f aca="false">'Pozsony megye'!M74</f>
        <v>0</v>
      </c>
      <c r="M68" s="0" t="n">
        <f aca="false">'Pozsony megye'!O74</f>
        <v>1362</v>
      </c>
      <c r="N68" s="0" t="n">
        <f aca="false">'Pozsony megye'!P74</f>
        <v>14</v>
      </c>
      <c r="O68" s="0" t="n">
        <f aca="false">'Pozsony megye'!Q74</f>
        <v>0</v>
      </c>
      <c r="P68" s="0" t="n">
        <f aca="false">'Pozsony megye'!R74</f>
        <v>4</v>
      </c>
      <c r="Q68" s="0" t="n">
        <f aca="false">'Pozsony megye'!S74</f>
        <v>7</v>
      </c>
      <c r="R68" s="0" t="n">
        <f aca="false">'Pozsony megye'!U74</f>
        <v>1261</v>
      </c>
      <c r="S68" s="0" t="n">
        <f aca="false">'Pozsony megye'!V74</f>
        <v>1</v>
      </c>
      <c r="T68" s="0" t="n">
        <f aca="false">'Pozsony megye'!W74</f>
        <v>0</v>
      </c>
      <c r="U68" s="0" t="n">
        <f aca="false">'Pozsony megye'!X74</f>
        <v>0</v>
      </c>
      <c r="V68" s="0" t="n">
        <f aca="false">'Pozsony megye'!Y74</f>
        <v>75</v>
      </c>
    </row>
    <row r="69" customFormat="false" ht="13.8" hidden="false" customHeight="false" outlineLevel="0" collapsed="false">
      <c r="A69" s="0" t="str">
        <f aca="false">'Pozsony megye'!A75</f>
        <v>Zseli</v>
      </c>
      <c r="B69" s="0" t="n">
        <f aca="false">'Pozsony megye'!B75</f>
        <v>529</v>
      </c>
      <c r="C69" s="0" t="n">
        <f aca="false">'Pozsony megye'!C75</f>
        <v>11</v>
      </c>
      <c r="D69" s="0" t="n">
        <f aca="false">'Pozsony megye'!D75</f>
        <v>0</v>
      </c>
      <c r="E69" s="0" t="n">
        <f aca="false">'Pozsony megye'!E75</f>
        <v>0</v>
      </c>
      <c r="F69" s="0" t="n">
        <f aca="false">'Pozsony megye'!F75</f>
        <v>0</v>
      </c>
      <c r="G69" s="0" t="n">
        <f aca="false">'Pozsony megye'!G75</f>
        <v>0</v>
      </c>
      <c r="H69" s="0" t="n">
        <f aca="false">'Pozsony megye'!I75</f>
        <v>0</v>
      </c>
      <c r="I69" s="0" t="n">
        <f aca="false">'Pozsony megye'!J75</f>
        <v>0</v>
      </c>
      <c r="J69" s="0" t="n">
        <f aca="false">'Pozsony megye'!K75</f>
        <v>0</v>
      </c>
      <c r="K69" s="0" t="n">
        <f aca="false">'Pozsony megye'!L75</f>
        <v>0</v>
      </c>
      <c r="L69" s="0" t="n">
        <f aca="false">'Pozsony megye'!M75</f>
        <v>0</v>
      </c>
      <c r="M69" s="0" t="n">
        <f aca="false">'Pozsony megye'!O75</f>
        <v>0</v>
      </c>
      <c r="N69" s="0" t="n">
        <f aca="false">'Pozsony megye'!P75</f>
        <v>0</v>
      </c>
      <c r="O69" s="0" t="n">
        <f aca="false">'Pozsony megye'!Q75</f>
        <v>0</v>
      </c>
      <c r="P69" s="0" t="n">
        <f aca="false">'Pozsony megye'!R75</f>
        <v>0</v>
      </c>
      <c r="Q69" s="0" t="n">
        <f aca="false">'Pozsony megye'!S75</f>
        <v>0</v>
      </c>
      <c r="R69" s="0" t="n">
        <f aca="false">'Pozsony megye'!U75</f>
        <v>0</v>
      </c>
      <c r="S69" s="0" t="n">
        <f aca="false">'Pozsony megye'!V75</f>
        <v>0</v>
      </c>
      <c r="T69" s="0" t="n">
        <f aca="false">'Pozsony megye'!W75</f>
        <v>0</v>
      </c>
      <c r="U69" s="0" t="n">
        <f aca="false">'Pozsony megye'!X75</f>
        <v>0</v>
      </c>
      <c r="V69" s="0" t="n">
        <f aca="false">'Pozsony megye'!Y75</f>
        <v>0</v>
      </c>
    </row>
    <row r="70" customFormat="false" ht="13.8" hidden="false" customHeight="false" outlineLevel="0" collapsed="false">
      <c r="A70" s="0" t="str">
        <f aca="false">'Pozsony megye'!A78</f>
        <v>Bácsfa</v>
      </c>
      <c r="B70" s="0" t="n">
        <f aca="false">'Pozsony megye'!B78</f>
        <v>264</v>
      </c>
      <c r="C70" s="0" t="n">
        <f aca="false">'Pozsony megye'!C78</f>
        <v>2</v>
      </c>
      <c r="D70" s="0" t="n">
        <f aca="false">'Pozsony megye'!D78</f>
        <v>0</v>
      </c>
      <c r="E70" s="0" t="n">
        <f aca="false">'Pozsony megye'!E78</f>
        <v>1</v>
      </c>
      <c r="F70" s="0" t="n">
        <f aca="false">'Pozsony megye'!F78</f>
        <v>0</v>
      </c>
      <c r="G70" s="0" t="n">
        <f aca="false">'Pozsony megye'!G78</f>
        <v>0</v>
      </c>
      <c r="H70" s="0" t="n">
        <f aca="false">'Pozsony megye'!I78</f>
        <v>276</v>
      </c>
      <c r="I70" s="0" t="n">
        <f aca="false">'Pozsony megye'!J78</f>
        <v>7</v>
      </c>
      <c r="J70" s="0" t="n">
        <f aca="false">'Pozsony megye'!K78</f>
        <v>0</v>
      </c>
      <c r="K70" s="0" t="n">
        <f aca="false">'Pozsony megye'!L78</f>
        <v>1</v>
      </c>
      <c r="L70" s="0" t="n">
        <f aca="false">'Pozsony megye'!M78</f>
        <v>0</v>
      </c>
      <c r="M70" s="0" t="n">
        <f aca="false">'Pozsony megye'!O78</f>
        <v>287</v>
      </c>
      <c r="N70" s="0" t="n">
        <f aca="false">'Pozsony megye'!P78</f>
        <v>2</v>
      </c>
      <c r="O70" s="0" t="n">
        <f aca="false">'Pozsony megye'!Q78</f>
        <v>0</v>
      </c>
      <c r="P70" s="0" t="n">
        <f aca="false">'Pozsony megye'!R78</f>
        <v>5</v>
      </c>
      <c r="Q70" s="0" t="n">
        <f aca="false">'Pozsony megye'!S78</f>
        <v>6</v>
      </c>
      <c r="R70" s="0" t="n">
        <f aca="false">'Pozsony megye'!U78</f>
        <v>319</v>
      </c>
      <c r="S70" s="0" t="n">
        <f aca="false">'Pozsony megye'!V78</f>
        <v>0</v>
      </c>
      <c r="T70" s="0" t="n">
        <f aca="false">'Pozsony megye'!W78</f>
        <v>0</v>
      </c>
      <c r="U70" s="0" t="n">
        <f aca="false">'Pozsony megye'!X78</f>
        <v>2</v>
      </c>
      <c r="V70" s="0" t="n">
        <f aca="false">'Pozsony megye'!Y78</f>
        <v>0</v>
      </c>
    </row>
    <row r="71" customFormat="false" ht="13.8" hidden="false" customHeight="false" outlineLevel="0" collapsed="false">
      <c r="A71" s="0" t="str">
        <f aca="false">'Pozsony megye'!A79</f>
        <v>Béke</v>
      </c>
      <c r="B71" s="0" t="n">
        <f aca="false">'Pozsony megye'!B79</f>
        <v>271</v>
      </c>
      <c r="C71" s="0" t="n">
        <f aca="false">'Pozsony megye'!C79</f>
        <v>0</v>
      </c>
      <c r="D71" s="0" t="n">
        <f aca="false">'Pozsony megye'!D79</f>
        <v>0</v>
      </c>
      <c r="E71" s="0" t="n">
        <f aca="false">'Pozsony megye'!E79</f>
        <v>1</v>
      </c>
      <c r="F71" s="0" t="n">
        <f aca="false">'Pozsony megye'!F79</f>
        <v>0</v>
      </c>
      <c r="G71" s="0" t="n">
        <f aca="false">'Pozsony megye'!G79</f>
        <v>0</v>
      </c>
      <c r="H71" s="0" t="n">
        <f aca="false">'Pozsony megye'!I79</f>
        <v>285</v>
      </c>
      <c r="I71" s="0" t="n">
        <f aca="false">'Pozsony megye'!J79</f>
        <v>10</v>
      </c>
      <c r="J71" s="0" t="n">
        <f aca="false">'Pozsony megye'!K79</f>
        <v>0</v>
      </c>
      <c r="K71" s="0" t="n">
        <f aca="false">'Pozsony megye'!L79</f>
        <v>4</v>
      </c>
      <c r="L71" s="0" t="n">
        <f aca="false">'Pozsony megye'!M79</f>
        <v>0</v>
      </c>
      <c r="M71" s="0" t="n">
        <f aca="false">'Pozsony megye'!O79</f>
        <v>334</v>
      </c>
      <c r="N71" s="0" t="n">
        <f aca="false">'Pozsony megye'!P79</f>
        <v>10</v>
      </c>
      <c r="O71" s="0" t="n">
        <f aca="false">'Pozsony megye'!Q79</f>
        <v>0</v>
      </c>
      <c r="P71" s="0" t="n">
        <f aca="false">'Pozsony megye'!R79</f>
        <v>16</v>
      </c>
      <c r="Q71" s="0" t="n">
        <f aca="false">'Pozsony megye'!S79</f>
        <v>2</v>
      </c>
      <c r="R71" s="0" t="n">
        <f aca="false">'Pozsony megye'!U79</f>
        <v>372</v>
      </c>
      <c r="S71" s="0" t="n">
        <f aca="false">'Pozsony megye'!V79</f>
        <v>3</v>
      </c>
      <c r="T71" s="0" t="n">
        <f aca="false">'Pozsony megye'!W79</f>
        <v>0</v>
      </c>
      <c r="U71" s="0" t="n">
        <f aca="false">'Pozsony megye'!X79</f>
        <v>9</v>
      </c>
      <c r="V71" s="0" t="n">
        <f aca="false">'Pozsony megye'!Y79</f>
        <v>4</v>
      </c>
    </row>
    <row r="72" customFormat="false" ht="13.8" hidden="false" customHeight="false" outlineLevel="0" collapsed="false">
      <c r="A72" s="0" t="str">
        <f aca="false">'Pozsony megye'!A80</f>
        <v>Búcsúháza</v>
      </c>
      <c r="B72" s="0" t="n">
        <f aca="false">'Pozsony megye'!B80</f>
        <v>119</v>
      </c>
      <c r="C72" s="0" t="n">
        <f aca="false">'Pozsony megye'!C80</f>
        <v>1</v>
      </c>
      <c r="D72" s="0" t="n">
        <f aca="false">'Pozsony megye'!D80</f>
        <v>0</v>
      </c>
      <c r="E72" s="0" t="n">
        <f aca="false">'Pozsony megye'!E80</f>
        <v>1</v>
      </c>
      <c r="F72" s="0" t="n">
        <f aca="false">'Pozsony megye'!F80</f>
        <v>0</v>
      </c>
      <c r="G72" s="0" t="n">
        <f aca="false">'Pozsony megye'!G80</f>
        <v>0</v>
      </c>
      <c r="H72" s="0" t="n">
        <f aca="false">'Pozsony megye'!I80</f>
        <v>142</v>
      </c>
      <c r="I72" s="0" t="n">
        <f aca="false">'Pozsony megye'!J80</f>
        <v>0</v>
      </c>
      <c r="J72" s="0" t="n">
        <f aca="false">'Pozsony megye'!K80</f>
        <v>0</v>
      </c>
      <c r="K72" s="0" t="n">
        <f aca="false">'Pozsony megye'!L80</f>
        <v>0</v>
      </c>
      <c r="L72" s="0" t="n">
        <f aca="false">'Pozsony megye'!M80</f>
        <v>0</v>
      </c>
      <c r="M72" s="0" t="n">
        <f aca="false">'Pozsony megye'!O80</f>
        <v>134</v>
      </c>
      <c r="N72" s="0" t="n">
        <f aca="false">'Pozsony megye'!P80</f>
        <v>1</v>
      </c>
      <c r="O72" s="0" t="n">
        <f aca="false">'Pozsony megye'!Q80</f>
        <v>0</v>
      </c>
      <c r="P72" s="0" t="n">
        <f aca="false">'Pozsony megye'!R80</f>
        <v>3</v>
      </c>
      <c r="Q72" s="0" t="n">
        <f aca="false">'Pozsony megye'!S80</f>
        <v>0</v>
      </c>
      <c r="R72" s="0" t="n">
        <f aca="false">'Pozsony megye'!U80</f>
        <v>164</v>
      </c>
      <c r="S72" s="0" t="n">
        <f aca="false">'Pozsony megye'!V80</f>
        <v>0</v>
      </c>
      <c r="T72" s="0" t="n">
        <f aca="false">'Pozsony megye'!W80</f>
        <v>0</v>
      </c>
      <c r="U72" s="0" t="n">
        <f aca="false">'Pozsony megye'!X80</f>
        <v>0</v>
      </c>
      <c r="V72" s="0" t="n">
        <f aca="false">'Pozsony megye'!Y80</f>
        <v>0</v>
      </c>
    </row>
    <row r="73" customFormat="false" ht="13.8" hidden="false" customHeight="false" outlineLevel="0" collapsed="false">
      <c r="A73" s="0" t="str">
        <f aca="false">'Pozsony megye'!A81</f>
        <v>Bústelek</v>
      </c>
      <c r="B73" s="0" t="n">
        <f aca="false">'Pozsony megye'!B81</f>
        <v>36</v>
      </c>
      <c r="C73" s="0" t="n">
        <f aca="false">'Pozsony megye'!C81</f>
        <v>0</v>
      </c>
      <c r="D73" s="0" t="n">
        <f aca="false">'Pozsony megye'!D81</f>
        <v>0</v>
      </c>
      <c r="E73" s="0" t="n">
        <f aca="false">'Pozsony megye'!E81</f>
        <v>0</v>
      </c>
      <c r="F73" s="0" t="n">
        <f aca="false">'Pozsony megye'!F81</f>
        <v>0</v>
      </c>
      <c r="G73" s="0" t="n">
        <f aca="false">'Pozsony megye'!G81</f>
        <v>0</v>
      </c>
      <c r="H73" s="0" t="n">
        <f aca="false">'Pozsony megye'!I81</f>
        <v>44</v>
      </c>
      <c r="I73" s="0" t="n">
        <f aca="false">'Pozsony megye'!J81</f>
        <v>0</v>
      </c>
      <c r="J73" s="0" t="n">
        <f aca="false">'Pozsony megye'!K81</f>
        <v>0</v>
      </c>
      <c r="K73" s="0" t="n">
        <f aca="false">'Pozsony megye'!L81</f>
        <v>0</v>
      </c>
      <c r="L73" s="0" t="n">
        <f aca="false">'Pozsony megye'!M81</f>
        <v>0</v>
      </c>
      <c r="M73" s="0" t="n">
        <f aca="false">'Pozsony megye'!O81</f>
        <v>62</v>
      </c>
      <c r="N73" s="0" t="n">
        <f aca="false">'Pozsony megye'!P81</f>
        <v>0</v>
      </c>
      <c r="O73" s="0" t="n">
        <f aca="false">'Pozsony megye'!Q81</f>
        <v>0</v>
      </c>
      <c r="P73" s="0" t="n">
        <f aca="false">'Pozsony megye'!R81</f>
        <v>0</v>
      </c>
      <c r="Q73" s="0" t="n">
        <f aca="false">'Pozsony megye'!S81</f>
        <v>0</v>
      </c>
      <c r="R73" s="0" t="n">
        <f aca="false">'Pozsony megye'!U81</f>
        <v>52</v>
      </c>
      <c r="S73" s="0" t="n">
        <f aca="false">'Pozsony megye'!V81</f>
        <v>0</v>
      </c>
      <c r="T73" s="0" t="n">
        <f aca="false">'Pozsony megye'!W81</f>
        <v>0</v>
      </c>
      <c r="U73" s="0" t="n">
        <f aca="false">'Pozsony megye'!X81</f>
        <v>0</v>
      </c>
      <c r="V73" s="0" t="n">
        <f aca="false">'Pozsony megye'!Y81</f>
        <v>0</v>
      </c>
    </row>
    <row r="74" customFormat="false" ht="13.8" hidden="false" customHeight="false" outlineLevel="0" collapsed="false">
      <c r="A74" s="0" t="str">
        <f aca="false">'Pozsony megye'!A82</f>
        <v>Csákány, Pozsonycsákány</v>
      </c>
      <c r="B74" s="0" t="n">
        <f aca="false">'Pozsony megye'!B82</f>
        <v>299</v>
      </c>
      <c r="C74" s="0" t="n">
        <f aca="false">'Pozsony megye'!C82</f>
        <v>0</v>
      </c>
      <c r="D74" s="0" t="n">
        <f aca="false">'Pozsony megye'!D82</f>
        <v>0</v>
      </c>
      <c r="E74" s="0" t="n">
        <f aca="false">'Pozsony megye'!E82</f>
        <v>42</v>
      </c>
      <c r="F74" s="0" t="n">
        <f aca="false">'Pozsony megye'!F82</f>
        <v>0</v>
      </c>
      <c r="G74" s="0" t="n">
        <f aca="false">'Pozsony megye'!G82</f>
        <v>0</v>
      </c>
      <c r="H74" s="0" t="n">
        <f aca="false">'Pozsony megye'!I82</f>
        <v>282</v>
      </c>
      <c r="I74" s="0" t="n">
        <f aca="false">'Pozsony megye'!J82</f>
        <v>15</v>
      </c>
      <c r="J74" s="0" t="n">
        <f aca="false">'Pozsony megye'!K82</f>
        <v>0</v>
      </c>
      <c r="K74" s="0" t="n">
        <f aca="false">'Pozsony megye'!L82</f>
        <v>3</v>
      </c>
      <c r="L74" s="0" t="n">
        <f aca="false">'Pozsony megye'!M82</f>
        <v>2</v>
      </c>
      <c r="M74" s="0" t="n">
        <f aca="false">'Pozsony megye'!O82</f>
        <v>347</v>
      </c>
      <c r="N74" s="0" t="n">
        <f aca="false">'Pozsony megye'!P82</f>
        <v>0</v>
      </c>
      <c r="O74" s="0" t="n">
        <f aca="false">'Pozsony megye'!Q82</f>
        <v>0</v>
      </c>
      <c r="P74" s="0" t="n">
        <f aca="false">'Pozsony megye'!R82</f>
        <v>0</v>
      </c>
      <c r="Q74" s="0" t="n">
        <f aca="false">'Pozsony megye'!S82</f>
        <v>0</v>
      </c>
      <c r="R74" s="0" t="n">
        <f aca="false">'Pozsony megye'!U82</f>
        <v>392</v>
      </c>
      <c r="S74" s="0" t="n">
        <f aca="false">'Pozsony megye'!V82</f>
        <v>1</v>
      </c>
      <c r="T74" s="0" t="n">
        <f aca="false">'Pozsony megye'!W82</f>
        <v>0</v>
      </c>
      <c r="U74" s="0" t="n">
        <f aca="false">'Pozsony megye'!X82</f>
        <v>0</v>
      </c>
      <c r="V74" s="0" t="n">
        <f aca="false">'Pozsony megye'!Y82</f>
        <v>0</v>
      </c>
    </row>
    <row r="75" customFormat="false" ht="13.8" hidden="false" customHeight="false" outlineLevel="0" collapsed="false">
      <c r="A75" s="0" t="str">
        <f aca="false">'Pozsony megye'!A83</f>
        <v>Csenke</v>
      </c>
      <c r="B75" s="0" t="n">
        <f aca="false">'Pozsony megye'!B83</f>
        <v>281</v>
      </c>
      <c r="C75" s="0" t="n">
        <f aca="false">'Pozsony megye'!C83</f>
        <v>0</v>
      </c>
      <c r="D75" s="0" t="n">
        <f aca="false">'Pozsony megye'!D83</f>
        <v>0</v>
      </c>
      <c r="E75" s="0" t="n">
        <f aca="false">'Pozsony megye'!E83</f>
        <v>3</v>
      </c>
      <c r="F75" s="0" t="n">
        <f aca="false">'Pozsony megye'!F83</f>
        <v>0</v>
      </c>
      <c r="G75" s="0" t="n">
        <f aca="false">'Pozsony megye'!G83</f>
        <v>0</v>
      </c>
      <c r="H75" s="0" t="n">
        <f aca="false">'Pozsony megye'!I83</f>
        <v>330</v>
      </c>
      <c r="I75" s="0" t="n">
        <f aca="false">'Pozsony megye'!J83</f>
        <v>0</v>
      </c>
      <c r="J75" s="0" t="n">
        <f aca="false">'Pozsony megye'!K83</f>
        <v>0</v>
      </c>
      <c r="K75" s="0" t="n">
        <f aca="false">'Pozsony megye'!L83</f>
        <v>0</v>
      </c>
      <c r="L75" s="0" t="n">
        <f aca="false">'Pozsony megye'!M83</f>
        <v>0</v>
      </c>
      <c r="M75" s="0" t="n">
        <f aca="false">'Pozsony megye'!O83</f>
        <v>313</v>
      </c>
      <c r="N75" s="0" t="n">
        <f aca="false">'Pozsony megye'!P83</f>
        <v>0</v>
      </c>
      <c r="O75" s="0" t="n">
        <f aca="false">'Pozsony megye'!Q83</f>
        <v>0</v>
      </c>
      <c r="P75" s="0" t="n">
        <f aca="false">'Pozsony megye'!R83</f>
        <v>1</v>
      </c>
      <c r="Q75" s="0" t="n">
        <f aca="false">'Pozsony megye'!S83</f>
        <v>0</v>
      </c>
      <c r="R75" s="0" t="n">
        <f aca="false">'Pozsony megye'!U83</f>
        <v>332</v>
      </c>
      <c r="S75" s="0" t="n">
        <f aca="false">'Pozsony megye'!V83</f>
        <v>0</v>
      </c>
      <c r="T75" s="0" t="n">
        <f aca="false">'Pozsony megye'!W83</f>
        <v>0</v>
      </c>
      <c r="U75" s="0" t="n">
        <f aca="false">'Pozsony megye'!X83</f>
        <v>0</v>
      </c>
      <c r="V75" s="0" t="n">
        <f aca="false">'Pozsony megye'!Y83</f>
        <v>0</v>
      </c>
    </row>
    <row r="76" customFormat="false" ht="13.8" hidden="false" customHeight="false" outlineLevel="0" collapsed="false">
      <c r="A76" s="0" t="str">
        <f aca="false">'Pozsony megye'!A84</f>
        <v>Csölle (Alsó-), Csölle (Felső-), Csölle</v>
      </c>
      <c r="B76" s="0" t="n">
        <f aca="false">'Pozsony megye'!B84</f>
        <v>507</v>
      </c>
      <c r="C76" s="0" t="n">
        <f aca="false">'Pozsony megye'!C84</f>
        <v>38</v>
      </c>
      <c r="D76" s="0" t="n">
        <f aca="false">'Pozsony megye'!D84</f>
        <v>0</v>
      </c>
      <c r="E76" s="0" t="n">
        <f aca="false">'Pozsony megye'!E84</f>
        <v>3</v>
      </c>
      <c r="F76" s="0" t="n">
        <f aca="false">'Pozsony megye'!F84</f>
        <v>0</v>
      </c>
      <c r="G76" s="0" t="n">
        <f aca="false">'Pozsony megye'!G84</f>
        <v>0</v>
      </c>
      <c r="H76" s="0" t="n">
        <f aca="false">'Pozsony megye'!I84</f>
        <v>329</v>
      </c>
      <c r="I76" s="0" t="n">
        <f aca="false">'Pozsony megye'!J84</f>
        <v>231</v>
      </c>
      <c r="J76" s="0" t="n">
        <f aca="false">'Pozsony megye'!K84</f>
        <v>0</v>
      </c>
      <c r="K76" s="0" t="n">
        <f aca="false">'Pozsony megye'!L84</f>
        <v>1</v>
      </c>
      <c r="L76" s="0" t="n">
        <f aca="false">'Pozsony megye'!M84</f>
        <v>0</v>
      </c>
      <c r="M76" s="0" t="n">
        <f aca="false">'Pozsony megye'!O84</f>
        <v>109</v>
      </c>
      <c r="N76" s="0" t="n">
        <f aca="false">'Pozsony megye'!P84</f>
        <v>405</v>
      </c>
      <c r="O76" s="0" t="n">
        <f aca="false">'Pozsony megye'!Q84</f>
        <v>0</v>
      </c>
      <c r="P76" s="0" t="n">
        <f aca="false">'Pozsony megye'!R84</f>
        <v>6</v>
      </c>
      <c r="Q76" s="0" t="n">
        <f aca="false">'Pozsony megye'!S84</f>
        <v>1</v>
      </c>
      <c r="R76" s="0" t="n">
        <f aca="false">'Pozsony megye'!U84</f>
        <v>115</v>
      </c>
      <c r="S76" s="0" t="n">
        <f aca="false">'Pozsony megye'!V84</f>
        <v>399</v>
      </c>
      <c r="T76" s="0" t="n">
        <f aca="false">'Pozsony megye'!W84</f>
        <v>0</v>
      </c>
      <c r="U76" s="0" t="n">
        <f aca="false">'Pozsony megye'!X84</f>
        <v>10</v>
      </c>
      <c r="V76" s="0" t="n">
        <f aca="false">'Pozsony megye'!Y84</f>
        <v>0</v>
      </c>
    </row>
    <row r="77" customFormat="false" ht="13.8" hidden="false" customHeight="false" outlineLevel="0" collapsed="false">
      <c r="A77" s="0" t="str">
        <f aca="false">'Pozsony megye'!A85</f>
        <v>Csölösztő</v>
      </c>
      <c r="B77" s="0" t="n">
        <f aca="false">'Pozsony megye'!B85</f>
        <v>236</v>
      </c>
      <c r="C77" s="0" t="n">
        <f aca="false">'Pozsony megye'!C85</f>
        <v>0</v>
      </c>
      <c r="D77" s="0" t="n">
        <f aca="false">'Pozsony megye'!D85</f>
        <v>0</v>
      </c>
      <c r="E77" s="0" t="n">
        <f aca="false">'Pozsony megye'!E85</f>
        <v>0</v>
      </c>
      <c r="F77" s="0" t="n">
        <f aca="false">'Pozsony megye'!F85</f>
        <v>0</v>
      </c>
      <c r="G77" s="0" t="n">
        <f aca="false">'Pozsony megye'!G85</f>
        <v>0</v>
      </c>
      <c r="H77" s="0" t="n">
        <f aca="false">'Pozsony megye'!I85</f>
        <v>246</v>
      </c>
      <c r="I77" s="0" t="n">
        <f aca="false">'Pozsony megye'!J85</f>
        <v>2</v>
      </c>
      <c r="J77" s="0" t="n">
        <f aca="false">'Pozsony megye'!K85</f>
        <v>0</v>
      </c>
      <c r="K77" s="0" t="n">
        <f aca="false">'Pozsony megye'!L85</f>
        <v>0</v>
      </c>
      <c r="L77" s="0" t="n">
        <f aca="false">'Pozsony megye'!M85</f>
        <v>0</v>
      </c>
      <c r="M77" s="0" t="n">
        <f aca="false">'Pozsony megye'!O85</f>
        <v>223</v>
      </c>
      <c r="N77" s="0" t="n">
        <f aca="false">'Pozsony megye'!P85</f>
        <v>2</v>
      </c>
      <c r="O77" s="0" t="n">
        <f aca="false">'Pozsony megye'!Q85</f>
        <v>0</v>
      </c>
      <c r="P77" s="0" t="n">
        <f aca="false">'Pozsony megye'!R85</f>
        <v>0</v>
      </c>
      <c r="Q77" s="0" t="n">
        <f aca="false">'Pozsony megye'!S85</f>
        <v>1</v>
      </c>
      <c r="R77" s="0" t="n">
        <f aca="false">'Pozsony megye'!U85</f>
        <v>232</v>
      </c>
      <c r="S77" s="0" t="n">
        <f aca="false">'Pozsony megye'!V85</f>
        <v>1</v>
      </c>
      <c r="T77" s="0" t="n">
        <f aca="false">'Pozsony megye'!W85</f>
        <v>0</v>
      </c>
      <c r="U77" s="0" t="n">
        <f aca="false">'Pozsony megye'!X85</f>
        <v>2</v>
      </c>
      <c r="V77" s="0" t="n">
        <f aca="false">'Pozsony megye'!Y85</f>
        <v>0</v>
      </c>
    </row>
    <row r="78" customFormat="false" ht="13.8" hidden="false" customHeight="false" outlineLevel="0" collapsed="false">
      <c r="A78" s="0" t="str">
        <f aca="false">'Pozsony megye'!A86</f>
        <v>Csütörtök, Csötörtök</v>
      </c>
      <c r="B78" s="0" t="n">
        <f aca="false">'Pozsony megye'!B86</f>
        <v>823</v>
      </c>
      <c r="C78" s="0" t="n">
        <f aca="false">'Pozsony megye'!C86</f>
        <v>36</v>
      </c>
      <c r="D78" s="0" t="n">
        <f aca="false">'Pozsony megye'!D86</f>
        <v>0</v>
      </c>
      <c r="E78" s="0" t="n">
        <f aca="false">'Pozsony megye'!E86</f>
        <v>18</v>
      </c>
      <c r="F78" s="0" t="n">
        <f aca="false">'Pozsony megye'!F86</f>
        <v>1</v>
      </c>
      <c r="G78" s="0" t="n">
        <f aca="false">'Pozsony megye'!G86</f>
        <v>0</v>
      </c>
      <c r="H78" s="0" t="n">
        <f aca="false">'Pozsony megye'!I86</f>
        <v>804</v>
      </c>
      <c r="I78" s="0" t="n">
        <f aca="false">'Pozsony megye'!J86</f>
        <v>23</v>
      </c>
      <c r="J78" s="0" t="n">
        <f aca="false">'Pozsony megye'!K86</f>
        <v>0</v>
      </c>
      <c r="K78" s="0" t="n">
        <f aca="false">'Pozsony megye'!L86</f>
        <v>19</v>
      </c>
      <c r="L78" s="0" t="n">
        <f aca="false">'Pozsony megye'!M86</f>
        <v>1</v>
      </c>
      <c r="M78" s="0" t="n">
        <f aca="false">'Pozsony megye'!O86</f>
        <v>991</v>
      </c>
      <c r="N78" s="0" t="n">
        <f aca="false">'Pozsony megye'!P86</f>
        <v>20</v>
      </c>
      <c r="O78" s="0" t="n">
        <f aca="false">'Pozsony megye'!Q86</f>
        <v>0</v>
      </c>
      <c r="P78" s="0" t="n">
        <f aca="false">'Pozsony megye'!R86</f>
        <v>19</v>
      </c>
      <c r="Q78" s="0" t="n">
        <f aca="false">'Pozsony megye'!S86</f>
        <v>88</v>
      </c>
      <c r="R78" s="0" t="n">
        <f aca="false">'Pozsony megye'!U86</f>
        <v>1228</v>
      </c>
      <c r="S78" s="0" t="n">
        <f aca="false">'Pozsony megye'!V86</f>
        <v>18</v>
      </c>
      <c r="T78" s="0" t="n">
        <f aca="false">'Pozsony megye'!W86</f>
        <v>0</v>
      </c>
      <c r="U78" s="0" t="n">
        <f aca="false">'Pozsony megye'!X86</f>
        <v>11</v>
      </c>
      <c r="V78" s="0" t="n">
        <f aca="false">'Pozsony megye'!Y86</f>
        <v>2</v>
      </c>
    </row>
    <row r="79" customFormat="false" ht="13.8" hidden="false" customHeight="false" outlineLevel="0" collapsed="false">
      <c r="A79" s="0" t="str">
        <f aca="false">'Pozsony megye'!A87</f>
        <v>Dénesd</v>
      </c>
      <c r="B79" s="0" t="n">
        <f aca="false">'Pozsony megye'!B87</f>
        <v>78</v>
      </c>
      <c r="C79" s="0" t="n">
        <f aca="false">'Pozsony megye'!C87</f>
        <v>399</v>
      </c>
      <c r="D79" s="0" t="n">
        <f aca="false">'Pozsony megye'!D87</f>
        <v>0</v>
      </c>
      <c r="E79" s="0" t="n">
        <f aca="false">'Pozsony megye'!E87</f>
        <v>8</v>
      </c>
      <c r="F79" s="0" t="n">
        <f aca="false">'Pozsony megye'!F87</f>
        <v>0</v>
      </c>
      <c r="G79" s="0" t="n">
        <f aca="false">'Pozsony megye'!G87</f>
        <v>0</v>
      </c>
      <c r="H79" s="0" t="n">
        <f aca="false">'Pozsony megye'!I87</f>
        <v>123</v>
      </c>
      <c r="I79" s="0" t="n">
        <f aca="false">'Pozsony megye'!J87</f>
        <v>366</v>
      </c>
      <c r="J79" s="0" t="n">
        <f aca="false">'Pozsony megye'!K87</f>
        <v>0</v>
      </c>
      <c r="K79" s="0" t="n">
        <f aca="false">'Pozsony megye'!L87</f>
        <v>3</v>
      </c>
      <c r="L79" s="0" t="n">
        <f aca="false">'Pozsony megye'!M87</f>
        <v>0</v>
      </c>
      <c r="M79" s="0" t="n">
        <f aca="false">'Pozsony megye'!O87</f>
        <v>150</v>
      </c>
      <c r="N79" s="0" t="n">
        <f aca="false">'Pozsony megye'!P87</f>
        <v>354</v>
      </c>
      <c r="O79" s="0" t="n">
        <f aca="false">'Pozsony megye'!Q87</f>
        <v>0</v>
      </c>
      <c r="P79" s="0" t="n">
        <f aca="false">'Pozsony megye'!R87</f>
        <v>8</v>
      </c>
      <c r="Q79" s="0" t="n">
        <f aca="false">'Pozsony megye'!S87</f>
        <v>0</v>
      </c>
      <c r="R79" s="0" t="n">
        <f aca="false">'Pozsony megye'!U87</f>
        <v>228</v>
      </c>
      <c r="S79" s="0" t="n">
        <f aca="false">'Pozsony megye'!V87</f>
        <v>272</v>
      </c>
      <c r="T79" s="0" t="n">
        <f aca="false">'Pozsony megye'!W87</f>
        <v>0</v>
      </c>
      <c r="U79" s="0" t="n">
        <f aca="false">'Pozsony megye'!X87</f>
        <v>3</v>
      </c>
      <c r="V79" s="0" t="n">
        <f aca="false">'Pozsony megye'!Y87</f>
        <v>1</v>
      </c>
    </row>
    <row r="80" customFormat="false" ht="13.8" hidden="false" customHeight="false" outlineLevel="0" collapsed="false">
      <c r="A80" s="0" t="str">
        <f aca="false">'Pozsony megye'!A88</f>
        <v>Doborgaz</v>
      </c>
      <c r="B80" s="0" t="n">
        <f aca="false">'Pozsony megye'!B88</f>
        <v>682</v>
      </c>
      <c r="C80" s="0" t="n">
        <f aca="false">'Pozsony megye'!C88</f>
        <v>6</v>
      </c>
      <c r="D80" s="0" t="n">
        <f aca="false">'Pozsony megye'!D88</f>
        <v>0</v>
      </c>
      <c r="E80" s="0" t="n">
        <f aca="false">'Pozsony megye'!E88</f>
        <v>3</v>
      </c>
      <c r="F80" s="0" t="n">
        <f aca="false">'Pozsony megye'!F88</f>
        <v>0</v>
      </c>
      <c r="G80" s="0" t="n">
        <f aca="false">'Pozsony megye'!G88</f>
        <v>0</v>
      </c>
      <c r="H80" s="0" t="n">
        <f aca="false">'Pozsony megye'!I88</f>
        <v>737</v>
      </c>
      <c r="I80" s="0" t="n">
        <f aca="false">'Pozsony megye'!J88</f>
        <v>13</v>
      </c>
      <c r="J80" s="0" t="n">
        <f aca="false">'Pozsony megye'!K88</f>
        <v>0</v>
      </c>
      <c r="K80" s="0" t="n">
        <f aca="false">'Pozsony megye'!L88</f>
        <v>2</v>
      </c>
      <c r="L80" s="0" t="n">
        <f aca="false">'Pozsony megye'!M88</f>
        <v>1</v>
      </c>
      <c r="M80" s="0" t="n">
        <f aca="false">'Pozsony megye'!O88</f>
        <v>733</v>
      </c>
      <c r="N80" s="0" t="n">
        <f aca="false">'Pozsony megye'!P88</f>
        <v>3</v>
      </c>
      <c r="O80" s="0" t="n">
        <f aca="false">'Pozsony megye'!Q88</f>
        <v>0</v>
      </c>
      <c r="P80" s="0" t="n">
        <f aca="false">'Pozsony megye'!R88</f>
        <v>0</v>
      </c>
      <c r="Q80" s="0" t="n">
        <f aca="false">'Pozsony megye'!S88</f>
        <v>2</v>
      </c>
      <c r="R80" s="0" t="n">
        <f aca="false">'Pozsony megye'!U88</f>
        <v>825</v>
      </c>
      <c r="S80" s="0" t="n">
        <f aca="false">'Pozsony megye'!V88</f>
        <v>4</v>
      </c>
      <c r="T80" s="0" t="n">
        <f aca="false">'Pozsony megye'!W88</f>
        <v>0</v>
      </c>
      <c r="U80" s="0" t="n">
        <f aca="false">'Pozsony megye'!X88</f>
        <v>0</v>
      </c>
      <c r="V80" s="0" t="n">
        <f aca="false">'Pozsony megye'!Y88</f>
        <v>0</v>
      </c>
    </row>
    <row r="81" customFormat="false" ht="13.8" hidden="false" customHeight="false" outlineLevel="0" collapsed="false">
      <c r="A81" s="0" t="str">
        <f aca="false">'Pozsony megye'!A89</f>
        <v>Éberhardt, Éberhard</v>
      </c>
      <c r="B81" s="0" t="n">
        <f aca="false">'Pozsony megye'!B89</f>
        <v>494</v>
      </c>
      <c r="C81" s="0" t="n">
        <f aca="false">'Pozsony megye'!C89</f>
        <v>51</v>
      </c>
      <c r="D81" s="0" t="n">
        <f aca="false">'Pozsony megye'!D89</f>
        <v>0</v>
      </c>
      <c r="E81" s="0" t="n">
        <f aca="false">'Pozsony megye'!E89</f>
        <v>65</v>
      </c>
      <c r="F81" s="0" t="n">
        <f aca="false">'Pozsony megye'!F89</f>
        <v>0</v>
      </c>
      <c r="G81" s="0" t="n">
        <f aca="false">'Pozsony megye'!G89</f>
        <v>0</v>
      </c>
      <c r="H81" s="0" t="n">
        <f aca="false">'Pozsony megye'!I89</f>
        <v>616</v>
      </c>
      <c r="I81" s="0" t="n">
        <f aca="false">'Pozsony megye'!J89</f>
        <v>22</v>
      </c>
      <c r="J81" s="0" t="n">
        <f aca="false">'Pozsony megye'!K89</f>
        <v>0</v>
      </c>
      <c r="K81" s="0" t="n">
        <f aca="false">'Pozsony megye'!L89</f>
        <v>36</v>
      </c>
      <c r="L81" s="0" t="n">
        <f aca="false">'Pozsony megye'!M89</f>
        <v>2</v>
      </c>
      <c r="M81" s="0" t="n">
        <f aca="false">'Pozsony megye'!O89</f>
        <v>674</v>
      </c>
      <c r="N81" s="0" t="n">
        <f aca="false">'Pozsony megye'!P89</f>
        <v>23</v>
      </c>
      <c r="O81" s="0" t="n">
        <f aca="false">'Pozsony megye'!Q89</f>
        <v>0</v>
      </c>
      <c r="P81" s="0" t="n">
        <f aca="false">'Pozsony megye'!R89</f>
        <v>26</v>
      </c>
      <c r="Q81" s="0" t="n">
        <f aca="false">'Pozsony megye'!S89</f>
        <v>3</v>
      </c>
      <c r="R81" s="0" t="n">
        <f aca="false">'Pozsony megye'!U89</f>
        <v>782</v>
      </c>
      <c r="S81" s="0" t="n">
        <f aca="false">'Pozsony megye'!V89</f>
        <v>26</v>
      </c>
      <c r="T81" s="0" t="n">
        <f aca="false">'Pozsony megye'!W89</f>
        <v>0</v>
      </c>
      <c r="U81" s="0" t="n">
        <f aca="false">'Pozsony megye'!X89</f>
        <v>17</v>
      </c>
      <c r="V81" s="0" t="n">
        <f aca="false">'Pozsony megye'!Y89</f>
        <v>3</v>
      </c>
    </row>
    <row r="82" customFormat="false" ht="13.8" hidden="false" customHeight="false" outlineLevel="0" collapsed="false">
      <c r="A82" s="0" t="str">
        <f aca="false">'Pozsony megye'!A90</f>
        <v>Fél</v>
      </c>
      <c r="B82" s="0" t="n">
        <f aca="false">'Pozsony megye'!B90</f>
        <v>938</v>
      </c>
      <c r="C82" s="0" t="n">
        <f aca="false">'Pozsony megye'!C90</f>
        <v>18</v>
      </c>
      <c r="D82" s="0" t="n">
        <f aca="false">'Pozsony megye'!D90</f>
        <v>1</v>
      </c>
      <c r="E82" s="0" t="n">
        <f aca="false">'Pozsony megye'!E90</f>
        <v>31</v>
      </c>
      <c r="F82" s="0" t="n">
        <f aca="false">'Pozsony megye'!F90</f>
        <v>1</v>
      </c>
      <c r="G82" s="0" t="n">
        <f aca="false">'Pozsony megye'!G90</f>
        <v>0</v>
      </c>
      <c r="H82" s="0" t="n">
        <f aca="false">'Pozsony megye'!I90</f>
        <v>1017</v>
      </c>
      <c r="I82" s="0" t="n">
        <f aca="false">'Pozsony megye'!J90</f>
        <v>26</v>
      </c>
      <c r="J82" s="0" t="n">
        <f aca="false">'Pozsony megye'!K90</f>
        <v>1</v>
      </c>
      <c r="K82" s="0" t="n">
        <f aca="false">'Pozsony megye'!L90</f>
        <v>48</v>
      </c>
      <c r="L82" s="0" t="n">
        <f aca="false">'Pozsony megye'!M90</f>
        <v>1</v>
      </c>
      <c r="M82" s="0" t="n">
        <f aca="false">'Pozsony megye'!O90</f>
        <v>1058</v>
      </c>
      <c r="N82" s="0" t="n">
        <f aca="false">'Pozsony megye'!P90</f>
        <v>11</v>
      </c>
      <c r="O82" s="0" t="n">
        <f aca="false">'Pozsony megye'!Q90</f>
        <v>0</v>
      </c>
      <c r="P82" s="0" t="n">
        <f aca="false">'Pozsony megye'!R90</f>
        <v>16</v>
      </c>
      <c r="Q82" s="0" t="n">
        <f aca="false">'Pozsony megye'!S90</f>
        <v>11</v>
      </c>
      <c r="R82" s="0" t="n">
        <f aca="false">'Pozsony megye'!U90</f>
        <v>1124</v>
      </c>
      <c r="S82" s="0" t="n">
        <f aca="false">'Pozsony megye'!V90</f>
        <v>5</v>
      </c>
      <c r="T82" s="0" t="n">
        <f aca="false">'Pozsony megye'!W90</f>
        <v>0</v>
      </c>
      <c r="U82" s="0" t="n">
        <f aca="false">'Pozsony megye'!X90</f>
        <v>7</v>
      </c>
      <c r="V82" s="0" t="n">
        <f aca="false">'Pozsony megye'!Y90</f>
        <v>1</v>
      </c>
    </row>
    <row r="83" customFormat="false" ht="13.8" hidden="false" customHeight="false" outlineLevel="0" collapsed="false">
      <c r="A83" s="0" t="str">
        <f aca="false">'Pozsony megye'!A91</f>
        <v>Gomba, Nemesgomba</v>
      </c>
      <c r="B83" s="0" t="n">
        <f aca="false">'Pozsony megye'!B91</f>
        <v>126</v>
      </c>
      <c r="C83" s="0" t="n">
        <f aca="false">'Pozsony megye'!C91</f>
        <v>7</v>
      </c>
      <c r="D83" s="0" t="n">
        <f aca="false">'Pozsony megye'!D91</f>
        <v>0</v>
      </c>
      <c r="E83" s="0" t="n">
        <f aca="false">'Pozsony megye'!E91</f>
        <v>8</v>
      </c>
      <c r="F83" s="0" t="n">
        <f aca="false">'Pozsony megye'!F91</f>
        <v>0</v>
      </c>
      <c r="G83" s="0" t="n">
        <f aca="false">'Pozsony megye'!G91</f>
        <v>0</v>
      </c>
      <c r="H83" s="0" t="n">
        <f aca="false">'Pozsony megye'!I91</f>
        <v>150</v>
      </c>
      <c r="I83" s="0" t="n">
        <f aca="false">'Pozsony megye'!J91</f>
        <v>2</v>
      </c>
      <c r="J83" s="0" t="n">
        <f aca="false">'Pozsony megye'!K91</f>
        <v>0</v>
      </c>
      <c r="K83" s="0" t="n">
        <f aca="false">'Pozsony megye'!L91</f>
        <v>0</v>
      </c>
      <c r="L83" s="0" t="n">
        <f aca="false">'Pozsony megye'!M91</f>
        <v>1</v>
      </c>
      <c r="M83" s="0" t="n">
        <f aca="false">'Pozsony megye'!O91</f>
        <v>180</v>
      </c>
      <c r="N83" s="0" t="n">
        <f aca="false">'Pozsony megye'!P91</f>
        <v>7</v>
      </c>
      <c r="O83" s="0" t="n">
        <f aca="false">'Pozsony megye'!Q91</f>
        <v>0</v>
      </c>
      <c r="P83" s="0" t="n">
        <f aca="false">'Pozsony megye'!R91</f>
        <v>0</v>
      </c>
      <c r="Q83" s="0" t="n">
        <f aca="false">'Pozsony megye'!S91</f>
        <v>3</v>
      </c>
      <c r="R83" s="0" t="n">
        <f aca="false">'Pozsony megye'!U91</f>
        <v>215</v>
      </c>
      <c r="S83" s="0" t="n">
        <f aca="false">'Pozsony megye'!V91</f>
        <v>17</v>
      </c>
      <c r="T83" s="0" t="n">
        <f aca="false">'Pozsony megye'!W91</f>
        <v>0</v>
      </c>
      <c r="U83" s="0" t="n">
        <f aca="false">'Pozsony megye'!X91</f>
        <v>1</v>
      </c>
      <c r="V83" s="0" t="n">
        <f aca="false">'Pozsony megye'!Y91</f>
        <v>4</v>
      </c>
    </row>
    <row r="84" customFormat="false" ht="13.8" hidden="false" customHeight="false" outlineLevel="0" collapsed="false">
      <c r="A84" s="0" t="str">
        <f aca="false">'Pozsony megye'!A92</f>
        <v>Gútor</v>
      </c>
      <c r="B84" s="0" t="n">
        <f aca="false">'Pozsony megye'!B92</f>
        <v>598</v>
      </c>
      <c r="C84" s="0" t="n">
        <f aca="false">'Pozsony megye'!C92</f>
        <v>32</v>
      </c>
      <c r="D84" s="0" t="n">
        <f aca="false">'Pozsony megye'!D92</f>
        <v>0</v>
      </c>
      <c r="E84" s="0" t="n">
        <f aca="false">'Pozsony megye'!E92</f>
        <v>3</v>
      </c>
      <c r="F84" s="0" t="n">
        <f aca="false">'Pozsony megye'!F92</f>
        <v>8</v>
      </c>
      <c r="G84" s="0" t="n">
        <f aca="false">'Pozsony megye'!G92</f>
        <v>0</v>
      </c>
      <c r="H84" s="0" t="n">
        <f aca="false">'Pozsony megye'!I92</f>
        <v>736</v>
      </c>
      <c r="I84" s="0" t="n">
        <f aca="false">'Pozsony megye'!J92</f>
        <v>8</v>
      </c>
      <c r="J84" s="0" t="n">
        <f aca="false">'Pozsony megye'!K92</f>
        <v>0</v>
      </c>
      <c r="K84" s="0" t="n">
        <f aca="false">'Pozsony megye'!L92</f>
        <v>0</v>
      </c>
      <c r="L84" s="0" t="n">
        <f aca="false">'Pozsony megye'!M92</f>
        <v>1</v>
      </c>
      <c r="M84" s="0" t="n">
        <f aca="false">'Pozsony megye'!O92</f>
        <v>630</v>
      </c>
      <c r="N84" s="0" t="n">
        <f aca="false">'Pozsony megye'!P92</f>
        <v>13</v>
      </c>
      <c r="O84" s="0" t="n">
        <f aca="false">'Pozsony megye'!Q92</f>
        <v>0</v>
      </c>
      <c r="P84" s="0" t="n">
        <f aca="false">'Pozsony megye'!R92</f>
        <v>1</v>
      </c>
      <c r="Q84" s="0" t="n">
        <f aca="false">'Pozsony megye'!S92</f>
        <v>5</v>
      </c>
      <c r="R84" s="0" t="n">
        <f aca="false">'Pozsony megye'!U92</f>
        <v>592</v>
      </c>
      <c r="S84" s="0" t="n">
        <f aca="false">'Pozsony megye'!V92</f>
        <v>10</v>
      </c>
      <c r="T84" s="0" t="n">
        <f aca="false">'Pozsony megye'!W92</f>
        <v>0</v>
      </c>
      <c r="U84" s="0" t="n">
        <f aca="false">'Pozsony megye'!X92</f>
        <v>1</v>
      </c>
      <c r="V84" s="0" t="n">
        <f aca="false">'Pozsony megye'!Y92</f>
        <v>0</v>
      </c>
    </row>
    <row r="85" customFormat="false" ht="13.8" hidden="false" customHeight="false" outlineLevel="0" collapsed="false">
      <c r="A85" s="0" t="str">
        <f aca="false">'Pozsony megye'!A93</f>
        <v>Hideghét</v>
      </c>
      <c r="B85" s="0" t="n">
        <f aca="false">'Pozsony megye'!B93</f>
        <v>95</v>
      </c>
      <c r="C85" s="0" t="n">
        <f aca="false">'Pozsony megye'!C93</f>
        <v>14</v>
      </c>
      <c r="D85" s="0" t="n">
        <f aca="false">'Pozsony megye'!D93</f>
        <v>0</v>
      </c>
      <c r="E85" s="0" t="n">
        <f aca="false">'Pozsony megye'!E93</f>
        <v>28</v>
      </c>
      <c r="F85" s="0" t="n">
        <f aca="false">'Pozsony megye'!F93</f>
        <v>0</v>
      </c>
      <c r="G85" s="0" t="n">
        <f aca="false">'Pozsony megye'!G93</f>
        <v>0</v>
      </c>
      <c r="H85" s="0" t="n">
        <f aca="false">'Pozsony megye'!I93</f>
        <v>91</v>
      </c>
      <c r="I85" s="0" t="n">
        <f aca="false">'Pozsony megye'!J93</f>
        <v>16</v>
      </c>
      <c r="J85" s="0" t="n">
        <f aca="false">'Pozsony megye'!K93</f>
        <v>0</v>
      </c>
      <c r="K85" s="0" t="n">
        <f aca="false">'Pozsony megye'!L93</f>
        <v>7</v>
      </c>
      <c r="L85" s="0" t="n">
        <f aca="false">'Pozsony megye'!M93</f>
        <v>4</v>
      </c>
      <c r="M85" s="0" t="n">
        <f aca="false">'Pozsony megye'!O93</f>
        <v>109</v>
      </c>
      <c r="N85" s="0" t="n">
        <f aca="false">'Pozsony megye'!P93</f>
        <v>19</v>
      </c>
      <c r="O85" s="0" t="n">
        <f aca="false">'Pozsony megye'!Q93</f>
        <v>0</v>
      </c>
      <c r="P85" s="0" t="n">
        <f aca="false">'Pozsony megye'!R93</f>
        <v>25</v>
      </c>
      <c r="Q85" s="0" t="n">
        <f aca="false">'Pozsony megye'!S93</f>
        <v>0</v>
      </c>
      <c r="R85" s="0" t="n">
        <f aca="false">'Pozsony megye'!U93</f>
        <v>106</v>
      </c>
      <c r="S85" s="0" t="n">
        <f aca="false">'Pozsony megye'!V93</f>
        <v>16</v>
      </c>
      <c r="T85" s="0" t="n">
        <f aca="false">'Pozsony megye'!W93</f>
        <v>0</v>
      </c>
      <c r="U85" s="0" t="n">
        <f aca="false">'Pozsony megye'!X93</f>
        <v>0</v>
      </c>
      <c r="V85" s="0" t="n">
        <f aca="false">'Pozsony megye'!Y93</f>
        <v>1</v>
      </c>
    </row>
    <row r="86" customFormat="false" ht="13.8" hidden="false" customHeight="false" outlineLevel="0" collapsed="false">
      <c r="A86" s="0" t="str">
        <f aca="false">'Pozsony megye'!A94</f>
        <v>Illésháza</v>
      </c>
      <c r="B86" s="0" t="n">
        <f aca="false">'Pozsony megye'!B94</f>
        <v>503</v>
      </c>
      <c r="C86" s="0" t="n">
        <f aca="false">'Pozsony megye'!C94</f>
        <v>3</v>
      </c>
      <c r="D86" s="0" t="n">
        <f aca="false">'Pozsony megye'!D94</f>
        <v>0</v>
      </c>
      <c r="E86" s="0" t="n">
        <f aca="false">'Pozsony megye'!E94</f>
        <v>6</v>
      </c>
      <c r="F86" s="0" t="n">
        <f aca="false">'Pozsony megye'!F94</f>
        <v>0</v>
      </c>
      <c r="G86" s="0" t="n">
        <f aca="false">'Pozsony megye'!G94</f>
        <v>0</v>
      </c>
      <c r="H86" s="0" t="n">
        <f aca="false">'Pozsony megye'!I94</f>
        <v>498</v>
      </c>
      <c r="I86" s="0" t="n">
        <f aca="false">'Pozsony megye'!J94</f>
        <v>2</v>
      </c>
      <c r="J86" s="0" t="n">
        <f aca="false">'Pozsony megye'!K94</f>
        <v>0</v>
      </c>
      <c r="K86" s="0" t="n">
        <f aca="false">'Pozsony megye'!L94</f>
        <v>5</v>
      </c>
      <c r="L86" s="0" t="n">
        <f aca="false">'Pozsony megye'!M94</f>
        <v>0</v>
      </c>
      <c r="M86" s="0" t="n">
        <f aca="false">'Pozsony megye'!O94</f>
        <v>568</v>
      </c>
      <c r="N86" s="0" t="n">
        <f aca="false">'Pozsony megye'!P94</f>
        <v>2</v>
      </c>
      <c r="O86" s="0" t="n">
        <f aca="false">'Pozsony megye'!Q94</f>
        <v>0</v>
      </c>
      <c r="P86" s="0" t="n">
        <f aca="false">'Pozsony megye'!R94</f>
        <v>22</v>
      </c>
      <c r="Q86" s="0" t="n">
        <f aca="false">'Pozsony megye'!S94</f>
        <v>1</v>
      </c>
      <c r="R86" s="0" t="n">
        <f aca="false">'Pozsony megye'!U94</f>
        <v>565</v>
      </c>
      <c r="S86" s="0" t="n">
        <f aca="false">'Pozsony megye'!V94</f>
        <v>2</v>
      </c>
      <c r="T86" s="0" t="n">
        <f aca="false">'Pozsony megye'!W94</f>
        <v>0</v>
      </c>
      <c r="U86" s="0" t="n">
        <f aca="false">'Pozsony megye'!X94</f>
        <v>3</v>
      </c>
      <c r="V86" s="0" t="n">
        <f aca="false">'Pozsony megye'!Y94</f>
        <v>1</v>
      </c>
    </row>
    <row r="87" customFormat="false" ht="13.8" hidden="false" customHeight="false" outlineLevel="0" collapsed="false">
      <c r="A87" s="0" t="str">
        <f aca="false">'Pozsony megye'!A95</f>
        <v>Jányok (Alsó-)</v>
      </c>
      <c r="B87" s="0" t="n">
        <f aca="false">'Pozsony megye'!B95</f>
        <v>230</v>
      </c>
      <c r="C87" s="0" t="n">
        <f aca="false">'Pozsony megye'!C95</f>
        <v>6</v>
      </c>
      <c r="D87" s="0" t="n">
        <f aca="false">'Pozsony megye'!D95</f>
        <v>0</v>
      </c>
      <c r="E87" s="0" t="n">
        <f aca="false">'Pozsony megye'!E95</f>
        <v>4</v>
      </c>
      <c r="F87" s="0" t="n">
        <f aca="false">'Pozsony megye'!F95</f>
        <v>0</v>
      </c>
      <c r="G87" s="0" t="n">
        <f aca="false">'Pozsony megye'!G95</f>
        <v>0</v>
      </c>
      <c r="H87" s="0" t="n">
        <f aca="false">'Pozsony megye'!I95</f>
        <v>199</v>
      </c>
      <c r="I87" s="0" t="n">
        <f aca="false">'Pozsony megye'!J95</f>
        <v>2</v>
      </c>
      <c r="J87" s="0" t="n">
        <f aca="false">'Pozsony megye'!K95</f>
        <v>1</v>
      </c>
      <c r="K87" s="0" t="n">
        <f aca="false">'Pozsony megye'!L95</f>
        <v>4</v>
      </c>
      <c r="L87" s="0" t="n">
        <f aca="false">'Pozsony megye'!M95</f>
        <v>0</v>
      </c>
      <c r="M87" s="0" t="n">
        <f aca="false">'Pozsony megye'!O95</f>
        <v>241</v>
      </c>
      <c r="N87" s="0" t="n">
        <f aca="false">'Pozsony megye'!P95</f>
        <v>0</v>
      </c>
      <c r="O87" s="0" t="n">
        <f aca="false">'Pozsony megye'!Q95</f>
        <v>0</v>
      </c>
      <c r="P87" s="0" t="n">
        <f aca="false">'Pozsony megye'!R95</f>
        <v>5</v>
      </c>
      <c r="Q87" s="0" t="n">
        <f aca="false">'Pozsony megye'!S95</f>
        <v>0</v>
      </c>
      <c r="R87" s="0" t="n">
        <f aca="false">'Pozsony megye'!U95</f>
        <v>256</v>
      </c>
      <c r="S87" s="0" t="n">
        <f aca="false">'Pozsony megye'!V95</f>
        <v>1</v>
      </c>
      <c r="T87" s="0" t="n">
        <f aca="false">'Pozsony megye'!W95</f>
        <v>0</v>
      </c>
      <c r="U87" s="0" t="n">
        <f aca="false">'Pozsony megye'!X95</f>
        <v>2</v>
      </c>
      <c r="V87" s="0" t="n">
        <f aca="false">'Pozsony megye'!Y95</f>
        <v>0</v>
      </c>
    </row>
    <row r="88" customFormat="false" ht="13.8" hidden="false" customHeight="false" outlineLevel="0" collapsed="false">
      <c r="A88" s="0" t="str">
        <f aca="false">'Pozsony megye'!A96</f>
        <v>Jányok (Felső-)</v>
      </c>
      <c r="B88" s="0" t="n">
        <f aca="false">'Pozsony megye'!B96</f>
        <v>171</v>
      </c>
      <c r="C88" s="0" t="n">
        <f aca="false">'Pozsony megye'!C96</f>
        <v>6</v>
      </c>
      <c r="D88" s="0" t="n">
        <f aca="false">'Pozsony megye'!D96</f>
        <v>0</v>
      </c>
      <c r="E88" s="0" t="n">
        <f aca="false">'Pozsony megye'!E96</f>
        <v>9</v>
      </c>
      <c r="F88" s="0" t="n">
        <f aca="false">'Pozsony megye'!F96</f>
        <v>0</v>
      </c>
      <c r="G88" s="0" t="n">
        <f aca="false">'Pozsony megye'!G96</f>
        <v>0</v>
      </c>
      <c r="H88" s="0" t="n">
        <f aca="false">'Pozsony megye'!I96</f>
        <v>204</v>
      </c>
      <c r="I88" s="0" t="n">
        <f aca="false">'Pozsony megye'!J96</f>
        <v>1</v>
      </c>
      <c r="J88" s="0" t="n">
        <f aca="false">'Pozsony megye'!K96</f>
        <v>0</v>
      </c>
      <c r="K88" s="0" t="n">
        <f aca="false">'Pozsony megye'!L96</f>
        <v>1</v>
      </c>
      <c r="L88" s="0" t="n">
        <f aca="false">'Pozsony megye'!M96</f>
        <v>1</v>
      </c>
      <c r="M88" s="0" t="n">
        <f aca="false">'Pozsony megye'!O96</f>
        <v>234</v>
      </c>
      <c r="N88" s="0" t="n">
        <f aca="false">'Pozsony megye'!P96</f>
        <v>1</v>
      </c>
      <c r="O88" s="0" t="n">
        <f aca="false">'Pozsony megye'!Q96</f>
        <v>0</v>
      </c>
      <c r="P88" s="0" t="n">
        <f aca="false">'Pozsony megye'!R96</f>
        <v>0</v>
      </c>
      <c r="Q88" s="0" t="n">
        <f aca="false">'Pozsony megye'!S96</f>
        <v>0</v>
      </c>
      <c r="R88" s="0" t="n">
        <f aca="false">'Pozsony megye'!U96</f>
        <v>223</v>
      </c>
      <c r="S88" s="0" t="n">
        <f aca="false">'Pozsony megye'!V96</f>
        <v>0</v>
      </c>
      <c r="T88" s="0" t="n">
        <f aca="false">'Pozsony megye'!W96</f>
        <v>0</v>
      </c>
      <c r="U88" s="0" t="n">
        <f aca="false">'Pozsony megye'!X96</f>
        <v>1</v>
      </c>
      <c r="V88" s="0" t="n">
        <f aca="false">'Pozsony megye'!Y96</f>
        <v>0</v>
      </c>
    </row>
    <row r="89" customFormat="false" ht="13.8" hidden="false" customHeight="false" outlineLevel="0" collapsed="false">
      <c r="A89" s="0" t="str">
        <f aca="false">'Pozsony megye'!A97</f>
        <v>Jóka, Kisjóka, Nagyjóka</v>
      </c>
      <c r="B89" s="0" t="n">
        <f aca="false">'Pozsony megye'!B97</f>
        <v>2004</v>
      </c>
      <c r="C89" s="0" t="n">
        <f aca="false">'Pozsony megye'!C97</f>
        <v>93</v>
      </c>
      <c r="D89" s="0" t="n">
        <f aca="false">'Pozsony megye'!D97</f>
        <v>0</v>
      </c>
      <c r="E89" s="0" t="n">
        <f aca="false">'Pozsony megye'!E97</f>
        <v>46</v>
      </c>
      <c r="F89" s="0" t="n">
        <f aca="false">'Pozsony megye'!F97</f>
        <v>76</v>
      </c>
      <c r="G89" s="0" t="n">
        <f aca="false">'Pozsony megye'!G97</f>
        <v>0</v>
      </c>
      <c r="H89" s="0" t="n">
        <f aca="false">'Pozsony megye'!I97</f>
        <v>2232</v>
      </c>
      <c r="I89" s="0" t="n">
        <f aca="false">'Pozsony megye'!J97</f>
        <v>140</v>
      </c>
      <c r="J89" s="0" t="n">
        <f aca="false">'Pozsony megye'!K97</f>
        <v>0</v>
      </c>
      <c r="K89" s="0" t="n">
        <f aca="false">'Pozsony megye'!L97</f>
        <v>57</v>
      </c>
      <c r="L89" s="0" t="n">
        <f aca="false">'Pozsony megye'!M97</f>
        <v>4</v>
      </c>
      <c r="M89" s="0" t="n">
        <f aca="false">'Pozsony megye'!O97</f>
        <v>2422</v>
      </c>
      <c r="N89" s="0" t="n">
        <f aca="false">'Pozsony megye'!P97</f>
        <v>62</v>
      </c>
      <c r="O89" s="0" t="n">
        <f aca="false">'Pozsony megye'!Q97</f>
        <v>1</v>
      </c>
      <c r="P89" s="0" t="n">
        <f aca="false">'Pozsony megye'!R97</f>
        <v>7</v>
      </c>
      <c r="Q89" s="0" t="n">
        <f aca="false">'Pozsony megye'!S97</f>
        <v>2</v>
      </c>
      <c r="R89" s="0" t="n">
        <f aca="false">'Pozsony megye'!U97</f>
        <v>2420</v>
      </c>
      <c r="S89" s="0" t="n">
        <f aca="false">'Pozsony megye'!V97</f>
        <v>56</v>
      </c>
      <c r="T89" s="0" t="n">
        <f aca="false">'Pozsony megye'!W97</f>
        <v>0</v>
      </c>
      <c r="U89" s="0" t="n">
        <f aca="false">'Pozsony megye'!X97</f>
        <v>17</v>
      </c>
      <c r="V89" s="0" t="n">
        <f aca="false">'Pozsony megye'!Y97</f>
        <v>1</v>
      </c>
    </row>
    <row r="90" customFormat="false" ht="13.8" hidden="false" customHeight="false" outlineLevel="0" collapsed="false">
      <c r="A90" s="0" t="str">
        <f aca="false">'Pozsony megye'!A98</f>
        <v>Ujhelyjóka</v>
      </c>
      <c r="B90" s="0" t="n">
        <f aca="false">'Pozsony megye'!B98</f>
        <v>363</v>
      </c>
      <c r="C90" s="0" t="n">
        <f aca="false">'Pozsony megye'!C98</f>
        <v>10</v>
      </c>
      <c r="D90" s="0" t="n">
        <f aca="false">'Pozsony megye'!D98</f>
        <v>0</v>
      </c>
      <c r="E90" s="0" t="n">
        <f aca="false">'Pozsony megye'!E98</f>
        <v>5</v>
      </c>
      <c r="F90" s="0" t="n">
        <f aca="false">'Pozsony megye'!F98</f>
        <v>0</v>
      </c>
      <c r="G90" s="0" t="n">
        <f aca="false">'Pozsony megye'!G98</f>
        <v>0</v>
      </c>
      <c r="H90" s="0" t="n">
        <f aca="false">'Pozsony megye'!I98</f>
        <v>378</v>
      </c>
      <c r="I90" s="0" t="n">
        <f aca="false">'Pozsony megye'!J98</f>
        <v>13</v>
      </c>
      <c r="J90" s="0" t="n">
        <f aca="false">'Pozsony megye'!K98</f>
        <v>0</v>
      </c>
      <c r="K90" s="0" t="n">
        <f aca="false">'Pozsony megye'!L98</f>
        <v>5</v>
      </c>
      <c r="L90" s="0" t="n">
        <f aca="false">'Pozsony megye'!M98</f>
        <v>0</v>
      </c>
      <c r="M90" s="0" t="n">
        <f aca="false">'Pozsony megye'!O98</f>
        <v>377</v>
      </c>
      <c r="N90" s="0" t="n">
        <f aca="false">'Pozsony megye'!P98</f>
        <v>6</v>
      </c>
      <c r="O90" s="0" t="n">
        <f aca="false">'Pozsony megye'!Q98</f>
        <v>0</v>
      </c>
      <c r="P90" s="0" t="n">
        <f aca="false">'Pozsony megye'!R98</f>
        <v>8</v>
      </c>
      <c r="Q90" s="0" t="n">
        <f aca="false">'Pozsony megye'!S98</f>
        <v>0</v>
      </c>
      <c r="R90" s="0" t="n">
        <f aca="false">'Pozsony megye'!U98</f>
        <v>399</v>
      </c>
      <c r="S90" s="0" t="n">
        <f aca="false">'Pozsony megye'!V98</f>
        <v>0</v>
      </c>
      <c r="T90" s="0" t="n">
        <f aca="false">'Pozsony megye'!W98</f>
        <v>0</v>
      </c>
      <c r="U90" s="0" t="n">
        <f aca="false">'Pozsony megye'!X98</f>
        <v>7</v>
      </c>
      <c r="V90" s="0" t="n">
        <f aca="false">'Pozsony megye'!Y98</f>
        <v>0</v>
      </c>
    </row>
    <row r="91" customFormat="false" ht="13.8" hidden="false" customHeight="false" outlineLevel="0" collapsed="false">
      <c r="A91" s="0" t="str">
        <f aca="false">'Pozsony megye'!A99</f>
        <v>Keszölczés</v>
      </c>
      <c r="B91" s="0" t="n">
        <f aca="false">'Pozsony megye'!B99</f>
        <v>519</v>
      </c>
      <c r="C91" s="0" t="n">
        <f aca="false">'Pozsony megye'!C99</f>
        <v>7</v>
      </c>
      <c r="D91" s="0" t="n">
        <f aca="false">'Pozsony megye'!D99</f>
        <v>0</v>
      </c>
      <c r="E91" s="0" t="n">
        <f aca="false">'Pozsony megye'!E99</f>
        <v>0</v>
      </c>
      <c r="F91" s="0" t="n">
        <f aca="false">'Pozsony megye'!F99</f>
        <v>0</v>
      </c>
      <c r="G91" s="0" t="n">
        <f aca="false">'Pozsony megye'!G99</f>
        <v>0</v>
      </c>
      <c r="H91" s="0" t="n">
        <f aca="false">'Pozsony megye'!I99</f>
        <v>561</v>
      </c>
      <c r="I91" s="0" t="n">
        <f aca="false">'Pozsony megye'!J99</f>
        <v>21</v>
      </c>
      <c r="J91" s="0" t="n">
        <f aca="false">'Pozsony megye'!K99</f>
        <v>0</v>
      </c>
      <c r="K91" s="0" t="n">
        <f aca="false">'Pozsony megye'!L99</f>
        <v>8</v>
      </c>
      <c r="L91" s="0" t="n">
        <f aca="false">'Pozsony megye'!M99</f>
        <v>1</v>
      </c>
      <c r="M91" s="0" t="n">
        <f aca="false">'Pozsony megye'!O99</f>
        <v>643</v>
      </c>
      <c r="N91" s="0" t="n">
        <f aca="false">'Pozsony megye'!P99</f>
        <v>11</v>
      </c>
      <c r="O91" s="0" t="n">
        <f aca="false">'Pozsony megye'!Q99</f>
        <v>0</v>
      </c>
      <c r="P91" s="0" t="n">
        <f aca="false">'Pozsony megye'!R99</f>
        <v>5</v>
      </c>
      <c r="Q91" s="0" t="n">
        <f aca="false">'Pozsony megye'!S99</f>
        <v>2</v>
      </c>
      <c r="R91" s="0" t="n">
        <f aca="false">'Pozsony megye'!U99</f>
        <v>605</v>
      </c>
      <c r="S91" s="0" t="n">
        <f aca="false">'Pozsony megye'!V99</f>
        <v>5</v>
      </c>
      <c r="T91" s="0" t="n">
        <f aca="false">'Pozsony megye'!W99</f>
        <v>0</v>
      </c>
      <c r="U91" s="0" t="n">
        <f aca="false">'Pozsony megye'!X99</f>
        <v>1</v>
      </c>
      <c r="V91" s="0" t="n">
        <f aca="false">'Pozsony megye'!Y99</f>
        <v>1</v>
      </c>
    </row>
    <row r="92" customFormat="false" ht="13.8" hidden="false" customHeight="false" outlineLevel="0" collapsed="false">
      <c r="A92" s="0" t="str">
        <f aca="false">'Pozsony megye'!A100</f>
        <v>Kiliti, Dunakiliti</v>
      </c>
      <c r="B92" s="0" t="n">
        <f aca="false">'Pozsony megye'!B100</f>
        <v>954</v>
      </c>
      <c r="C92" s="0" t="n">
        <f aca="false">'Pozsony megye'!C100</f>
        <v>11</v>
      </c>
      <c r="D92" s="0" t="n">
        <f aca="false">'Pozsony megye'!D100</f>
        <v>1</v>
      </c>
      <c r="E92" s="0" t="n">
        <f aca="false">'Pozsony megye'!E100</f>
        <v>6</v>
      </c>
      <c r="F92" s="0" t="n">
        <f aca="false">'Pozsony megye'!F100</f>
        <v>0</v>
      </c>
      <c r="G92" s="0" t="n">
        <f aca="false">'Pozsony megye'!G100</f>
        <v>0</v>
      </c>
      <c r="H92" s="0" t="n">
        <f aca="false">'Pozsony megye'!I100</f>
        <v>0</v>
      </c>
      <c r="I92" s="0" t="n">
        <f aca="false">'Pozsony megye'!J100</f>
        <v>0</v>
      </c>
      <c r="J92" s="0" t="n">
        <f aca="false">'Pozsony megye'!K100</f>
        <v>0</v>
      </c>
      <c r="K92" s="0" t="n">
        <f aca="false">'Pozsony megye'!L100</f>
        <v>0</v>
      </c>
      <c r="L92" s="0" t="n">
        <f aca="false">'Pozsony megye'!M100</f>
        <v>0</v>
      </c>
      <c r="M92" s="0" t="n">
        <f aca="false">'Pozsony megye'!O100</f>
        <v>0</v>
      </c>
      <c r="N92" s="0" t="n">
        <f aca="false">'Pozsony megye'!P100</f>
        <v>0</v>
      </c>
      <c r="O92" s="0" t="n">
        <f aca="false">'Pozsony megye'!Q100</f>
        <v>0</v>
      </c>
      <c r="P92" s="0" t="n">
        <f aca="false">'Pozsony megye'!R100</f>
        <v>0</v>
      </c>
      <c r="Q92" s="0" t="n">
        <f aca="false">'Pozsony megye'!S100</f>
        <v>0</v>
      </c>
      <c r="R92" s="0" t="n">
        <f aca="false">'Pozsony megye'!U100</f>
        <v>0</v>
      </c>
      <c r="S92" s="0" t="n">
        <f aca="false">'Pozsony megye'!V100</f>
        <v>0</v>
      </c>
      <c r="T92" s="0" t="n">
        <f aca="false">'Pozsony megye'!W100</f>
        <v>0</v>
      </c>
      <c r="U92" s="0" t="n">
        <f aca="false">'Pozsony megye'!X100</f>
        <v>0</v>
      </c>
      <c r="V92" s="0" t="n">
        <f aca="false">'Pozsony megye'!Y100</f>
        <v>0</v>
      </c>
    </row>
    <row r="93" customFormat="false" ht="13.8" hidden="false" customHeight="false" outlineLevel="0" collapsed="false">
      <c r="A93" s="0" t="str">
        <f aca="false">'Pozsony megye'!A101</f>
        <v>Királyfia</v>
      </c>
      <c r="B93" s="0" t="n">
        <f aca="false">'Pozsony megye'!B101</f>
        <v>50</v>
      </c>
      <c r="C93" s="0" t="n">
        <f aca="false">'Pozsony megye'!C101</f>
        <v>0</v>
      </c>
      <c r="D93" s="0" t="n">
        <f aca="false">'Pozsony megye'!D101</f>
        <v>0</v>
      </c>
      <c r="E93" s="0" t="n">
        <f aca="false">'Pozsony megye'!E101</f>
        <v>0</v>
      </c>
      <c r="F93" s="0" t="n">
        <f aca="false">'Pozsony megye'!F101</f>
        <v>0</v>
      </c>
      <c r="G93" s="0" t="n">
        <f aca="false">'Pozsony megye'!G101</f>
        <v>0</v>
      </c>
      <c r="H93" s="0" t="n">
        <f aca="false">'Pozsony megye'!I101</f>
        <v>53</v>
      </c>
      <c r="I93" s="0" t="n">
        <f aca="false">'Pozsony megye'!J101</f>
        <v>2</v>
      </c>
      <c r="J93" s="0" t="n">
        <f aca="false">'Pozsony megye'!K101</f>
        <v>0</v>
      </c>
      <c r="K93" s="0" t="n">
        <f aca="false">'Pozsony megye'!L101</f>
        <v>0</v>
      </c>
      <c r="L93" s="0" t="n">
        <f aca="false">'Pozsony megye'!M101</f>
        <v>0</v>
      </c>
      <c r="M93" s="0" t="n">
        <f aca="false">'Pozsony megye'!O101</f>
        <v>51</v>
      </c>
      <c r="N93" s="0" t="n">
        <f aca="false">'Pozsony megye'!P101</f>
        <v>0</v>
      </c>
      <c r="O93" s="0" t="n">
        <f aca="false">'Pozsony megye'!Q101</f>
        <v>0</v>
      </c>
      <c r="P93" s="0" t="n">
        <f aca="false">'Pozsony megye'!R101</f>
        <v>3</v>
      </c>
      <c r="Q93" s="0" t="n">
        <f aca="false">'Pozsony megye'!S101</f>
        <v>1</v>
      </c>
      <c r="R93" s="0" t="n">
        <f aca="false">'Pozsony megye'!U101</f>
        <v>47</v>
      </c>
      <c r="S93" s="0" t="n">
        <f aca="false">'Pozsony megye'!V101</f>
        <v>0</v>
      </c>
      <c r="T93" s="0" t="n">
        <f aca="false">'Pozsony megye'!W101</f>
        <v>0</v>
      </c>
      <c r="U93" s="0" t="n">
        <f aca="false">'Pozsony megye'!X101</f>
        <v>0</v>
      </c>
      <c r="V93" s="0" t="n">
        <f aca="false">'Pozsony megye'!Y101</f>
        <v>0</v>
      </c>
    </row>
    <row r="94" customFormat="false" ht="13.8" hidden="false" customHeight="false" outlineLevel="0" collapsed="false">
      <c r="A94" s="0" t="str">
        <f aca="false">'Pozsony megye'!A102</f>
        <v>Lég (Kis-)</v>
      </c>
      <c r="B94" s="0" t="n">
        <f aca="false">'Pozsony megye'!B102</f>
        <v>326</v>
      </c>
      <c r="C94" s="0" t="n">
        <f aca="false">'Pozsony megye'!C102</f>
        <v>2</v>
      </c>
      <c r="D94" s="0" t="n">
        <f aca="false">'Pozsony megye'!D102</f>
        <v>0</v>
      </c>
      <c r="E94" s="0" t="n">
        <f aca="false">'Pozsony megye'!E102</f>
        <v>0</v>
      </c>
      <c r="F94" s="0" t="n">
        <f aca="false">'Pozsony megye'!F102</f>
        <v>0</v>
      </c>
      <c r="G94" s="0" t="n">
        <f aca="false">'Pozsony megye'!G102</f>
        <v>0</v>
      </c>
      <c r="H94" s="0" t="n">
        <f aca="false">'Pozsony megye'!I102</f>
        <v>385</v>
      </c>
      <c r="I94" s="0" t="n">
        <f aca="false">'Pozsony megye'!J102</f>
        <v>2</v>
      </c>
      <c r="J94" s="0" t="n">
        <f aca="false">'Pozsony megye'!K102</f>
        <v>0</v>
      </c>
      <c r="K94" s="0" t="n">
        <f aca="false">'Pozsony megye'!L102</f>
        <v>3</v>
      </c>
      <c r="L94" s="0" t="n">
        <f aca="false">'Pozsony megye'!M102</f>
        <v>0</v>
      </c>
      <c r="M94" s="0" t="n">
        <f aca="false">'Pozsony megye'!O102</f>
        <v>276</v>
      </c>
      <c r="N94" s="0" t="n">
        <f aca="false">'Pozsony megye'!P102</f>
        <v>15</v>
      </c>
      <c r="O94" s="0" t="n">
        <f aca="false">'Pozsony megye'!Q102</f>
        <v>0</v>
      </c>
      <c r="P94" s="0" t="n">
        <f aca="false">'Pozsony megye'!R102</f>
        <v>3</v>
      </c>
      <c r="Q94" s="0" t="n">
        <f aca="false">'Pozsony megye'!S102</f>
        <v>128</v>
      </c>
      <c r="R94" s="0" t="n">
        <f aca="false">'Pozsony megye'!U102</f>
        <v>442</v>
      </c>
      <c r="S94" s="0" t="n">
        <f aca="false">'Pozsony megye'!V102</f>
        <v>0</v>
      </c>
      <c r="T94" s="0" t="n">
        <f aca="false">'Pozsony megye'!W102</f>
        <v>0</v>
      </c>
      <c r="U94" s="0" t="n">
        <f aca="false">'Pozsony megye'!X102</f>
        <v>0</v>
      </c>
      <c r="V94" s="0" t="n">
        <f aca="false">'Pozsony megye'!Y102</f>
        <v>0</v>
      </c>
    </row>
    <row r="95" customFormat="false" ht="13.8" hidden="false" customHeight="false" outlineLevel="0" collapsed="false">
      <c r="A95" s="0" t="str">
        <f aca="false">'Pozsony megye'!A103</f>
        <v>Lég (Nagy-)</v>
      </c>
      <c r="B95" s="0" t="n">
        <f aca="false">'Pozsony megye'!B103</f>
        <v>455</v>
      </c>
      <c r="C95" s="0" t="n">
        <f aca="false">'Pozsony megye'!C103</f>
        <v>13</v>
      </c>
      <c r="D95" s="0" t="n">
        <f aca="false">'Pozsony megye'!D103</f>
        <v>1</v>
      </c>
      <c r="E95" s="0" t="n">
        <f aca="false">'Pozsony megye'!E103</f>
        <v>16</v>
      </c>
      <c r="F95" s="0" t="n">
        <f aca="false">'Pozsony megye'!F103</f>
        <v>0</v>
      </c>
      <c r="G95" s="0" t="n">
        <f aca="false">'Pozsony megye'!G103</f>
        <v>0</v>
      </c>
      <c r="H95" s="0" t="n">
        <f aca="false">'Pozsony megye'!I103</f>
        <v>419</v>
      </c>
      <c r="I95" s="0" t="n">
        <f aca="false">'Pozsony megye'!J103</f>
        <v>5</v>
      </c>
      <c r="J95" s="0" t="n">
        <f aca="false">'Pozsony megye'!K103</f>
        <v>0</v>
      </c>
      <c r="K95" s="0" t="n">
        <f aca="false">'Pozsony megye'!L103</f>
        <v>3</v>
      </c>
      <c r="L95" s="0" t="n">
        <f aca="false">'Pozsony megye'!M103</f>
        <v>2</v>
      </c>
      <c r="M95" s="0" t="n">
        <f aca="false">'Pozsony megye'!O103</f>
        <v>490</v>
      </c>
      <c r="N95" s="0" t="n">
        <f aca="false">'Pozsony megye'!P103</f>
        <v>6</v>
      </c>
      <c r="O95" s="0" t="n">
        <f aca="false">'Pozsony megye'!Q103</f>
        <v>2</v>
      </c>
      <c r="P95" s="0" t="n">
        <f aca="false">'Pozsony megye'!R103</f>
        <v>23</v>
      </c>
      <c r="Q95" s="0" t="n">
        <f aca="false">'Pozsony megye'!S103</f>
        <v>2</v>
      </c>
      <c r="R95" s="0" t="n">
        <f aca="false">'Pozsony megye'!U103</f>
        <v>538</v>
      </c>
      <c r="S95" s="0" t="n">
        <f aca="false">'Pozsony megye'!V103</f>
        <v>9</v>
      </c>
      <c r="T95" s="0" t="n">
        <f aca="false">'Pozsony megye'!W103</f>
        <v>1</v>
      </c>
      <c r="U95" s="0" t="n">
        <f aca="false">'Pozsony megye'!X103</f>
        <v>6</v>
      </c>
      <c r="V95" s="0" t="n">
        <f aca="false">'Pozsony megye'!Y103</f>
        <v>0</v>
      </c>
    </row>
    <row r="96" customFormat="false" ht="13.8" hidden="false" customHeight="false" outlineLevel="0" collapsed="false">
      <c r="A96" s="0" t="str">
        <f aca="false">'Pozsony megye'!A104</f>
        <v>Maczháza</v>
      </c>
      <c r="B96" s="0" t="n">
        <f aca="false">'Pozsony megye'!B104</f>
        <v>97</v>
      </c>
      <c r="C96" s="0" t="n">
        <f aca="false">'Pozsony megye'!C104</f>
        <v>1</v>
      </c>
      <c r="D96" s="0" t="n">
        <f aca="false">'Pozsony megye'!D104</f>
        <v>0</v>
      </c>
      <c r="E96" s="0" t="n">
        <f aca="false">'Pozsony megye'!E104</f>
        <v>2</v>
      </c>
      <c r="F96" s="0" t="n">
        <f aca="false">'Pozsony megye'!F104</f>
        <v>0</v>
      </c>
      <c r="G96" s="0" t="n">
        <f aca="false">'Pozsony megye'!G104</f>
        <v>0</v>
      </c>
      <c r="H96" s="0" t="n">
        <f aca="false">'Pozsony megye'!I104</f>
        <v>113</v>
      </c>
      <c r="I96" s="0" t="n">
        <f aca="false">'Pozsony megye'!J104</f>
        <v>1</v>
      </c>
      <c r="J96" s="0" t="n">
        <f aca="false">'Pozsony megye'!K104</f>
        <v>0</v>
      </c>
      <c r="K96" s="0" t="n">
        <f aca="false">'Pozsony megye'!L104</f>
        <v>0</v>
      </c>
      <c r="L96" s="0" t="n">
        <f aca="false">'Pozsony megye'!M104</f>
        <v>0</v>
      </c>
      <c r="M96" s="0" t="n">
        <f aca="false">'Pozsony megye'!O104</f>
        <v>142</v>
      </c>
      <c r="N96" s="0" t="n">
        <f aca="false">'Pozsony megye'!P104</f>
        <v>3</v>
      </c>
      <c r="O96" s="0" t="n">
        <f aca="false">'Pozsony megye'!Q104</f>
        <v>0</v>
      </c>
      <c r="P96" s="0" t="n">
        <f aca="false">'Pozsony megye'!R104</f>
        <v>13</v>
      </c>
      <c r="Q96" s="0" t="n">
        <f aca="false">'Pozsony megye'!S104</f>
        <v>0</v>
      </c>
      <c r="R96" s="0" t="n">
        <f aca="false">'Pozsony megye'!U104</f>
        <v>142</v>
      </c>
      <c r="S96" s="0" t="n">
        <f aca="false">'Pozsony megye'!V104</f>
        <v>0</v>
      </c>
      <c r="T96" s="0" t="n">
        <f aca="false">'Pozsony megye'!W104</f>
        <v>0</v>
      </c>
      <c r="U96" s="0" t="n">
        <f aca="false">'Pozsony megye'!X104</f>
        <v>0</v>
      </c>
      <c r="V96" s="0" t="n">
        <f aca="false">'Pozsony megye'!Y104</f>
        <v>0</v>
      </c>
    </row>
    <row r="97" customFormat="false" ht="13.8" hidden="false" customHeight="false" outlineLevel="0" collapsed="false">
      <c r="A97" s="0" t="str">
        <f aca="false">'Pozsony megye'!A105</f>
        <v>Madarász, Kismadarász</v>
      </c>
      <c r="B97" s="0" t="n">
        <f aca="false">'Pozsony megye'!B105</f>
        <v>67</v>
      </c>
      <c r="C97" s="0" t="n">
        <f aca="false">'Pozsony megye'!C105</f>
        <v>0</v>
      </c>
      <c r="D97" s="0" t="n">
        <f aca="false">'Pozsony megye'!D105</f>
        <v>0</v>
      </c>
      <c r="E97" s="0" t="n">
        <f aca="false">'Pozsony megye'!E105</f>
        <v>0</v>
      </c>
      <c r="F97" s="0" t="n">
        <f aca="false">'Pozsony megye'!F105</f>
        <v>0</v>
      </c>
      <c r="G97" s="0" t="n">
        <f aca="false">'Pozsony megye'!G105</f>
        <v>0</v>
      </c>
      <c r="H97" s="0" t="n">
        <f aca="false">'Pozsony megye'!I105</f>
        <v>71</v>
      </c>
      <c r="I97" s="0" t="n">
        <f aca="false">'Pozsony megye'!J105</f>
        <v>0</v>
      </c>
      <c r="J97" s="0" t="n">
        <f aca="false">'Pozsony megye'!K105</f>
        <v>0</v>
      </c>
      <c r="K97" s="0" t="n">
        <f aca="false">'Pozsony megye'!L105</f>
        <v>0</v>
      </c>
      <c r="L97" s="0" t="n">
        <f aca="false">'Pozsony megye'!M105</f>
        <v>0</v>
      </c>
      <c r="M97" s="0" t="n">
        <f aca="false">'Pozsony megye'!O105</f>
        <v>64</v>
      </c>
      <c r="N97" s="0" t="n">
        <f aca="false">'Pozsony megye'!P105</f>
        <v>0</v>
      </c>
      <c r="O97" s="0" t="n">
        <f aca="false">'Pozsony megye'!Q105</f>
        <v>0</v>
      </c>
      <c r="P97" s="0" t="n">
        <f aca="false">'Pozsony megye'!R105</f>
        <v>0</v>
      </c>
      <c r="Q97" s="0" t="n">
        <f aca="false">'Pozsony megye'!S105</f>
        <v>0</v>
      </c>
      <c r="R97" s="0" t="n">
        <f aca="false">'Pozsony megye'!U105</f>
        <v>65</v>
      </c>
      <c r="S97" s="0" t="n">
        <f aca="false">'Pozsony megye'!V105</f>
        <v>0</v>
      </c>
      <c r="T97" s="0" t="n">
        <f aca="false">'Pozsony megye'!W105</f>
        <v>0</v>
      </c>
      <c r="U97" s="0" t="n">
        <f aca="false">'Pozsony megye'!X105</f>
        <v>0</v>
      </c>
      <c r="V97" s="0" t="n">
        <f aca="false">'Pozsony megye'!Y105</f>
        <v>0</v>
      </c>
    </row>
    <row r="98" customFormat="false" ht="13.8" hidden="false" customHeight="false" outlineLevel="0" collapsed="false">
      <c r="A98" s="0" t="str">
        <f aca="false">'Pozsony megye'!A106</f>
        <v>Magyar (Kis-)</v>
      </c>
      <c r="B98" s="0" t="n">
        <f aca="false">'Pozsony megye'!B106</f>
        <v>421</v>
      </c>
      <c r="C98" s="0" t="n">
        <f aca="false">'Pozsony megye'!C106</f>
        <v>3</v>
      </c>
      <c r="D98" s="0" t="n">
        <f aca="false">'Pozsony megye'!D106</f>
        <v>0</v>
      </c>
      <c r="E98" s="0" t="n">
        <f aca="false">'Pozsony megye'!E106</f>
        <v>1</v>
      </c>
      <c r="F98" s="0" t="n">
        <f aca="false">'Pozsony megye'!F106</f>
        <v>0</v>
      </c>
      <c r="G98" s="0" t="n">
        <f aca="false">'Pozsony megye'!G106</f>
        <v>0</v>
      </c>
      <c r="H98" s="0" t="n">
        <f aca="false">'Pozsony megye'!I106</f>
        <v>398</v>
      </c>
      <c r="I98" s="0" t="n">
        <f aca="false">'Pozsony megye'!J106</f>
        <v>13</v>
      </c>
      <c r="J98" s="0" t="n">
        <f aca="false">'Pozsony megye'!K106</f>
        <v>0</v>
      </c>
      <c r="K98" s="0" t="n">
        <f aca="false">'Pozsony megye'!L106</f>
        <v>8</v>
      </c>
      <c r="L98" s="0" t="n">
        <f aca="false">'Pozsony megye'!M106</f>
        <v>1</v>
      </c>
      <c r="M98" s="0" t="n">
        <f aca="false">'Pozsony megye'!O106</f>
        <v>492</v>
      </c>
      <c r="N98" s="0" t="n">
        <f aca="false">'Pozsony megye'!P106</f>
        <v>8</v>
      </c>
      <c r="O98" s="0" t="n">
        <f aca="false">'Pozsony megye'!Q106</f>
        <v>0</v>
      </c>
      <c r="P98" s="0" t="n">
        <f aca="false">'Pozsony megye'!R106</f>
        <v>9</v>
      </c>
      <c r="Q98" s="0" t="n">
        <f aca="false">'Pozsony megye'!S106</f>
        <v>3</v>
      </c>
      <c r="R98" s="0" t="n">
        <f aca="false">'Pozsony megye'!U106</f>
        <v>459</v>
      </c>
      <c r="S98" s="0" t="n">
        <f aca="false">'Pozsony megye'!V106</f>
        <v>6</v>
      </c>
      <c r="T98" s="0" t="n">
        <f aca="false">'Pozsony megye'!W106</f>
        <v>0</v>
      </c>
      <c r="U98" s="0" t="n">
        <f aca="false">'Pozsony megye'!X106</f>
        <v>2</v>
      </c>
      <c r="V98" s="0" t="n">
        <f aca="false">'Pozsony megye'!Y106</f>
        <v>3</v>
      </c>
    </row>
    <row r="99" customFormat="false" ht="13.8" hidden="false" customHeight="false" outlineLevel="0" collapsed="false">
      <c r="A99" s="0" t="str">
        <f aca="false">'Pozsony megye'!A107</f>
        <v>Magyar (Nagy-)</v>
      </c>
      <c r="B99" s="0" t="n">
        <f aca="false">'Pozsony megye'!B107</f>
        <v>1135</v>
      </c>
      <c r="C99" s="0" t="n">
        <f aca="false">'Pozsony megye'!C107</f>
        <v>40</v>
      </c>
      <c r="D99" s="0" t="n">
        <f aca="false">'Pozsony megye'!D107</f>
        <v>0</v>
      </c>
      <c r="E99" s="0" t="n">
        <f aca="false">'Pozsony megye'!E107</f>
        <v>13</v>
      </c>
      <c r="F99" s="0" t="n">
        <f aca="false">'Pozsony megye'!F107</f>
        <v>0</v>
      </c>
      <c r="G99" s="0" t="n">
        <f aca="false">'Pozsony megye'!G107</f>
        <v>0</v>
      </c>
      <c r="H99" s="0" t="n">
        <f aca="false">'Pozsony megye'!I107</f>
        <v>1005</v>
      </c>
      <c r="I99" s="0" t="n">
        <f aca="false">'Pozsony megye'!J107</f>
        <v>5</v>
      </c>
      <c r="J99" s="0" t="n">
        <f aca="false">'Pozsony megye'!K107</f>
        <v>0</v>
      </c>
      <c r="K99" s="0" t="n">
        <f aca="false">'Pozsony megye'!L107</f>
        <v>12</v>
      </c>
      <c r="L99" s="0" t="n">
        <f aca="false">'Pozsony megye'!M107</f>
        <v>190</v>
      </c>
      <c r="M99" s="0" t="n">
        <f aca="false">'Pozsony megye'!O107</f>
        <v>1268</v>
      </c>
      <c r="N99" s="0" t="n">
        <f aca="false">'Pozsony megye'!P107</f>
        <v>49</v>
      </c>
      <c r="O99" s="0" t="n">
        <f aca="false">'Pozsony megye'!Q107</f>
        <v>1</v>
      </c>
      <c r="P99" s="0" t="n">
        <f aca="false">'Pozsony megye'!R107</f>
        <v>34</v>
      </c>
      <c r="Q99" s="0" t="n">
        <f aca="false">'Pozsony megye'!S107</f>
        <v>1</v>
      </c>
      <c r="R99" s="0" t="n">
        <f aca="false">'Pozsony megye'!U107</f>
        <v>1292</v>
      </c>
      <c r="S99" s="0" t="n">
        <f aca="false">'Pozsony megye'!V107</f>
        <v>24</v>
      </c>
      <c r="T99" s="0" t="n">
        <f aca="false">'Pozsony megye'!W107</f>
        <v>0</v>
      </c>
      <c r="U99" s="0" t="n">
        <f aca="false">'Pozsony megye'!X107</f>
        <v>5</v>
      </c>
      <c r="V99" s="0" t="n">
        <f aca="false">'Pozsony megye'!Y107</f>
        <v>4</v>
      </c>
    </row>
    <row r="100" customFormat="false" ht="13.8" hidden="false" customHeight="false" outlineLevel="0" collapsed="false">
      <c r="A100" s="0" t="str">
        <f aca="false">'Pozsony megye'!A108</f>
        <v>Misérd</v>
      </c>
      <c r="B100" s="0" t="n">
        <f aca="false">'Pozsony megye'!B108</f>
        <v>77</v>
      </c>
      <c r="C100" s="0" t="n">
        <f aca="false">'Pozsony megye'!C108</f>
        <v>525</v>
      </c>
      <c r="D100" s="0" t="n">
        <f aca="false">'Pozsony megye'!D108</f>
        <v>0</v>
      </c>
      <c r="E100" s="0" t="n">
        <f aca="false">'Pozsony megye'!E108</f>
        <v>4</v>
      </c>
      <c r="F100" s="0" t="n">
        <f aca="false">'Pozsony megye'!F108</f>
        <v>42</v>
      </c>
      <c r="G100" s="0" t="n">
        <f aca="false">'Pozsony megye'!G108</f>
        <v>0</v>
      </c>
      <c r="H100" s="0" t="n">
        <f aca="false">'Pozsony megye'!I108</f>
        <v>90</v>
      </c>
      <c r="I100" s="0" t="n">
        <f aca="false">'Pozsony megye'!J108</f>
        <v>478</v>
      </c>
      <c r="J100" s="0" t="n">
        <f aca="false">'Pozsony megye'!K108</f>
        <v>0</v>
      </c>
      <c r="K100" s="0" t="n">
        <f aca="false">'Pozsony megye'!L108</f>
        <v>9</v>
      </c>
      <c r="L100" s="0" t="n">
        <f aca="false">'Pozsony megye'!M108</f>
        <v>0</v>
      </c>
      <c r="M100" s="0" t="n">
        <f aca="false">'Pozsony megye'!O108</f>
        <v>166</v>
      </c>
      <c r="N100" s="0" t="n">
        <f aca="false">'Pozsony megye'!P108</f>
        <v>394</v>
      </c>
      <c r="O100" s="0" t="n">
        <f aca="false">'Pozsony megye'!Q108</f>
        <v>0</v>
      </c>
      <c r="P100" s="0" t="n">
        <f aca="false">'Pozsony megye'!R108</f>
        <v>6</v>
      </c>
      <c r="Q100" s="0" t="n">
        <f aca="false">'Pozsony megye'!S108</f>
        <v>1</v>
      </c>
      <c r="R100" s="0" t="n">
        <f aca="false">'Pozsony megye'!U108</f>
        <v>173</v>
      </c>
      <c r="S100" s="0" t="n">
        <f aca="false">'Pozsony megye'!V108</f>
        <v>383</v>
      </c>
      <c r="T100" s="0" t="n">
        <f aca="false">'Pozsony megye'!W108</f>
        <v>0</v>
      </c>
      <c r="U100" s="0" t="n">
        <f aca="false">'Pozsony megye'!X108</f>
        <v>4</v>
      </c>
      <c r="V100" s="0" t="n">
        <f aca="false">'Pozsony megye'!Y108</f>
        <v>0</v>
      </c>
    </row>
    <row r="101" customFormat="false" ht="13.8" hidden="false" customHeight="false" outlineLevel="0" collapsed="false">
      <c r="A101" s="0" t="str">
        <f aca="false">'Pozsony megye'!A109</f>
        <v>Olgya</v>
      </c>
      <c r="B101" s="0" t="n">
        <f aca="false">'Pozsony megye'!B109</f>
        <v>211</v>
      </c>
      <c r="C101" s="0" t="n">
        <f aca="false">'Pozsony megye'!C109</f>
        <v>4</v>
      </c>
      <c r="D101" s="0" t="n">
        <f aca="false">'Pozsony megye'!D109</f>
        <v>0</v>
      </c>
      <c r="E101" s="0" t="n">
        <f aca="false">'Pozsony megye'!E109</f>
        <v>8</v>
      </c>
      <c r="F101" s="0" t="n">
        <f aca="false">'Pozsony megye'!F109</f>
        <v>0</v>
      </c>
      <c r="G101" s="0" t="n">
        <f aca="false">'Pozsony megye'!G109</f>
        <v>0</v>
      </c>
      <c r="H101" s="0" t="n">
        <f aca="false">'Pozsony megye'!I109</f>
        <v>242</v>
      </c>
      <c r="I101" s="0" t="n">
        <f aca="false">'Pozsony megye'!J109</f>
        <v>5</v>
      </c>
      <c r="J101" s="0" t="n">
        <f aca="false">'Pozsony megye'!K109</f>
        <v>0</v>
      </c>
      <c r="K101" s="0" t="n">
        <f aca="false">'Pozsony megye'!L109</f>
        <v>3</v>
      </c>
      <c r="L101" s="0" t="n">
        <f aca="false">'Pozsony megye'!M109</f>
        <v>0</v>
      </c>
      <c r="M101" s="0" t="n">
        <f aca="false">'Pozsony megye'!O109</f>
        <v>277</v>
      </c>
      <c r="N101" s="0" t="n">
        <f aca="false">'Pozsony megye'!P109</f>
        <v>6</v>
      </c>
      <c r="O101" s="0" t="n">
        <f aca="false">'Pozsony megye'!Q109</f>
        <v>0</v>
      </c>
      <c r="P101" s="0" t="n">
        <f aca="false">'Pozsony megye'!R109</f>
        <v>1</v>
      </c>
      <c r="Q101" s="0" t="n">
        <f aca="false">'Pozsony megye'!S109</f>
        <v>0</v>
      </c>
      <c r="R101" s="0" t="n">
        <f aca="false">'Pozsony megye'!U109</f>
        <v>209</v>
      </c>
      <c r="S101" s="0" t="n">
        <f aca="false">'Pozsony megye'!V109</f>
        <v>0</v>
      </c>
      <c r="T101" s="0" t="n">
        <f aca="false">'Pozsony megye'!W109</f>
        <v>0</v>
      </c>
      <c r="U101" s="0" t="n">
        <f aca="false">'Pozsony megye'!X109</f>
        <v>0</v>
      </c>
      <c r="V101" s="0" t="n">
        <f aca="false">'Pozsony megye'!Y109</f>
        <v>0</v>
      </c>
    </row>
    <row r="102" customFormat="false" ht="13.8" hidden="false" customHeight="false" outlineLevel="0" collapsed="false">
      <c r="A102" s="0" t="str">
        <f aca="false">'Pozsony megye'!A110</f>
        <v>Paka (Csukár-)</v>
      </c>
      <c r="B102" s="0" t="n">
        <f aca="false">'Pozsony megye'!B110</f>
        <v>179</v>
      </c>
      <c r="C102" s="0" t="n">
        <f aca="false">'Pozsony megye'!C110</f>
        <v>26</v>
      </c>
      <c r="D102" s="0" t="n">
        <f aca="false">'Pozsony megye'!D110</f>
        <v>0</v>
      </c>
      <c r="E102" s="0" t="n">
        <f aca="false">'Pozsony megye'!E110</f>
        <v>6</v>
      </c>
      <c r="F102" s="0" t="n">
        <f aca="false">'Pozsony megye'!F110</f>
        <v>1</v>
      </c>
      <c r="G102" s="0" t="n">
        <f aca="false">'Pozsony megye'!G110</f>
        <v>0</v>
      </c>
      <c r="H102" s="0" t="n">
        <f aca="false">'Pozsony megye'!I110</f>
        <v>194</v>
      </c>
      <c r="I102" s="0" t="n">
        <f aca="false">'Pozsony megye'!J110</f>
        <v>0</v>
      </c>
      <c r="J102" s="0" t="n">
        <f aca="false">'Pozsony megye'!K110</f>
        <v>0</v>
      </c>
      <c r="K102" s="0" t="n">
        <f aca="false">'Pozsony megye'!L110</f>
        <v>0</v>
      </c>
      <c r="L102" s="0" t="n">
        <f aca="false">'Pozsony megye'!M110</f>
        <v>0</v>
      </c>
      <c r="M102" s="0" t="n">
        <f aca="false">'Pozsony megye'!O110</f>
        <v>182</v>
      </c>
      <c r="N102" s="0" t="n">
        <f aca="false">'Pozsony megye'!P110</f>
        <v>1</v>
      </c>
      <c r="O102" s="0" t="n">
        <f aca="false">'Pozsony megye'!Q110</f>
        <v>0</v>
      </c>
      <c r="P102" s="0" t="n">
        <f aca="false">'Pozsony megye'!R110</f>
        <v>5</v>
      </c>
      <c r="Q102" s="0" t="n">
        <f aca="false">'Pozsony megye'!S110</f>
        <v>0</v>
      </c>
      <c r="R102" s="0" t="n">
        <f aca="false">'Pozsony megye'!U110</f>
        <v>179</v>
      </c>
      <c r="S102" s="0" t="n">
        <f aca="false">'Pozsony megye'!V110</f>
        <v>0</v>
      </c>
      <c r="T102" s="0" t="n">
        <f aca="false">'Pozsony megye'!W110</f>
        <v>0</v>
      </c>
      <c r="U102" s="0" t="n">
        <f aca="false">'Pozsony megye'!X110</f>
        <v>0</v>
      </c>
      <c r="V102" s="0" t="n">
        <f aca="false">'Pozsony megye'!Y110</f>
        <v>0</v>
      </c>
    </row>
    <row r="103" customFormat="false" ht="13.8" hidden="false" customHeight="false" outlineLevel="0" collapsed="false">
      <c r="A103" s="0" t="str">
        <f aca="false">'Pozsony megye'!A111</f>
        <v>Paka (Kis-)</v>
      </c>
      <c r="B103" s="0" t="n">
        <f aca="false">'Pozsony megye'!B111</f>
        <v>157</v>
      </c>
      <c r="C103" s="0" t="n">
        <f aca="false">'Pozsony megye'!C111</f>
        <v>1</v>
      </c>
      <c r="D103" s="0" t="n">
        <f aca="false">'Pozsony megye'!D111</f>
        <v>0</v>
      </c>
      <c r="E103" s="0" t="n">
        <f aca="false">'Pozsony megye'!E111</f>
        <v>0</v>
      </c>
      <c r="F103" s="0" t="n">
        <f aca="false">'Pozsony megye'!F111</f>
        <v>0</v>
      </c>
      <c r="G103" s="0" t="n">
        <f aca="false">'Pozsony megye'!G111</f>
        <v>0</v>
      </c>
      <c r="H103" s="0" t="n">
        <f aca="false">'Pozsony megye'!I111</f>
        <v>153</v>
      </c>
      <c r="I103" s="0" t="n">
        <f aca="false">'Pozsony megye'!J111</f>
        <v>1</v>
      </c>
      <c r="J103" s="0" t="n">
        <f aca="false">'Pozsony megye'!K111</f>
        <v>0</v>
      </c>
      <c r="K103" s="0" t="n">
        <f aca="false">'Pozsony megye'!L111</f>
        <v>1</v>
      </c>
      <c r="L103" s="0" t="n">
        <f aca="false">'Pozsony megye'!M111</f>
        <v>0</v>
      </c>
      <c r="M103" s="0" t="n">
        <f aca="false">'Pozsony megye'!O111</f>
        <v>156</v>
      </c>
      <c r="N103" s="0" t="n">
        <f aca="false">'Pozsony megye'!P111</f>
        <v>1</v>
      </c>
      <c r="O103" s="0" t="n">
        <f aca="false">'Pozsony megye'!Q111</f>
        <v>0</v>
      </c>
      <c r="P103" s="0" t="n">
        <f aca="false">'Pozsony megye'!R111</f>
        <v>1</v>
      </c>
      <c r="Q103" s="0" t="n">
        <f aca="false">'Pozsony megye'!S111</f>
        <v>0</v>
      </c>
      <c r="R103" s="0" t="n">
        <f aca="false">'Pozsony megye'!U111</f>
        <v>158</v>
      </c>
      <c r="S103" s="0" t="n">
        <f aca="false">'Pozsony megye'!V111</f>
        <v>1</v>
      </c>
      <c r="T103" s="0" t="n">
        <f aca="false">'Pozsony megye'!W111</f>
        <v>0</v>
      </c>
      <c r="U103" s="0" t="n">
        <f aca="false">'Pozsony megye'!X111</f>
        <v>2</v>
      </c>
      <c r="V103" s="0" t="n">
        <f aca="false">'Pozsony megye'!Y111</f>
        <v>0</v>
      </c>
    </row>
    <row r="104" customFormat="false" ht="13.8" hidden="false" customHeight="false" outlineLevel="0" collapsed="false">
      <c r="A104" s="0" t="str">
        <f aca="false">'Pozsony megye'!A112</f>
        <v>Paka (Nagy-)</v>
      </c>
      <c r="B104" s="0" t="n">
        <f aca="false">'Pozsony megye'!B112</f>
        <v>298</v>
      </c>
      <c r="C104" s="0" t="n">
        <f aca="false">'Pozsony megye'!C112</f>
        <v>5</v>
      </c>
      <c r="D104" s="0" t="n">
        <f aca="false">'Pozsony megye'!D112</f>
        <v>0</v>
      </c>
      <c r="E104" s="0" t="n">
        <f aca="false">'Pozsony megye'!E112</f>
        <v>8</v>
      </c>
      <c r="F104" s="0" t="n">
        <f aca="false">'Pozsony megye'!F112</f>
        <v>0</v>
      </c>
      <c r="G104" s="0" t="n">
        <f aca="false">'Pozsony megye'!G112</f>
        <v>0</v>
      </c>
      <c r="H104" s="0" t="n">
        <f aca="false">'Pozsony megye'!I112</f>
        <v>314</v>
      </c>
      <c r="I104" s="0" t="n">
        <f aca="false">'Pozsony megye'!J112</f>
        <v>2</v>
      </c>
      <c r="J104" s="0" t="n">
        <f aca="false">'Pozsony megye'!K112</f>
        <v>0</v>
      </c>
      <c r="K104" s="0" t="n">
        <f aca="false">'Pozsony megye'!L112</f>
        <v>0</v>
      </c>
      <c r="L104" s="0" t="n">
        <f aca="false">'Pozsony megye'!M112</f>
        <v>0</v>
      </c>
      <c r="M104" s="0" t="n">
        <f aca="false">'Pozsony megye'!O112</f>
        <v>318</v>
      </c>
      <c r="N104" s="0" t="n">
        <f aca="false">'Pozsony megye'!P112</f>
        <v>10</v>
      </c>
      <c r="O104" s="0" t="n">
        <f aca="false">'Pozsony megye'!Q112</f>
        <v>0</v>
      </c>
      <c r="P104" s="0" t="n">
        <f aca="false">'Pozsony megye'!R112</f>
        <v>2</v>
      </c>
      <c r="Q104" s="0" t="n">
        <f aca="false">'Pozsony megye'!S112</f>
        <v>0</v>
      </c>
      <c r="R104" s="0" t="n">
        <f aca="false">'Pozsony megye'!U112</f>
        <v>315</v>
      </c>
      <c r="S104" s="0" t="n">
        <f aca="false">'Pozsony megye'!V112</f>
        <v>2</v>
      </c>
      <c r="T104" s="0" t="n">
        <f aca="false">'Pozsony megye'!W112</f>
        <v>0</v>
      </c>
      <c r="U104" s="0" t="n">
        <f aca="false">'Pozsony megye'!X112</f>
        <v>5</v>
      </c>
      <c r="V104" s="0" t="n">
        <f aca="false">'Pozsony megye'!Y112</f>
        <v>0</v>
      </c>
    </row>
    <row r="105" customFormat="false" ht="13.8" hidden="false" customHeight="false" outlineLevel="0" collapsed="false">
      <c r="A105" s="0" t="str">
        <f aca="false">'Pozsony megye'!A113</f>
        <v>Patony (Elő-)</v>
      </c>
      <c r="B105" s="0" t="n">
        <f aca="false">'Pozsony megye'!B113</f>
        <v>286</v>
      </c>
      <c r="C105" s="0" t="n">
        <f aca="false">'Pozsony megye'!C113</f>
        <v>0</v>
      </c>
      <c r="D105" s="0" t="n">
        <f aca="false">'Pozsony megye'!D113</f>
        <v>0</v>
      </c>
      <c r="E105" s="0" t="n">
        <f aca="false">'Pozsony megye'!E113</f>
        <v>0</v>
      </c>
      <c r="F105" s="0" t="n">
        <f aca="false">'Pozsony megye'!F113</f>
        <v>0</v>
      </c>
      <c r="G105" s="0" t="n">
        <f aca="false">'Pozsony megye'!G113</f>
        <v>0</v>
      </c>
      <c r="H105" s="0" t="n">
        <f aca="false">'Pozsony megye'!I113</f>
        <v>274</v>
      </c>
      <c r="I105" s="0" t="n">
        <f aca="false">'Pozsony megye'!J113</f>
        <v>2</v>
      </c>
      <c r="J105" s="0" t="n">
        <f aca="false">'Pozsony megye'!K113</f>
        <v>0</v>
      </c>
      <c r="K105" s="0" t="n">
        <f aca="false">'Pozsony megye'!L113</f>
        <v>1</v>
      </c>
      <c r="L105" s="0" t="n">
        <f aca="false">'Pozsony megye'!M113</f>
        <v>0</v>
      </c>
      <c r="M105" s="0" t="n">
        <f aca="false">'Pozsony megye'!O113</f>
        <v>275</v>
      </c>
      <c r="N105" s="0" t="n">
        <f aca="false">'Pozsony megye'!P113</f>
        <v>0</v>
      </c>
      <c r="O105" s="0" t="n">
        <f aca="false">'Pozsony megye'!Q113</f>
        <v>0</v>
      </c>
      <c r="P105" s="0" t="n">
        <f aca="false">'Pozsony megye'!R113</f>
        <v>4</v>
      </c>
      <c r="Q105" s="0" t="n">
        <f aca="false">'Pozsony megye'!S113</f>
        <v>6</v>
      </c>
      <c r="R105" s="0" t="n">
        <f aca="false">'Pozsony megye'!U113</f>
        <v>246</v>
      </c>
      <c r="S105" s="0" t="n">
        <f aca="false">'Pozsony megye'!V113</f>
        <v>0</v>
      </c>
      <c r="T105" s="0" t="n">
        <f aca="false">'Pozsony megye'!W113</f>
        <v>0</v>
      </c>
      <c r="U105" s="0" t="n">
        <f aca="false">'Pozsony megye'!X113</f>
        <v>0</v>
      </c>
      <c r="V105" s="0" t="n">
        <f aca="false">'Pozsony megye'!Y113</f>
        <v>0</v>
      </c>
    </row>
    <row r="106" customFormat="false" ht="13.8" hidden="false" customHeight="false" outlineLevel="0" collapsed="false">
      <c r="A106" s="0" t="str">
        <f aca="false">'Pozsony megye'!A114</f>
        <v>Prukk, Dunahidas</v>
      </c>
      <c r="B106" s="0" t="n">
        <f aca="false">'Pozsony megye'!B114</f>
        <v>314</v>
      </c>
      <c r="C106" s="0" t="n">
        <f aca="false">'Pozsony megye'!C114</f>
        <v>549</v>
      </c>
      <c r="D106" s="0" t="n">
        <f aca="false">'Pozsony megye'!D114</f>
        <v>0</v>
      </c>
      <c r="E106" s="0" t="n">
        <f aca="false">'Pozsony megye'!E114</f>
        <v>10</v>
      </c>
      <c r="F106" s="0" t="n">
        <f aca="false">'Pozsony megye'!F114</f>
        <v>0</v>
      </c>
      <c r="G106" s="0" t="n">
        <f aca="false">'Pozsony megye'!G114</f>
        <v>0</v>
      </c>
      <c r="H106" s="0" t="n">
        <f aca="false">'Pozsony megye'!I114</f>
        <v>93</v>
      </c>
      <c r="I106" s="0" t="n">
        <f aca="false">'Pozsony megye'!J114</f>
        <v>941</v>
      </c>
      <c r="J106" s="0" t="n">
        <f aca="false">'Pozsony megye'!K114</f>
        <v>0</v>
      </c>
      <c r="K106" s="0" t="n">
        <f aca="false">'Pozsony megye'!L114</f>
        <v>13</v>
      </c>
      <c r="L106" s="0" t="n">
        <f aca="false">'Pozsony megye'!M114</f>
        <v>0</v>
      </c>
      <c r="M106" s="0" t="n">
        <f aca="false">'Pozsony megye'!O114</f>
        <v>97</v>
      </c>
      <c r="N106" s="0" t="n">
        <f aca="false">'Pozsony megye'!P114</f>
        <v>917</v>
      </c>
      <c r="O106" s="0" t="n">
        <f aca="false">'Pozsony megye'!Q114</f>
        <v>0</v>
      </c>
      <c r="P106" s="0" t="n">
        <f aca="false">'Pozsony megye'!R114</f>
        <v>10</v>
      </c>
      <c r="Q106" s="0" t="n">
        <f aca="false">'Pozsony megye'!S114</f>
        <v>1</v>
      </c>
      <c r="R106" s="0" t="n">
        <f aca="false">'Pozsony megye'!U114</f>
        <v>121</v>
      </c>
      <c r="S106" s="0" t="n">
        <f aca="false">'Pozsony megye'!V114</f>
        <v>1008</v>
      </c>
      <c r="T106" s="0" t="n">
        <f aca="false">'Pozsony megye'!W114</f>
        <v>0</v>
      </c>
      <c r="U106" s="0" t="n">
        <f aca="false">'Pozsony megye'!X114</f>
        <v>22</v>
      </c>
      <c r="V106" s="0" t="n">
        <f aca="false">'Pozsony megye'!Y114</f>
        <v>10</v>
      </c>
    </row>
    <row r="107" customFormat="false" ht="13.8" hidden="false" customHeight="false" outlineLevel="0" collapsed="false">
      <c r="A107" s="0" t="str">
        <f aca="false">'Pozsony megye'!A115</f>
        <v>Püspöki, Pozsonypüspöki</v>
      </c>
      <c r="B107" s="0" t="n">
        <f aca="false">'Pozsony megye'!B115</f>
        <v>1470</v>
      </c>
      <c r="C107" s="0" t="n">
        <f aca="false">'Pozsony megye'!C115</f>
        <v>110</v>
      </c>
      <c r="D107" s="0" t="n">
        <f aca="false">'Pozsony megye'!D115</f>
        <v>0</v>
      </c>
      <c r="E107" s="0" t="n">
        <f aca="false">'Pozsony megye'!E115</f>
        <v>59</v>
      </c>
      <c r="F107" s="0" t="n">
        <f aca="false">'Pozsony megye'!F115</f>
        <v>0</v>
      </c>
      <c r="G107" s="0" t="n">
        <f aca="false">'Pozsony megye'!G115</f>
        <v>0</v>
      </c>
      <c r="H107" s="0" t="n">
        <f aca="false">'Pozsony megye'!I115</f>
        <v>1572</v>
      </c>
      <c r="I107" s="0" t="n">
        <f aca="false">'Pozsony megye'!J115</f>
        <v>112</v>
      </c>
      <c r="J107" s="0" t="n">
        <f aca="false">'Pozsony megye'!K115</f>
        <v>0</v>
      </c>
      <c r="K107" s="0" t="n">
        <f aca="false">'Pozsony megye'!L115</f>
        <v>36</v>
      </c>
      <c r="L107" s="0" t="n">
        <f aca="false">'Pozsony megye'!M115</f>
        <v>69</v>
      </c>
      <c r="M107" s="0" t="n">
        <f aca="false">'Pozsony megye'!O115</f>
        <v>1676</v>
      </c>
      <c r="N107" s="0" t="n">
        <f aca="false">'Pozsony megye'!P115</f>
        <v>92</v>
      </c>
      <c r="O107" s="0" t="n">
        <f aca="false">'Pozsony megye'!Q115</f>
        <v>0</v>
      </c>
      <c r="P107" s="0" t="n">
        <f aca="false">'Pozsony megye'!R115</f>
        <v>46</v>
      </c>
      <c r="Q107" s="0" t="n">
        <f aca="false">'Pozsony megye'!S115</f>
        <v>105</v>
      </c>
      <c r="R107" s="0" t="n">
        <f aca="false">'Pozsony megye'!U115</f>
        <v>2053</v>
      </c>
      <c r="S107" s="0" t="n">
        <f aca="false">'Pozsony megye'!V115</f>
        <v>61</v>
      </c>
      <c r="T107" s="0" t="n">
        <f aca="false">'Pozsony megye'!W115</f>
        <v>1</v>
      </c>
      <c r="U107" s="0" t="n">
        <f aca="false">'Pozsony megye'!X115</f>
        <v>25</v>
      </c>
      <c r="V107" s="0" t="n">
        <f aca="false">'Pozsony megye'!Y115</f>
        <v>8</v>
      </c>
    </row>
    <row r="108" customFormat="false" ht="13.8" hidden="false" customHeight="false" outlineLevel="0" collapsed="false">
      <c r="A108" s="0" t="str">
        <f aca="false">'Pozsony megye'!A116</f>
        <v>Sárosfá</v>
      </c>
      <c r="B108" s="0" t="n">
        <f aca="false">'Pozsony megye'!B116</f>
        <v>333</v>
      </c>
      <c r="C108" s="0" t="n">
        <f aca="false">'Pozsony megye'!C116</f>
        <v>0</v>
      </c>
      <c r="D108" s="0" t="n">
        <f aca="false">'Pozsony megye'!D116</f>
        <v>0</v>
      </c>
      <c r="E108" s="0" t="n">
        <f aca="false">'Pozsony megye'!E116</f>
        <v>0</v>
      </c>
      <c r="F108" s="0" t="n">
        <f aca="false">'Pozsony megye'!F116</f>
        <v>0</v>
      </c>
      <c r="G108" s="0" t="n">
        <f aca="false">'Pozsony megye'!G116</f>
        <v>0</v>
      </c>
      <c r="H108" s="0" t="n">
        <f aca="false">'Pozsony megye'!I116</f>
        <v>307</v>
      </c>
      <c r="I108" s="0" t="n">
        <f aca="false">'Pozsony megye'!J116</f>
        <v>8</v>
      </c>
      <c r="J108" s="0" t="n">
        <f aca="false">'Pozsony megye'!K116</f>
        <v>0</v>
      </c>
      <c r="K108" s="0" t="n">
        <f aca="false">'Pozsony megye'!L116</f>
        <v>1</v>
      </c>
      <c r="L108" s="0" t="n">
        <f aca="false">'Pozsony megye'!M116</f>
        <v>0</v>
      </c>
      <c r="M108" s="0" t="n">
        <f aca="false">'Pozsony megye'!O116</f>
        <v>330</v>
      </c>
      <c r="N108" s="0" t="n">
        <f aca="false">'Pozsony megye'!P116</f>
        <v>0</v>
      </c>
      <c r="O108" s="0" t="n">
        <f aca="false">'Pozsony megye'!Q116</f>
        <v>0</v>
      </c>
      <c r="P108" s="0" t="n">
        <f aca="false">'Pozsony megye'!R116</f>
        <v>1</v>
      </c>
      <c r="Q108" s="0" t="n">
        <f aca="false">'Pozsony megye'!S116</f>
        <v>0</v>
      </c>
      <c r="R108" s="0" t="n">
        <f aca="false">'Pozsony megye'!U116</f>
        <v>368</v>
      </c>
      <c r="S108" s="0" t="n">
        <f aca="false">'Pozsony megye'!V116</f>
        <v>0</v>
      </c>
      <c r="T108" s="0" t="n">
        <f aca="false">'Pozsony megye'!W116</f>
        <v>0</v>
      </c>
      <c r="U108" s="0" t="n">
        <f aca="false">'Pozsony megye'!X116</f>
        <v>0</v>
      </c>
      <c r="V108" s="0" t="n">
        <f aca="false">'Pozsony megye'!Y116</f>
        <v>1</v>
      </c>
    </row>
    <row r="109" customFormat="false" ht="13.8" hidden="false" customHeight="false" outlineLevel="0" collapsed="false">
      <c r="A109" s="0" t="str">
        <f aca="false">'Pozsony megye'!A117</f>
        <v>Szarva (Nagy-)</v>
      </c>
      <c r="B109" s="0" t="n">
        <f aca="false">'Pozsony megye'!B117</f>
        <v>398</v>
      </c>
      <c r="C109" s="0" t="n">
        <f aca="false">'Pozsony megye'!C117</f>
        <v>7</v>
      </c>
      <c r="D109" s="0" t="n">
        <f aca="false">'Pozsony megye'!D117</f>
        <v>0</v>
      </c>
      <c r="E109" s="0" t="n">
        <f aca="false">'Pozsony megye'!E117</f>
        <v>6</v>
      </c>
      <c r="F109" s="0" t="n">
        <f aca="false">'Pozsony megye'!F117</f>
        <v>0</v>
      </c>
      <c r="G109" s="0" t="n">
        <f aca="false">'Pozsony megye'!G117</f>
        <v>0</v>
      </c>
      <c r="H109" s="0" t="n">
        <f aca="false">'Pozsony megye'!I117</f>
        <v>379</v>
      </c>
      <c r="I109" s="0" t="n">
        <f aca="false">'Pozsony megye'!J117</f>
        <v>6</v>
      </c>
      <c r="J109" s="0" t="n">
        <f aca="false">'Pozsony megye'!K117</f>
        <v>0</v>
      </c>
      <c r="K109" s="0" t="n">
        <f aca="false">'Pozsony megye'!L117</f>
        <v>2</v>
      </c>
      <c r="L109" s="0" t="n">
        <f aca="false">'Pozsony megye'!M117</f>
        <v>0</v>
      </c>
      <c r="M109" s="0" t="n">
        <f aca="false">'Pozsony megye'!O117</f>
        <v>441</v>
      </c>
      <c r="N109" s="0" t="n">
        <f aca="false">'Pozsony megye'!P117</f>
        <v>1</v>
      </c>
      <c r="O109" s="0" t="n">
        <f aca="false">'Pozsony megye'!Q117</f>
        <v>0</v>
      </c>
      <c r="P109" s="0" t="n">
        <f aca="false">'Pozsony megye'!R117</f>
        <v>6</v>
      </c>
      <c r="Q109" s="0" t="n">
        <f aca="false">'Pozsony megye'!S117</f>
        <v>1</v>
      </c>
      <c r="R109" s="0" t="n">
        <f aca="false">'Pozsony megye'!U117</f>
        <v>446</v>
      </c>
      <c r="S109" s="0" t="n">
        <f aca="false">'Pozsony megye'!V117</f>
        <v>2</v>
      </c>
      <c r="T109" s="0" t="n">
        <f aca="false">'Pozsony megye'!W117</f>
        <v>0</v>
      </c>
      <c r="U109" s="0" t="n">
        <f aca="false">'Pozsony megye'!X117</f>
        <v>0</v>
      </c>
      <c r="V109" s="0" t="n">
        <f aca="false">'Pozsony megye'!Y117</f>
        <v>0</v>
      </c>
    </row>
    <row r="110" customFormat="false" ht="13.8" hidden="false" customHeight="false" outlineLevel="0" collapsed="false">
      <c r="A110" s="0" t="str">
        <f aca="false">'Pozsony megye'!A118</f>
        <v>Szász</v>
      </c>
      <c r="B110" s="0" t="n">
        <f aca="false">'Pozsony megye'!B118</f>
        <v>241</v>
      </c>
      <c r="C110" s="0" t="n">
        <f aca="false">'Pozsony megye'!C118</f>
        <v>5</v>
      </c>
      <c r="D110" s="0" t="n">
        <f aca="false">'Pozsony megye'!D118</f>
        <v>0</v>
      </c>
      <c r="E110" s="0" t="n">
        <f aca="false">'Pozsony megye'!E118</f>
        <v>11</v>
      </c>
      <c r="F110" s="0" t="n">
        <f aca="false">'Pozsony megye'!F118</f>
        <v>0</v>
      </c>
      <c r="G110" s="0" t="n">
        <f aca="false">'Pozsony megye'!G118</f>
        <v>0</v>
      </c>
      <c r="H110" s="0" t="n">
        <f aca="false">'Pozsony megye'!I118</f>
        <v>271</v>
      </c>
      <c r="I110" s="0" t="n">
        <f aca="false">'Pozsony megye'!J118</f>
        <v>0</v>
      </c>
      <c r="J110" s="0" t="n">
        <f aca="false">'Pozsony megye'!K118</f>
        <v>0</v>
      </c>
      <c r="K110" s="0" t="n">
        <f aca="false">'Pozsony megye'!L118</f>
        <v>0</v>
      </c>
      <c r="L110" s="0" t="n">
        <f aca="false">'Pozsony megye'!M118</f>
        <v>0</v>
      </c>
      <c r="M110" s="0" t="n">
        <f aca="false">'Pozsony megye'!O118</f>
        <v>269</v>
      </c>
      <c r="N110" s="0" t="n">
        <f aca="false">'Pozsony megye'!P118</f>
        <v>1</v>
      </c>
      <c r="O110" s="0" t="n">
        <f aca="false">'Pozsony megye'!Q118</f>
        <v>0</v>
      </c>
      <c r="P110" s="0" t="n">
        <f aca="false">'Pozsony megye'!R118</f>
        <v>11</v>
      </c>
      <c r="Q110" s="0" t="n">
        <f aca="false">'Pozsony megye'!S118</f>
        <v>0</v>
      </c>
      <c r="R110" s="0" t="n">
        <f aca="false">'Pozsony megye'!U118</f>
        <v>323</v>
      </c>
      <c r="S110" s="0" t="n">
        <f aca="false">'Pozsony megye'!V118</f>
        <v>0</v>
      </c>
      <c r="T110" s="0" t="n">
        <f aca="false">'Pozsony megye'!W118</f>
        <v>0</v>
      </c>
      <c r="U110" s="0" t="n">
        <f aca="false">'Pozsony megye'!X118</f>
        <v>7</v>
      </c>
      <c r="V110" s="0" t="n">
        <f aca="false">'Pozsony megye'!Y118</f>
        <v>0</v>
      </c>
    </row>
    <row r="111" customFormat="false" ht="13.8" hidden="false" customHeight="false" outlineLevel="0" collapsed="false">
      <c r="A111" s="0" t="str">
        <f aca="false">'Pozsony megye'!A119</f>
        <v>Szemet</v>
      </c>
      <c r="B111" s="0" t="n">
        <f aca="false">'Pozsony megye'!B119</f>
        <v>419</v>
      </c>
      <c r="C111" s="0" t="n">
        <f aca="false">'Pozsony megye'!C119</f>
        <v>18</v>
      </c>
      <c r="D111" s="0" t="n">
        <f aca="false">'Pozsony megye'!D119</f>
        <v>0</v>
      </c>
      <c r="E111" s="0" t="n">
        <f aca="false">'Pozsony megye'!E119</f>
        <v>0</v>
      </c>
      <c r="F111" s="0" t="n">
        <f aca="false">'Pozsony megye'!F119</f>
        <v>0</v>
      </c>
      <c r="G111" s="0" t="n">
        <f aca="false">'Pozsony megye'!G119</f>
        <v>0</v>
      </c>
      <c r="H111" s="0" t="n">
        <f aca="false">'Pozsony megye'!I119</f>
        <v>456</v>
      </c>
      <c r="I111" s="0" t="n">
        <f aca="false">'Pozsony megye'!J119</f>
        <v>8</v>
      </c>
      <c r="J111" s="0" t="n">
        <f aca="false">'Pozsony megye'!K119</f>
        <v>2</v>
      </c>
      <c r="K111" s="0" t="n">
        <f aca="false">'Pozsony megye'!L119</f>
        <v>5</v>
      </c>
      <c r="L111" s="0" t="n">
        <f aca="false">'Pozsony megye'!M119</f>
        <v>0</v>
      </c>
      <c r="M111" s="0" t="n">
        <f aca="false">'Pozsony megye'!O119</f>
        <v>410</v>
      </c>
      <c r="N111" s="0" t="n">
        <f aca="false">'Pozsony megye'!P119</f>
        <v>5</v>
      </c>
      <c r="O111" s="0" t="n">
        <f aca="false">'Pozsony megye'!Q119</f>
        <v>0</v>
      </c>
      <c r="P111" s="0" t="n">
        <f aca="false">'Pozsony megye'!R119</f>
        <v>4</v>
      </c>
      <c r="Q111" s="0" t="n">
        <f aca="false">'Pozsony megye'!S119</f>
        <v>0</v>
      </c>
      <c r="R111" s="0" t="n">
        <f aca="false">'Pozsony megye'!U119</f>
        <v>469</v>
      </c>
      <c r="S111" s="0" t="n">
        <f aca="false">'Pozsony megye'!V119</f>
        <v>2</v>
      </c>
      <c r="T111" s="0" t="n">
        <f aca="false">'Pozsony megye'!W119</f>
        <v>0</v>
      </c>
      <c r="U111" s="0" t="n">
        <f aca="false">'Pozsony megye'!X119</f>
        <v>9</v>
      </c>
      <c r="V111" s="0" t="n">
        <f aca="false">'Pozsony megye'!Y119</f>
        <v>0</v>
      </c>
    </row>
    <row r="112" customFormat="false" ht="13.8" hidden="false" customHeight="false" outlineLevel="0" collapsed="false">
      <c r="A112" s="0" t="str">
        <f aca="false">'Pozsony megye'!A120</f>
        <v>Szunyogdi</v>
      </c>
      <c r="B112" s="0" t="n">
        <f aca="false">'Pozsony megye'!B120</f>
        <v>421</v>
      </c>
      <c r="C112" s="0" t="n">
        <f aca="false">'Pozsony megye'!C120</f>
        <v>20</v>
      </c>
      <c r="D112" s="0" t="n">
        <f aca="false">'Pozsony megye'!D120</f>
        <v>0</v>
      </c>
      <c r="E112" s="0" t="n">
        <f aca="false">'Pozsony megye'!E120</f>
        <v>11</v>
      </c>
      <c r="F112" s="0" t="n">
        <f aca="false">'Pozsony megye'!F120</f>
        <v>0</v>
      </c>
      <c r="G112" s="0" t="n">
        <f aca="false">'Pozsony megye'!G120</f>
        <v>0</v>
      </c>
      <c r="H112" s="0" t="n">
        <f aca="false">'Pozsony megye'!I120</f>
        <v>467</v>
      </c>
      <c r="I112" s="0" t="n">
        <f aca="false">'Pozsony megye'!J120</f>
        <v>0</v>
      </c>
      <c r="J112" s="0" t="n">
        <f aca="false">'Pozsony megye'!K120</f>
        <v>0</v>
      </c>
      <c r="K112" s="0" t="n">
        <f aca="false">'Pozsony megye'!L120</f>
        <v>0</v>
      </c>
      <c r="L112" s="0" t="n">
        <f aca="false">'Pozsony megye'!M120</f>
        <v>0</v>
      </c>
      <c r="M112" s="0" t="n">
        <f aca="false">'Pozsony megye'!O120</f>
        <v>486</v>
      </c>
      <c r="N112" s="0" t="n">
        <f aca="false">'Pozsony megye'!P120</f>
        <v>14</v>
      </c>
      <c r="O112" s="0" t="n">
        <f aca="false">'Pozsony megye'!Q120</f>
        <v>0</v>
      </c>
      <c r="P112" s="0" t="n">
        <f aca="false">'Pozsony megye'!R120</f>
        <v>3</v>
      </c>
      <c r="Q112" s="0" t="n">
        <f aca="false">'Pozsony megye'!S120</f>
        <v>1</v>
      </c>
      <c r="R112" s="0" t="n">
        <f aca="false">'Pozsony megye'!U120</f>
        <v>514</v>
      </c>
      <c r="S112" s="0" t="n">
        <f aca="false">'Pozsony megye'!V120</f>
        <v>11</v>
      </c>
      <c r="T112" s="0" t="n">
        <f aca="false">'Pozsony megye'!W120</f>
        <v>0</v>
      </c>
      <c r="U112" s="0" t="n">
        <f aca="false">'Pozsony megye'!X120</f>
        <v>7</v>
      </c>
      <c r="V112" s="0" t="n">
        <f aca="false">'Pozsony megye'!Y120</f>
        <v>0</v>
      </c>
    </row>
    <row r="113" customFormat="false" ht="13.8" hidden="false" customHeight="false" outlineLevel="0" collapsed="false">
      <c r="A113" s="0" t="str">
        <f aca="false">'Pozsony megye'!A121</f>
        <v>Tárnok, Csallóköztárnok</v>
      </c>
      <c r="B113" s="0" t="n">
        <f aca="false">'Pozsony megye'!B121</f>
        <v>369</v>
      </c>
      <c r="C113" s="0" t="n">
        <f aca="false">'Pozsony megye'!C121</f>
        <v>10</v>
      </c>
      <c r="D113" s="0" t="n">
        <f aca="false">'Pozsony megye'!D121</f>
        <v>0</v>
      </c>
      <c r="E113" s="0" t="n">
        <f aca="false">'Pozsony megye'!E121</f>
        <v>1</v>
      </c>
      <c r="F113" s="0" t="n">
        <f aca="false">'Pozsony megye'!F121</f>
        <v>0</v>
      </c>
      <c r="G113" s="0" t="n">
        <f aca="false">'Pozsony megye'!G121</f>
        <v>0</v>
      </c>
      <c r="H113" s="0" t="n">
        <f aca="false">'Pozsony megye'!I121</f>
        <v>355</v>
      </c>
      <c r="I113" s="0" t="n">
        <f aca="false">'Pozsony megye'!J121</f>
        <v>3</v>
      </c>
      <c r="J113" s="0" t="n">
        <f aca="false">'Pozsony megye'!K121</f>
        <v>0</v>
      </c>
      <c r="K113" s="0" t="n">
        <f aca="false">'Pozsony megye'!L121</f>
        <v>1</v>
      </c>
      <c r="L113" s="0" t="n">
        <f aca="false">'Pozsony megye'!M121</f>
        <v>0</v>
      </c>
      <c r="M113" s="0" t="n">
        <f aca="false">'Pozsony megye'!O121</f>
        <v>402</v>
      </c>
      <c r="N113" s="0" t="n">
        <f aca="false">'Pozsony megye'!P121</f>
        <v>2</v>
      </c>
      <c r="O113" s="0" t="n">
        <f aca="false">'Pozsony megye'!Q121</f>
        <v>0</v>
      </c>
      <c r="P113" s="0" t="n">
        <f aca="false">'Pozsony megye'!R121</f>
        <v>0</v>
      </c>
      <c r="Q113" s="0" t="n">
        <f aca="false">'Pozsony megye'!S121</f>
        <v>0</v>
      </c>
      <c r="R113" s="0" t="n">
        <f aca="false">'Pozsony megye'!U121</f>
        <v>416</v>
      </c>
      <c r="S113" s="0" t="n">
        <f aca="false">'Pozsony megye'!V121</f>
        <v>5</v>
      </c>
      <c r="T113" s="0" t="n">
        <f aca="false">'Pozsony megye'!W121</f>
        <v>0</v>
      </c>
      <c r="U113" s="0" t="n">
        <f aca="false">'Pozsony megye'!X121</f>
        <v>2</v>
      </c>
      <c r="V113" s="0" t="n">
        <f aca="false">'Pozsony megye'!Y121</f>
        <v>0</v>
      </c>
    </row>
    <row r="114" customFormat="false" ht="13.8" hidden="false" customHeight="false" outlineLevel="0" collapsed="false">
      <c r="A114" s="0" t="str">
        <f aca="false">'Pozsony megye'!A122</f>
        <v>Tejfalu</v>
      </c>
      <c r="B114" s="0" t="n">
        <f aca="false">'Pozsony megye'!B122</f>
        <v>727</v>
      </c>
      <c r="C114" s="0" t="n">
        <f aca="false">'Pozsony megye'!C122</f>
        <v>2</v>
      </c>
      <c r="D114" s="0" t="n">
        <f aca="false">'Pozsony megye'!D122</f>
        <v>0</v>
      </c>
      <c r="E114" s="0" t="n">
        <f aca="false">'Pozsony megye'!E122</f>
        <v>0</v>
      </c>
      <c r="F114" s="0" t="n">
        <f aca="false">'Pozsony megye'!F122</f>
        <v>1</v>
      </c>
      <c r="G114" s="0" t="n">
        <f aca="false">'Pozsony megye'!G122</f>
        <v>0</v>
      </c>
      <c r="H114" s="0" t="n">
        <f aca="false">'Pozsony megye'!I122</f>
        <v>667</v>
      </c>
      <c r="I114" s="0" t="n">
        <f aca="false">'Pozsony megye'!J122</f>
        <v>14</v>
      </c>
      <c r="J114" s="0" t="n">
        <f aca="false">'Pozsony megye'!K122</f>
        <v>0</v>
      </c>
      <c r="K114" s="0" t="n">
        <f aca="false">'Pozsony megye'!L122</f>
        <v>3</v>
      </c>
      <c r="L114" s="0" t="n">
        <f aca="false">'Pozsony megye'!M122</f>
        <v>3</v>
      </c>
      <c r="M114" s="0" t="n">
        <f aca="false">'Pozsony megye'!O122</f>
        <v>746</v>
      </c>
      <c r="N114" s="0" t="n">
        <f aca="false">'Pozsony megye'!P122</f>
        <v>1</v>
      </c>
      <c r="O114" s="0" t="n">
        <f aca="false">'Pozsony megye'!Q122</f>
        <v>0</v>
      </c>
      <c r="P114" s="0" t="n">
        <f aca="false">'Pozsony megye'!R122</f>
        <v>0</v>
      </c>
      <c r="Q114" s="0" t="n">
        <f aca="false">'Pozsony megye'!S122</f>
        <v>1</v>
      </c>
      <c r="R114" s="0" t="n">
        <f aca="false">'Pozsony megye'!U122</f>
        <v>792</v>
      </c>
      <c r="S114" s="0" t="n">
        <f aca="false">'Pozsony megye'!V122</f>
        <v>4</v>
      </c>
      <c r="T114" s="0" t="n">
        <f aca="false">'Pozsony megye'!W122</f>
        <v>0</v>
      </c>
      <c r="U114" s="0" t="n">
        <f aca="false">'Pozsony megye'!X122</f>
        <v>0</v>
      </c>
      <c r="V114" s="0" t="n">
        <f aca="false">'Pozsony megye'!Y122</f>
        <v>0</v>
      </c>
    </row>
    <row r="115" customFormat="false" ht="13.8" hidden="false" customHeight="false" outlineLevel="0" collapsed="false">
      <c r="A115" s="0" t="str">
        <f aca="false">'Pozsony megye'!A123</f>
        <v>Tonkháza</v>
      </c>
      <c r="B115" s="0" t="n">
        <f aca="false">'Pozsony megye'!B123</f>
        <v>175</v>
      </c>
      <c r="C115" s="0" t="n">
        <f aca="false">'Pozsony megye'!C123</f>
        <v>20</v>
      </c>
      <c r="D115" s="0" t="n">
        <f aca="false">'Pozsony megye'!D123</f>
        <v>0</v>
      </c>
      <c r="E115" s="0" t="n">
        <f aca="false">'Pozsony megye'!E123</f>
        <v>26</v>
      </c>
      <c r="F115" s="0" t="n">
        <f aca="false">'Pozsony megye'!F123</f>
        <v>0</v>
      </c>
      <c r="G115" s="0" t="n">
        <f aca="false">'Pozsony megye'!G123</f>
        <v>0</v>
      </c>
      <c r="H115" s="0" t="n">
        <f aca="false">'Pozsony megye'!I123</f>
        <v>208</v>
      </c>
      <c r="I115" s="0" t="n">
        <f aca="false">'Pozsony megye'!J123</f>
        <v>3</v>
      </c>
      <c r="J115" s="0" t="n">
        <f aca="false">'Pozsony megye'!K123</f>
        <v>0</v>
      </c>
      <c r="K115" s="0" t="n">
        <f aca="false">'Pozsony megye'!L123</f>
        <v>8</v>
      </c>
      <c r="L115" s="0" t="n">
        <f aca="false">'Pozsony megye'!M123</f>
        <v>0</v>
      </c>
      <c r="M115" s="0" t="n">
        <f aca="false">'Pozsony megye'!O123</f>
        <v>233</v>
      </c>
      <c r="N115" s="0" t="n">
        <f aca="false">'Pozsony megye'!P123</f>
        <v>0</v>
      </c>
      <c r="O115" s="0" t="n">
        <f aca="false">'Pozsony megye'!Q123</f>
        <v>0</v>
      </c>
      <c r="P115" s="0" t="n">
        <f aca="false">'Pozsony megye'!R123</f>
        <v>3</v>
      </c>
      <c r="Q115" s="0" t="n">
        <f aca="false">'Pozsony megye'!S123</f>
        <v>2</v>
      </c>
      <c r="R115" s="0" t="n">
        <f aca="false">'Pozsony megye'!U123</f>
        <v>214</v>
      </c>
      <c r="S115" s="0" t="n">
        <f aca="false">'Pozsony megye'!V123</f>
        <v>0</v>
      </c>
      <c r="T115" s="0" t="n">
        <f aca="false">'Pozsony megye'!W123</f>
        <v>0</v>
      </c>
      <c r="U115" s="0" t="n">
        <f aca="false">'Pozsony megye'!X123</f>
        <v>0</v>
      </c>
      <c r="V115" s="0" t="n">
        <f aca="false">'Pozsony megye'!Y123</f>
        <v>0</v>
      </c>
    </row>
    <row r="116" customFormat="false" ht="13.8" hidden="false" customHeight="false" outlineLevel="0" collapsed="false">
      <c r="A116" s="0" t="str">
        <f aca="false">'Pozsony megye'!A124</f>
        <v>Torcs</v>
      </c>
      <c r="B116" s="0" t="n">
        <f aca="false">'Pozsony megye'!B124</f>
        <v>54</v>
      </c>
      <c r="C116" s="0" t="n">
        <f aca="false">'Pozsony megye'!C124</f>
        <v>246</v>
      </c>
      <c r="D116" s="0" t="n">
        <f aca="false">'Pozsony megye'!D124</f>
        <v>0</v>
      </c>
      <c r="E116" s="0" t="n">
        <f aca="false">'Pozsony megye'!E124</f>
        <v>5</v>
      </c>
      <c r="F116" s="0" t="n">
        <f aca="false">'Pozsony megye'!F124</f>
        <v>0</v>
      </c>
      <c r="G116" s="0" t="n">
        <f aca="false">'Pozsony megye'!G124</f>
        <v>0</v>
      </c>
      <c r="H116" s="0" t="n">
        <f aca="false">'Pozsony megye'!I124</f>
        <v>18</v>
      </c>
      <c r="I116" s="0" t="n">
        <f aca="false">'Pozsony megye'!J124</f>
        <v>224</v>
      </c>
      <c r="J116" s="0" t="n">
        <f aca="false">'Pozsony megye'!K124</f>
        <v>0</v>
      </c>
      <c r="K116" s="0" t="n">
        <f aca="false">'Pozsony megye'!L124</f>
        <v>0</v>
      </c>
      <c r="L116" s="0" t="n">
        <f aca="false">'Pozsony megye'!M124</f>
        <v>0</v>
      </c>
      <c r="M116" s="0" t="n">
        <f aca="false">'Pozsony megye'!O124</f>
        <v>51</v>
      </c>
      <c r="N116" s="0" t="n">
        <f aca="false">'Pozsony megye'!P124</f>
        <v>205</v>
      </c>
      <c r="O116" s="0" t="n">
        <f aca="false">'Pozsony megye'!Q124</f>
        <v>0</v>
      </c>
      <c r="P116" s="0" t="n">
        <f aca="false">'Pozsony megye'!R124</f>
        <v>1</v>
      </c>
      <c r="Q116" s="0" t="n">
        <f aca="false">'Pozsony megye'!S124</f>
        <v>0</v>
      </c>
      <c r="R116" s="0" t="n">
        <f aca="false">'Pozsony megye'!U124</f>
        <v>68</v>
      </c>
      <c r="S116" s="0" t="n">
        <f aca="false">'Pozsony megye'!V124</f>
        <v>212</v>
      </c>
      <c r="T116" s="0" t="n">
        <f aca="false">'Pozsony megye'!W124</f>
        <v>0</v>
      </c>
      <c r="U116" s="0" t="n">
        <f aca="false">'Pozsony megye'!X124</f>
        <v>2</v>
      </c>
      <c r="V116" s="0" t="n">
        <f aca="false">'Pozsony megye'!Y124</f>
        <v>1</v>
      </c>
    </row>
    <row r="117" customFormat="false" ht="13.8" hidden="false" customHeight="false" outlineLevel="0" collapsed="false">
      <c r="A117" s="0" t="str">
        <f aca="false">'Pozsony megye'!A125</f>
        <v>Uszor</v>
      </c>
      <c r="B117" s="0" t="n">
        <f aca="false">'Pozsony megye'!B125</f>
        <v>198</v>
      </c>
      <c r="C117" s="0" t="n">
        <f aca="false">'Pozsony megye'!C125</f>
        <v>0</v>
      </c>
      <c r="D117" s="0" t="n">
        <f aca="false">'Pozsony megye'!D125</f>
        <v>0</v>
      </c>
      <c r="E117" s="0" t="n">
        <f aca="false">'Pozsony megye'!E125</f>
        <v>3</v>
      </c>
      <c r="F117" s="0" t="n">
        <f aca="false">'Pozsony megye'!F125</f>
        <v>0</v>
      </c>
      <c r="G117" s="0" t="n">
        <f aca="false">'Pozsony megye'!G125</f>
        <v>0</v>
      </c>
      <c r="H117" s="0" t="n">
        <f aca="false">'Pozsony megye'!I125</f>
        <v>215</v>
      </c>
      <c r="I117" s="0" t="n">
        <f aca="false">'Pozsony megye'!J125</f>
        <v>12</v>
      </c>
      <c r="J117" s="0" t="n">
        <f aca="false">'Pozsony megye'!K125</f>
        <v>0</v>
      </c>
      <c r="K117" s="0" t="n">
        <f aca="false">'Pozsony megye'!L125</f>
        <v>5</v>
      </c>
      <c r="L117" s="0" t="n">
        <f aca="false">'Pozsony megye'!M125</f>
        <v>0</v>
      </c>
      <c r="M117" s="0" t="n">
        <f aca="false">'Pozsony megye'!O125</f>
        <v>276</v>
      </c>
      <c r="N117" s="0" t="n">
        <f aca="false">'Pozsony megye'!P125</f>
        <v>2</v>
      </c>
      <c r="O117" s="0" t="n">
        <f aca="false">'Pozsony megye'!Q125</f>
        <v>0</v>
      </c>
      <c r="P117" s="0" t="n">
        <f aca="false">'Pozsony megye'!R125</f>
        <v>1</v>
      </c>
      <c r="Q117" s="0" t="n">
        <f aca="false">'Pozsony megye'!S125</f>
        <v>0</v>
      </c>
      <c r="R117" s="0" t="n">
        <f aca="false">'Pozsony megye'!U125</f>
        <v>262</v>
      </c>
      <c r="S117" s="0" t="n">
        <f aca="false">'Pozsony megye'!V125</f>
        <v>0</v>
      </c>
      <c r="T117" s="0" t="n">
        <f aca="false">'Pozsony megye'!W125</f>
        <v>0</v>
      </c>
      <c r="U117" s="0" t="n">
        <f aca="false">'Pozsony megye'!X125</f>
        <v>0</v>
      </c>
      <c r="V117" s="0" t="n">
        <f aca="false">'Pozsony megye'!Y125</f>
        <v>0</v>
      </c>
    </row>
    <row r="118" customFormat="false" ht="13.8" hidden="false" customHeight="false" outlineLevel="0" collapsed="false">
      <c r="A118" s="0" t="str">
        <f aca="false">'Pozsony megye'!A126</f>
        <v>Vajka</v>
      </c>
      <c r="B118" s="0" t="n">
        <f aca="false">'Pozsony megye'!B126</f>
        <v>1021</v>
      </c>
      <c r="C118" s="0" t="n">
        <f aca="false">'Pozsony megye'!C126</f>
        <v>28</v>
      </c>
      <c r="D118" s="0" t="n">
        <f aca="false">'Pozsony megye'!D126</f>
        <v>0</v>
      </c>
      <c r="E118" s="0" t="n">
        <f aca="false">'Pozsony megye'!E126</f>
        <v>10</v>
      </c>
      <c r="F118" s="0" t="n">
        <f aca="false">'Pozsony megye'!F126</f>
        <v>0</v>
      </c>
      <c r="G118" s="0" t="n">
        <f aca="false">'Pozsony megye'!G126</f>
        <v>0</v>
      </c>
      <c r="H118" s="0" t="n">
        <f aca="false">'Pozsony megye'!I126</f>
        <v>1089</v>
      </c>
      <c r="I118" s="0" t="n">
        <f aca="false">'Pozsony megye'!J126</f>
        <v>17</v>
      </c>
      <c r="J118" s="0" t="n">
        <f aca="false">'Pozsony megye'!K126</f>
        <v>1</v>
      </c>
      <c r="K118" s="0" t="n">
        <f aca="false">'Pozsony megye'!L126</f>
        <v>6</v>
      </c>
      <c r="L118" s="0" t="n">
        <f aca="false">'Pozsony megye'!M126</f>
        <v>9</v>
      </c>
      <c r="M118" s="0" t="n">
        <f aca="false">'Pozsony megye'!O126</f>
        <v>1162</v>
      </c>
      <c r="N118" s="0" t="n">
        <f aca="false">'Pozsony megye'!P126</f>
        <v>16</v>
      </c>
      <c r="O118" s="0" t="n">
        <f aca="false">'Pozsony megye'!Q126</f>
        <v>0</v>
      </c>
      <c r="P118" s="0" t="n">
        <f aca="false">'Pozsony megye'!R126</f>
        <v>3</v>
      </c>
      <c r="Q118" s="0" t="n">
        <f aca="false">'Pozsony megye'!S126</f>
        <v>3</v>
      </c>
      <c r="R118" s="0" t="n">
        <f aca="false">'Pozsony megye'!U126</f>
        <v>1255</v>
      </c>
      <c r="S118" s="0" t="n">
        <f aca="false">'Pozsony megye'!V126</f>
        <v>5</v>
      </c>
      <c r="T118" s="0" t="n">
        <f aca="false">'Pozsony megye'!W126</f>
        <v>0</v>
      </c>
      <c r="U118" s="0" t="n">
        <f aca="false">'Pozsony megye'!X126</f>
        <v>0</v>
      </c>
      <c r="V118" s="0" t="n">
        <f aca="false">'Pozsony megye'!Y126</f>
        <v>2</v>
      </c>
    </row>
    <row r="119" customFormat="false" ht="13.8" hidden="false" customHeight="false" outlineLevel="0" collapsed="false">
      <c r="A119" s="0" t="str">
        <f aca="false">'Pozsony megye'!A127</f>
        <v>Vatta (Bél-), Bélvata</v>
      </c>
      <c r="B119" s="0" t="n">
        <f aca="false">'Pozsony megye'!B127</f>
        <v>286</v>
      </c>
      <c r="C119" s="0" t="n">
        <f aca="false">'Pozsony megye'!C127</f>
        <v>0</v>
      </c>
      <c r="D119" s="0" t="n">
        <f aca="false">'Pozsony megye'!D127</f>
        <v>0</v>
      </c>
      <c r="E119" s="0" t="n">
        <f aca="false">'Pozsony megye'!E127</f>
        <v>0</v>
      </c>
      <c r="F119" s="0" t="n">
        <f aca="false">'Pozsony megye'!F127</f>
        <v>0</v>
      </c>
      <c r="G119" s="0" t="n">
        <f aca="false">'Pozsony megye'!G127</f>
        <v>0</v>
      </c>
      <c r="H119" s="0" t="n">
        <f aca="false">'Pozsony megye'!I127</f>
        <v>280</v>
      </c>
      <c r="I119" s="0" t="n">
        <f aca="false">'Pozsony megye'!J127</f>
        <v>5</v>
      </c>
      <c r="J119" s="0" t="n">
        <f aca="false">'Pozsony megye'!K127</f>
        <v>0</v>
      </c>
      <c r="K119" s="0" t="n">
        <f aca="false">'Pozsony megye'!L127</f>
        <v>5</v>
      </c>
      <c r="L119" s="0" t="n">
        <f aca="false">'Pozsony megye'!M127</f>
        <v>1</v>
      </c>
      <c r="M119" s="0" t="n">
        <f aca="false">'Pozsony megye'!O127</f>
        <v>303</v>
      </c>
      <c r="N119" s="0" t="n">
        <f aca="false">'Pozsony megye'!P127</f>
        <v>0</v>
      </c>
      <c r="O119" s="0" t="n">
        <f aca="false">'Pozsony megye'!Q127</f>
        <v>0</v>
      </c>
      <c r="P119" s="0" t="n">
        <f aca="false">'Pozsony megye'!R127</f>
        <v>4</v>
      </c>
      <c r="Q119" s="0" t="n">
        <f aca="false">'Pozsony megye'!S127</f>
        <v>1</v>
      </c>
      <c r="R119" s="0" t="n">
        <f aca="false">'Pozsony megye'!U127</f>
        <v>359</v>
      </c>
      <c r="S119" s="0" t="n">
        <f aca="false">'Pozsony megye'!V127</f>
        <v>0</v>
      </c>
      <c r="T119" s="0" t="n">
        <f aca="false">'Pozsony megye'!W127</f>
        <v>0</v>
      </c>
      <c r="U119" s="0" t="n">
        <f aca="false">'Pozsony megye'!X127</f>
        <v>0</v>
      </c>
      <c r="V119" s="0" t="n">
        <f aca="false">'Pozsony megye'!Y127</f>
        <v>0</v>
      </c>
    </row>
    <row r="120" customFormat="false" ht="13.8" hidden="false" customHeight="false" outlineLevel="0" collapsed="false">
      <c r="A120" s="0" t="str">
        <f aca="false">'Pozsony megye'!A128</f>
        <v>Vatta (Vajas-), Vajasvata</v>
      </c>
      <c r="B120" s="0" t="n">
        <f aca="false">'Pozsony megye'!B128</f>
        <v>152</v>
      </c>
      <c r="C120" s="0" t="n">
        <f aca="false">'Pozsony megye'!C128</f>
        <v>0</v>
      </c>
      <c r="D120" s="0" t="n">
        <f aca="false">'Pozsony megye'!D128</f>
        <v>0</v>
      </c>
      <c r="E120" s="0" t="n">
        <f aca="false">'Pozsony megye'!E128</f>
        <v>1</v>
      </c>
      <c r="F120" s="0" t="n">
        <f aca="false">'Pozsony megye'!F128</f>
        <v>0</v>
      </c>
      <c r="G120" s="0" t="n">
        <f aca="false">'Pozsony megye'!G128</f>
        <v>0</v>
      </c>
      <c r="H120" s="0" t="n">
        <f aca="false">'Pozsony megye'!I128</f>
        <v>144</v>
      </c>
      <c r="I120" s="0" t="n">
        <f aca="false">'Pozsony megye'!J128</f>
        <v>9</v>
      </c>
      <c r="J120" s="0" t="n">
        <f aca="false">'Pozsony megye'!K128</f>
        <v>0</v>
      </c>
      <c r="K120" s="0" t="n">
        <f aca="false">'Pozsony megye'!L128</f>
        <v>2</v>
      </c>
      <c r="L120" s="0" t="n">
        <f aca="false">'Pozsony megye'!M128</f>
        <v>0</v>
      </c>
      <c r="M120" s="0" t="n">
        <f aca="false">'Pozsony megye'!O128</f>
        <v>150</v>
      </c>
      <c r="N120" s="0" t="n">
        <f aca="false">'Pozsony megye'!P128</f>
        <v>13</v>
      </c>
      <c r="O120" s="0" t="n">
        <f aca="false">'Pozsony megye'!Q128</f>
        <v>0</v>
      </c>
      <c r="P120" s="0" t="n">
        <f aca="false">'Pozsony megye'!R128</f>
        <v>1</v>
      </c>
      <c r="Q120" s="0" t="n">
        <f aca="false">'Pozsony megye'!S128</f>
        <v>1</v>
      </c>
      <c r="R120" s="0" t="n">
        <f aca="false">'Pozsony megye'!U128</f>
        <v>153</v>
      </c>
      <c r="S120" s="0" t="n">
        <f aca="false">'Pozsony megye'!V128</f>
        <v>0</v>
      </c>
      <c r="T120" s="0" t="n">
        <f aca="false">'Pozsony megye'!W128</f>
        <v>0</v>
      </c>
      <c r="U120" s="0" t="n">
        <f aca="false">'Pozsony megye'!X128</f>
        <v>0</v>
      </c>
      <c r="V120" s="0" t="n">
        <f aca="false">'Pozsony megye'!Y128</f>
        <v>0</v>
      </c>
    </row>
    <row r="121" customFormat="false" ht="13.8" hidden="false" customHeight="false" outlineLevel="0" collapsed="false">
      <c r="A121" s="0" t="str">
        <f aca="false">'Pozsony megye'!A129</f>
        <v>Vereknye</v>
      </c>
      <c r="B121" s="0" t="n">
        <f aca="false">'Pozsony megye'!B129</f>
        <v>351</v>
      </c>
      <c r="C121" s="0" t="n">
        <f aca="false">'Pozsony megye'!C129</f>
        <v>57</v>
      </c>
      <c r="D121" s="0" t="n">
        <f aca="false">'Pozsony megye'!D129</f>
        <v>0</v>
      </c>
      <c r="E121" s="0" t="n">
        <f aca="false">'Pozsony megye'!E129</f>
        <v>42</v>
      </c>
      <c r="F121" s="0" t="n">
        <f aca="false">'Pozsony megye'!F129</f>
        <v>1</v>
      </c>
      <c r="G121" s="0" t="n">
        <f aca="false">'Pozsony megye'!G129</f>
        <v>0</v>
      </c>
      <c r="H121" s="0" t="n">
        <f aca="false">'Pozsony megye'!I129</f>
        <v>444</v>
      </c>
      <c r="I121" s="0" t="n">
        <f aca="false">'Pozsony megye'!J129</f>
        <v>50</v>
      </c>
      <c r="J121" s="0" t="n">
        <f aca="false">'Pozsony megye'!K129</f>
        <v>0</v>
      </c>
      <c r="K121" s="0" t="n">
        <f aca="false">'Pozsony megye'!L129</f>
        <v>20</v>
      </c>
      <c r="L121" s="0" t="n">
        <f aca="false">'Pozsony megye'!M129</f>
        <v>0</v>
      </c>
      <c r="M121" s="0" t="n">
        <f aca="false">'Pozsony megye'!O129</f>
        <v>538</v>
      </c>
      <c r="N121" s="0" t="n">
        <f aca="false">'Pozsony megye'!P129</f>
        <v>40</v>
      </c>
      <c r="O121" s="0" t="n">
        <f aca="false">'Pozsony megye'!Q129</f>
        <v>0</v>
      </c>
      <c r="P121" s="0" t="n">
        <f aca="false">'Pozsony megye'!R129</f>
        <v>18</v>
      </c>
      <c r="Q121" s="0" t="n">
        <f aca="false">'Pozsony megye'!S129</f>
        <v>3</v>
      </c>
      <c r="R121" s="0" t="n">
        <f aca="false">'Pozsony megye'!U129</f>
        <v>678</v>
      </c>
      <c r="S121" s="0" t="n">
        <f aca="false">'Pozsony megye'!V129</f>
        <v>46</v>
      </c>
      <c r="T121" s="0" t="n">
        <f aca="false">'Pozsony megye'!W129</f>
        <v>0</v>
      </c>
      <c r="U121" s="0" t="n">
        <f aca="false">'Pozsony megye'!X129</f>
        <v>18</v>
      </c>
      <c r="V121" s="0" t="n">
        <f aca="false">'Pozsony megye'!Y129</f>
        <v>0</v>
      </c>
    </row>
    <row r="122" customFormat="false" ht="13.8" hidden="false" customHeight="false" outlineLevel="0" collapsed="false">
      <c r="A122" s="0" t="str">
        <f aca="false">'Pozsony megye'!A130</f>
        <v>Vök</v>
      </c>
      <c r="B122" s="0" t="n">
        <f aca="false">'Pozsony megye'!B130</f>
        <v>180</v>
      </c>
      <c r="C122" s="0" t="n">
        <f aca="false">'Pozsony megye'!C130</f>
        <v>6</v>
      </c>
      <c r="D122" s="0" t="n">
        <f aca="false">'Pozsony megye'!D130</f>
        <v>0</v>
      </c>
      <c r="E122" s="0" t="n">
        <f aca="false">'Pozsony megye'!E130</f>
        <v>4</v>
      </c>
      <c r="F122" s="0" t="n">
        <f aca="false">'Pozsony megye'!F130</f>
        <v>0</v>
      </c>
      <c r="G122" s="0" t="n">
        <f aca="false">'Pozsony megye'!G130</f>
        <v>0</v>
      </c>
      <c r="H122" s="0" t="n">
        <f aca="false">'Pozsony megye'!I130</f>
        <v>194</v>
      </c>
      <c r="I122" s="0" t="n">
        <f aca="false">'Pozsony megye'!J130</f>
        <v>2</v>
      </c>
      <c r="J122" s="0" t="n">
        <f aca="false">'Pozsony megye'!K130</f>
        <v>0</v>
      </c>
      <c r="K122" s="0" t="n">
        <f aca="false">'Pozsony megye'!L130</f>
        <v>2</v>
      </c>
      <c r="L122" s="0" t="n">
        <f aca="false">'Pozsony megye'!M130</f>
        <v>0</v>
      </c>
      <c r="M122" s="0" t="n">
        <f aca="false">'Pozsony megye'!O130</f>
        <v>212</v>
      </c>
      <c r="N122" s="0" t="n">
        <f aca="false">'Pozsony megye'!P130</f>
        <v>0</v>
      </c>
      <c r="O122" s="0" t="n">
        <f aca="false">'Pozsony megye'!Q130</f>
        <v>0</v>
      </c>
      <c r="P122" s="0" t="n">
        <f aca="false">'Pozsony megye'!R130</f>
        <v>1</v>
      </c>
      <c r="Q122" s="0" t="n">
        <f aca="false">'Pozsony megye'!S130</f>
        <v>0</v>
      </c>
      <c r="R122" s="0" t="n">
        <f aca="false">'Pozsony megye'!U130</f>
        <v>218</v>
      </c>
      <c r="S122" s="0" t="n">
        <f aca="false">'Pozsony megye'!V130</f>
        <v>0</v>
      </c>
      <c r="T122" s="0" t="n">
        <f aca="false">'Pozsony megye'!W130</f>
        <v>0</v>
      </c>
      <c r="U122" s="0" t="n">
        <f aca="false">'Pozsony megye'!X130</f>
        <v>0</v>
      </c>
      <c r="V122" s="0" t="n">
        <f aca="false">'Pozsony megye'!Y130</f>
        <v>0</v>
      </c>
    </row>
    <row r="123" customFormat="false" ht="13.8" hidden="false" customHeight="false" outlineLevel="0" collapsed="false">
      <c r="A123" s="0" t="str">
        <f aca="false">'Pozsony megye'!A131</f>
        <v>Somorja</v>
      </c>
      <c r="B123" s="0" t="n">
        <f aca="false">'Pozsony megye'!B131</f>
        <v>2271</v>
      </c>
      <c r="C123" s="0" t="n">
        <f aca="false">'Pozsony megye'!C131</f>
        <v>249</v>
      </c>
      <c r="D123" s="0" t="n">
        <f aca="false">'Pozsony megye'!D131</f>
        <v>0</v>
      </c>
      <c r="E123" s="0" t="n">
        <f aca="false">'Pozsony megye'!E131</f>
        <v>87</v>
      </c>
      <c r="F123" s="0" t="n">
        <f aca="false">'Pozsony megye'!F131</f>
        <v>0</v>
      </c>
      <c r="G123" s="0" t="n">
        <f aca="false">'Pozsony megye'!G131</f>
        <v>0</v>
      </c>
      <c r="H123" s="0" t="n">
        <f aca="false">'Pozsony megye'!I131</f>
        <v>2413</v>
      </c>
      <c r="I123" s="0" t="n">
        <f aca="false">'Pozsony megye'!J131</f>
        <v>137</v>
      </c>
      <c r="J123" s="0" t="n">
        <f aca="false">'Pozsony megye'!K131</f>
        <v>2</v>
      </c>
      <c r="K123" s="0" t="n">
        <f aca="false">'Pozsony megye'!L131</f>
        <v>74</v>
      </c>
      <c r="L123" s="0" t="n">
        <f aca="false">'Pozsony megye'!M131</f>
        <v>17</v>
      </c>
      <c r="M123" s="0" t="n">
        <f aca="false">'Pozsony megye'!O131</f>
        <v>2590</v>
      </c>
      <c r="N123" s="0" t="n">
        <f aca="false">'Pozsony megye'!P131</f>
        <v>200</v>
      </c>
      <c r="O123" s="0" t="n">
        <f aca="false">'Pozsony megye'!Q131</f>
        <v>19</v>
      </c>
      <c r="P123" s="0" t="n">
        <f aca="false">'Pozsony megye'!R131</f>
        <v>191</v>
      </c>
      <c r="Q123" s="0" t="n">
        <f aca="false">'Pozsony megye'!S131</f>
        <v>27</v>
      </c>
      <c r="R123" s="0" t="n">
        <f aca="false">'Pozsony megye'!U131</f>
        <v>2699</v>
      </c>
      <c r="S123" s="0" t="n">
        <f aca="false">'Pozsony megye'!V131</f>
        <v>112</v>
      </c>
      <c r="T123" s="0" t="n">
        <f aca="false">'Pozsony megye'!W131</f>
        <v>0</v>
      </c>
      <c r="U123" s="0" t="n">
        <f aca="false">'Pozsony megye'!X131</f>
        <v>114</v>
      </c>
      <c r="V123" s="0" t="n">
        <f aca="false">'Pozsony megye'!Y131</f>
        <v>5</v>
      </c>
    </row>
    <row r="124" customFormat="false" ht="13.8" hidden="false" customHeight="false" outlineLevel="0" collapsed="false">
      <c r="A124" s="0" t="str">
        <f aca="false">'Pozsony megye'!A134</f>
        <v>Bél (Magyar-)</v>
      </c>
      <c r="B124" s="0" t="n">
        <f aca="false">'Pozsony megye'!B134</f>
        <v>892</v>
      </c>
      <c r="C124" s="0" t="n">
        <f aca="false">'Pozsony megye'!C134</f>
        <v>58</v>
      </c>
      <c r="D124" s="0" t="n">
        <f aca="false">'Pozsony megye'!D134</f>
        <v>0</v>
      </c>
      <c r="E124" s="0" t="n">
        <f aca="false">'Pozsony megye'!E134</f>
        <v>94</v>
      </c>
      <c r="F124" s="0" t="n">
        <f aca="false">'Pozsony megye'!F134</f>
        <v>0</v>
      </c>
      <c r="G124" s="0" t="n">
        <f aca="false">'Pozsony megye'!G134</f>
        <v>0</v>
      </c>
      <c r="H124" s="0" t="n">
        <f aca="false">'Pozsony megye'!I134</f>
        <v>984</v>
      </c>
      <c r="I124" s="0" t="n">
        <f aca="false">'Pozsony megye'!J134</f>
        <v>22</v>
      </c>
      <c r="J124" s="0" t="n">
        <f aca="false">'Pozsony megye'!K134</f>
        <v>0</v>
      </c>
      <c r="K124" s="0" t="n">
        <f aca="false">'Pozsony megye'!L134</f>
        <v>52</v>
      </c>
      <c r="L124" s="0" t="n">
        <f aca="false">'Pozsony megye'!M134</f>
        <v>0</v>
      </c>
      <c r="M124" s="0" t="n">
        <f aca="false">'Pozsony megye'!O134</f>
        <v>1077</v>
      </c>
      <c r="N124" s="0" t="n">
        <f aca="false">'Pozsony megye'!P134</f>
        <v>24</v>
      </c>
      <c r="O124" s="0" t="n">
        <f aca="false">'Pozsony megye'!Q134</f>
        <v>0</v>
      </c>
      <c r="P124" s="0" t="n">
        <f aca="false">'Pozsony megye'!R134</f>
        <v>26</v>
      </c>
      <c r="Q124" s="0" t="n">
        <f aca="false">'Pozsony megye'!S134</f>
        <v>0</v>
      </c>
      <c r="R124" s="0" t="n">
        <f aca="false">'Pozsony megye'!U134</f>
        <v>0</v>
      </c>
      <c r="S124" s="0" t="n">
        <f aca="false">'Pozsony megye'!V134</f>
        <v>0</v>
      </c>
      <c r="T124" s="0" t="n">
        <f aca="false">'Pozsony megye'!W134</f>
        <v>0</v>
      </c>
      <c r="U124" s="0" t="n">
        <f aca="false">'Pozsony megye'!X134</f>
        <v>0</v>
      </c>
      <c r="V124" s="0" t="n">
        <f aca="false">'Pozsony megye'!Y134</f>
        <v>0</v>
      </c>
    </row>
    <row r="125" customFormat="false" ht="13.8" hidden="false" customHeight="false" outlineLevel="0" collapsed="false">
      <c r="A125" s="0" t="str">
        <f aca="false">'Pozsony megye'!A135</f>
        <v>Bél (Német-)</v>
      </c>
      <c r="B125" s="0" t="n">
        <f aca="false">'Pozsony megye'!B135</f>
        <v>146</v>
      </c>
      <c r="C125" s="0" t="n">
        <f aca="false">'Pozsony megye'!C135</f>
        <v>7</v>
      </c>
      <c r="D125" s="0" t="n">
        <f aca="false">'Pozsony megye'!D135</f>
        <v>0</v>
      </c>
      <c r="E125" s="0" t="n">
        <f aca="false">'Pozsony megye'!E135</f>
        <v>13</v>
      </c>
      <c r="F125" s="0" t="n">
        <f aca="false">'Pozsony megye'!F135</f>
        <v>0</v>
      </c>
      <c r="G125" s="0" t="n">
        <f aca="false">'Pozsony megye'!G135</f>
        <v>0</v>
      </c>
      <c r="H125" s="0" t="n">
        <f aca="false">'Pozsony megye'!I135</f>
        <v>174</v>
      </c>
      <c r="I125" s="0" t="n">
        <f aca="false">'Pozsony megye'!J135</f>
        <v>2</v>
      </c>
      <c r="J125" s="0" t="n">
        <f aca="false">'Pozsony megye'!K135</f>
        <v>0</v>
      </c>
      <c r="K125" s="0" t="n">
        <f aca="false">'Pozsony megye'!L135</f>
        <v>4</v>
      </c>
      <c r="L125" s="0" t="n">
        <f aca="false">'Pozsony megye'!M135</f>
        <v>8</v>
      </c>
      <c r="M125" s="0" t="n">
        <f aca="false">'Pozsony megye'!O135</f>
        <v>181</v>
      </c>
      <c r="N125" s="0" t="n">
        <f aca="false">'Pozsony megye'!P135</f>
        <v>3</v>
      </c>
      <c r="O125" s="0" t="n">
        <f aca="false">'Pozsony megye'!Q135</f>
        <v>0</v>
      </c>
      <c r="P125" s="0" t="n">
        <f aca="false">'Pozsony megye'!R135</f>
        <v>13</v>
      </c>
      <c r="Q125" s="0" t="n">
        <f aca="false">'Pozsony megye'!S135</f>
        <v>0</v>
      </c>
      <c r="R125" s="0" t="n">
        <f aca="false">'Pozsony megye'!U135</f>
        <v>0</v>
      </c>
      <c r="S125" s="0" t="n">
        <f aca="false">'Pozsony megye'!V135</f>
        <v>0</v>
      </c>
      <c r="T125" s="0" t="n">
        <f aca="false">'Pozsony megye'!W135</f>
        <v>0</v>
      </c>
      <c r="U125" s="0" t="n">
        <f aca="false">'Pozsony megye'!X135</f>
        <v>0</v>
      </c>
      <c r="V125" s="0" t="n">
        <f aca="false">'Pozsony megye'!Y135</f>
        <v>0</v>
      </c>
    </row>
    <row r="126" customFormat="false" ht="13.8" hidden="false" customHeight="false" outlineLevel="0" collapsed="false">
      <c r="A126" s="0" t="str">
        <f aca="false">'Pozsony megye'!A136</f>
        <v>Besztercze, Pozsonybesztercze</v>
      </c>
      <c r="B126" s="0" t="n">
        <f aca="false">'Pozsony megye'!B136</f>
        <v>8</v>
      </c>
      <c r="C126" s="0" t="n">
        <f aca="false">'Pozsony megye'!C136</f>
        <v>37</v>
      </c>
      <c r="D126" s="0" t="n">
        <f aca="false">'Pozsony megye'!D136</f>
        <v>0</v>
      </c>
      <c r="E126" s="0" t="n">
        <f aca="false">'Pozsony megye'!E136</f>
        <v>1836</v>
      </c>
      <c r="F126" s="0" t="n">
        <f aca="false">'Pozsony megye'!F136</f>
        <v>6</v>
      </c>
      <c r="G126" s="0" t="n">
        <f aca="false">'Pozsony megye'!G136</f>
        <v>0</v>
      </c>
      <c r="H126" s="0" t="n">
        <f aca="false">'Pozsony megye'!I136</f>
        <v>21</v>
      </c>
      <c r="I126" s="0" t="n">
        <f aca="false">'Pozsony megye'!J136</f>
        <v>54</v>
      </c>
      <c r="J126" s="0" t="n">
        <f aca="false">'Pozsony megye'!K136</f>
        <v>0</v>
      </c>
      <c r="K126" s="0" t="n">
        <f aca="false">'Pozsony megye'!L136</f>
        <v>2015</v>
      </c>
      <c r="L126" s="0" t="n">
        <f aca="false">'Pozsony megye'!M136</f>
        <v>20</v>
      </c>
      <c r="M126" s="0" t="n">
        <f aca="false">'Pozsony megye'!O136</f>
        <v>24</v>
      </c>
      <c r="N126" s="0" t="n">
        <f aca="false">'Pozsony megye'!P136</f>
        <v>48</v>
      </c>
      <c r="O126" s="0" t="n">
        <f aca="false">'Pozsony megye'!Q136</f>
        <v>0</v>
      </c>
      <c r="P126" s="0" t="n">
        <f aca="false">'Pozsony megye'!R136</f>
        <v>2116</v>
      </c>
      <c r="Q126" s="0" t="n">
        <f aca="false">'Pozsony megye'!S136</f>
        <v>7</v>
      </c>
      <c r="R126" s="0" t="n">
        <f aca="false">'Pozsony megye'!U136</f>
        <v>17</v>
      </c>
      <c r="S126" s="0" t="n">
        <f aca="false">'Pozsony megye'!V136</f>
        <v>29</v>
      </c>
      <c r="T126" s="0" t="n">
        <f aca="false">'Pozsony megye'!W136</f>
        <v>0</v>
      </c>
      <c r="U126" s="0" t="n">
        <f aca="false">'Pozsony megye'!X136</f>
        <v>2222</v>
      </c>
      <c r="V126" s="0" t="n">
        <f aca="false">'Pozsony megye'!Y136</f>
        <v>3</v>
      </c>
    </row>
    <row r="127" customFormat="false" ht="13.8" hidden="false" customHeight="false" outlineLevel="0" collapsed="false">
      <c r="A127" s="0" t="str">
        <f aca="false">'Pozsony megye'!A137</f>
        <v>Borostyánkő, Pozsonyborostyánkő</v>
      </c>
      <c r="B127" s="0" t="n">
        <f aca="false">'Pozsony megye'!B137</f>
        <v>20</v>
      </c>
      <c r="C127" s="0" t="n">
        <f aca="false">'Pozsony megye'!C137</f>
        <v>34</v>
      </c>
      <c r="D127" s="0" t="n">
        <f aca="false">'Pozsony megye'!D137</f>
        <v>0</v>
      </c>
      <c r="E127" s="0" t="n">
        <f aca="false">'Pozsony megye'!E137</f>
        <v>641</v>
      </c>
      <c r="F127" s="0" t="n">
        <f aca="false">'Pozsony megye'!F137</f>
        <v>8</v>
      </c>
      <c r="G127" s="0" t="n">
        <f aca="false">'Pozsony megye'!G137</f>
        <v>0</v>
      </c>
      <c r="H127" s="0" t="n">
        <f aca="false">'Pozsony megye'!I137</f>
        <v>7</v>
      </c>
      <c r="I127" s="0" t="n">
        <f aca="false">'Pozsony megye'!J137</f>
        <v>25</v>
      </c>
      <c r="J127" s="0" t="n">
        <f aca="false">'Pozsony megye'!K137</f>
        <v>0</v>
      </c>
      <c r="K127" s="0" t="n">
        <f aca="false">'Pozsony megye'!L137</f>
        <v>734</v>
      </c>
      <c r="L127" s="0" t="n">
        <f aca="false">'Pozsony megye'!M137</f>
        <v>18</v>
      </c>
      <c r="M127" s="0" t="n">
        <f aca="false">'Pozsony megye'!O137</f>
        <v>14</v>
      </c>
      <c r="N127" s="0" t="n">
        <f aca="false">'Pozsony megye'!P137</f>
        <v>66</v>
      </c>
      <c r="O127" s="0" t="n">
        <f aca="false">'Pozsony megye'!Q137</f>
        <v>0</v>
      </c>
      <c r="P127" s="0" t="n">
        <f aca="false">'Pozsony megye'!R137</f>
        <v>797</v>
      </c>
      <c r="Q127" s="0" t="n">
        <f aca="false">'Pozsony megye'!S137</f>
        <v>25</v>
      </c>
      <c r="R127" s="0" t="n">
        <f aca="false">'Pozsony megye'!U137</f>
        <v>30</v>
      </c>
      <c r="S127" s="0" t="n">
        <f aca="false">'Pozsony megye'!V137</f>
        <v>35</v>
      </c>
      <c r="T127" s="0" t="n">
        <f aca="false">'Pozsony megye'!W137</f>
        <v>0</v>
      </c>
      <c r="U127" s="0" t="n">
        <f aca="false">'Pozsony megye'!X137</f>
        <v>848</v>
      </c>
      <c r="V127" s="0" t="n">
        <f aca="false">'Pozsony megye'!Y137</f>
        <v>25</v>
      </c>
    </row>
    <row r="128" customFormat="false" ht="13.8" hidden="false" customHeight="false" outlineLevel="0" collapsed="false">
      <c r="A128" s="0" t="str">
        <f aca="false">'Pozsony megye'!A138</f>
        <v>Borsa, Kisborsa, Nagyborsa</v>
      </c>
      <c r="B128" s="0" t="n">
        <f aca="false">'Pozsony megye'!B138</f>
        <v>279</v>
      </c>
      <c r="C128" s="0" t="n">
        <f aca="false">'Pozsony megye'!C138</f>
        <v>18</v>
      </c>
      <c r="D128" s="0" t="n">
        <f aca="false">'Pozsony megye'!D138</f>
        <v>0</v>
      </c>
      <c r="E128" s="0" t="n">
        <f aca="false">'Pozsony megye'!E138</f>
        <v>48</v>
      </c>
      <c r="F128" s="0" t="n">
        <f aca="false">'Pozsony megye'!F138</f>
        <v>0</v>
      </c>
      <c r="G128" s="0" t="n">
        <f aca="false">'Pozsony megye'!G138</f>
        <v>0</v>
      </c>
      <c r="H128" s="0" t="n">
        <f aca="false">'Pozsony megye'!I138</f>
        <v>245</v>
      </c>
      <c r="I128" s="0" t="n">
        <f aca="false">'Pozsony megye'!J138</f>
        <v>14</v>
      </c>
      <c r="J128" s="0" t="n">
        <f aca="false">'Pozsony megye'!K138</f>
        <v>0</v>
      </c>
      <c r="K128" s="0" t="n">
        <f aca="false">'Pozsony megye'!L138</f>
        <v>129</v>
      </c>
      <c r="L128" s="0" t="n">
        <f aca="false">'Pozsony megye'!M138</f>
        <v>0</v>
      </c>
      <c r="M128" s="0" t="n">
        <f aca="false">'Pozsony megye'!O138</f>
        <v>277</v>
      </c>
      <c r="N128" s="0" t="n">
        <f aca="false">'Pozsony megye'!P138</f>
        <v>2</v>
      </c>
      <c r="O128" s="0" t="n">
        <f aca="false">'Pozsony megye'!Q138</f>
        <v>0</v>
      </c>
      <c r="P128" s="0" t="n">
        <f aca="false">'Pozsony megye'!R138</f>
        <v>116</v>
      </c>
      <c r="Q128" s="0" t="n">
        <f aca="false">'Pozsony megye'!S138</f>
        <v>5</v>
      </c>
      <c r="R128" s="0" t="n">
        <f aca="false">'Pozsony megye'!U138</f>
        <v>0</v>
      </c>
      <c r="S128" s="0" t="n">
        <f aca="false">'Pozsony megye'!V138</f>
        <v>0</v>
      </c>
      <c r="T128" s="0" t="n">
        <f aca="false">'Pozsony megye'!W138</f>
        <v>0</v>
      </c>
      <c r="U128" s="0" t="n">
        <f aca="false">'Pozsony megye'!X138</f>
        <v>0</v>
      </c>
      <c r="V128" s="0" t="n">
        <f aca="false">'Pozsony megye'!Y138</f>
        <v>0</v>
      </c>
    </row>
    <row r="129" customFormat="false" ht="13.8" hidden="false" customHeight="false" outlineLevel="0" collapsed="false">
      <c r="A129" s="0" t="str">
        <f aca="false">'Pozsony megye'!A139</f>
        <v>Cseklész</v>
      </c>
      <c r="B129" s="0" t="n">
        <f aca="false">'Pozsony megye'!B139</f>
        <v>1245</v>
      </c>
      <c r="C129" s="0" t="n">
        <f aca="false">'Pozsony megye'!C139</f>
        <v>89</v>
      </c>
      <c r="D129" s="0" t="n">
        <f aca="false">'Pozsony megye'!D139</f>
        <v>0</v>
      </c>
      <c r="E129" s="0" t="n">
        <f aca="false">'Pozsony megye'!E139</f>
        <v>110</v>
      </c>
      <c r="F129" s="0" t="n">
        <f aca="false">'Pozsony megye'!F139</f>
        <v>0</v>
      </c>
      <c r="G129" s="0" t="n">
        <f aca="false">'Pozsony megye'!G139</f>
        <v>0</v>
      </c>
      <c r="H129" s="0" t="n">
        <f aca="false">'Pozsony megye'!I139</f>
        <v>687</v>
      </c>
      <c r="I129" s="0" t="n">
        <f aca="false">'Pozsony megye'!J139</f>
        <v>114</v>
      </c>
      <c r="J129" s="0" t="n">
        <f aca="false">'Pozsony megye'!K139</f>
        <v>1</v>
      </c>
      <c r="K129" s="0" t="n">
        <f aca="false">'Pozsony megye'!L139</f>
        <v>728</v>
      </c>
      <c r="L129" s="0" t="n">
        <f aca="false">'Pozsony megye'!M139</f>
        <v>9</v>
      </c>
      <c r="M129" s="0" t="n">
        <f aca="false">'Pozsony megye'!O139</f>
        <v>1271</v>
      </c>
      <c r="N129" s="0" t="n">
        <f aca="false">'Pozsony megye'!P139</f>
        <v>51</v>
      </c>
      <c r="O129" s="0" t="n">
        <f aca="false">'Pozsony megye'!Q139</f>
        <v>0</v>
      </c>
      <c r="P129" s="0" t="n">
        <f aca="false">'Pozsony megye'!R139</f>
        <v>468</v>
      </c>
      <c r="Q129" s="0" t="n">
        <f aca="false">'Pozsony megye'!S139</f>
        <v>14</v>
      </c>
      <c r="R129" s="0" t="n">
        <f aca="false">'Pozsony megye'!U139</f>
        <v>1663</v>
      </c>
      <c r="S129" s="0" t="n">
        <f aca="false">'Pozsony megye'!V139</f>
        <v>59</v>
      </c>
      <c r="T129" s="0" t="n">
        <f aca="false">'Pozsony megye'!W139</f>
        <v>4</v>
      </c>
      <c r="U129" s="0" t="n">
        <f aca="false">'Pozsony megye'!X139</f>
        <v>370</v>
      </c>
      <c r="V129" s="0" t="n">
        <f aca="false">'Pozsony megye'!Y139</f>
        <v>7</v>
      </c>
    </row>
    <row r="130" customFormat="false" ht="13.8" hidden="false" customHeight="false" outlineLevel="0" collapsed="false">
      <c r="A130" s="0" t="str">
        <f aca="false">'Pozsony megye'!A140</f>
        <v>Dévény</v>
      </c>
      <c r="B130" s="0" t="n">
        <f aca="false">'Pozsony megye'!B140</f>
        <v>65</v>
      </c>
      <c r="C130" s="0" t="n">
        <f aca="false">'Pozsony megye'!C140</f>
        <v>1179</v>
      </c>
      <c r="D130" s="0" t="n">
        <f aca="false">'Pozsony megye'!D140</f>
        <v>3</v>
      </c>
      <c r="E130" s="0" t="n">
        <f aca="false">'Pozsony megye'!E140</f>
        <v>327</v>
      </c>
      <c r="F130" s="0" t="n">
        <f aca="false">'Pozsony megye'!F140</f>
        <v>0</v>
      </c>
      <c r="G130" s="0" t="n">
        <f aca="false">'Pozsony megye'!G140</f>
        <v>0</v>
      </c>
      <c r="H130" s="0" t="n">
        <f aca="false">'Pozsony megye'!I140</f>
        <v>63</v>
      </c>
      <c r="I130" s="0" t="n">
        <f aca="false">'Pozsony megye'!J140</f>
        <v>1235</v>
      </c>
      <c r="J130" s="0" t="n">
        <f aca="false">'Pozsony megye'!K140</f>
        <v>7</v>
      </c>
      <c r="K130" s="0" t="n">
        <f aca="false">'Pozsony megye'!L140</f>
        <v>422</v>
      </c>
      <c r="L130" s="0" t="n">
        <f aca="false">'Pozsony megye'!M140</f>
        <v>140</v>
      </c>
      <c r="M130" s="0" t="n">
        <f aca="false">'Pozsony megye'!O140</f>
        <v>103</v>
      </c>
      <c r="N130" s="0" t="n">
        <f aca="false">'Pozsony megye'!P140</f>
        <v>1255</v>
      </c>
      <c r="O130" s="0" t="n">
        <f aca="false">'Pozsony megye'!Q140</f>
        <v>6</v>
      </c>
      <c r="P130" s="0" t="n">
        <f aca="false">'Pozsony megye'!R140</f>
        <v>538</v>
      </c>
      <c r="Q130" s="0" t="n">
        <f aca="false">'Pozsony megye'!S140</f>
        <v>79</v>
      </c>
      <c r="R130" s="0" t="n">
        <f aca="false">'Pozsony megye'!U140</f>
        <v>203</v>
      </c>
      <c r="S130" s="0" t="n">
        <f aca="false">'Pozsony megye'!V140</f>
        <v>1306</v>
      </c>
      <c r="T130" s="0" t="n">
        <f aca="false">'Pozsony megye'!W140</f>
        <v>3</v>
      </c>
      <c r="U130" s="0" t="n">
        <f aca="false">'Pozsony megye'!X140</f>
        <v>509</v>
      </c>
      <c r="V130" s="0" t="n">
        <f aca="false">'Pozsony megye'!Y140</f>
        <v>42</v>
      </c>
    </row>
    <row r="131" customFormat="false" ht="13.8" hidden="false" customHeight="false" outlineLevel="0" collapsed="false">
      <c r="A131" s="0" t="str">
        <f aca="false">'Pozsony megye'!A141</f>
        <v>Egyházfa</v>
      </c>
      <c r="B131" s="0" t="n">
        <f aca="false">'Pozsony megye'!B141</f>
        <v>199</v>
      </c>
      <c r="C131" s="0" t="n">
        <f aca="false">'Pozsony megye'!C141</f>
        <v>5</v>
      </c>
      <c r="D131" s="0" t="n">
        <f aca="false">'Pozsony megye'!D141</f>
        <v>0</v>
      </c>
      <c r="E131" s="0" t="n">
        <f aca="false">'Pozsony megye'!E141</f>
        <v>106</v>
      </c>
      <c r="F131" s="0" t="n">
        <f aca="false">'Pozsony megye'!F141</f>
        <v>0</v>
      </c>
      <c r="G131" s="0" t="n">
        <f aca="false">'Pozsony megye'!G141</f>
        <v>0</v>
      </c>
      <c r="H131" s="0" t="n">
        <f aca="false">'Pozsony megye'!I141</f>
        <v>233</v>
      </c>
      <c r="I131" s="0" t="n">
        <f aca="false">'Pozsony megye'!J141</f>
        <v>23</v>
      </c>
      <c r="J131" s="0" t="n">
        <f aca="false">'Pozsony megye'!K141</f>
        <v>0</v>
      </c>
      <c r="K131" s="0" t="n">
        <f aca="false">'Pozsony megye'!L141</f>
        <v>80</v>
      </c>
      <c r="L131" s="0" t="n">
        <f aca="false">'Pozsony megye'!M141</f>
        <v>1</v>
      </c>
      <c r="M131" s="0" t="n">
        <f aca="false">'Pozsony megye'!O141</f>
        <v>277</v>
      </c>
      <c r="N131" s="0" t="n">
        <f aca="false">'Pozsony megye'!P141</f>
        <v>16</v>
      </c>
      <c r="O131" s="0" t="n">
        <f aca="false">'Pozsony megye'!Q141</f>
        <v>0</v>
      </c>
      <c r="P131" s="0" t="n">
        <f aca="false">'Pozsony megye'!R141</f>
        <v>46</v>
      </c>
      <c r="Q131" s="0" t="n">
        <f aca="false">'Pozsony megye'!S141</f>
        <v>10</v>
      </c>
      <c r="R131" s="0" t="n">
        <f aca="false">'Pozsony megye'!U141</f>
        <v>0</v>
      </c>
      <c r="S131" s="0" t="n">
        <f aca="false">'Pozsony megye'!V141</f>
        <v>0</v>
      </c>
      <c r="T131" s="0" t="n">
        <f aca="false">'Pozsony megye'!W141</f>
        <v>0</v>
      </c>
      <c r="U131" s="0" t="n">
        <f aca="false">'Pozsony megye'!X141</f>
        <v>0</v>
      </c>
      <c r="V131" s="0" t="n">
        <f aca="false">'Pozsony megye'!Y141</f>
        <v>0</v>
      </c>
    </row>
    <row r="132" customFormat="false" ht="13.8" hidden="false" customHeight="false" outlineLevel="0" collapsed="false">
      <c r="A132" s="0" t="str">
        <f aca="false">'Pozsony megye'!A142</f>
        <v>Főrév</v>
      </c>
      <c r="B132" s="0" t="n">
        <f aca="false">'Pozsony megye'!B142</f>
        <v>25</v>
      </c>
      <c r="C132" s="0" t="n">
        <f aca="false">'Pozsony megye'!C142</f>
        <v>664</v>
      </c>
      <c r="D132" s="0" t="n">
        <f aca="false">'Pozsony megye'!D142</f>
        <v>0</v>
      </c>
      <c r="E132" s="0" t="n">
        <f aca="false">'Pozsony megye'!E142</f>
        <v>33</v>
      </c>
      <c r="F132" s="0" t="n">
        <f aca="false">'Pozsony megye'!F142</f>
        <v>0</v>
      </c>
      <c r="G132" s="0" t="n">
        <f aca="false">'Pozsony megye'!G142</f>
        <v>0</v>
      </c>
      <c r="H132" s="0" t="n">
        <f aca="false">'Pozsony megye'!I142</f>
        <v>60</v>
      </c>
      <c r="I132" s="0" t="n">
        <f aca="false">'Pozsony megye'!J142</f>
        <v>774</v>
      </c>
      <c r="J132" s="0" t="n">
        <f aca="false">'Pozsony megye'!K142</f>
        <v>1</v>
      </c>
      <c r="K132" s="0" t="n">
        <f aca="false">'Pozsony megye'!L142</f>
        <v>25</v>
      </c>
      <c r="L132" s="0" t="n">
        <f aca="false">'Pozsony megye'!M142</f>
        <v>8</v>
      </c>
      <c r="M132" s="0" t="n">
        <f aca="false">'Pozsony megye'!O142</f>
        <v>122</v>
      </c>
      <c r="N132" s="0" t="n">
        <f aca="false">'Pozsony megye'!P142</f>
        <v>844</v>
      </c>
      <c r="O132" s="0" t="n">
        <f aca="false">'Pozsony megye'!Q142</f>
        <v>0</v>
      </c>
      <c r="P132" s="0" t="n">
        <f aca="false">'Pozsony megye'!R142</f>
        <v>27</v>
      </c>
      <c r="Q132" s="0" t="n">
        <f aca="false">'Pozsony megye'!S142</f>
        <v>1</v>
      </c>
      <c r="R132" s="0" t="n">
        <f aca="false">'Pozsony megye'!U142</f>
        <v>239</v>
      </c>
      <c r="S132" s="0" t="n">
        <f aca="false">'Pozsony megye'!V142</f>
        <v>1008</v>
      </c>
      <c r="T132" s="0" t="n">
        <f aca="false">'Pozsony megye'!W142</f>
        <v>0</v>
      </c>
      <c r="U132" s="0" t="n">
        <f aca="false">'Pozsony megye'!X142</f>
        <v>39</v>
      </c>
      <c r="V132" s="0" t="n">
        <f aca="false">'Pozsony megye'!Y142</f>
        <v>15</v>
      </c>
    </row>
    <row r="133" customFormat="false" ht="13.8" hidden="false" customHeight="false" outlineLevel="0" collapsed="false">
      <c r="A133" s="0" t="str">
        <f aca="false">'Pozsony megye'!A143</f>
        <v>Gurab (Horvát-)</v>
      </c>
      <c r="B133" s="0" t="n">
        <f aca="false">'Pozsony megye'!B143</f>
        <v>25</v>
      </c>
      <c r="C133" s="0" t="n">
        <f aca="false">'Pozsony megye'!C143</f>
        <v>11</v>
      </c>
      <c r="D133" s="0" t="n">
        <f aca="false">'Pozsony megye'!D143</f>
        <v>545</v>
      </c>
      <c r="E133" s="0" t="n">
        <f aca="false">'Pozsony megye'!E143</f>
        <v>223</v>
      </c>
      <c r="F133" s="0" t="n">
        <f aca="false">'Pozsony megye'!F143</f>
        <v>2</v>
      </c>
      <c r="G133" s="0" t="n">
        <f aca="false">'Pozsony megye'!G143</f>
        <v>0</v>
      </c>
      <c r="H133" s="0" t="n">
        <f aca="false">'Pozsony megye'!I143</f>
        <v>13</v>
      </c>
      <c r="I133" s="0" t="n">
        <f aca="false">'Pozsony megye'!J143</f>
        <v>11</v>
      </c>
      <c r="J133" s="0" t="n">
        <f aca="false">'Pozsony megye'!K143</f>
        <v>1</v>
      </c>
      <c r="K133" s="0" t="n">
        <f aca="false">'Pozsony megye'!L143</f>
        <v>946</v>
      </c>
      <c r="L133" s="0" t="n">
        <f aca="false">'Pozsony megye'!M143</f>
        <v>2</v>
      </c>
      <c r="M133" s="0" t="n">
        <f aca="false">'Pozsony megye'!O143</f>
        <v>37</v>
      </c>
      <c r="N133" s="0" t="n">
        <f aca="false">'Pozsony megye'!P143</f>
        <v>9</v>
      </c>
      <c r="O133" s="0" t="n">
        <f aca="false">'Pozsony megye'!Q143</f>
        <v>529</v>
      </c>
      <c r="P133" s="0" t="n">
        <f aca="false">'Pozsony megye'!R143</f>
        <v>516</v>
      </c>
      <c r="Q133" s="0" t="n">
        <f aca="false">'Pozsony megye'!S143</f>
        <v>9</v>
      </c>
      <c r="R133" s="0" t="n">
        <f aca="false">'Pozsony megye'!U143</f>
        <v>85</v>
      </c>
      <c r="S133" s="0" t="n">
        <f aca="false">'Pozsony megye'!V143</f>
        <v>9</v>
      </c>
      <c r="T133" s="0" t="n">
        <f aca="false">'Pozsony megye'!W143</f>
        <v>330</v>
      </c>
      <c r="U133" s="0" t="n">
        <f aca="false">'Pozsony megye'!X143</f>
        <v>687</v>
      </c>
      <c r="V133" s="0" t="n">
        <f aca="false">'Pozsony megye'!Y143</f>
        <v>26</v>
      </c>
    </row>
    <row r="134" customFormat="false" ht="13.8" hidden="false" customHeight="false" outlineLevel="0" collapsed="false">
      <c r="A134" s="0" t="str">
        <f aca="false">'Pozsony megye'!A144</f>
        <v>Hidegkút, Pozsonyhidegkút</v>
      </c>
      <c r="B134" s="0" t="n">
        <f aca="false">'Pozsony megye'!B144</f>
        <v>7</v>
      </c>
      <c r="C134" s="0" t="n">
        <f aca="false">'Pozsony megye'!C144</f>
        <v>9</v>
      </c>
      <c r="D134" s="0" t="n">
        <f aca="false">'Pozsony megye'!D144</f>
        <v>173</v>
      </c>
      <c r="E134" s="0" t="n">
        <f aca="false">'Pozsony megye'!E144</f>
        <v>420</v>
      </c>
      <c r="F134" s="0" t="n">
        <f aca="false">'Pozsony megye'!F144</f>
        <v>0</v>
      </c>
      <c r="G134" s="0" t="n">
        <f aca="false">'Pozsony megye'!G144</f>
        <v>0</v>
      </c>
      <c r="H134" s="0" t="n">
        <f aca="false">'Pozsony megye'!I144</f>
        <v>1</v>
      </c>
      <c r="I134" s="0" t="n">
        <f aca="false">'Pozsony megye'!J144</f>
        <v>4</v>
      </c>
      <c r="J134" s="0" t="n">
        <f aca="false">'Pozsony megye'!K144</f>
        <v>0</v>
      </c>
      <c r="K134" s="0" t="n">
        <f aca="false">'Pozsony megye'!L144</f>
        <v>747</v>
      </c>
      <c r="L134" s="0" t="n">
        <f aca="false">'Pozsony megye'!M144</f>
        <v>0</v>
      </c>
      <c r="M134" s="0" t="n">
        <f aca="false">'Pozsony megye'!O144</f>
        <v>7</v>
      </c>
      <c r="N134" s="0" t="n">
        <f aca="false">'Pozsony megye'!P144</f>
        <v>5</v>
      </c>
      <c r="O134" s="0" t="n">
        <f aca="false">'Pozsony megye'!Q144</f>
        <v>0</v>
      </c>
      <c r="P134" s="0" t="n">
        <f aca="false">'Pozsony megye'!R144</f>
        <v>829</v>
      </c>
      <c r="Q134" s="0" t="n">
        <f aca="false">'Pozsony megye'!S144</f>
        <v>0</v>
      </c>
      <c r="R134" s="0" t="n">
        <f aca="false">'Pozsony megye'!U144</f>
        <v>12</v>
      </c>
      <c r="S134" s="0" t="n">
        <f aca="false">'Pozsony megye'!V144</f>
        <v>12</v>
      </c>
      <c r="T134" s="0" t="n">
        <f aca="false">'Pozsony megye'!W144</f>
        <v>3</v>
      </c>
      <c r="U134" s="0" t="n">
        <f aca="false">'Pozsony megye'!X144</f>
        <v>845</v>
      </c>
      <c r="V134" s="0" t="n">
        <f aca="false">'Pozsony megye'!Y144</f>
        <v>4</v>
      </c>
    </row>
    <row r="135" customFormat="false" ht="13.8" hidden="false" customHeight="false" outlineLevel="0" collapsed="false">
      <c r="A135" s="0" t="str">
        <f aca="false">'Pozsony megye'!A145</f>
        <v>Hochstettnó, Nagymagasfalu</v>
      </c>
      <c r="B135" s="0" t="n">
        <f aca="false">'Pozsony megye'!B145</f>
        <v>53</v>
      </c>
      <c r="C135" s="0" t="n">
        <f aca="false">'Pozsony megye'!C145</f>
        <v>57</v>
      </c>
      <c r="D135" s="0" t="n">
        <f aca="false">'Pozsony megye'!D145</f>
        <v>8</v>
      </c>
      <c r="E135" s="0" t="n">
        <f aca="false">'Pozsony megye'!E145</f>
        <v>1812</v>
      </c>
      <c r="F135" s="0" t="n">
        <f aca="false">'Pozsony megye'!F145</f>
        <v>13</v>
      </c>
      <c r="G135" s="0" t="n">
        <f aca="false">'Pozsony megye'!G145</f>
        <v>0</v>
      </c>
      <c r="H135" s="0" t="n">
        <f aca="false">'Pozsony megye'!I145</f>
        <v>60</v>
      </c>
      <c r="I135" s="0" t="n">
        <f aca="false">'Pozsony megye'!J145</f>
        <v>58</v>
      </c>
      <c r="J135" s="0" t="n">
        <f aca="false">'Pozsony megye'!K145</f>
        <v>3</v>
      </c>
      <c r="K135" s="0" t="n">
        <f aca="false">'Pozsony megye'!L145</f>
        <v>2246</v>
      </c>
      <c r="L135" s="0" t="n">
        <f aca="false">'Pozsony megye'!M145</f>
        <v>0</v>
      </c>
      <c r="M135" s="0" t="n">
        <f aca="false">'Pozsony megye'!O145</f>
        <v>60</v>
      </c>
      <c r="N135" s="0" t="n">
        <f aca="false">'Pozsony megye'!P145</f>
        <v>53</v>
      </c>
      <c r="O135" s="0" t="n">
        <f aca="false">'Pozsony megye'!Q145</f>
        <v>0</v>
      </c>
      <c r="P135" s="0" t="n">
        <f aca="false">'Pozsony megye'!R145</f>
        <v>2490</v>
      </c>
      <c r="Q135" s="0" t="n">
        <f aca="false">'Pozsony megye'!S145</f>
        <v>0</v>
      </c>
      <c r="R135" s="0" t="n">
        <f aca="false">'Pozsony megye'!U145</f>
        <v>71</v>
      </c>
      <c r="S135" s="0" t="n">
        <f aca="false">'Pozsony megye'!V145</f>
        <v>46</v>
      </c>
      <c r="T135" s="0" t="n">
        <f aca="false">'Pozsony megye'!W145</f>
        <v>0</v>
      </c>
      <c r="U135" s="0" t="n">
        <f aca="false">'Pozsony megye'!X145</f>
        <v>2307</v>
      </c>
      <c r="V135" s="0" t="n">
        <f aca="false">'Pozsony megye'!Y145</f>
        <v>48</v>
      </c>
    </row>
    <row r="136" customFormat="false" ht="13.8" hidden="false" customHeight="false" outlineLevel="0" collapsed="false">
      <c r="A136" s="0" t="str">
        <f aca="false">'Pozsony megye'!A146</f>
        <v>Iványi, Pozsonyivánka</v>
      </c>
      <c r="B136" s="0" t="n">
        <f aca="false">'Pozsony megye'!B146</f>
        <v>79</v>
      </c>
      <c r="C136" s="0" t="n">
        <f aca="false">'Pozsony megye'!C146</f>
        <v>53</v>
      </c>
      <c r="D136" s="0" t="n">
        <f aca="false">'Pozsony megye'!D146</f>
        <v>0</v>
      </c>
      <c r="E136" s="0" t="n">
        <f aca="false">'Pozsony megye'!E146</f>
        <v>461</v>
      </c>
      <c r="F136" s="0" t="n">
        <f aca="false">'Pozsony megye'!F146</f>
        <v>0</v>
      </c>
      <c r="G136" s="0" t="n">
        <f aca="false">'Pozsony megye'!G146</f>
        <v>0</v>
      </c>
      <c r="H136" s="0" t="n">
        <f aca="false">'Pozsony megye'!I146</f>
        <v>134</v>
      </c>
      <c r="I136" s="0" t="n">
        <f aca="false">'Pozsony megye'!J146</f>
        <v>38</v>
      </c>
      <c r="J136" s="0" t="n">
        <f aca="false">'Pozsony megye'!K146</f>
        <v>0</v>
      </c>
      <c r="K136" s="0" t="n">
        <f aca="false">'Pozsony megye'!L146</f>
        <v>537</v>
      </c>
      <c r="L136" s="0" t="n">
        <f aca="false">'Pozsony megye'!M146</f>
        <v>3</v>
      </c>
      <c r="M136" s="0" t="n">
        <f aca="false">'Pozsony megye'!O146</f>
        <v>111</v>
      </c>
      <c r="N136" s="0" t="n">
        <f aca="false">'Pozsony megye'!P146</f>
        <v>35</v>
      </c>
      <c r="O136" s="0" t="n">
        <f aca="false">'Pozsony megye'!Q146</f>
        <v>0</v>
      </c>
      <c r="P136" s="0" t="n">
        <f aca="false">'Pozsony megye'!R146</f>
        <v>643</v>
      </c>
      <c r="Q136" s="0" t="n">
        <f aca="false">'Pozsony megye'!S146</f>
        <v>10</v>
      </c>
      <c r="R136" s="0" t="n">
        <f aca="false">'Pozsony megye'!U146</f>
        <v>254</v>
      </c>
      <c r="S136" s="0" t="n">
        <f aca="false">'Pozsony megye'!V146</f>
        <v>34</v>
      </c>
      <c r="T136" s="0" t="n">
        <f aca="false">'Pozsony megye'!W146</f>
        <v>2</v>
      </c>
      <c r="U136" s="0" t="n">
        <f aca="false">'Pozsony megye'!X146</f>
        <v>575</v>
      </c>
      <c r="V136" s="0" t="n">
        <f aca="false">'Pozsony megye'!Y146</f>
        <v>13</v>
      </c>
    </row>
    <row r="137" customFormat="false" ht="13.8" hidden="false" customHeight="false" outlineLevel="0" collapsed="false">
      <c r="A137" s="0" t="str">
        <f aca="false">'Pozsony megye'!A147</f>
        <v>Jánosháza, Dunajánosháza</v>
      </c>
      <c r="B137" s="0" t="n">
        <f aca="false">'Pozsony megye'!B147</f>
        <v>134</v>
      </c>
      <c r="C137" s="0" t="n">
        <f aca="false">'Pozsony megye'!C147</f>
        <v>0</v>
      </c>
      <c r="D137" s="0" t="n">
        <f aca="false">'Pozsony megye'!D147</f>
        <v>0</v>
      </c>
      <c r="E137" s="0" t="n">
        <f aca="false">'Pozsony megye'!E147</f>
        <v>13</v>
      </c>
      <c r="F137" s="0" t="n">
        <f aca="false">'Pozsony megye'!F147</f>
        <v>0</v>
      </c>
      <c r="G137" s="0" t="n">
        <f aca="false">'Pozsony megye'!G147</f>
        <v>0</v>
      </c>
      <c r="H137" s="0" t="n">
        <f aca="false">'Pozsony megye'!I147</f>
        <v>137</v>
      </c>
      <c r="I137" s="0" t="n">
        <f aca="false">'Pozsony megye'!J147</f>
        <v>1</v>
      </c>
      <c r="J137" s="0" t="n">
        <f aca="false">'Pozsony megye'!K147</f>
        <v>0</v>
      </c>
      <c r="K137" s="0" t="n">
        <f aca="false">'Pozsony megye'!L147</f>
        <v>17</v>
      </c>
      <c r="L137" s="0" t="n">
        <f aca="false">'Pozsony megye'!M147</f>
        <v>0</v>
      </c>
      <c r="M137" s="0" t="n">
        <f aca="false">'Pozsony megye'!O147</f>
        <v>170</v>
      </c>
      <c r="N137" s="0" t="n">
        <f aca="false">'Pozsony megye'!P147</f>
        <v>1</v>
      </c>
      <c r="O137" s="0" t="n">
        <f aca="false">'Pozsony megye'!Q147</f>
        <v>0</v>
      </c>
      <c r="P137" s="0" t="n">
        <f aca="false">'Pozsony megye'!R147</f>
        <v>18</v>
      </c>
      <c r="Q137" s="0" t="n">
        <f aca="false">'Pozsony megye'!S147</f>
        <v>0</v>
      </c>
      <c r="R137" s="0" t="n">
        <f aca="false">'Pozsony megye'!U147</f>
        <v>0</v>
      </c>
      <c r="S137" s="0" t="n">
        <f aca="false">'Pozsony megye'!V147</f>
        <v>0</v>
      </c>
      <c r="T137" s="0" t="n">
        <f aca="false">'Pozsony megye'!W147</f>
        <v>0</v>
      </c>
      <c r="U137" s="0" t="n">
        <f aca="false">'Pozsony megye'!X147</f>
        <v>0</v>
      </c>
      <c r="V137" s="0" t="n">
        <f aca="false">'Pozsony megye'!Y147</f>
        <v>0</v>
      </c>
    </row>
    <row r="138" customFormat="false" ht="13.8" hidden="false" customHeight="false" outlineLevel="0" collapsed="false">
      <c r="A138" s="0" t="str">
        <f aca="false">'Pozsony megye'!A148</f>
        <v>Királyfa</v>
      </c>
      <c r="B138" s="0" t="n">
        <f aca="false">'Pozsony megye'!B148</f>
        <v>103</v>
      </c>
      <c r="C138" s="0" t="n">
        <f aca="false">'Pozsony megye'!C148</f>
        <v>59</v>
      </c>
      <c r="D138" s="0" t="n">
        <f aca="false">'Pozsony megye'!D148</f>
        <v>0</v>
      </c>
      <c r="E138" s="0" t="n">
        <f aca="false">'Pozsony megye'!E148</f>
        <v>827</v>
      </c>
      <c r="F138" s="0" t="n">
        <f aca="false">'Pozsony megye'!F148</f>
        <v>0</v>
      </c>
      <c r="G138" s="0" t="n">
        <f aca="false">'Pozsony megye'!G148</f>
        <v>0</v>
      </c>
      <c r="H138" s="0" t="n">
        <f aca="false">'Pozsony megye'!I148</f>
        <v>100</v>
      </c>
      <c r="I138" s="0" t="n">
        <f aca="false">'Pozsony megye'!J148</f>
        <v>39</v>
      </c>
      <c r="J138" s="0" t="n">
        <f aca="false">'Pozsony megye'!K148</f>
        <v>0</v>
      </c>
      <c r="K138" s="0" t="n">
        <f aca="false">'Pozsony megye'!L148</f>
        <v>833</v>
      </c>
      <c r="L138" s="0" t="n">
        <f aca="false">'Pozsony megye'!M148</f>
        <v>4</v>
      </c>
      <c r="M138" s="0" t="n">
        <f aca="false">'Pozsony megye'!O148</f>
        <v>166</v>
      </c>
      <c r="N138" s="0" t="n">
        <f aca="false">'Pozsony megye'!P148</f>
        <v>28</v>
      </c>
      <c r="O138" s="0" t="n">
        <f aca="false">'Pozsony megye'!Q148</f>
        <v>0</v>
      </c>
      <c r="P138" s="0" t="n">
        <f aca="false">'Pozsony megye'!R148</f>
        <v>744</v>
      </c>
      <c r="Q138" s="0" t="n">
        <f aca="false">'Pozsony megye'!S148</f>
        <v>10</v>
      </c>
      <c r="R138" s="0" t="n">
        <f aca="false">'Pozsony megye'!U148</f>
        <v>0</v>
      </c>
      <c r="S138" s="0" t="n">
        <f aca="false">'Pozsony megye'!V148</f>
        <v>0</v>
      </c>
      <c r="T138" s="0" t="n">
        <f aca="false">'Pozsony megye'!W148</f>
        <v>0</v>
      </c>
      <c r="U138" s="0" t="n">
        <f aca="false">'Pozsony megye'!X148</f>
        <v>0</v>
      </c>
      <c r="V138" s="0" t="n">
        <f aca="false">'Pozsony megye'!Y148</f>
        <v>0</v>
      </c>
    </row>
    <row r="139" customFormat="false" ht="13.8" hidden="false" customHeight="false" outlineLevel="0" collapsed="false">
      <c r="A139" s="0" t="str">
        <f aca="false">'Pozsony megye'!A149</f>
        <v>Körmösd (Pap-)</v>
      </c>
      <c r="B139" s="0" t="n">
        <f aca="false">'Pozsony megye'!B149</f>
        <v>8</v>
      </c>
      <c r="C139" s="0" t="n">
        <f aca="false">'Pozsony megye'!C149</f>
        <v>14</v>
      </c>
      <c r="D139" s="0" t="n">
        <f aca="false">'Pozsony megye'!D149</f>
        <v>0</v>
      </c>
      <c r="E139" s="0" t="n">
        <f aca="false">'Pozsony megye'!E149</f>
        <v>289</v>
      </c>
      <c r="F139" s="0" t="n">
        <f aca="false">'Pozsony megye'!F149</f>
        <v>0</v>
      </c>
      <c r="G139" s="0" t="n">
        <f aca="false">'Pozsony megye'!G149</f>
        <v>0</v>
      </c>
      <c r="H139" s="0" t="n">
        <f aca="false">'Pozsony megye'!I149</f>
        <v>27</v>
      </c>
      <c r="I139" s="0" t="n">
        <f aca="false">'Pozsony megye'!J149</f>
        <v>14</v>
      </c>
      <c r="J139" s="0" t="n">
        <f aca="false">'Pozsony megye'!K149</f>
        <v>0</v>
      </c>
      <c r="K139" s="0" t="n">
        <f aca="false">'Pozsony megye'!L149</f>
        <v>287</v>
      </c>
      <c r="L139" s="0" t="n">
        <f aca="false">'Pozsony megye'!M149</f>
        <v>2</v>
      </c>
      <c r="M139" s="0" t="n">
        <f aca="false">'Pozsony megye'!O149</f>
        <v>8</v>
      </c>
      <c r="N139" s="0" t="n">
        <f aca="false">'Pozsony megye'!P149</f>
        <v>0</v>
      </c>
      <c r="O139" s="0" t="n">
        <f aca="false">'Pozsony megye'!Q149</f>
        <v>1</v>
      </c>
      <c r="P139" s="0" t="n">
        <f aca="false">'Pozsony megye'!R149</f>
        <v>329</v>
      </c>
      <c r="Q139" s="0" t="n">
        <f aca="false">'Pozsony megye'!S149</f>
        <v>0</v>
      </c>
      <c r="R139" s="0" t="n">
        <f aca="false">'Pozsony megye'!U149</f>
        <v>0</v>
      </c>
      <c r="S139" s="0" t="n">
        <f aca="false">'Pozsony megye'!V149</f>
        <v>0</v>
      </c>
      <c r="T139" s="0" t="n">
        <f aca="false">'Pozsony megye'!W149</f>
        <v>0</v>
      </c>
      <c r="U139" s="0" t="n">
        <f aca="false">'Pozsony megye'!X149</f>
        <v>0</v>
      </c>
      <c r="V139" s="0" t="n">
        <f aca="false">'Pozsony megye'!Y149</f>
        <v>0</v>
      </c>
    </row>
    <row r="140" customFormat="false" ht="13.8" hidden="false" customHeight="false" outlineLevel="0" collapsed="false">
      <c r="A140" s="0" t="str">
        <f aca="false">'Pozsony megye'!A150</f>
        <v>Lamacs</v>
      </c>
      <c r="B140" s="0" t="n">
        <f aca="false">'Pozsony megye'!B150</f>
        <v>0</v>
      </c>
      <c r="C140" s="0" t="n">
        <f aca="false">'Pozsony megye'!C150</f>
        <v>11</v>
      </c>
      <c r="D140" s="0" t="n">
        <f aca="false">'Pozsony megye'!D150</f>
        <v>0</v>
      </c>
      <c r="E140" s="0" t="n">
        <f aca="false">'Pozsony megye'!E150</f>
        <v>801</v>
      </c>
      <c r="F140" s="0" t="n">
        <f aca="false">'Pozsony megye'!F150</f>
        <v>2</v>
      </c>
      <c r="G140" s="0" t="n">
        <f aca="false">'Pozsony megye'!G150</f>
        <v>0</v>
      </c>
      <c r="H140" s="0" t="n">
        <f aca="false">'Pozsony megye'!I150</f>
        <v>10</v>
      </c>
      <c r="I140" s="0" t="n">
        <f aca="false">'Pozsony megye'!J150</f>
        <v>5</v>
      </c>
      <c r="J140" s="0" t="n">
        <f aca="false">'Pozsony megye'!K150</f>
        <v>0</v>
      </c>
      <c r="K140" s="0" t="n">
        <f aca="false">'Pozsony megye'!L150</f>
        <v>933</v>
      </c>
      <c r="L140" s="0" t="n">
        <f aca="false">'Pozsony megye'!M150</f>
        <v>0</v>
      </c>
      <c r="M140" s="0" t="n">
        <f aca="false">'Pozsony megye'!O150</f>
        <v>32</v>
      </c>
      <c r="N140" s="0" t="n">
        <f aca="false">'Pozsony megye'!P150</f>
        <v>31</v>
      </c>
      <c r="O140" s="0" t="n">
        <f aca="false">'Pozsony megye'!Q150</f>
        <v>2</v>
      </c>
      <c r="P140" s="0" t="n">
        <f aca="false">'Pozsony megye'!R150</f>
        <v>1072</v>
      </c>
      <c r="Q140" s="0" t="n">
        <f aca="false">'Pozsony megye'!S150</f>
        <v>12</v>
      </c>
      <c r="R140" s="0" t="n">
        <f aca="false">'Pozsony megye'!U150</f>
        <v>90</v>
      </c>
      <c r="S140" s="0" t="n">
        <f aca="false">'Pozsony megye'!V150</f>
        <v>12</v>
      </c>
      <c r="T140" s="0" t="n">
        <f aca="false">'Pozsony megye'!W150</f>
        <v>0</v>
      </c>
      <c r="U140" s="0" t="n">
        <f aca="false">'Pozsony megye'!X150</f>
        <v>1263</v>
      </c>
      <c r="V140" s="0" t="n">
        <f aca="false">'Pozsony megye'!Y150</f>
        <v>16</v>
      </c>
    </row>
    <row r="141" customFormat="false" ht="13.8" hidden="false" customHeight="false" outlineLevel="0" collapsed="false">
      <c r="A141" s="0" t="str">
        <f aca="false">'Pozsony megye'!A151</f>
        <v>Ligetfalu, Pozsonyligetfalu</v>
      </c>
      <c r="B141" s="0" t="n">
        <f aca="false">'Pozsony megye'!B151</f>
        <v>24</v>
      </c>
      <c r="C141" s="0" t="n">
        <f aca="false">'Pozsony megye'!C151</f>
        <v>693</v>
      </c>
      <c r="D141" s="0" t="n">
        <f aca="false">'Pozsony megye'!D151</f>
        <v>10</v>
      </c>
      <c r="E141" s="0" t="n">
        <f aca="false">'Pozsony megye'!E151</f>
        <v>55</v>
      </c>
      <c r="F141" s="0" t="n">
        <f aca="false">'Pozsony megye'!F151</f>
        <v>0</v>
      </c>
      <c r="G141" s="0" t="n">
        <f aca="false">'Pozsony megye'!G151</f>
        <v>0</v>
      </c>
      <c r="H141" s="0" t="n">
        <f aca="false">'Pozsony megye'!I151</f>
        <v>36</v>
      </c>
      <c r="I141" s="0" t="n">
        <f aca="false">'Pozsony megye'!J151</f>
        <v>794</v>
      </c>
      <c r="J141" s="0" t="n">
        <f aca="false">'Pozsony megye'!K151</f>
        <v>6</v>
      </c>
      <c r="K141" s="0" t="n">
        <f aca="false">'Pozsony megye'!L151</f>
        <v>55</v>
      </c>
      <c r="L141" s="0" t="n">
        <f aca="false">'Pozsony megye'!M151</f>
        <v>13</v>
      </c>
      <c r="M141" s="0" t="n">
        <f aca="false">'Pozsony megye'!O151</f>
        <v>214</v>
      </c>
      <c r="N141" s="0" t="n">
        <f aca="false">'Pozsony megye'!P151</f>
        <v>1480</v>
      </c>
      <c r="O141" s="0" t="n">
        <f aca="false">'Pozsony megye'!Q151</f>
        <v>9</v>
      </c>
      <c r="P141" s="0" t="n">
        <f aca="false">'Pozsony megye'!R151</f>
        <v>81</v>
      </c>
      <c r="Q141" s="0" t="n">
        <f aca="false">'Pozsony megye'!S151</f>
        <v>21</v>
      </c>
      <c r="R141" s="0" t="n">
        <f aca="false">'Pozsony megye'!U151</f>
        <v>495</v>
      </c>
      <c r="S141" s="0" t="n">
        <f aca="false">'Pozsony megye'!V151</f>
        <v>1997</v>
      </c>
      <c r="T141" s="0" t="n">
        <f aca="false">'Pozsony megye'!W151</f>
        <v>11</v>
      </c>
      <c r="U141" s="0" t="n">
        <f aca="false">'Pozsony megye'!X151</f>
        <v>318</v>
      </c>
      <c r="V141" s="0" t="n">
        <f aca="false">'Pozsony megye'!Y151</f>
        <v>126</v>
      </c>
    </row>
    <row r="142" customFormat="false" ht="13.8" hidden="false" customHeight="false" outlineLevel="0" collapsed="false">
      <c r="A142" s="0" t="str">
        <f aca="false">'Pozsony megye'!A152</f>
        <v>Maaszt, Mászt</v>
      </c>
      <c r="B142" s="0" t="n">
        <f aca="false">'Pozsony megye'!B152</f>
        <v>0</v>
      </c>
      <c r="C142" s="0" t="n">
        <f aca="false">'Pozsony megye'!C152</f>
        <v>24</v>
      </c>
      <c r="D142" s="0" t="n">
        <f aca="false">'Pozsony megye'!D152</f>
        <v>0</v>
      </c>
      <c r="E142" s="0" t="n">
        <f aca="false">'Pozsony megye'!E152</f>
        <v>824</v>
      </c>
      <c r="F142" s="0" t="n">
        <f aca="false">'Pozsony megye'!F152</f>
        <v>0</v>
      </c>
      <c r="G142" s="0" t="n">
        <f aca="false">'Pozsony megye'!G152</f>
        <v>0</v>
      </c>
      <c r="H142" s="0" t="n">
        <f aca="false">'Pozsony megye'!I152</f>
        <v>4</v>
      </c>
      <c r="I142" s="0" t="n">
        <f aca="false">'Pozsony megye'!J152</f>
        <v>18</v>
      </c>
      <c r="J142" s="0" t="n">
        <f aca="false">'Pozsony megye'!K152</f>
        <v>0</v>
      </c>
      <c r="K142" s="0" t="n">
        <f aca="false">'Pozsony megye'!L152</f>
        <v>844</v>
      </c>
      <c r="L142" s="0" t="n">
        <f aca="false">'Pozsony megye'!M152</f>
        <v>8</v>
      </c>
      <c r="M142" s="0" t="n">
        <f aca="false">'Pozsony megye'!O152</f>
        <v>8</v>
      </c>
      <c r="N142" s="0" t="n">
        <f aca="false">'Pozsony megye'!P152</f>
        <v>10</v>
      </c>
      <c r="O142" s="0" t="n">
        <f aca="false">'Pozsony megye'!Q152</f>
        <v>0</v>
      </c>
      <c r="P142" s="0" t="n">
        <f aca="false">'Pozsony megye'!R152</f>
        <v>890</v>
      </c>
      <c r="Q142" s="0" t="n">
        <f aca="false">'Pozsony megye'!S152</f>
        <v>0</v>
      </c>
      <c r="R142" s="0" t="n">
        <f aca="false">'Pozsony megye'!U152</f>
        <v>12</v>
      </c>
      <c r="S142" s="0" t="n">
        <f aca="false">'Pozsony megye'!V152</f>
        <v>17</v>
      </c>
      <c r="T142" s="0" t="n">
        <f aca="false">'Pozsony megye'!W152</f>
        <v>0</v>
      </c>
      <c r="U142" s="0" t="n">
        <f aca="false">'Pozsony megye'!X152</f>
        <v>823</v>
      </c>
      <c r="V142" s="0" t="n">
        <f aca="false">'Pozsony megye'!Y152</f>
        <v>0</v>
      </c>
    </row>
    <row r="143" customFormat="false" ht="13.8" hidden="false" customHeight="false" outlineLevel="0" collapsed="false">
      <c r="A143" s="0" t="str">
        <f aca="false">'Pozsony megye'!A153</f>
        <v>Máriavölgy</v>
      </c>
      <c r="B143" s="0" t="n">
        <f aca="false">'Pozsony megye'!B153</f>
        <v>2</v>
      </c>
      <c r="C143" s="0" t="n">
        <f aca="false">'Pozsony megye'!C153</f>
        <v>22</v>
      </c>
      <c r="D143" s="0" t="n">
        <f aca="false">'Pozsony megye'!D153</f>
        <v>0</v>
      </c>
      <c r="E143" s="0" t="n">
        <f aca="false">'Pozsony megye'!E153</f>
        <v>604</v>
      </c>
      <c r="F143" s="0" t="n">
        <f aca="false">'Pozsony megye'!F153</f>
        <v>0</v>
      </c>
      <c r="G143" s="0" t="n">
        <f aca="false">'Pozsony megye'!G153</f>
        <v>0</v>
      </c>
      <c r="H143" s="0" t="n">
        <f aca="false">'Pozsony megye'!I153</f>
        <v>14</v>
      </c>
      <c r="I143" s="0" t="n">
        <f aca="false">'Pozsony megye'!J153</f>
        <v>37</v>
      </c>
      <c r="J143" s="0" t="n">
        <f aca="false">'Pozsony megye'!K153</f>
        <v>0</v>
      </c>
      <c r="K143" s="0" t="n">
        <f aca="false">'Pozsony megye'!L153</f>
        <v>698</v>
      </c>
      <c r="L143" s="0" t="n">
        <f aca="false">'Pozsony megye'!M153</f>
        <v>7</v>
      </c>
      <c r="M143" s="0" t="n">
        <f aca="false">'Pozsony megye'!O153</f>
        <v>19</v>
      </c>
      <c r="N143" s="0" t="n">
        <f aca="false">'Pozsony megye'!P153</f>
        <v>62</v>
      </c>
      <c r="O143" s="0" t="n">
        <f aca="false">'Pozsony megye'!Q153</f>
        <v>0</v>
      </c>
      <c r="P143" s="0" t="n">
        <f aca="false">'Pozsony megye'!R153</f>
        <v>707</v>
      </c>
      <c r="Q143" s="0" t="n">
        <f aca="false">'Pozsony megye'!S153</f>
        <v>21</v>
      </c>
      <c r="R143" s="0" t="n">
        <f aca="false">'Pozsony megye'!U153</f>
        <v>8</v>
      </c>
      <c r="S143" s="0" t="n">
        <f aca="false">'Pozsony megye'!V153</f>
        <v>34</v>
      </c>
      <c r="T143" s="0" t="n">
        <f aca="false">'Pozsony megye'!W153</f>
        <v>0</v>
      </c>
      <c r="U143" s="0" t="n">
        <f aca="false">'Pozsony megye'!X153</f>
        <v>794</v>
      </c>
      <c r="V143" s="0" t="n">
        <f aca="false">'Pozsony megye'!Y153</f>
        <v>3</v>
      </c>
    </row>
    <row r="144" customFormat="false" ht="13.8" hidden="false" customHeight="false" outlineLevel="0" collapsed="false">
      <c r="A144" s="0" t="str">
        <f aca="false">'Pozsony megye'!A154</f>
        <v>Papfa</v>
      </c>
      <c r="B144" s="0" t="n">
        <f aca="false">'Pozsony megye'!B154</f>
        <v>16</v>
      </c>
      <c r="C144" s="0" t="n">
        <f aca="false">'Pozsony megye'!C154</f>
        <v>17</v>
      </c>
      <c r="D144" s="0" t="n">
        <f aca="false">'Pozsony megye'!D154</f>
        <v>0</v>
      </c>
      <c r="E144" s="0" t="n">
        <f aca="false">'Pozsony megye'!E154</f>
        <v>390</v>
      </c>
      <c r="F144" s="0" t="n">
        <f aca="false">'Pozsony megye'!F154</f>
        <v>1</v>
      </c>
      <c r="G144" s="0" t="n">
        <f aca="false">'Pozsony megye'!G154</f>
        <v>0</v>
      </c>
      <c r="H144" s="0" t="n">
        <f aca="false">'Pozsony megye'!I154</f>
        <v>27</v>
      </c>
      <c r="I144" s="0" t="n">
        <f aca="false">'Pozsony megye'!J154</f>
        <v>13</v>
      </c>
      <c r="J144" s="0" t="n">
        <f aca="false">'Pozsony megye'!K154</f>
        <v>0</v>
      </c>
      <c r="K144" s="0" t="n">
        <f aca="false">'Pozsony megye'!L154</f>
        <v>414</v>
      </c>
      <c r="L144" s="0" t="n">
        <f aca="false">'Pozsony megye'!M154</f>
        <v>19</v>
      </c>
      <c r="M144" s="0" t="n">
        <f aca="false">'Pozsony megye'!O154</f>
        <v>38</v>
      </c>
      <c r="N144" s="0" t="n">
        <f aca="false">'Pozsony megye'!P154</f>
        <v>25</v>
      </c>
      <c r="O144" s="0" t="n">
        <f aca="false">'Pozsony megye'!Q154</f>
        <v>0</v>
      </c>
      <c r="P144" s="0" t="n">
        <f aca="false">'Pozsony megye'!R154</f>
        <v>473</v>
      </c>
      <c r="Q144" s="0" t="n">
        <f aca="false">'Pozsony megye'!S154</f>
        <v>4</v>
      </c>
      <c r="R144" s="0" t="n">
        <f aca="false">'Pozsony megye'!U154</f>
        <v>158</v>
      </c>
      <c r="S144" s="0" t="n">
        <f aca="false">'Pozsony megye'!V154</f>
        <v>18</v>
      </c>
      <c r="T144" s="0" t="n">
        <f aca="false">'Pozsony megye'!W154</f>
        <v>0</v>
      </c>
      <c r="U144" s="0" t="n">
        <f aca="false">'Pozsony megye'!X154</f>
        <v>453</v>
      </c>
      <c r="V144" s="0" t="n">
        <f aca="false">'Pozsony megye'!Y154</f>
        <v>0</v>
      </c>
    </row>
    <row r="145" customFormat="false" ht="13.8" hidden="false" customHeight="false" outlineLevel="0" collapsed="false">
      <c r="A145" s="0" t="str">
        <f aca="false">'Pozsony megye'!A155</f>
        <v>Récse</v>
      </c>
      <c r="B145" s="0" t="n">
        <f aca="false">'Pozsony megye'!B155</f>
        <v>29</v>
      </c>
      <c r="C145" s="0" t="n">
        <f aca="false">'Pozsony megye'!C155</f>
        <v>647</v>
      </c>
      <c r="D145" s="0" t="n">
        <f aca="false">'Pozsony megye'!D155</f>
        <v>0</v>
      </c>
      <c r="E145" s="0" t="n">
        <f aca="false">'Pozsony megye'!E155</f>
        <v>1748</v>
      </c>
      <c r="F145" s="0" t="n">
        <f aca="false">'Pozsony megye'!F155</f>
        <v>0</v>
      </c>
      <c r="G145" s="0" t="n">
        <f aca="false">'Pozsony megye'!G155</f>
        <v>0</v>
      </c>
      <c r="H145" s="0" t="n">
        <f aca="false">'Pozsony megye'!I155</f>
        <v>45</v>
      </c>
      <c r="I145" s="0" t="n">
        <f aca="false">'Pozsony megye'!J155</f>
        <v>690</v>
      </c>
      <c r="J145" s="0" t="n">
        <f aca="false">'Pozsony megye'!K155</f>
        <v>0</v>
      </c>
      <c r="K145" s="0" t="n">
        <f aca="false">'Pozsony megye'!L155</f>
        <v>2111</v>
      </c>
      <c r="L145" s="0" t="n">
        <f aca="false">'Pozsony megye'!M155</f>
        <v>2</v>
      </c>
      <c r="M145" s="0" t="n">
        <f aca="false">'Pozsony megye'!O155</f>
        <v>447</v>
      </c>
      <c r="N145" s="0" t="n">
        <f aca="false">'Pozsony megye'!P155</f>
        <v>519</v>
      </c>
      <c r="O145" s="0" t="n">
        <f aca="false">'Pozsony megye'!Q155</f>
        <v>0</v>
      </c>
      <c r="P145" s="0" t="n">
        <f aca="false">'Pozsony megye'!R155</f>
        <v>2870</v>
      </c>
      <c r="Q145" s="0" t="n">
        <f aca="false">'Pozsony megye'!S155</f>
        <v>7</v>
      </c>
      <c r="R145" s="0" t="n">
        <f aca="false">'Pozsony megye'!U155</f>
        <v>650</v>
      </c>
      <c r="S145" s="0" t="n">
        <f aca="false">'Pozsony megye'!V155</f>
        <v>875</v>
      </c>
      <c r="T145" s="0" t="n">
        <f aca="false">'Pozsony megye'!W155</f>
        <v>0</v>
      </c>
      <c r="U145" s="0" t="n">
        <f aca="false">'Pozsony megye'!X155</f>
        <v>3041</v>
      </c>
      <c r="V145" s="0" t="n">
        <f aca="false">'Pozsony megye'!Y155</f>
        <v>29</v>
      </c>
    </row>
    <row r="146" customFormat="false" ht="13.8" hidden="false" customHeight="false" outlineLevel="0" collapsed="false">
      <c r="A146" s="0" t="str">
        <f aca="false">'Pozsony megye'!A156</f>
        <v>Saáp, Dunasáp, Sáp</v>
      </c>
      <c r="B146" s="0" t="n">
        <f aca="false">'Pozsony megye'!B156</f>
        <v>99</v>
      </c>
      <c r="C146" s="0" t="n">
        <f aca="false">'Pozsony megye'!C156</f>
        <v>34</v>
      </c>
      <c r="D146" s="0" t="n">
        <f aca="false">'Pozsony megye'!D156</f>
        <v>0</v>
      </c>
      <c r="E146" s="0" t="n">
        <f aca="false">'Pozsony megye'!E156</f>
        <v>201</v>
      </c>
      <c r="F146" s="0" t="n">
        <f aca="false">'Pozsony megye'!F156</f>
        <v>0</v>
      </c>
      <c r="G146" s="0" t="n">
        <f aca="false">'Pozsony megye'!G156</f>
        <v>0</v>
      </c>
      <c r="H146" s="0" t="n">
        <f aca="false">'Pozsony megye'!I156</f>
        <v>233</v>
      </c>
      <c r="I146" s="0" t="n">
        <f aca="false">'Pozsony megye'!J156</f>
        <v>18</v>
      </c>
      <c r="J146" s="0" t="n">
        <f aca="false">'Pozsony megye'!K156</f>
        <v>0</v>
      </c>
      <c r="K146" s="0" t="n">
        <f aca="false">'Pozsony megye'!L156</f>
        <v>73</v>
      </c>
      <c r="L146" s="0" t="n">
        <f aca="false">'Pozsony megye'!M156</f>
        <v>2</v>
      </c>
      <c r="M146" s="0" t="n">
        <f aca="false">'Pozsony megye'!O156</f>
        <v>213</v>
      </c>
      <c r="N146" s="0" t="n">
        <f aca="false">'Pozsony megye'!P156</f>
        <v>0</v>
      </c>
      <c r="O146" s="0" t="n">
        <f aca="false">'Pozsony megye'!Q156</f>
        <v>0</v>
      </c>
      <c r="P146" s="0" t="n">
        <f aca="false">'Pozsony megye'!R156</f>
        <v>79</v>
      </c>
      <c r="Q146" s="0" t="n">
        <f aca="false">'Pozsony megye'!S156</f>
        <v>30</v>
      </c>
      <c r="R146" s="0" t="n">
        <f aca="false">'Pozsony megye'!U156</f>
        <v>0</v>
      </c>
      <c r="S146" s="0" t="n">
        <f aca="false">'Pozsony megye'!V156</f>
        <v>0</v>
      </c>
      <c r="T146" s="0" t="n">
        <f aca="false">'Pozsony megye'!W156</f>
        <v>0</v>
      </c>
      <c r="U146" s="0" t="n">
        <f aca="false">'Pozsony megye'!X156</f>
        <v>0</v>
      </c>
      <c r="V146" s="0" t="n">
        <f aca="false">'Pozsony megye'!Y156</f>
        <v>0</v>
      </c>
    </row>
    <row r="147" customFormat="false" ht="13.8" hidden="false" customHeight="false" outlineLevel="0" collapsed="false">
      <c r="A147" s="0" t="str">
        <f aca="false">'Pozsony megye'!A157</f>
        <v>Stomfa</v>
      </c>
      <c r="B147" s="0" t="n">
        <f aca="false">'Pozsony megye'!B157</f>
        <v>136</v>
      </c>
      <c r="C147" s="0" t="n">
        <f aca="false">'Pozsony megye'!C157</f>
        <v>797</v>
      </c>
      <c r="D147" s="0" t="n">
        <f aca="false">'Pozsony megye'!D157</f>
        <v>4</v>
      </c>
      <c r="E147" s="0" t="n">
        <f aca="false">'Pozsony megye'!E157</f>
        <v>1993</v>
      </c>
      <c r="F147" s="0" t="n">
        <f aca="false">'Pozsony megye'!F157</f>
        <v>0</v>
      </c>
      <c r="G147" s="0" t="n">
        <f aca="false">'Pozsony megye'!G157</f>
        <v>0</v>
      </c>
      <c r="H147" s="0" t="n">
        <f aca="false">'Pozsony megye'!I157</f>
        <v>230</v>
      </c>
      <c r="I147" s="0" t="n">
        <f aca="false">'Pozsony megye'!J157</f>
        <v>725</v>
      </c>
      <c r="J147" s="0" t="n">
        <f aca="false">'Pozsony megye'!K157</f>
        <v>0</v>
      </c>
      <c r="K147" s="0" t="n">
        <f aca="false">'Pozsony megye'!L157</f>
        <v>2249</v>
      </c>
      <c r="L147" s="0" t="n">
        <f aca="false">'Pozsony megye'!M157</f>
        <v>67</v>
      </c>
      <c r="M147" s="0" t="n">
        <f aca="false">'Pozsony megye'!O157</f>
        <v>258</v>
      </c>
      <c r="N147" s="0" t="n">
        <f aca="false">'Pozsony megye'!P157</f>
        <v>551</v>
      </c>
      <c r="O147" s="0" t="n">
        <f aca="false">'Pozsony megye'!Q157</f>
        <v>1</v>
      </c>
      <c r="P147" s="0" t="n">
        <f aca="false">'Pozsony megye'!R157</f>
        <v>2478</v>
      </c>
      <c r="Q147" s="0" t="n">
        <f aca="false">'Pozsony megye'!S157</f>
        <v>39</v>
      </c>
      <c r="R147" s="0" t="n">
        <f aca="false">'Pozsony megye'!U157</f>
        <v>390</v>
      </c>
      <c r="S147" s="0" t="n">
        <f aca="false">'Pozsony megye'!V157</f>
        <v>557</v>
      </c>
      <c r="T147" s="0" t="n">
        <f aca="false">'Pozsony megye'!W157</f>
        <v>0</v>
      </c>
      <c r="U147" s="0" t="n">
        <f aca="false">'Pozsony megye'!X157</f>
        <v>2431</v>
      </c>
      <c r="V147" s="0" t="n">
        <f aca="false">'Pozsony megye'!Y157</f>
        <v>21</v>
      </c>
    </row>
    <row r="148" customFormat="false" ht="13.8" hidden="false" customHeight="false" outlineLevel="0" collapsed="false">
      <c r="A148" s="0" t="str">
        <f aca="false">'Pozsony megye'!A158</f>
        <v>Súr (Hegy-)</v>
      </c>
      <c r="B148" s="0" t="n">
        <f aca="false">'Pozsony megye'!B158</f>
        <v>312</v>
      </c>
      <c r="C148" s="0" t="n">
        <f aca="false">'Pozsony megye'!C158</f>
        <v>14</v>
      </c>
      <c r="D148" s="0" t="n">
        <f aca="false">'Pozsony megye'!D158</f>
        <v>0</v>
      </c>
      <c r="E148" s="0" t="n">
        <f aca="false">'Pozsony megye'!E158</f>
        <v>13</v>
      </c>
      <c r="F148" s="0" t="n">
        <f aca="false">'Pozsony megye'!F158</f>
        <v>0</v>
      </c>
      <c r="G148" s="0" t="n">
        <f aca="false">'Pozsony megye'!G158</f>
        <v>0</v>
      </c>
      <c r="H148" s="0" t="n">
        <f aca="false">'Pozsony megye'!I158</f>
        <v>330</v>
      </c>
      <c r="I148" s="0" t="n">
        <f aca="false">'Pozsony megye'!J158</f>
        <v>10</v>
      </c>
      <c r="J148" s="0" t="n">
        <f aca="false">'Pozsony megye'!K158</f>
        <v>0</v>
      </c>
      <c r="K148" s="0" t="n">
        <f aca="false">'Pozsony megye'!L158</f>
        <v>7</v>
      </c>
      <c r="L148" s="0" t="n">
        <f aca="false">'Pozsony megye'!M158</f>
        <v>0</v>
      </c>
      <c r="M148" s="0" t="n">
        <f aca="false">'Pozsony megye'!O158</f>
        <v>390</v>
      </c>
      <c r="N148" s="0" t="n">
        <f aca="false">'Pozsony megye'!P158</f>
        <v>10</v>
      </c>
      <c r="O148" s="0" t="n">
        <f aca="false">'Pozsony megye'!Q158</f>
        <v>0</v>
      </c>
      <c r="P148" s="0" t="n">
        <f aca="false">'Pozsony megye'!R158</f>
        <v>14</v>
      </c>
      <c r="Q148" s="0" t="n">
        <f aca="false">'Pozsony megye'!S158</f>
        <v>0</v>
      </c>
      <c r="R148" s="0" t="n">
        <f aca="false">'Pozsony megye'!U158</f>
        <v>0</v>
      </c>
      <c r="S148" s="0" t="n">
        <f aca="false">'Pozsony megye'!V158</f>
        <v>0</v>
      </c>
      <c r="T148" s="0" t="n">
        <f aca="false">'Pozsony megye'!W158</f>
        <v>0</v>
      </c>
      <c r="U148" s="0" t="n">
        <f aca="false">'Pozsony megye'!X158</f>
        <v>0</v>
      </c>
      <c r="V148" s="0" t="n">
        <f aca="false">'Pozsony megye'!Y158</f>
        <v>0</v>
      </c>
    </row>
    <row r="149" customFormat="false" ht="13.8" hidden="false" customHeight="false" outlineLevel="0" collapsed="false">
      <c r="A149" s="0" t="str">
        <f aca="false">'Pozsony megye'!A159</f>
        <v>Súr (Péntek-)</v>
      </c>
      <c r="B149" s="0" t="n">
        <f aca="false">'Pozsony megye'!B159</f>
        <v>168</v>
      </c>
      <c r="C149" s="0" t="n">
        <f aca="false">'Pozsony megye'!C159</f>
        <v>0</v>
      </c>
      <c r="D149" s="0" t="n">
        <f aca="false">'Pozsony megye'!D159</f>
        <v>0</v>
      </c>
      <c r="E149" s="0" t="n">
        <f aca="false">'Pozsony megye'!E159</f>
        <v>6</v>
      </c>
      <c r="F149" s="0" t="n">
        <f aca="false">'Pozsony megye'!F159</f>
        <v>0</v>
      </c>
      <c r="G149" s="0" t="n">
        <f aca="false">'Pozsony megye'!G159</f>
        <v>0</v>
      </c>
      <c r="H149" s="0" t="n">
        <f aca="false">'Pozsony megye'!I159</f>
        <v>153</v>
      </c>
      <c r="I149" s="0" t="n">
        <f aca="false">'Pozsony megye'!J159</f>
        <v>1</v>
      </c>
      <c r="J149" s="0" t="n">
        <f aca="false">'Pozsony megye'!K159</f>
        <v>0</v>
      </c>
      <c r="K149" s="0" t="n">
        <f aca="false">'Pozsony megye'!L159</f>
        <v>5</v>
      </c>
      <c r="L149" s="0" t="n">
        <f aca="false">'Pozsony megye'!M159</f>
        <v>0</v>
      </c>
      <c r="M149" s="0" t="n">
        <f aca="false">'Pozsony megye'!O159</f>
        <v>170</v>
      </c>
      <c r="N149" s="0" t="n">
        <f aca="false">'Pozsony megye'!P159</f>
        <v>0</v>
      </c>
      <c r="O149" s="0" t="n">
        <f aca="false">'Pozsony megye'!Q159</f>
        <v>0</v>
      </c>
      <c r="P149" s="0" t="n">
        <f aca="false">'Pozsony megye'!R159</f>
        <v>1</v>
      </c>
      <c r="Q149" s="0" t="n">
        <f aca="false">'Pozsony megye'!S159</f>
        <v>0</v>
      </c>
      <c r="R149" s="0" t="n">
        <f aca="false">'Pozsony megye'!U159</f>
        <v>0</v>
      </c>
      <c r="S149" s="0" t="n">
        <f aca="false">'Pozsony megye'!V159</f>
        <v>0</v>
      </c>
      <c r="T149" s="0" t="n">
        <f aca="false">'Pozsony megye'!W159</f>
        <v>0</v>
      </c>
      <c r="U149" s="0" t="n">
        <f aca="false">'Pozsony megye'!X159</f>
        <v>0</v>
      </c>
      <c r="V149" s="0" t="n">
        <f aca="false">'Pozsony megye'!Y159</f>
        <v>0</v>
      </c>
    </row>
    <row r="150" customFormat="false" ht="13.8" hidden="false" customHeight="false" outlineLevel="0" collapsed="false">
      <c r="A150" s="0" t="str">
        <f aca="false">'Pozsony megye'!A160</f>
        <v>Torony, Dunatorony</v>
      </c>
      <c r="B150" s="0" t="n">
        <f aca="false">'Pozsony megye'!B160</f>
        <v>142</v>
      </c>
      <c r="C150" s="0" t="n">
        <f aca="false">'Pozsony megye'!C160</f>
        <v>14</v>
      </c>
      <c r="D150" s="0" t="n">
        <f aca="false">'Pozsony megye'!D160</f>
        <v>0</v>
      </c>
      <c r="E150" s="0" t="n">
        <f aca="false">'Pozsony megye'!E160</f>
        <v>17</v>
      </c>
      <c r="F150" s="0" t="n">
        <f aca="false">'Pozsony megye'!F160</f>
        <v>0</v>
      </c>
      <c r="G150" s="0" t="n">
        <f aca="false">'Pozsony megye'!G160</f>
        <v>0</v>
      </c>
      <c r="H150" s="0" t="n">
        <f aca="false">'Pozsony megye'!I160</f>
        <v>157</v>
      </c>
      <c r="I150" s="0" t="n">
        <f aca="false">'Pozsony megye'!J160</f>
        <v>0</v>
      </c>
      <c r="J150" s="0" t="n">
        <f aca="false">'Pozsony megye'!K160</f>
        <v>0</v>
      </c>
      <c r="K150" s="0" t="n">
        <f aca="false">'Pozsony megye'!L160</f>
        <v>3</v>
      </c>
      <c r="L150" s="0" t="n">
        <f aca="false">'Pozsony megye'!M160</f>
        <v>1</v>
      </c>
      <c r="M150" s="0" t="n">
        <f aca="false">'Pozsony megye'!O160</f>
        <v>152</v>
      </c>
      <c r="N150" s="0" t="n">
        <f aca="false">'Pozsony megye'!P160</f>
        <v>0</v>
      </c>
      <c r="O150" s="0" t="n">
        <f aca="false">'Pozsony megye'!Q160</f>
        <v>0</v>
      </c>
      <c r="P150" s="0" t="n">
        <f aca="false">'Pozsony megye'!R160</f>
        <v>2</v>
      </c>
      <c r="Q150" s="0" t="n">
        <f aca="false">'Pozsony megye'!S160</f>
        <v>0</v>
      </c>
      <c r="R150" s="0" t="n">
        <f aca="false">'Pozsony megye'!U160</f>
        <v>0</v>
      </c>
      <c r="S150" s="0" t="n">
        <f aca="false">'Pozsony megye'!V160</f>
        <v>0</v>
      </c>
      <c r="T150" s="0" t="n">
        <f aca="false">'Pozsony megye'!W160</f>
        <v>0</v>
      </c>
      <c r="U150" s="0" t="n">
        <f aca="false">'Pozsony megye'!X160</f>
        <v>0</v>
      </c>
      <c r="V150" s="0" t="n">
        <f aca="false">'Pozsony megye'!Y160</f>
        <v>0</v>
      </c>
    </row>
    <row r="151" customFormat="false" ht="13.8" hidden="false" customHeight="false" outlineLevel="0" collapsed="false">
      <c r="A151" s="0" t="str">
        <f aca="false">'Pozsony megye'!A161</f>
        <v>Ujfalu (Dévény-)</v>
      </c>
      <c r="B151" s="0" t="n">
        <f aca="false">'Pozsony megye'!B161</f>
        <v>18</v>
      </c>
      <c r="C151" s="0" t="n">
        <f aca="false">'Pozsony megye'!C161</f>
        <v>166</v>
      </c>
      <c r="D151" s="0" t="n">
        <f aca="false">'Pozsony megye'!D161</f>
        <v>1171</v>
      </c>
      <c r="E151" s="0" t="n">
        <f aca="false">'Pozsony megye'!E161</f>
        <v>271</v>
      </c>
      <c r="F151" s="0" t="n">
        <f aca="false">'Pozsony megye'!F161</f>
        <v>2</v>
      </c>
      <c r="G151" s="0" t="n">
        <f aca="false">'Pozsony megye'!G161</f>
        <v>32</v>
      </c>
      <c r="H151" s="0" t="n">
        <f aca="false">'Pozsony megye'!I161</f>
        <v>124</v>
      </c>
      <c r="I151" s="0" t="n">
        <f aca="false">'Pozsony megye'!J161</f>
        <v>229</v>
      </c>
      <c r="J151" s="0" t="n">
        <f aca="false">'Pozsony megye'!K161</f>
        <v>1272</v>
      </c>
      <c r="K151" s="0" t="n">
        <f aca="false">'Pozsony megye'!L161</f>
        <v>355</v>
      </c>
      <c r="L151" s="0" t="n">
        <f aca="false">'Pozsony megye'!M161</f>
        <v>138</v>
      </c>
      <c r="M151" s="0" t="n">
        <f aca="false">'Pozsony megye'!O161</f>
        <v>215</v>
      </c>
      <c r="N151" s="0" t="n">
        <f aca="false">'Pozsony megye'!P161</f>
        <v>242</v>
      </c>
      <c r="O151" s="0" t="n">
        <f aca="false">'Pozsony megye'!Q161</f>
        <v>1567</v>
      </c>
      <c r="P151" s="0" t="n">
        <f aca="false">'Pozsony megye'!R161</f>
        <v>365</v>
      </c>
      <c r="Q151" s="0" t="n">
        <f aca="false">'Pozsony megye'!S161</f>
        <v>174</v>
      </c>
      <c r="R151" s="0" t="n">
        <f aca="false">'Pozsony megye'!U161</f>
        <v>365</v>
      </c>
      <c r="S151" s="0" t="n">
        <f aca="false">'Pozsony megye'!V161</f>
        <v>201</v>
      </c>
      <c r="T151" s="0" t="n">
        <f aca="false">'Pozsony megye'!W161</f>
        <v>1164</v>
      </c>
      <c r="U151" s="0" t="n">
        <f aca="false">'Pozsony megye'!X161</f>
        <v>917</v>
      </c>
      <c r="V151" s="0" t="n">
        <f aca="false">'Pozsony megye'!Y161</f>
        <v>170</v>
      </c>
    </row>
    <row r="152" customFormat="false" ht="13.8" hidden="false" customHeight="false" outlineLevel="0" collapsed="false">
      <c r="A152" s="0" t="str">
        <f aca="false">'Pozsony megye'!A162</f>
        <v>Ujfalu (Duna-)</v>
      </c>
      <c r="B152" s="0" t="n">
        <f aca="false">'Pozsony megye'!B162</f>
        <v>295</v>
      </c>
      <c r="C152" s="0" t="n">
        <f aca="false">'Pozsony megye'!C162</f>
        <v>3</v>
      </c>
      <c r="D152" s="0" t="n">
        <f aca="false">'Pozsony megye'!D162</f>
        <v>0</v>
      </c>
      <c r="E152" s="0" t="n">
        <f aca="false">'Pozsony megye'!E162</f>
        <v>18</v>
      </c>
      <c r="F152" s="0" t="n">
        <f aca="false">'Pozsony megye'!F162</f>
        <v>0</v>
      </c>
      <c r="G152" s="0" t="n">
        <f aca="false">'Pozsony megye'!G162</f>
        <v>0</v>
      </c>
      <c r="H152" s="0" t="n">
        <f aca="false">'Pozsony megye'!I162</f>
        <v>297</v>
      </c>
      <c r="I152" s="0" t="n">
        <f aca="false">'Pozsony megye'!J162</f>
        <v>2</v>
      </c>
      <c r="J152" s="0" t="n">
        <f aca="false">'Pozsony megye'!K162</f>
        <v>0</v>
      </c>
      <c r="K152" s="0" t="n">
        <f aca="false">'Pozsony megye'!L162</f>
        <v>20</v>
      </c>
      <c r="L152" s="0" t="n">
        <f aca="false">'Pozsony megye'!M162</f>
        <v>0</v>
      </c>
      <c r="M152" s="0" t="n">
        <f aca="false">'Pozsony megye'!O162</f>
        <v>318</v>
      </c>
      <c r="N152" s="0" t="n">
        <f aca="false">'Pozsony megye'!P162</f>
        <v>3</v>
      </c>
      <c r="O152" s="0" t="n">
        <f aca="false">'Pozsony megye'!Q162</f>
        <v>0</v>
      </c>
      <c r="P152" s="0" t="n">
        <f aca="false">'Pozsony megye'!R162</f>
        <v>24</v>
      </c>
      <c r="Q152" s="0" t="n">
        <f aca="false">'Pozsony megye'!S162</f>
        <v>0</v>
      </c>
      <c r="R152" s="0" t="n">
        <f aca="false">'Pozsony megye'!U162</f>
        <v>0</v>
      </c>
      <c r="S152" s="0" t="n">
        <f aca="false">'Pozsony megye'!V162</f>
        <v>0</v>
      </c>
      <c r="T152" s="0" t="n">
        <f aca="false">'Pozsony megye'!W162</f>
        <v>0</v>
      </c>
      <c r="U152" s="0" t="n">
        <f aca="false">'Pozsony megye'!X162</f>
        <v>0</v>
      </c>
      <c r="V152" s="0" t="n">
        <f aca="false">'Pozsony megye'!Y162</f>
        <v>0</v>
      </c>
    </row>
    <row r="153" customFormat="false" ht="13.8" hidden="false" customHeight="false" outlineLevel="0" collapsed="false">
      <c r="A153" s="0" t="str">
        <f aca="false">'Pozsony megye'!A163</f>
        <v>Vajnor, Pozsonyszőlős</v>
      </c>
      <c r="B153" s="0" t="n">
        <f aca="false">'Pozsony megye'!B163</f>
        <v>38</v>
      </c>
      <c r="C153" s="0" t="n">
        <f aca="false">'Pozsony megye'!C163</f>
        <v>22</v>
      </c>
      <c r="D153" s="0" t="n">
        <f aca="false">'Pozsony megye'!D163</f>
        <v>0</v>
      </c>
      <c r="E153" s="0" t="n">
        <f aca="false">'Pozsony megye'!E163</f>
        <v>1180</v>
      </c>
      <c r="F153" s="0" t="n">
        <f aca="false">'Pozsony megye'!F163</f>
        <v>0</v>
      </c>
      <c r="G153" s="0" t="n">
        <f aca="false">'Pozsony megye'!G163</f>
        <v>0</v>
      </c>
      <c r="H153" s="0" t="n">
        <f aca="false">'Pozsony megye'!I163</f>
        <v>64</v>
      </c>
      <c r="I153" s="0" t="n">
        <f aca="false">'Pozsony megye'!J163</f>
        <v>18</v>
      </c>
      <c r="J153" s="0" t="n">
        <f aca="false">'Pozsony megye'!K163</f>
        <v>2</v>
      </c>
      <c r="K153" s="0" t="n">
        <f aca="false">'Pozsony megye'!L163</f>
        <v>1456</v>
      </c>
      <c r="L153" s="0" t="n">
        <f aca="false">'Pozsony megye'!M163</f>
        <v>4</v>
      </c>
      <c r="M153" s="0" t="n">
        <f aca="false">'Pozsony megye'!O163</f>
        <v>122</v>
      </c>
      <c r="N153" s="0" t="n">
        <f aca="false">'Pozsony megye'!P163</f>
        <v>9</v>
      </c>
      <c r="O153" s="0" t="n">
        <f aca="false">'Pozsony megye'!Q163</f>
        <v>0</v>
      </c>
      <c r="P153" s="0" t="n">
        <f aca="false">'Pozsony megye'!R163</f>
        <v>1637</v>
      </c>
      <c r="Q153" s="0" t="n">
        <f aca="false">'Pozsony megye'!S163</f>
        <v>1</v>
      </c>
      <c r="R153" s="0" t="n">
        <f aca="false">'Pozsony megye'!U163</f>
        <v>92</v>
      </c>
      <c r="S153" s="0" t="n">
        <f aca="false">'Pozsony megye'!V163</f>
        <v>10</v>
      </c>
      <c r="T153" s="0" t="n">
        <f aca="false">'Pozsony megye'!W163</f>
        <v>0</v>
      </c>
      <c r="U153" s="0" t="n">
        <f aca="false">'Pozsony megye'!X163</f>
        <v>1759</v>
      </c>
      <c r="V153" s="0" t="n">
        <f aca="false">'Pozsony megye'!Y163</f>
        <v>2</v>
      </c>
    </row>
    <row r="154" customFormat="false" ht="13.8" hidden="false" customHeight="false" outlineLevel="0" collapsed="false">
      <c r="A154" s="0" t="str">
        <f aca="false">'Pozsony megye'!A164</f>
        <v>Zohor</v>
      </c>
      <c r="B154" s="0" t="n">
        <f aca="false">'Pozsony megye'!B164</f>
        <v>9</v>
      </c>
      <c r="C154" s="0" t="n">
        <f aca="false">'Pozsony megye'!C164</f>
        <v>37</v>
      </c>
      <c r="D154" s="0" t="n">
        <f aca="false">'Pozsony megye'!D164</f>
        <v>0</v>
      </c>
      <c r="E154" s="0" t="n">
        <f aca="false">'Pozsony megye'!E164</f>
        <v>1949</v>
      </c>
      <c r="F154" s="0" t="n">
        <f aca="false">'Pozsony megye'!F164</f>
        <v>2</v>
      </c>
      <c r="G154" s="0" t="n">
        <f aca="false">'Pozsony megye'!G164</f>
        <v>0</v>
      </c>
      <c r="H154" s="0" t="n">
        <f aca="false">'Pozsony megye'!I164</f>
        <v>10</v>
      </c>
      <c r="I154" s="0" t="n">
        <f aca="false">'Pozsony megye'!J164</f>
        <v>44</v>
      </c>
      <c r="J154" s="0" t="n">
        <f aca="false">'Pozsony megye'!K164</f>
        <v>0</v>
      </c>
      <c r="K154" s="0" t="n">
        <f aca="false">'Pozsony megye'!L164</f>
        <v>2294</v>
      </c>
      <c r="L154" s="0" t="n">
        <f aca="false">'Pozsony megye'!M164</f>
        <v>44</v>
      </c>
      <c r="M154" s="0" t="n">
        <f aca="false">'Pozsony megye'!O164</f>
        <v>56</v>
      </c>
      <c r="N154" s="0" t="n">
        <f aca="false">'Pozsony megye'!P164</f>
        <v>39</v>
      </c>
      <c r="O154" s="0" t="n">
        <f aca="false">'Pozsony megye'!Q164</f>
        <v>0</v>
      </c>
      <c r="P154" s="0" t="n">
        <f aca="false">'Pozsony megye'!R164</f>
        <v>2486</v>
      </c>
      <c r="Q154" s="0" t="n">
        <f aca="false">'Pozsony megye'!S164</f>
        <v>9</v>
      </c>
      <c r="R154" s="0" t="n">
        <f aca="false">'Pozsony megye'!U164</f>
        <v>85</v>
      </c>
      <c r="S154" s="0" t="n">
        <f aca="false">'Pozsony megye'!V164</f>
        <v>35</v>
      </c>
      <c r="T154" s="0" t="n">
        <f aca="false">'Pozsony megye'!W164</f>
        <v>1</v>
      </c>
      <c r="U154" s="0" t="n">
        <f aca="false">'Pozsony megye'!X164</f>
        <v>2704</v>
      </c>
      <c r="V154" s="0" t="n">
        <f aca="false">'Pozsony megye'!Y164</f>
        <v>4</v>
      </c>
    </row>
    <row r="155" customFormat="false" ht="13.8" hidden="false" customHeight="false" outlineLevel="0" collapsed="false">
      <c r="A155" s="0" t="str">
        <f aca="false">'Pozsony megye'!A165</f>
        <v>Zoncz</v>
      </c>
      <c r="B155" s="0" t="n">
        <f aca="false">'Pozsony megye'!B165</f>
        <v>166</v>
      </c>
      <c r="C155" s="0" t="n">
        <f aca="false">'Pozsony megye'!C165</f>
        <v>3</v>
      </c>
      <c r="D155" s="0" t="n">
        <f aca="false">'Pozsony megye'!D165</f>
        <v>0</v>
      </c>
      <c r="E155" s="0" t="n">
        <f aca="false">'Pozsony megye'!E165</f>
        <v>13</v>
      </c>
      <c r="F155" s="0" t="n">
        <f aca="false">'Pozsony megye'!F165</f>
        <v>0</v>
      </c>
      <c r="G155" s="0" t="n">
        <f aca="false">'Pozsony megye'!G165</f>
        <v>0</v>
      </c>
      <c r="H155" s="0" t="n">
        <f aca="false">'Pozsony megye'!I165</f>
        <v>209</v>
      </c>
      <c r="I155" s="0" t="n">
        <f aca="false">'Pozsony megye'!J165</f>
        <v>1</v>
      </c>
      <c r="J155" s="0" t="n">
        <f aca="false">'Pozsony megye'!K165</f>
        <v>0</v>
      </c>
      <c r="K155" s="0" t="n">
        <f aca="false">'Pozsony megye'!L165</f>
        <v>11</v>
      </c>
      <c r="L155" s="0" t="n">
        <f aca="false">'Pozsony megye'!M165</f>
        <v>0</v>
      </c>
      <c r="M155" s="0" t="n">
        <f aca="false">'Pozsony megye'!O165</f>
        <v>226</v>
      </c>
      <c r="N155" s="0" t="n">
        <f aca="false">'Pozsony megye'!P165</f>
        <v>0</v>
      </c>
      <c r="O155" s="0" t="n">
        <f aca="false">'Pozsony megye'!Q165</f>
        <v>0</v>
      </c>
      <c r="P155" s="0" t="n">
        <f aca="false">'Pozsony megye'!R165</f>
        <v>7</v>
      </c>
      <c r="Q155" s="0" t="n">
        <f aca="false">'Pozsony megye'!S165</f>
        <v>0</v>
      </c>
      <c r="R155" s="0" t="n">
        <f aca="false">'Pozsony megye'!U165</f>
        <v>0</v>
      </c>
      <c r="S155" s="0" t="n">
        <f aca="false">'Pozsony megye'!V165</f>
        <v>0</v>
      </c>
      <c r="T155" s="0" t="n">
        <f aca="false">'Pozsony megye'!W165</f>
        <v>0</v>
      </c>
      <c r="U155" s="0" t="n">
        <f aca="false">'Pozsony megye'!X165</f>
        <v>0</v>
      </c>
      <c r="V155" s="0" t="n">
        <f aca="false">'Pozsony megye'!Y165</f>
        <v>0</v>
      </c>
    </row>
    <row r="156" customFormat="false" ht="13.8" hidden="false" customHeight="false" outlineLevel="0" collapsed="false">
      <c r="A156" s="0" t="str">
        <f aca="false">'Pozsony megye'!A167</f>
        <v>Pozsony</v>
      </c>
      <c r="B156" s="0" t="n">
        <f aca="false">'Pozsony megye'!B167</f>
        <v>7270</v>
      </c>
      <c r="C156" s="0" t="n">
        <f aca="false">'Pozsony megye'!C167</f>
        <v>30440</v>
      </c>
      <c r="D156" s="0" t="n">
        <f aca="false">'Pozsony megye'!D167</f>
        <v>155</v>
      </c>
      <c r="E156" s="0" t="n">
        <f aca="false">'Pozsony megye'!E167</f>
        <v>7273</v>
      </c>
      <c r="F156" s="0" t="n">
        <f aca="false">'Pozsony megye'!F167</f>
        <v>1035</v>
      </c>
      <c r="G156" s="0" t="n">
        <f aca="false">'Pozsony megye'!G167</f>
        <v>252</v>
      </c>
      <c r="H156" s="0" t="n">
        <f aca="false">'Pozsony megye'!I167</f>
        <v>10433</v>
      </c>
      <c r="I156" s="0" t="n">
        <f aca="false">'Pozsony megye'!J167</f>
        <v>31404</v>
      </c>
      <c r="J156" s="0" t="n">
        <f aca="false">'Pozsony megye'!K167</f>
        <v>232</v>
      </c>
      <c r="K156" s="0" t="n">
        <f aca="false">'Pozsony megye'!L167</f>
        <v>8709</v>
      </c>
      <c r="L156" s="0" t="n">
        <f aca="false">'Pozsony megye'!M167</f>
        <v>1633</v>
      </c>
      <c r="M156" s="0" t="n">
        <f aca="false">'Pozsony megye'!O167</f>
        <v>20102</v>
      </c>
      <c r="N156" s="0" t="n">
        <f aca="false">'Pozsony megye'!P167</f>
        <v>33002</v>
      </c>
      <c r="O156" s="0" t="n">
        <f aca="false">'Pozsony megye'!Q167</f>
        <v>295</v>
      </c>
      <c r="P156" s="0" t="n">
        <f aca="false">'Pozsony megye'!R167</f>
        <v>10175</v>
      </c>
      <c r="Q156" s="0" t="n">
        <f aca="false">'Pozsony megye'!S167</f>
        <v>1553</v>
      </c>
      <c r="R156" s="0" t="n">
        <f aca="false">'Pozsony megye'!U167</f>
        <v>31705</v>
      </c>
      <c r="S156" s="0" t="n">
        <f aca="false">'Pozsony megye'!V167</f>
        <v>32790</v>
      </c>
      <c r="T156" s="0" t="n">
        <f aca="false">'Pozsony megye'!W167</f>
        <v>275</v>
      </c>
      <c r="U156" s="0" t="n">
        <f aca="false">'Pozsony megye'!X167</f>
        <v>11673</v>
      </c>
      <c r="V156" s="0" t="n">
        <f aca="false">'Pozsony megye'!Y167</f>
        <v>1680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6"/>
  <sheetViews>
    <sheetView showFormulas="false" showGridLines="true" showRowColHeaders="true" showZeros="true" rightToLeft="false" tabSelected="false" showOutlineSymbols="true" defaultGridColor="true" view="normal" topLeftCell="O93" colorId="64" zoomScale="140" zoomScaleNormal="140" zoomScalePageLayoutView="100" workbookViewId="0">
      <selection pane="topLeft" activeCell="Q102" activeCellId="0" sqref="Q102"/>
    </sheetView>
  </sheetViews>
  <sheetFormatPr defaultRowHeight="14.5" zeroHeight="false" outlineLevelRow="0" outlineLevelCol="0"/>
  <cols>
    <col collapsed="false" customWidth="true" hidden="false" outlineLevel="0" max="1" min="1" style="0" width="11.27"/>
    <col collapsed="false" customWidth="true" hidden="false" outlineLevel="0" max="2" min="2" style="0" width="10"/>
    <col collapsed="false" customWidth="true" hidden="false" outlineLevel="0" max="3" min="3" style="0" width="8.72"/>
    <col collapsed="false" customWidth="true" hidden="false" outlineLevel="0" max="4" min="4" style="0" width="10.82"/>
    <col collapsed="false" customWidth="true" hidden="false" outlineLevel="0" max="5" min="5" style="0" width="13.43"/>
    <col collapsed="false" customWidth="true" hidden="false" outlineLevel="0" max="6" min="6" style="0" width="8.72"/>
    <col collapsed="false" customWidth="true" hidden="false" outlineLevel="0" max="7" min="7" style="0" width="11.54"/>
    <col collapsed="false" customWidth="true" hidden="false" outlineLevel="0" max="1025" min="8" style="0" width="8.72"/>
  </cols>
  <sheetData>
    <row r="1" s="18" customFormat="true" ht="12.75" hidden="false" customHeight="true" outlineLevel="0" collapsed="false">
      <c r="A1" s="18" t="s">
        <v>174</v>
      </c>
      <c r="D1" s="19"/>
      <c r="E1" s="19"/>
    </row>
    <row r="2" customFormat="false" ht="14.5" hidden="false" customHeight="false" outlineLevel="0" collapsed="false">
      <c r="A2" s="0" t="s">
        <v>175</v>
      </c>
    </row>
    <row r="3" customFormat="false" ht="14.5" hidden="false" customHeight="false" outlineLevel="0" collapsed="false">
      <c r="A3" s="0" t="s">
        <v>176</v>
      </c>
    </row>
    <row r="4" customFormat="false" ht="14.5" hidden="false" customHeight="false" outlineLevel="0" collapsed="false">
      <c r="A4" s="0" t="s">
        <v>177</v>
      </c>
    </row>
    <row r="9" customFormat="false" ht="14.5" hidden="false" customHeight="false" outlineLevel="0" collapsed="false">
      <c r="A9" s="12" t="s">
        <v>178</v>
      </c>
    </row>
    <row r="10" customFormat="false" ht="14.5" hidden="false" customHeight="false" outlineLevel="0" collapsed="false">
      <c r="A10" s="12" t="s">
        <v>179</v>
      </c>
      <c r="B10" s="0" t="s">
        <v>0</v>
      </c>
      <c r="C10" s="0" t="s">
        <v>1</v>
      </c>
      <c r="D10" s="0" t="s">
        <v>180</v>
      </c>
      <c r="E10" s="0" t="s">
        <v>181</v>
      </c>
      <c r="H10" s="12" t="s">
        <v>182</v>
      </c>
      <c r="I10" s="0" t="s">
        <v>0</v>
      </c>
      <c r="J10" s="0" t="s">
        <v>1</v>
      </c>
      <c r="K10" s="0" t="s">
        <v>180</v>
      </c>
      <c r="L10" s="0" t="s">
        <v>181</v>
      </c>
    </row>
    <row r="11" customFormat="false" ht="14.5" hidden="false" customHeight="false" outlineLevel="0" collapsed="false">
      <c r="A11" s="0" t="n">
        <v>1881</v>
      </c>
      <c r="B11" s="0" t="n">
        <v>8</v>
      </c>
      <c r="C11" s="0" t="n">
        <v>506</v>
      </c>
      <c r="D11" s="20" t="n">
        <v>253</v>
      </c>
      <c r="E11" s="20"/>
      <c r="H11" s="0" t="n">
        <v>1881</v>
      </c>
      <c r="I11" s="0" t="n">
        <v>59</v>
      </c>
      <c r="J11" s="0" t="n">
        <v>1311</v>
      </c>
      <c r="K11" s="20" t="n">
        <v>603</v>
      </c>
      <c r="L11" s="20"/>
    </row>
    <row r="12" customFormat="false" ht="14.5" hidden="false" customHeight="false" outlineLevel="0" collapsed="false">
      <c r="A12" s="0" t="n">
        <v>1900</v>
      </c>
      <c r="B12" s="0" t="n">
        <v>26</v>
      </c>
      <c r="C12" s="0" t="n">
        <v>608</v>
      </c>
      <c r="D12" s="0" t="n">
        <v>5</v>
      </c>
      <c r="E12" s="0" t="n">
        <v>208</v>
      </c>
      <c r="H12" s="0" t="n">
        <v>1900</v>
      </c>
      <c r="I12" s="0" t="n">
        <v>243</v>
      </c>
      <c r="J12" s="0" t="n">
        <v>1372</v>
      </c>
      <c r="K12" s="0" t="n">
        <v>1</v>
      </c>
      <c r="L12" s="0" t="n">
        <v>515</v>
      </c>
    </row>
    <row r="13" customFormat="false" ht="14.5" hidden="false" customHeight="false" outlineLevel="0" collapsed="false">
      <c r="A13" s="0" t="n">
        <v>1910</v>
      </c>
      <c r="B13" s="0" t="n">
        <v>65</v>
      </c>
      <c r="C13" s="0" t="n">
        <v>729</v>
      </c>
      <c r="D13" s="0" t="n">
        <v>18</v>
      </c>
      <c r="E13" s="0" t="n">
        <v>191</v>
      </c>
      <c r="H13" s="0" t="n">
        <v>1910</v>
      </c>
      <c r="I13" s="0" t="n">
        <v>108</v>
      </c>
      <c r="J13" s="0" t="n">
        <v>1465</v>
      </c>
      <c r="K13" s="0" t="n">
        <v>7</v>
      </c>
      <c r="L13" s="0" t="n">
        <v>493</v>
      </c>
    </row>
    <row r="14" customFormat="false" ht="14.5" hidden="false" customHeight="false" outlineLevel="0" collapsed="false">
      <c r="A14" s="0" t="n">
        <v>1920</v>
      </c>
      <c r="B14" s="0" t="n">
        <v>29</v>
      </c>
      <c r="C14" s="0" t="n">
        <v>764</v>
      </c>
      <c r="D14" s="0" t="n">
        <v>4</v>
      </c>
      <c r="E14" s="0" t="n">
        <v>164</v>
      </c>
      <c r="H14" s="0" t="n">
        <v>1920</v>
      </c>
      <c r="I14" s="0" t="n">
        <v>109</v>
      </c>
      <c r="J14" s="0" t="n">
        <v>1396</v>
      </c>
      <c r="K14" s="0" t="n">
        <v>2</v>
      </c>
      <c r="L14" s="0" t="n">
        <v>378</v>
      </c>
    </row>
    <row r="15" customFormat="false" ht="14.5" hidden="false" customHeight="false" outlineLevel="0" collapsed="false">
      <c r="A15" s="0" t="n">
        <v>1930</v>
      </c>
      <c r="B15" s="0" t="n">
        <v>21</v>
      </c>
      <c r="C15" s="0" t="n">
        <v>790</v>
      </c>
      <c r="D15" s="0" t="n">
        <v>0</v>
      </c>
      <c r="E15" s="0" t="n">
        <v>4</v>
      </c>
      <c r="H15" s="0" t="n">
        <v>1930</v>
      </c>
      <c r="I15" s="0" t="n">
        <v>164</v>
      </c>
      <c r="J15" s="0" t="n">
        <v>1613</v>
      </c>
      <c r="K15" s="0" t="n">
        <v>0</v>
      </c>
      <c r="L15" s="0" t="n">
        <v>79</v>
      </c>
    </row>
    <row r="16" customFormat="false" ht="14.5" hidden="false" customHeight="false" outlineLevel="0" collapsed="false">
      <c r="A16" s="0" t="n">
        <v>1941</v>
      </c>
      <c r="B16" s="0" t="n">
        <v>232</v>
      </c>
      <c r="C16" s="0" t="n">
        <v>826</v>
      </c>
      <c r="D16" s="0" t="n">
        <v>0</v>
      </c>
      <c r="E16" s="0" t="n">
        <v>3</v>
      </c>
      <c r="H16" s="0" t="n">
        <v>1941</v>
      </c>
      <c r="I16" s="0" t="n">
        <v>744</v>
      </c>
      <c r="J16" s="0" t="n">
        <v>1851</v>
      </c>
      <c r="K16" s="0" t="n">
        <v>26</v>
      </c>
      <c r="L16" s="0" t="n">
        <v>55</v>
      </c>
    </row>
    <row r="18" customFormat="false" ht="14.5" hidden="false" customHeight="false" outlineLevel="0" collapsed="false">
      <c r="A18" s="12" t="s">
        <v>183</v>
      </c>
    </row>
    <row r="19" customFormat="false" ht="14.5" hidden="false" customHeight="false" outlineLevel="0" collapsed="false">
      <c r="A19" s="12" t="s">
        <v>184</v>
      </c>
      <c r="B19" s="0" t="s">
        <v>0</v>
      </c>
      <c r="C19" s="0" t="s">
        <v>1</v>
      </c>
      <c r="D19" s="0" t="s">
        <v>180</v>
      </c>
      <c r="E19" s="0" t="s">
        <v>181</v>
      </c>
      <c r="F19" s="0" t="s">
        <v>3</v>
      </c>
      <c r="H19" s="12" t="s">
        <v>185</v>
      </c>
      <c r="I19" s="0" t="s">
        <v>0</v>
      </c>
      <c r="J19" s="0" t="s">
        <v>1</v>
      </c>
      <c r="K19" s="0" t="s">
        <v>180</v>
      </c>
      <c r="L19" s="0" t="s">
        <v>181</v>
      </c>
      <c r="M19" s="0" t="s">
        <v>3</v>
      </c>
    </row>
    <row r="20" customFormat="false" ht="14.5" hidden="false" customHeight="false" outlineLevel="0" collapsed="false">
      <c r="A20" s="0" t="n">
        <v>1881</v>
      </c>
      <c r="B20" s="0" t="n">
        <v>1333</v>
      </c>
      <c r="C20" s="0" t="n">
        <v>5198</v>
      </c>
      <c r="D20" s="20" t="n">
        <v>215</v>
      </c>
      <c r="E20" s="20"/>
      <c r="F20" s="0" t="n">
        <v>5</v>
      </c>
      <c r="H20" s="0" t="n">
        <v>1881</v>
      </c>
      <c r="I20" s="0" t="n">
        <v>112</v>
      </c>
      <c r="J20" s="0" t="n">
        <v>1054</v>
      </c>
      <c r="K20" s="20" t="n">
        <v>0</v>
      </c>
      <c r="L20" s="20"/>
      <c r="M20" s="0" t="n">
        <v>512</v>
      </c>
    </row>
    <row r="21" customFormat="false" ht="14.5" hidden="false" customHeight="false" outlineLevel="0" collapsed="false">
      <c r="A21" s="0" t="n">
        <v>1900</v>
      </c>
      <c r="B21" s="0" t="n">
        <v>1968</v>
      </c>
      <c r="C21" s="0" t="n">
        <v>5287</v>
      </c>
      <c r="D21" s="21" t="n">
        <v>0</v>
      </c>
      <c r="E21" s="21" t="n">
        <v>205</v>
      </c>
      <c r="F21" s="0" t="n">
        <v>0</v>
      </c>
      <c r="H21" s="0" t="n">
        <v>1900</v>
      </c>
      <c r="I21" s="0" t="n">
        <v>222</v>
      </c>
      <c r="J21" s="0" t="n">
        <v>1273</v>
      </c>
      <c r="K21" s="21" t="n">
        <v>0</v>
      </c>
      <c r="L21" s="21" t="n">
        <v>0</v>
      </c>
      <c r="M21" s="0" t="n">
        <v>505</v>
      </c>
    </row>
    <row r="22" customFormat="false" ht="14.5" hidden="false" customHeight="false" outlineLevel="0" collapsed="false">
      <c r="A22" s="0" t="n">
        <v>1910</v>
      </c>
      <c r="B22" s="0" t="n">
        <v>2119</v>
      </c>
      <c r="C22" s="0" t="n">
        <v>5605</v>
      </c>
      <c r="D22" s="21" t="n">
        <v>14</v>
      </c>
      <c r="E22" s="21" t="n">
        <v>226</v>
      </c>
      <c r="F22" s="21" t="n">
        <v>2</v>
      </c>
      <c r="H22" s="0" t="n">
        <v>1910</v>
      </c>
      <c r="I22" s="0" t="n">
        <v>293</v>
      </c>
      <c r="J22" s="0" t="n">
        <v>1384</v>
      </c>
      <c r="K22" s="21" t="n">
        <v>0</v>
      </c>
      <c r="L22" s="21" t="n">
        <v>1</v>
      </c>
      <c r="M22" s="21" t="n">
        <v>653</v>
      </c>
    </row>
    <row r="23" customFormat="false" ht="14.5" hidden="false" customHeight="false" outlineLevel="0" collapsed="false">
      <c r="A23" s="0" t="n">
        <v>1920</v>
      </c>
      <c r="B23" s="0" t="n">
        <v>1882</v>
      </c>
      <c r="C23" s="0" t="n">
        <v>5418</v>
      </c>
      <c r="D23" s="21" t="n">
        <v>7</v>
      </c>
      <c r="E23" s="21" t="n">
        <v>151</v>
      </c>
      <c r="F23" s="21" t="n">
        <v>1</v>
      </c>
      <c r="H23" s="0" t="n">
        <v>1920</v>
      </c>
      <c r="I23" s="0" t="n">
        <v>794</v>
      </c>
      <c r="J23" s="0" t="n">
        <v>1306</v>
      </c>
      <c r="K23" s="21" t="n">
        <v>0</v>
      </c>
      <c r="L23" s="21" t="n">
        <v>0</v>
      </c>
      <c r="M23" s="21" t="n">
        <v>21</v>
      </c>
    </row>
    <row r="24" customFormat="false" ht="14.5" hidden="false" customHeight="false" outlineLevel="0" collapsed="false">
      <c r="A24" s="0" t="n">
        <v>1930</v>
      </c>
      <c r="B24" s="0" t="n">
        <v>2756</v>
      </c>
      <c r="C24" s="0" t="n">
        <v>4555</v>
      </c>
      <c r="D24" s="21" t="n">
        <v>3</v>
      </c>
      <c r="E24" s="21" t="n">
        <v>16</v>
      </c>
      <c r="F24" s="21" t="n">
        <v>2</v>
      </c>
      <c r="H24" s="0" t="n">
        <v>1930</v>
      </c>
      <c r="I24" s="0" t="n">
        <v>1385</v>
      </c>
      <c r="J24" s="0" t="n">
        <v>1029</v>
      </c>
      <c r="K24" s="21" t="n">
        <v>1</v>
      </c>
      <c r="L24" s="21" t="n">
        <v>0</v>
      </c>
      <c r="M24" s="21" t="n">
        <v>1</v>
      </c>
    </row>
    <row r="25" customFormat="false" ht="14.5" hidden="false" customHeight="false" outlineLevel="0" collapsed="false">
      <c r="A25" s="0" t="n">
        <v>1941</v>
      </c>
      <c r="B25" s="0" t="n">
        <v>6061</v>
      </c>
      <c r="C25" s="0" t="n">
        <v>5417</v>
      </c>
      <c r="D25" s="21" t="n">
        <v>35</v>
      </c>
      <c r="E25" s="21" t="n">
        <v>56</v>
      </c>
      <c r="F25" s="21" t="n">
        <v>6</v>
      </c>
      <c r="H25" s="0" t="n">
        <v>1941</v>
      </c>
      <c r="I25" s="0" t="n">
        <v>2163</v>
      </c>
      <c r="J25" s="0" t="n">
        <v>1795</v>
      </c>
      <c r="K25" s="21" t="n">
        <v>0</v>
      </c>
      <c r="L25" s="21" t="n">
        <v>5</v>
      </c>
      <c r="M25" s="0" t="n">
        <v>354</v>
      </c>
    </row>
    <row r="27" customFormat="false" ht="14.5" hidden="false" customHeight="false" outlineLevel="0" collapsed="false">
      <c r="A27" s="12" t="s">
        <v>186</v>
      </c>
      <c r="B27" s="0" t="s">
        <v>0</v>
      </c>
      <c r="C27" s="0" t="s">
        <v>1</v>
      </c>
      <c r="D27" s="0" t="s">
        <v>180</v>
      </c>
      <c r="E27" s="0" t="s">
        <v>181</v>
      </c>
      <c r="F27" s="0" t="s">
        <v>3</v>
      </c>
    </row>
    <row r="28" customFormat="false" ht="14.5" hidden="false" customHeight="false" outlineLevel="0" collapsed="false">
      <c r="A28" s="0" t="n">
        <v>1881</v>
      </c>
      <c r="B28" s="0" t="n">
        <v>2953</v>
      </c>
      <c r="C28" s="0" t="n">
        <v>4364</v>
      </c>
      <c r="D28" s="20" t="n">
        <v>2</v>
      </c>
      <c r="E28" s="20"/>
      <c r="F28" s="0" t="n">
        <v>64</v>
      </c>
    </row>
    <row r="29" customFormat="false" ht="14.5" hidden="false" customHeight="false" outlineLevel="0" collapsed="false">
      <c r="A29" s="0" t="n">
        <v>1900</v>
      </c>
      <c r="B29" s="0" t="n">
        <v>4075</v>
      </c>
      <c r="C29" s="0" t="n">
        <v>3997</v>
      </c>
      <c r="D29" s="21" t="n">
        <v>288</v>
      </c>
      <c r="E29" s="21" t="n">
        <v>74</v>
      </c>
      <c r="F29" s="21" t="n">
        <v>54</v>
      </c>
    </row>
    <row r="30" customFormat="false" ht="14.5" hidden="false" customHeight="false" outlineLevel="0" collapsed="false">
      <c r="A30" s="0" t="n">
        <v>1910</v>
      </c>
      <c r="B30" s="0" t="n">
        <v>6636</v>
      </c>
      <c r="C30" s="0" t="n">
        <v>1958</v>
      </c>
      <c r="D30" s="0" t="n">
        <v>144</v>
      </c>
      <c r="E30" s="0" t="n">
        <v>94</v>
      </c>
      <c r="F30" s="0" t="n">
        <v>6</v>
      </c>
    </row>
    <row r="31" customFormat="false" ht="14.5" hidden="false" customHeight="false" outlineLevel="0" collapsed="false">
      <c r="A31" s="0" t="n">
        <v>1920</v>
      </c>
      <c r="B31" s="0" t="n">
        <v>5132</v>
      </c>
      <c r="C31" s="0" t="n">
        <v>3084</v>
      </c>
      <c r="D31" s="0" t="n">
        <v>4</v>
      </c>
      <c r="E31" s="0" t="n">
        <v>2</v>
      </c>
      <c r="F31" s="0" t="n">
        <v>9</v>
      </c>
    </row>
    <row r="32" customFormat="false" ht="14.5" hidden="false" customHeight="false" outlineLevel="0" collapsed="false">
      <c r="A32" s="0" t="n">
        <v>1930</v>
      </c>
      <c r="B32" s="0" t="n">
        <v>6995</v>
      </c>
      <c r="C32" s="0" t="n">
        <v>1002</v>
      </c>
      <c r="D32" s="0" t="n">
        <v>1</v>
      </c>
      <c r="E32" s="0" t="n">
        <v>17</v>
      </c>
      <c r="F32" s="0" t="n">
        <v>1</v>
      </c>
    </row>
    <row r="33" customFormat="false" ht="14.5" hidden="false" customHeight="false" outlineLevel="0" collapsed="false">
      <c r="A33" s="0" t="n">
        <v>1941</v>
      </c>
      <c r="B33" s="0" t="n">
        <v>8186</v>
      </c>
      <c r="C33" s="0" t="n">
        <v>3458</v>
      </c>
      <c r="D33" s="0" t="n">
        <v>13</v>
      </c>
      <c r="E33" s="0" t="n">
        <v>33</v>
      </c>
      <c r="F33" s="0" t="n">
        <v>41</v>
      </c>
    </row>
    <row r="99" customFormat="false" ht="14.5" hidden="false" customHeight="false" outlineLevel="0" collapsed="false">
      <c r="Q99" s="0" t="s">
        <v>187</v>
      </c>
      <c r="R99" s="0" t="s">
        <v>188</v>
      </c>
      <c r="S99" s="0" t="s">
        <v>189</v>
      </c>
      <c r="T99" s="0" t="s">
        <v>190</v>
      </c>
      <c r="U99" s="0" t="s">
        <v>191</v>
      </c>
    </row>
    <row r="100" customFormat="false" ht="14.5" hidden="false" customHeight="false" outlineLevel="0" collapsed="false">
      <c r="P100" s="0" t="s">
        <v>192</v>
      </c>
      <c r="S100" s="0" t="s">
        <v>193</v>
      </c>
    </row>
    <row r="101" customFormat="false" ht="14.5" hidden="false" customHeight="false" outlineLevel="0" collapsed="false">
      <c r="P101" s="0" t="s">
        <v>194</v>
      </c>
      <c r="S101" s="0" t="s">
        <v>195</v>
      </c>
    </row>
    <row r="102" customFormat="false" ht="14.5" hidden="false" customHeight="false" outlineLevel="0" collapsed="false">
      <c r="P102" s="0" t="s">
        <v>196</v>
      </c>
      <c r="S102" s="0" t="s">
        <v>197</v>
      </c>
      <c r="T102" s="0" t="s">
        <v>198</v>
      </c>
    </row>
    <row r="103" customFormat="false" ht="14.5" hidden="false" customHeight="false" outlineLevel="0" collapsed="false">
      <c r="P103" s="0" t="s">
        <v>199</v>
      </c>
      <c r="S103" s="0" t="s">
        <v>200</v>
      </c>
      <c r="T103" s="0" t="s">
        <v>201</v>
      </c>
    </row>
    <row r="104" customFormat="false" ht="14.5" hidden="false" customHeight="false" outlineLevel="0" collapsed="false">
      <c r="P104" s="0" t="s">
        <v>202</v>
      </c>
      <c r="S104" s="0" t="s">
        <v>203</v>
      </c>
      <c r="T104" s="0" t="s">
        <v>204</v>
      </c>
    </row>
    <row r="105" customFormat="false" ht="14.5" hidden="false" customHeight="false" outlineLevel="0" collapsed="false">
      <c r="P105" s="0" t="s">
        <v>205</v>
      </c>
      <c r="S105" s="0" t="s">
        <v>206</v>
      </c>
      <c r="T105" s="0" t="s">
        <v>207</v>
      </c>
    </row>
    <row r="106" customFormat="false" ht="14.5" hidden="false" customHeight="false" outlineLevel="0" collapsed="false">
      <c r="P106" s="0" t="s">
        <v>208</v>
      </c>
      <c r="S106" s="0" t="s">
        <v>209</v>
      </c>
      <c r="T106" s="0" t="s">
        <v>210</v>
      </c>
    </row>
  </sheetData>
  <mergeCells count="5">
    <mergeCell ref="D11:E11"/>
    <mergeCell ref="K11:L11"/>
    <mergeCell ref="D20:E20"/>
    <mergeCell ref="K20:L20"/>
    <mergeCell ref="D28:E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E12" activeCellId="0" sqref="E12"/>
    </sheetView>
  </sheetViews>
  <sheetFormatPr defaultRowHeight="14.5" zeroHeight="false" outlineLevelRow="0" outlineLevelCol="0"/>
  <cols>
    <col collapsed="false" customWidth="true" hidden="false" outlineLevel="0" max="1" min="1" style="0" width="8.72"/>
    <col collapsed="false" customWidth="true" hidden="false" outlineLevel="0" max="3" min="2" style="0" width="9.54"/>
    <col collapsed="false" customWidth="true" hidden="false" outlineLevel="0" max="4" min="4" style="0" width="13.55"/>
    <col collapsed="false" customWidth="true" hidden="false" outlineLevel="0" max="5" min="5" style="0" width="12.18"/>
    <col collapsed="false" customWidth="true" hidden="false" outlineLevel="0" max="6" min="6" style="0" width="26.54"/>
    <col collapsed="false" customWidth="true" hidden="false" outlineLevel="0" max="1025" min="7" style="0" width="8.72"/>
  </cols>
  <sheetData>
    <row r="1" customFormat="false" ht="14.5" hidden="false" customHeight="false" outlineLevel="0" collapsed="false">
      <c r="B1" s="0" t="s">
        <v>211</v>
      </c>
      <c r="C1" s="0" t="s">
        <v>212</v>
      </c>
      <c r="D1" s="0" t="s">
        <v>213</v>
      </c>
      <c r="E1" s="0" t="s">
        <v>214</v>
      </c>
      <c r="I1" s="0" t="s">
        <v>215</v>
      </c>
    </row>
    <row r="2" customFormat="false" ht="14.5" hidden="false" customHeight="false" outlineLevel="0" collapsed="false">
      <c r="A2" s="0" t="s">
        <v>216</v>
      </c>
      <c r="B2" s="22" t="n">
        <v>18.903504</v>
      </c>
      <c r="C2" s="22" t="n">
        <v>46.859773</v>
      </c>
      <c r="D2" s="23" t="n">
        <f aca="false">($C$2-C2)/$G$8*$F$9+1</f>
        <v>1</v>
      </c>
      <c r="E2" s="23" t="n">
        <f aca="false">(B2-$B$5)/$G$10*$F$11+1</f>
        <v>49.1389789288697</v>
      </c>
      <c r="I2" s="0" t="s">
        <v>217</v>
      </c>
    </row>
    <row r="3" customFormat="false" ht="14.5" hidden="false" customHeight="false" outlineLevel="0" collapsed="false">
      <c r="A3" s="0" t="s">
        <v>218</v>
      </c>
      <c r="B3" s="22" t="n">
        <v>19.006213</v>
      </c>
      <c r="C3" s="22" t="n">
        <v>46.698435</v>
      </c>
      <c r="D3" s="23" t="n">
        <f aca="false">($C$2-C3)/$G$8*$F$9+1</f>
        <v>9.7560318219887</v>
      </c>
      <c r="E3" s="23" t="n">
        <f aca="false">(B3-$B$5)/$G$10*$F$11+1</f>
        <v>53.0185185185185</v>
      </c>
      <c r="I3" s="0" t="n">
        <v>111.151</v>
      </c>
      <c r="J3" s="0" t="s">
        <v>219</v>
      </c>
    </row>
    <row r="4" customFormat="false" ht="14.5" hidden="false" customHeight="false" outlineLevel="0" collapsed="false">
      <c r="A4" s="0" t="s">
        <v>220</v>
      </c>
      <c r="B4" s="22" t="n">
        <v>18.44933</v>
      </c>
      <c r="C4" s="22" t="n">
        <v>45.735499</v>
      </c>
      <c r="D4" s="23" t="n">
        <f aca="false">($C$2-C4)/$G$8*$F$9+1</f>
        <v>62.015873015873</v>
      </c>
      <c r="E4" s="23" t="n">
        <f aca="false">(B4-$B$5)/$G$10*$F$11+1</f>
        <v>31.9838512030692</v>
      </c>
      <c r="I4" s="0" t="n">
        <v>77.463</v>
      </c>
      <c r="J4" s="0" t="s">
        <v>221</v>
      </c>
    </row>
    <row r="5" customFormat="false" ht="14.5" hidden="false" customHeight="false" outlineLevel="0" collapsed="false">
      <c r="A5" s="0" t="s">
        <v>222</v>
      </c>
      <c r="B5" s="22" t="n">
        <v>17.629047</v>
      </c>
      <c r="C5" s="22" t="n">
        <v>45.988508</v>
      </c>
      <c r="D5" s="23" t="n">
        <f aca="false">($C$2-C5)/$G$8*$F$9+1</f>
        <v>48.284731838657</v>
      </c>
      <c r="E5" s="23" t="n">
        <f aca="false">(B5-$B$5)/$G$10*$F$11+1</f>
        <v>1</v>
      </c>
    </row>
    <row r="8" customFormat="false" ht="29" hidden="false" customHeight="false" outlineLevel="0" collapsed="false">
      <c r="A8" s="0" t="s">
        <v>223</v>
      </c>
      <c r="E8" s="0" t="s">
        <v>224</v>
      </c>
      <c r="F8" s="24" t="s">
        <v>225</v>
      </c>
      <c r="G8" s="0" t="n">
        <f aca="false">A9/E9</f>
        <v>0.0181334516129032</v>
      </c>
    </row>
    <row r="9" customFormat="false" ht="14.5" hidden="false" customHeight="false" outlineLevel="0" collapsed="false">
      <c r="A9" s="22" t="n">
        <f aca="false">C2-C4</f>
        <v>1.124274</v>
      </c>
      <c r="B9" s="0" t="s">
        <v>226</v>
      </c>
      <c r="C9" s="0" t="n">
        <f aca="false">A9*I3</f>
        <v>124.964179374</v>
      </c>
      <c r="D9" s="0" t="s">
        <v>227</v>
      </c>
      <c r="E9" s="25" t="n">
        <v>62</v>
      </c>
      <c r="F9" s="0" t="n">
        <f aca="false">E9/(E9+1)</f>
        <v>0.984126984126984</v>
      </c>
      <c r="G9" s="0" t="s">
        <v>228</v>
      </c>
    </row>
    <row r="10" customFormat="false" ht="14.5" hidden="false" customHeight="false" outlineLevel="0" collapsed="false">
      <c r="A10" s="0" t="s">
        <v>229</v>
      </c>
      <c r="E10" s="0" t="s">
        <v>230</v>
      </c>
      <c r="G10" s="0" t="n">
        <f aca="false">A11/E11</f>
        <v>0.0259842641509434</v>
      </c>
    </row>
    <row r="11" customFormat="false" ht="14.5" hidden="false" customHeight="false" outlineLevel="0" collapsed="false">
      <c r="A11" s="22" t="n">
        <f aca="false">B3-B5</f>
        <v>1.377166</v>
      </c>
      <c r="B11" s="0" t="s">
        <v>226</v>
      </c>
      <c r="C11" s="0" t="n">
        <f aca="false">A11*I4</f>
        <v>106.679409858</v>
      </c>
      <c r="D11" s="0" t="s">
        <v>227</v>
      </c>
      <c r="E11" s="25" t="n">
        <v>53</v>
      </c>
      <c r="F11" s="0" t="n">
        <f aca="false">E11/(E11+1)</f>
        <v>0.981481481481482</v>
      </c>
      <c r="G11" s="0" t="s">
        <v>231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82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pane xSplit="0" ySplit="2" topLeftCell="A265" activePane="bottomLeft" state="frozen"/>
      <selection pane="topLeft" activeCell="K1" activeCellId="0" sqref="K1"/>
      <selection pane="bottomLeft" activeCell="AB281" activeCellId="0" sqref="AB281"/>
    </sheetView>
  </sheetViews>
  <sheetFormatPr defaultRowHeight="14.5" zeroHeight="false" outlineLevelRow="0" outlineLevelCol="0"/>
  <cols>
    <col collapsed="false" customWidth="true" hidden="false" outlineLevel="0" max="1" min="1" style="0" width="25.72"/>
    <col collapsed="false" customWidth="true" hidden="false" outlineLevel="0" max="3" min="2" style="0" width="9.73"/>
    <col collapsed="false" customWidth="true" hidden="false" outlineLevel="0" max="5" min="4" style="26" width="11.72"/>
    <col collapsed="false" customWidth="true" hidden="false" outlineLevel="0" max="7" min="6" style="0" width="9.18"/>
    <col collapsed="false" customWidth="true" hidden="false" outlineLevel="0" max="8" min="8" style="0" width="15.81"/>
    <col collapsed="false" customWidth="true" hidden="false" outlineLevel="0" max="11" min="9" style="0" width="9.18"/>
    <col collapsed="false" customWidth="true" hidden="false" outlineLevel="0" max="12" min="12" style="27" width="2.54"/>
    <col collapsed="false" customWidth="true" hidden="false" outlineLevel="0" max="15" min="13" style="0" width="9.18"/>
    <col collapsed="false" customWidth="true" hidden="false" outlineLevel="0" max="16" min="16" style="0" width="5.81"/>
    <col collapsed="false" customWidth="true" hidden="false" outlineLevel="0" max="17" min="17" style="0" width="6.45"/>
    <col collapsed="false" customWidth="true" hidden="false" outlineLevel="0" max="18" min="18" style="27" width="2.54"/>
    <col collapsed="false" customWidth="true" hidden="false" outlineLevel="0" max="23" min="19" style="0" width="8.72"/>
    <col collapsed="false" customWidth="true" hidden="false" outlineLevel="0" max="24" min="24" style="27" width="2.18"/>
    <col collapsed="false" customWidth="true" hidden="false" outlineLevel="0" max="29" min="25" style="0" width="8.72"/>
    <col collapsed="false" customWidth="true" hidden="false" outlineLevel="0" max="30" min="30" style="27" width="2.18"/>
    <col collapsed="false" customWidth="true" hidden="false" outlineLevel="0" max="1025" min="31" style="0" width="8.72"/>
  </cols>
  <sheetData>
    <row r="1" customFormat="false" ht="14.5" hidden="false" customHeight="false" outlineLevel="0" collapsed="false">
      <c r="B1" s="0" t="s">
        <v>211</v>
      </c>
      <c r="C1" s="0" t="s">
        <v>212</v>
      </c>
      <c r="D1" s="26" t="s">
        <v>213</v>
      </c>
      <c r="E1" s="26" t="s">
        <v>214</v>
      </c>
      <c r="F1" s="5" t="n">
        <v>1881</v>
      </c>
      <c r="G1" s="5"/>
      <c r="H1" s="5"/>
      <c r="I1" s="5"/>
      <c r="J1" s="6"/>
      <c r="K1" s="6"/>
      <c r="L1" s="8"/>
      <c r="M1" s="5" t="n">
        <v>1900</v>
      </c>
      <c r="N1" s="5"/>
      <c r="O1" s="5"/>
      <c r="P1" s="5"/>
      <c r="Q1" s="6"/>
      <c r="R1" s="8"/>
      <c r="S1" s="5" t="n">
        <v>1910</v>
      </c>
      <c r="T1" s="5"/>
      <c r="U1" s="5"/>
      <c r="V1" s="5"/>
      <c r="W1" s="6"/>
      <c r="X1" s="8"/>
      <c r="Y1" s="5" t="n">
        <v>1920</v>
      </c>
      <c r="Z1" s="5"/>
      <c r="AA1" s="5"/>
      <c r="AB1" s="5"/>
      <c r="AC1" s="6"/>
      <c r="AD1" s="8"/>
      <c r="AE1" s="5" t="n">
        <v>1930</v>
      </c>
      <c r="AF1" s="5"/>
      <c r="AG1" s="5"/>
      <c r="AH1" s="5"/>
    </row>
    <row r="2" customFormat="false" ht="14.5" hidden="false" customHeight="false" outlineLevel="0" collapsed="false">
      <c r="F2" s="0" t="s">
        <v>0</v>
      </c>
      <c r="G2" s="0" t="s">
        <v>1</v>
      </c>
      <c r="H2" s="0" t="s">
        <v>2</v>
      </c>
      <c r="I2" s="0" t="s">
        <v>3</v>
      </c>
      <c r="J2" s="0" t="s">
        <v>4</v>
      </c>
      <c r="K2" s="0" t="s">
        <v>5</v>
      </c>
      <c r="L2" s="2"/>
      <c r="M2" s="0" t="s">
        <v>0</v>
      </c>
      <c r="N2" s="0" t="s">
        <v>1</v>
      </c>
      <c r="O2" s="0" t="s">
        <v>2</v>
      </c>
      <c r="P2" s="0" t="s">
        <v>3</v>
      </c>
      <c r="Q2" s="0" t="s">
        <v>6</v>
      </c>
      <c r="S2" s="0" t="s">
        <v>0</v>
      </c>
      <c r="T2" s="0" t="s">
        <v>1</v>
      </c>
      <c r="U2" s="0" t="s">
        <v>2</v>
      </c>
      <c r="V2" s="0" t="s">
        <v>3</v>
      </c>
      <c r="W2" s="0" t="s">
        <v>6</v>
      </c>
      <c r="X2" s="28"/>
      <c r="Y2" s="0" t="s">
        <v>0</v>
      </c>
      <c r="Z2" s="0" t="s">
        <v>1</v>
      </c>
      <c r="AA2" s="0" t="s">
        <v>2</v>
      </c>
      <c r="AB2" s="0" t="s">
        <v>3</v>
      </c>
      <c r="AC2" s="0" t="s">
        <v>6</v>
      </c>
      <c r="AE2" s="0" t="s">
        <v>0</v>
      </c>
      <c r="AF2" s="0" t="s">
        <v>1</v>
      </c>
      <c r="AG2" s="0" t="s">
        <v>2</v>
      </c>
      <c r="AH2" s="0" t="s">
        <v>3</v>
      </c>
      <c r="AI2" s="0" t="s">
        <v>7</v>
      </c>
      <c r="AJ2" s="0" t="s">
        <v>6</v>
      </c>
    </row>
    <row r="3" customFormat="false" ht="14.5" hidden="false" customHeight="false" outlineLevel="0" collapsed="false">
      <c r="B3" s="12"/>
      <c r="C3" s="12"/>
      <c r="D3" s="29"/>
      <c r="E3" s="29"/>
    </row>
    <row r="4" customFormat="false" ht="14.5" hidden="false" customHeight="false" outlineLevel="0" collapsed="false">
      <c r="A4" s="12"/>
      <c r="B4" s="12"/>
      <c r="C4" s="12"/>
      <c r="D4" s="29"/>
      <c r="E4" s="29"/>
    </row>
    <row r="5" customFormat="false" ht="14.5" hidden="false" customHeight="false" outlineLevel="0" collapsed="false">
      <c r="A5" s="12" t="s">
        <v>178</v>
      </c>
    </row>
    <row r="6" customFormat="false" ht="14.5" hidden="false" customHeight="false" outlineLevel="0" collapsed="false">
      <c r="A6" s="12" t="s">
        <v>232</v>
      </c>
      <c r="B6" s="12"/>
      <c r="C6" s="12"/>
      <c r="D6" s="29"/>
      <c r="E6" s="29"/>
      <c r="F6" s="0" t="n">
        <f aca="false">SUM(F7:F62)</f>
        <v>19406</v>
      </c>
      <c r="G6" s="0" t="n">
        <f aca="false">SUM(G7:G62)</f>
        <v>7958</v>
      </c>
      <c r="H6" s="0" t="n">
        <f aca="false">SUM(H7:H62)</f>
        <v>2934</v>
      </c>
      <c r="I6" s="0" t="n">
        <f aca="false">SUM(I7:I62)</f>
        <v>311</v>
      </c>
    </row>
    <row r="7" customFormat="false" ht="14.5" hidden="false" customHeight="false" outlineLevel="0" collapsed="false">
      <c r="A7" s="1" t="s">
        <v>233</v>
      </c>
      <c r="B7" s="0" t="n">
        <v>18.12057</v>
      </c>
      <c r="C7" s="0" t="n">
        <v>46.00626</v>
      </c>
      <c r="D7" s="30" t="n">
        <f aca="false">(generell!$C$2-C7)/generell!$G$8*generell!$F$9+1</f>
        <v>47.3213067503089</v>
      </c>
      <c r="E7" s="30" t="n">
        <f aca="false">(B7-generell!$B$5)/generell!$G$10*generell!$F$11+1</f>
        <v>19.5658796962587</v>
      </c>
      <c r="F7" s="0" t="n">
        <v>530</v>
      </c>
      <c r="G7" s="0" t="n">
        <v>6</v>
      </c>
      <c r="H7" s="0" t="n">
        <v>0</v>
      </c>
      <c r="I7" s="0" t="n">
        <v>0</v>
      </c>
      <c r="J7" s="0" t="n">
        <v>0</v>
      </c>
      <c r="K7" s="0" t="n">
        <v>0</v>
      </c>
      <c r="L7" s="27" t="n">
        <v>0</v>
      </c>
      <c r="M7" s="0" t="n">
        <v>502</v>
      </c>
      <c r="N7" s="0" t="n">
        <v>3</v>
      </c>
      <c r="O7" s="0" t="n">
        <v>0</v>
      </c>
      <c r="P7" s="0" t="n">
        <v>0</v>
      </c>
      <c r="Q7" s="0" t="n">
        <v>0</v>
      </c>
      <c r="R7" s="27" t="n">
        <v>0</v>
      </c>
      <c r="S7" s="0" t="n">
        <v>485</v>
      </c>
      <c r="T7" s="0" t="n">
        <v>1</v>
      </c>
      <c r="U7" s="0" t="n">
        <v>1</v>
      </c>
      <c r="V7" s="0" t="n">
        <v>0</v>
      </c>
      <c r="W7" s="0" t="n">
        <v>0</v>
      </c>
      <c r="X7" s="27" t="n">
        <v>0</v>
      </c>
      <c r="Y7" s="0" t="n">
        <v>491</v>
      </c>
      <c r="Z7" s="0" t="n">
        <v>9</v>
      </c>
      <c r="AA7" s="0" t="n">
        <v>0</v>
      </c>
      <c r="AB7" s="0" t="n">
        <v>0</v>
      </c>
      <c r="AC7" s="0" t="n">
        <v>0</v>
      </c>
      <c r="AD7" s="27" t="n">
        <v>0</v>
      </c>
      <c r="AE7" s="0" t="n">
        <v>471</v>
      </c>
      <c r="AF7" s="0" t="n">
        <v>6</v>
      </c>
      <c r="AG7" s="0" t="n">
        <v>0</v>
      </c>
      <c r="AH7" s="0" t="n">
        <v>0</v>
      </c>
      <c r="AI7" s="0" t="n">
        <v>0</v>
      </c>
      <c r="AJ7" s="0" t="n">
        <v>0</v>
      </c>
    </row>
    <row r="8" customFormat="false" ht="14.5" hidden="false" customHeight="false" outlineLevel="0" collapsed="false">
      <c r="A8" s="1" t="s">
        <v>234</v>
      </c>
      <c r="B8" s="0" t="n">
        <v>18.23333</v>
      </c>
      <c r="C8" s="0" t="n">
        <v>46.08333</v>
      </c>
      <c r="D8" s="30" t="n">
        <f aca="false">(generell!$C$2-C8)/generell!$G$8*generell!$F$9+1</f>
        <v>43.1386134448217</v>
      </c>
      <c r="E8" s="30" t="n">
        <f aca="false">(B8-generell!$B$5)/generell!$G$10*generell!$F$11+1</f>
        <v>23.8250671494401</v>
      </c>
      <c r="F8" s="0" t="n">
        <v>76</v>
      </c>
      <c r="G8" s="0" t="n">
        <v>360</v>
      </c>
      <c r="H8" s="0" t="n">
        <v>5</v>
      </c>
      <c r="I8" s="0" t="n">
        <v>0</v>
      </c>
      <c r="J8" s="0" t="n">
        <v>0</v>
      </c>
      <c r="K8" s="0" t="n">
        <v>0</v>
      </c>
      <c r="L8" s="27" t="n">
        <v>0</v>
      </c>
      <c r="M8" s="0" t="n">
        <v>151</v>
      </c>
      <c r="N8" s="0" t="n">
        <v>463</v>
      </c>
      <c r="O8" s="0" t="n">
        <v>13</v>
      </c>
      <c r="P8" s="0" t="n">
        <v>0</v>
      </c>
      <c r="Q8" s="0" t="n">
        <v>0</v>
      </c>
      <c r="R8" s="27" t="n">
        <v>0</v>
      </c>
      <c r="S8" s="0" t="n">
        <v>147</v>
      </c>
      <c r="T8" s="0" t="n">
        <v>547</v>
      </c>
      <c r="U8" s="0" t="n">
        <v>6</v>
      </c>
      <c r="V8" s="0" t="n">
        <v>0</v>
      </c>
      <c r="W8" s="0" t="n">
        <v>7</v>
      </c>
      <c r="X8" s="27" t="n">
        <v>0</v>
      </c>
      <c r="Y8" s="0" t="n">
        <v>140</v>
      </c>
      <c r="Z8" s="0" t="n">
        <v>539</v>
      </c>
      <c r="AA8" s="0" t="n">
        <v>4</v>
      </c>
      <c r="AB8" s="0" t="n">
        <v>1</v>
      </c>
      <c r="AC8" s="0" t="n">
        <v>10</v>
      </c>
      <c r="AD8" s="27" t="n">
        <v>0</v>
      </c>
      <c r="AE8" s="0" t="n">
        <v>194</v>
      </c>
      <c r="AF8" s="0" t="n">
        <v>599</v>
      </c>
      <c r="AG8" s="0" t="n">
        <v>3</v>
      </c>
      <c r="AH8" s="0" t="n">
        <v>0</v>
      </c>
      <c r="AI8" s="0" t="n">
        <v>0</v>
      </c>
      <c r="AJ8" s="0" t="n">
        <v>0</v>
      </c>
    </row>
    <row r="9" customFormat="false" ht="14.5" hidden="false" customHeight="false" outlineLevel="0" collapsed="false">
      <c r="A9" s="1" t="s">
        <v>235</v>
      </c>
      <c r="B9" s="0" t="n">
        <v>18.29853</v>
      </c>
      <c r="C9" s="0" t="n">
        <v>45.93896</v>
      </c>
      <c r="D9" s="30" t="n">
        <f aca="false">(generell!$C$2-C9)/generell!$G$8*generell!$F$9+1</f>
        <v>50.9737689205343</v>
      </c>
      <c r="E9" s="30" t="n">
        <f aca="false">(B9-generell!$B$5)/generell!$G$10*generell!$F$11+1</f>
        <v>26.2878112248874</v>
      </c>
      <c r="F9" s="0" t="n">
        <v>119</v>
      </c>
      <c r="G9" s="0" t="n">
        <v>22</v>
      </c>
      <c r="H9" s="0" t="n">
        <v>101</v>
      </c>
      <c r="I9" s="0" t="n">
        <v>0</v>
      </c>
      <c r="J9" s="0" t="n">
        <v>0</v>
      </c>
      <c r="K9" s="0" t="n">
        <v>0</v>
      </c>
      <c r="L9" s="27" t="n">
        <v>0</v>
      </c>
      <c r="M9" s="0" t="n">
        <v>39</v>
      </c>
      <c r="N9" s="0" t="n">
        <v>135</v>
      </c>
      <c r="O9" s="0" t="n">
        <v>193</v>
      </c>
      <c r="P9" s="0" t="n">
        <v>0</v>
      </c>
      <c r="Q9" s="0" t="n">
        <v>0</v>
      </c>
      <c r="R9" s="27" t="n">
        <v>0</v>
      </c>
      <c r="S9" s="0" t="n">
        <v>40</v>
      </c>
      <c r="T9" s="0" t="n">
        <v>149</v>
      </c>
      <c r="U9" s="0" t="n">
        <v>222</v>
      </c>
      <c r="V9" s="0" t="n">
        <v>0</v>
      </c>
      <c r="W9" s="0" t="n">
        <v>9</v>
      </c>
      <c r="X9" s="27" t="n">
        <v>0</v>
      </c>
      <c r="Y9" s="0" t="n">
        <v>28</v>
      </c>
      <c r="Z9" s="0" t="n">
        <v>141</v>
      </c>
      <c r="AA9" s="0" t="n">
        <v>188</v>
      </c>
      <c r="AB9" s="0" t="n">
        <v>0</v>
      </c>
      <c r="AC9" s="0" t="n">
        <v>0</v>
      </c>
      <c r="AD9" s="27" t="n">
        <v>0</v>
      </c>
      <c r="AE9" s="0" t="n">
        <v>40</v>
      </c>
      <c r="AF9" s="0" t="n">
        <v>145</v>
      </c>
      <c r="AG9" s="0" t="n">
        <v>0</v>
      </c>
      <c r="AH9" s="0" t="n">
        <v>0</v>
      </c>
      <c r="AI9" s="0" t="n">
        <v>173</v>
      </c>
      <c r="AJ9" s="0" t="n">
        <v>1</v>
      </c>
    </row>
    <row r="10" customFormat="false" ht="14.5" hidden="false" customHeight="false" outlineLevel="0" collapsed="false">
      <c r="A10" s="1" t="s">
        <v>236</v>
      </c>
      <c r="B10" s="0" t="n">
        <v>18.35077</v>
      </c>
      <c r="C10" s="0" t="n">
        <v>46.16414</v>
      </c>
      <c r="D10" s="30" t="n">
        <f aca="false">(generell!$C$2-C10)/generell!$G$8*generell!$F$9+1</f>
        <v>38.7529452728164</v>
      </c>
      <c r="E10" s="30" t="n">
        <f aca="false">(B10-generell!$B$5)/generell!$G$10*generell!$F$11+1</f>
        <v>28.261028257117</v>
      </c>
      <c r="F10" s="0" t="n">
        <v>8</v>
      </c>
      <c r="G10" s="0" t="n">
        <v>313</v>
      </c>
      <c r="H10" s="0" t="n">
        <v>0</v>
      </c>
      <c r="I10" s="0" t="n">
        <v>1</v>
      </c>
      <c r="J10" s="0" t="n">
        <v>0</v>
      </c>
      <c r="K10" s="0" t="n">
        <v>0</v>
      </c>
      <c r="L10" s="27" t="n">
        <v>0</v>
      </c>
      <c r="M10" s="0" t="n">
        <v>21</v>
      </c>
      <c r="N10" s="0" t="n">
        <v>277</v>
      </c>
      <c r="O10" s="0" t="n">
        <v>0</v>
      </c>
      <c r="P10" s="0" t="n">
        <v>0</v>
      </c>
      <c r="Q10" s="0" t="n">
        <v>0</v>
      </c>
      <c r="R10" s="27" t="n">
        <v>0</v>
      </c>
      <c r="S10" s="0" t="n">
        <v>26</v>
      </c>
      <c r="T10" s="0" t="n">
        <v>288</v>
      </c>
      <c r="U10" s="0" t="n">
        <v>0</v>
      </c>
      <c r="V10" s="0" t="n">
        <v>0</v>
      </c>
      <c r="W10" s="0" t="n">
        <v>0</v>
      </c>
      <c r="X10" s="27" t="n">
        <v>0</v>
      </c>
      <c r="Y10" s="0" t="n">
        <v>23</v>
      </c>
      <c r="Z10" s="0" t="n">
        <v>284</v>
      </c>
      <c r="AA10" s="0" t="n">
        <v>0</v>
      </c>
      <c r="AB10" s="0" t="n">
        <v>0</v>
      </c>
      <c r="AC10" s="0" t="n">
        <v>0</v>
      </c>
      <c r="AD10" s="27" t="n">
        <v>0</v>
      </c>
      <c r="AE10" s="0" t="n">
        <v>16</v>
      </c>
      <c r="AF10" s="0" t="n">
        <v>303</v>
      </c>
      <c r="AG10" s="0" t="n">
        <v>0</v>
      </c>
      <c r="AH10" s="0" t="n">
        <v>0</v>
      </c>
      <c r="AI10" s="0" t="n">
        <v>0</v>
      </c>
      <c r="AJ10" s="0" t="n">
        <v>0</v>
      </c>
    </row>
    <row r="11" customFormat="false" ht="14.5" hidden="false" customHeight="false" outlineLevel="0" collapsed="false">
      <c r="A11" s="1" t="s">
        <v>237</v>
      </c>
      <c r="B11" s="0" t="n">
        <v>18.43294</v>
      </c>
      <c r="C11" s="0" t="n">
        <v>45.97298</v>
      </c>
      <c r="D11" s="30" t="n">
        <f aca="false">(generell!$C$2-C11)/generell!$G$8*generell!$F$9+1</f>
        <v>49.1274574341886</v>
      </c>
      <c r="E11" s="30" t="n">
        <f aca="false">(B11-generell!$B$5)/generell!$G$10*generell!$F$11+1</f>
        <v>31.3647656908516</v>
      </c>
      <c r="F11" s="0" t="n">
        <v>428</v>
      </c>
      <c r="G11" s="0" t="n">
        <v>43</v>
      </c>
      <c r="H11" s="0" t="n">
        <v>226</v>
      </c>
      <c r="I11" s="0" t="n">
        <v>0</v>
      </c>
      <c r="J11" s="0" t="n">
        <v>2</v>
      </c>
      <c r="K11" s="0" t="n">
        <v>0</v>
      </c>
      <c r="L11" s="27" t="n">
        <v>0</v>
      </c>
      <c r="M11" s="0" t="n">
        <v>467</v>
      </c>
      <c r="N11" s="0" t="n">
        <v>42</v>
      </c>
      <c r="O11" s="0" t="n">
        <v>227</v>
      </c>
      <c r="P11" s="0" t="n">
        <v>0</v>
      </c>
      <c r="Q11" s="0" t="n">
        <v>0</v>
      </c>
      <c r="R11" s="27" t="n">
        <v>0</v>
      </c>
      <c r="S11" s="0" t="n">
        <v>452</v>
      </c>
      <c r="T11" s="0" t="n">
        <v>32</v>
      </c>
      <c r="U11" s="0" t="n">
        <v>228</v>
      </c>
      <c r="V11" s="0" t="n">
        <v>0</v>
      </c>
      <c r="W11" s="0" t="n">
        <v>0</v>
      </c>
      <c r="X11" s="27" t="n">
        <v>0</v>
      </c>
      <c r="Y11" s="0" t="n">
        <v>387</v>
      </c>
      <c r="Z11" s="0" t="n">
        <v>51</v>
      </c>
      <c r="AA11" s="0" t="n">
        <v>225</v>
      </c>
      <c r="AB11" s="0" t="n">
        <v>1</v>
      </c>
      <c r="AC11" s="0" t="n">
        <v>0</v>
      </c>
      <c r="AD11" s="27" t="n">
        <v>0</v>
      </c>
      <c r="AE11" s="0" t="n">
        <v>481</v>
      </c>
      <c r="AF11" s="0" t="n">
        <v>151</v>
      </c>
      <c r="AG11" s="0" t="n">
        <v>12</v>
      </c>
      <c r="AH11" s="0" t="n">
        <v>0</v>
      </c>
      <c r="AI11" s="0" t="n">
        <v>156</v>
      </c>
      <c r="AJ11" s="0" t="n">
        <v>13</v>
      </c>
    </row>
    <row r="12" customFormat="false" ht="14.5" hidden="false" customHeight="false" outlineLevel="0" collapsed="false">
      <c r="A12" s="1" t="s">
        <v>238</v>
      </c>
      <c r="B12" s="0" t="n">
        <v>18.37502</v>
      </c>
      <c r="C12" s="0" t="n">
        <v>45.99789</v>
      </c>
      <c r="D12" s="30" t="n">
        <f aca="false">(generell!$C$2-C12)/generell!$G$8*generell!$F$9+1</f>
        <v>47.775557989013</v>
      </c>
      <c r="E12" s="30" t="n">
        <f aca="false">(B12-generell!$B$5)/generell!$G$10*generell!$F$11+1</f>
        <v>29.1770028557304</v>
      </c>
      <c r="F12" s="0" t="n">
        <v>95</v>
      </c>
      <c r="G12" s="0" t="n">
        <v>81</v>
      </c>
      <c r="H12" s="0" t="n">
        <v>308</v>
      </c>
      <c r="I12" s="0" t="n">
        <v>11</v>
      </c>
      <c r="J12" s="0" t="n">
        <v>0</v>
      </c>
      <c r="K12" s="0" t="n">
        <v>0</v>
      </c>
      <c r="L12" s="27" t="n">
        <v>0</v>
      </c>
      <c r="M12" s="0" t="n">
        <v>234</v>
      </c>
      <c r="N12" s="0" t="n">
        <v>87</v>
      </c>
      <c r="O12" s="0" t="n">
        <v>274</v>
      </c>
      <c r="P12" s="0" t="n">
        <v>1</v>
      </c>
      <c r="Q12" s="0" t="n">
        <v>5</v>
      </c>
      <c r="R12" s="27" t="n">
        <v>0</v>
      </c>
      <c r="S12" s="0" t="n">
        <v>269</v>
      </c>
      <c r="T12" s="0" t="n">
        <v>81</v>
      </c>
      <c r="U12" s="0" t="n">
        <v>267</v>
      </c>
      <c r="V12" s="0" t="n">
        <v>0</v>
      </c>
      <c r="W12" s="0" t="n">
        <v>8</v>
      </c>
      <c r="X12" s="27" t="n">
        <v>0</v>
      </c>
      <c r="Y12" s="0" t="n">
        <v>252</v>
      </c>
      <c r="Z12" s="0" t="n">
        <v>82</v>
      </c>
      <c r="AA12" s="0" t="n">
        <v>235</v>
      </c>
      <c r="AB12" s="0" t="n">
        <v>1</v>
      </c>
      <c r="AC12" s="0" t="n">
        <v>9</v>
      </c>
      <c r="AD12" s="27" t="n">
        <v>0</v>
      </c>
      <c r="AE12" s="0" t="n">
        <v>319</v>
      </c>
      <c r="AF12" s="0" t="n">
        <v>86</v>
      </c>
      <c r="AG12" s="0" t="n">
        <v>0</v>
      </c>
      <c r="AH12" s="0" t="n">
        <v>1</v>
      </c>
      <c r="AI12" s="0" t="n">
        <v>83</v>
      </c>
      <c r="AJ12" s="0" t="n">
        <v>10</v>
      </c>
    </row>
    <row r="13" customFormat="false" ht="14.5" hidden="false" customHeight="false" outlineLevel="0" collapsed="false">
      <c r="A13" s="0" t="s">
        <v>239</v>
      </c>
      <c r="B13" s="0" t="n">
        <v>18.32306</v>
      </c>
      <c r="C13" s="0" t="n">
        <v>46.08732</v>
      </c>
      <c r="D13" s="30" t="n">
        <f aca="false">(generell!$C$2-C13)/generell!$G$8*generell!$F$9+1</f>
        <v>42.9220707396329</v>
      </c>
      <c r="E13" s="30" t="n">
        <f aca="false">(B13-generell!$B$5)/generell!$G$10*generell!$F$11+1</f>
        <v>27.214362025052</v>
      </c>
      <c r="F13" s="0" t="n">
        <v>694</v>
      </c>
      <c r="G13" s="0" t="n">
        <v>15</v>
      </c>
      <c r="H13" s="0" t="n">
        <v>2</v>
      </c>
      <c r="I13" s="0" t="n">
        <v>0</v>
      </c>
      <c r="J13" s="0" t="n">
        <v>0</v>
      </c>
      <c r="K13" s="0" t="n">
        <v>0</v>
      </c>
      <c r="L13" s="27" t="n">
        <v>0</v>
      </c>
      <c r="M13" s="0" t="n">
        <v>654</v>
      </c>
      <c r="N13" s="0" t="n">
        <v>24</v>
      </c>
      <c r="O13" s="0" t="n">
        <v>1</v>
      </c>
      <c r="P13" s="0" t="n">
        <v>0</v>
      </c>
      <c r="Q13" s="0" t="n">
        <v>0</v>
      </c>
      <c r="R13" s="27" t="n">
        <v>0</v>
      </c>
      <c r="S13" s="0" t="n">
        <v>603</v>
      </c>
      <c r="T13" s="0" t="n">
        <v>40</v>
      </c>
      <c r="U13" s="0" t="n">
        <v>3</v>
      </c>
      <c r="V13" s="0" t="n">
        <v>2</v>
      </c>
      <c r="W13" s="0" t="n">
        <v>0</v>
      </c>
      <c r="X13" s="27" t="n">
        <v>0</v>
      </c>
      <c r="Y13" s="0" t="n">
        <v>601</v>
      </c>
      <c r="Z13" s="0" t="n">
        <v>9</v>
      </c>
      <c r="AA13" s="0" t="n">
        <v>1</v>
      </c>
      <c r="AB13" s="0" t="n">
        <v>0</v>
      </c>
      <c r="AC13" s="0" t="n">
        <v>1</v>
      </c>
      <c r="AD13" s="27" t="n">
        <v>0</v>
      </c>
      <c r="AE13" s="0" t="n">
        <v>587</v>
      </c>
      <c r="AF13" s="0" t="n">
        <v>15</v>
      </c>
      <c r="AG13" s="0" t="n">
        <v>0</v>
      </c>
      <c r="AH13" s="0" t="n">
        <v>0</v>
      </c>
      <c r="AI13" s="0" t="n">
        <v>0</v>
      </c>
      <c r="AJ13" s="0" t="n">
        <v>3</v>
      </c>
    </row>
    <row r="14" customFormat="false" ht="14.5" hidden="false" customHeight="false" outlineLevel="0" collapsed="false">
      <c r="A14" s="1" t="s">
        <v>240</v>
      </c>
      <c r="B14" s="0" t="n">
        <v>18.21076</v>
      </c>
      <c r="C14" s="0" t="n">
        <v>45.95036</v>
      </c>
      <c r="D14" s="30" t="n">
        <f aca="false">(generell!$C$2-C14)/generell!$G$8*generell!$F$9+1</f>
        <v>50.3550754771379</v>
      </c>
      <c r="E14" s="30" t="n">
        <f aca="false">(B14-generell!$B$5)/generell!$G$10*generell!$F$11+1</f>
        <v>22.9725497601328</v>
      </c>
      <c r="F14" s="0" t="n">
        <v>313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27" t="n">
        <v>0</v>
      </c>
      <c r="M14" s="0" t="n">
        <v>318</v>
      </c>
      <c r="N14" s="0" t="n">
        <v>0</v>
      </c>
      <c r="O14" s="0" t="n">
        <v>0</v>
      </c>
      <c r="P14" s="0" t="n">
        <v>0</v>
      </c>
      <c r="Q14" s="0" t="n">
        <v>9</v>
      </c>
      <c r="R14" s="27" t="n">
        <v>0</v>
      </c>
      <c r="S14" s="0" t="n">
        <v>305</v>
      </c>
      <c r="T14" s="0" t="n">
        <v>0</v>
      </c>
      <c r="U14" s="0" t="n">
        <v>0</v>
      </c>
      <c r="V14" s="0" t="n">
        <v>0</v>
      </c>
      <c r="W14" s="0" t="n">
        <v>0</v>
      </c>
      <c r="X14" s="27" t="n">
        <v>0</v>
      </c>
      <c r="Y14" s="0" t="n">
        <v>262</v>
      </c>
      <c r="Z14" s="0" t="n">
        <v>1</v>
      </c>
      <c r="AA14" s="0" t="n">
        <v>0</v>
      </c>
      <c r="AB14" s="0" t="n">
        <v>0</v>
      </c>
      <c r="AC14" s="0" t="n">
        <v>19</v>
      </c>
      <c r="AD14" s="27" t="n">
        <v>0</v>
      </c>
      <c r="AE14" s="0" t="n">
        <v>282</v>
      </c>
      <c r="AF14" s="0" t="n">
        <v>0</v>
      </c>
      <c r="AG14" s="0" t="n">
        <v>1</v>
      </c>
      <c r="AH14" s="0" t="n">
        <v>0</v>
      </c>
      <c r="AI14" s="0" t="n">
        <v>0</v>
      </c>
      <c r="AJ14" s="0" t="n">
        <v>3</v>
      </c>
    </row>
    <row r="15" customFormat="false" ht="14.5" hidden="false" customHeight="false" outlineLevel="0" collapsed="false">
      <c r="A15" s="1" t="s">
        <v>241</v>
      </c>
      <c r="B15" s="0" t="n">
        <v>18.4475</v>
      </c>
      <c r="C15" s="0" t="n">
        <v>45.9125</v>
      </c>
      <c r="D15" s="30" t="n">
        <f aca="false">(generell!$C$2-C15)/generell!$G$8*generell!$F$9+1</f>
        <v>52.40978896547</v>
      </c>
      <c r="E15" s="30" t="n">
        <f aca="false">(B15-generell!$B$5)/generell!$G$10*generell!$F$11+1</f>
        <v>31.9147281715038</v>
      </c>
      <c r="F15" s="0" t="n">
        <v>5</v>
      </c>
      <c r="G15" s="0" t="n">
        <v>305</v>
      </c>
      <c r="H15" s="0" t="n">
        <v>1</v>
      </c>
      <c r="I15" s="0" t="n">
        <v>0</v>
      </c>
      <c r="J15" s="0" t="n">
        <v>0</v>
      </c>
      <c r="K15" s="0" t="n">
        <v>0</v>
      </c>
      <c r="L15" s="27" t="n">
        <v>0</v>
      </c>
      <c r="M15" s="0" t="n">
        <v>12</v>
      </c>
      <c r="N15" s="0" t="n">
        <v>355</v>
      </c>
      <c r="O15" s="0" t="n">
        <v>3</v>
      </c>
      <c r="P15" s="0" t="n">
        <v>0</v>
      </c>
      <c r="Q15" s="0" t="n">
        <v>0</v>
      </c>
      <c r="R15" s="27" t="n">
        <v>0</v>
      </c>
      <c r="S15" s="0" t="n">
        <v>12</v>
      </c>
      <c r="T15" s="0" t="n">
        <v>362</v>
      </c>
      <c r="U15" s="0" t="n">
        <v>0</v>
      </c>
      <c r="V15" s="0" t="n">
        <v>0</v>
      </c>
      <c r="W15" s="0" t="n">
        <v>1</v>
      </c>
      <c r="X15" s="27" t="n">
        <v>0</v>
      </c>
      <c r="Y15" s="0" t="n">
        <v>3</v>
      </c>
      <c r="Z15" s="0" t="n">
        <v>355</v>
      </c>
      <c r="AA15" s="0" t="n">
        <v>6</v>
      </c>
      <c r="AB15" s="0" t="n">
        <v>0</v>
      </c>
      <c r="AC15" s="0" t="n">
        <v>0</v>
      </c>
      <c r="AD15" s="27" t="n">
        <v>0</v>
      </c>
      <c r="AE15" s="0" t="n">
        <v>5</v>
      </c>
      <c r="AF15" s="0" t="n">
        <v>360</v>
      </c>
      <c r="AG15" s="0" t="n">
        <v>0</v>
      </c>
      <c r="AH15" s="0" t="n">
        <v>0</v>
      </c>
      <c r="AI15" s="0" t="n">
        <v>0</v>
      </c>
      <c r="AJ15" s="0" t="n">
        <v>0</v>
      </c>
    </row>
    <row r="16" customFormat="false" ht="14.5" hidden="false" customHeight="false" outlineLevel="0" collapsed="false">
      <c r="A16" s="1" t="s">
        <v>242</v>
      </c>
      <c r="B16" s="0" t="n">
        <v>18.44556</v>
      </c>
      <c r="C16" s="0" t="n">
        <v>45.93611</v>
      </c>
      <c r="D16" s="30" t="n">
        <f aca="false">(generell!$C$2-C16)/generell!$G$8*generell!$F$9+1</f>
        <v>51.1284422813835</v>
      </c>
      <c r="E16" s="30" t="n">
        <f aca="false">(B16-generell!$B$5)/generell!$G$10*generell!$F$11+1</f>
        <v>31.8414502036146</v>
      </c>
      <c r="F16" s="0" t="n">
        <v>16</v>
      </c>
      <c r="G16" s="0" t="n">
        <v>269</v>
      </c>
      <c r="H16" s="0" t="n">
        <v>188</v>
      </c>
      <c r="I16" s="0" t="n">
        <v>0</v>
      </c>
      <c r="J16" s="0" t="n">
        <v>0</v>
      </c>
      <c r="K16" s="0" t="n">
        <v>0</v>
      </c>
      <c r="L16" s="27" t="n">
        <v>0</v>
      </c>
      <c r="M16" s="0" t="n">
        <v>1</v>
      </c>
      <c r="N16" s="0" t="n">
        <v>300</v>
      </c>
      <c r="O16" s="0" t="n">
        <v>222</v>
      </c>
      <c r="P16" s="0" t="n">
        <v>0</v>
      </c>
      <c r="Q16" s="0" t="n">
        <v>3</v>
      </c>
      <c r="R16" s="27" t="n">
        <v>0</v>
      </c>
      <c r="S16" s="0" t="n">
        <v>16</v>
      </c>
      <c r="T16" s="0" t="n">
        <v>326</v>
      </c>
      <c r="U16" s="0" t="n">
        <v>206</v>
      </c>
      <c r="V16" s="0" t="n">
        <v>0</v>
      </c>
      <c r="W16" s="0" t="n">
        <v>1</v>
      </c>
      <c r="X16" s="27" t="n">
        <v>0</v>
      </c>
      <c r="Y16" s="0" t="n">
        <v>14</v>
      </c>
      <c r="Z16" s="0" t="n">
        <v>307</v>
      </c>
      <c r="AA16" s="0" t="n">
        <v>187</v>
      </c>
      <c r="AB16" s="0" t="n">
        <v>0</v>
      </c>
      <c r="AC16" s="0" t="n">
        <v>0</v>
      </c>
      <c r="AD16" s="27" t="n">
        <v>0</v>
      </c>
      <c r="AE16" s="0" t="n">
        <v>22</v>
      </c>
      <c r="AF16" s="0" t="n">
        <v>420</v>
      </c>
      <c r="AG16" s="0" t="n">
        <v>8</v>
      </c>
      <c r="AH16" s="0" t="n">
        <v>0</v>
      </c>
      <c r="AI16" s="0" t="n">
        <v>0</v>
      </c>
      <c r="AJ16" s="0" t="n">
        <v>0</v>
      </c>
    </row>
    <row r="17" customFormat="false" ht="14.5" hidden="false" customHeight="false" outlineLevel="0" collapsed="false">
      <c r="A17" s="1" t="s">
        <v>243</v>
      </c>
      <c r="B17" s="0" t="n">
        <v>18.13499</v>
      </c>
      <c r="C17" s="0" t="n">
        <v>46.07572</v>
      </c>
      <c r="D17" s="30" t="n">
        <f aca="false">(generell!$C$2-C17)/generell!$G$8*generell!$F$9+1</f>
        <v>43.5516184539661</v>
      </c>
      <c r="E17" s="30" t="n">
        <f aca="false">(B17-generell!$B$5)/generell!$G$10*generell!$F$11+1</f>
        <v>20.1105540761352</v>
      </c>
      <c r="F17" s="0" t="n">
        <v>355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27" t="n">
        <v>0</v>
      </c>
      <c r="M17" s="0" t="n">
        <v>380</v>
      </c>
      <c r="N17" s="0" t="n">
        <v>2</v>
      </c>
      <c r="O17" s="0" t="n">
        <v>0</v>
      </c>
      <c r="P17" s="0" t="n">
        <v>0</v>
      </c>
      <c r="Q17" s="0" t="n">
        <v>0</v>
      </c>
      <c r="R17" s="27" t="n">
        <v>0</v>
      </c>
      <c r="S17" s="0" t="n">
        <v>381</v>
      </c>
      <c r="T17" s="0" t="n">
        <v>0</v>
      </c>
      <c r="U17" s="0" t="n">
        <v>0</v>
      </c>
      <c r="V17" s="0" t="n">
        <v>0</v>
      </c>
      <c r="W17" s="0" t="n">
        <v>0</v>
      </c>
      <c r="X17" s="27" t="n">
        <v>0</v>
      </c>
      <c r="Y17" s="0" t="n">
        <v>367</v>
      </c>
      <c r="Z17" s="0" t="n">
        <v>1</v>
      </c>
      <c r="AA17" s="0" t="n">
        <v>0</v>
      </c>
      <c r="AB17" s="0" t="n">
        <v>0</v>
      </c>
      <c r="AC17" s="0" t="n">
        <v>23</v>
      </c>
      <c r="AD17" s="27" t="n">
        <v>0</v>
      </c>
      <c r="AE17" s="0" t="n">
        <v>417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</row>
    <row r="18" customFormat="false" ht="14.5" hidden="false" customHeight="false" outlineLevel="0" collapsed="false">
      <c r="A18" s="1" t="s">
        <v>244</v>
      </c>
      <c r="B18" s="0" t="n">
        <v>18.38437</v>
      </c>
      <c r="C18" s="0" t="n">
        <v>45.95933</v>
      </c>
      <c r="D18" s="30" t="n">
        <f aca="false">(generell!$C$2-C18)/generell!$G$8*generell!$F$9+1</f>
        <v>49.8682614256235</v>
      </c>
      <c r="E18" s="30" t="n">
        <f aca="false">(B18-generell!$B$5)/generell!$G$10*generell!$F$11+1</f>
        <v>29.5301724432371</v>
      </c>
      <c r="F18" s="0" t="n">
        <v>5</v>
      </c>
      <c r="G18" s="31" t="n">
        <v>264</v>
      </c>
      <c r="H18" s="0" t="n">
        <v>0</v>
      </c>
      <c r="I18" s="0" t="n">
        <v>0</v>
      </c>
      <c r="J18" s="0" t="n">
        <v>0</v>
      </c>
      <c r="K18" s="0" t="n">
        <v>0</v>
      </c>
      <c r="L18" s="27" t="n">
        <v>0</v>
      </c>
      <c r="M18" s="0" t="n">
        <v>1</v>
      </c>
      <c r="N18" s="31" t="n">
        <v>273</v>
      </c>
      <c r="O18" s="0" t="n">
        <v>9</v>
      </c>
      <c r="P18" s="0" t="n">
        <v>0</v>
      </c>
      <c r="Q18" s="0" t="n">
        <v>0</v>
      </c>
      <c r="R18" s="27" t="n">
        <v>0</v>
      </c>
      <c r="S18" s="0" t="n">
        <v>12</v>
      </c>
      <c r="T18" s="31" t="n">
        <v>298</v>
      </c>
      <c r="U18" s="0" t="n">
        <v>1</v>
      </c>
      <c r="V18" s="0" t="n">
        <v>0</v>
      </c>
      <c r="W18" s="0" t="n">
        <v>2</v>
      </c>
      <c r="X18" s="27" t="n">
        <v>0</v>
      </c>
      <c r="Y18" s="0" t="n">
        <v>5</v>
      </c>
      <c r="Z18" s="31" t="n">
        <v>285</v>
      </c>
      <c r="AA18" s="0" t="n">
        <v>1</v>
      </c>
      <c r="AB18" s="0" t="n">
        <v>0</v>
      </c>
      <c r="AC18" s="0" t="n">
        <v>0</v>
      </c>
      <c r="AD18" s="27" t="n">
        <v>0</v>
      </c>
      <c r="AE18" s="0" t="n">
        <v>11</v>
      </c>
      <c r="AF18" s="31" t="n">
        <v>247</v>
      </c>
      <c r="AG18" s="0" t="n">
        <v>0</v>
      </c>
      <c r="AH18" s="0" t="n">
        <v>0</v>
      </c>
      <c r="AI18" s="0" t="n">
        <v>0</v>
      </c>
      <c r="AJ18" s="0" t="n">
        <v>1</v>
      </c>
    </row>
    <row r="19" customFormat="false" ht="14.5" hidden="false" customHeight="false" outlineLevel="0" collapsed="false">
      <c r="A19" s="1" t="s">
        <v>245</v>
      </c>
      <c r="B19" s="0" t="n">
        <v>18.30472</v>
      </c>
      <c r="C19" s="0" t="n">
        <v>45.98389</v>
      </c>
      <c r="D19" s="30" t="n">
        <f aca="false">(generell!$C$2-C19)/generell!$G$8*generell!$F$9+1</f>
        <v>48.5353569545872</v>
      </c>
      <c r="E19" s="30" t="n">
        <f aca="false">(B19-generell!$B$5)/generell!$G$10*generell!$F$11+1</f>
        <v>26.5216208234613</v>
      </c>
      <c r="F19" s="0" t="n">
        <v>600</v>
      </c>
      <c r="G19" s="0" t="n">
        <v>148</v>
      </c>
      <c r="H19" s="0" t="n">
        <v>7</v>
      </c>
      <c r="I19" s="0" t="n">
        <v>0</v>
      </c>
      <c r="J19" s="0" t="n">
        <v>0</v>
      </c>
      <c r="K19" s="0" t="n">
        <v>0</v>
      </c>
      <c r="L19" s="27" t="n">
        <v>0</v>
      </c>
      <c r="M19" s="0" t="n">
        <v>631</v>
      </c>
      <c r="N19" s="0" t="n">
        <v>236</v>
      </c>
      <c r="O19" s="0" t="n">
        <v>6</v>
      </c>
      <c r="P19" s="0" t="n">
        <v>0</v>
      </c>
      <c r="Q19" s="0" t="n">
        <v>0</v>
      </c>
      <c r="R19" s="27" t="n">
        <v>0</v>
      </c>
      <c r="S19" s="0" t="n">
        <v>592</v>
      </c>
      <c r="T19" s="0" t="n">
        <v>286</v>
      </c>
      <c r="U19" s="0" t="n">
        <v>3</v>
      </c>
      <c r="V19" s="0" t="n">
        <v>0</v>
      </c>
      <c r="W19" s="0" t="n">
        <v>7</v>
      </c>
      <c r="X19" s="27" t="n">
        <v>0</v>
      </c>
      <c r="Y19" s="0" t="n">
        <v>573</v>
      </c>
      <c r="Z19" s="0" t="n">
        <v>221</v>
      </c>
      <c r="AA19" s="0" t="n">
        <v>4</v>
      </c>
      <c r="AB19" s="0" t="n">
        <v>0</v>
      </c>
      <c r="AC19" s="0" t="n">
        <v>25</v>
      </c>
      <c r="AD19" s="27" t="n">
        <v>0</v>
      </c>
      <c r="AE19" s="0" t="n">
        <v>749</v>
      </c>
      <c r="AF19" s="0" t="n">
        <v>109</v>
      </c>
      <c r="AG19" s="0" t="n">
        <v>2</v>
      </c>
      <c r="AH19" s="0" t="n">
        <v>0</v>
      </c>
      <c r="AI19" s="0" t="n">
        <v>0</v>
      </c>
      <c r="AJ19" s="0" t="n">
        <v>13</v>
      </c>
    </row>
    <row r="20" customFormat="false" ht="14.5" hidden="false" customHeight="false" outlineLevel="0" collapsed="false">
      <c r="A20" s="1" t="s">
        <v>246</v>
      </c>
      <c r="B20" s="0" t="n">
        <v>18.12057</v>
      </c>
      <c r="C20" s="0" t="n">
        <v>46.00626</v>
      </c>
      <c r="D20" s="30" t="n">
        <f aca="false">(generell!$C$2-C20)/generell!$G$8*generell!$F$9+1</f>
        <v>47.3213067503089</v>
      </c>
      <c r="E20" s="30" t="n">
        <f aca="false">(B20-generell!$B$5)/generell!$G$10*generell!$F$11+1</f>
        <v>19.5658796962587</v>
      </c>
      <c r="F20" s="0" t="n">
        <v>161</v>
      </c>
      <c r="G20" s="0" t="n">
        <v>11</v>
      </c>
      <c r="H20" s="0" t="n">
        <v>0</v>
      </c>
      <c r="I20" s="0" t="n">
        <v>0</v>
      </c>
      <c r="J20" s="0" t="n">
        <v>0</v>
      </c>
      <c r="K20" s="0" t="n">
        <v>0</v>
      </c>
      <c r="L20" s="27" t="n">
        <v>0</v>
      </c>
      <c r="M20" s="0" t="n">
        <v>180</v>
      </c>
      <c r="N20" s="0" t="n">
        <v>6</v>
      </c>
      <c r="O20" s="0" t="n">
        <v>0</v>
      </c>
      <c r="P20" s="0" t="n">
        <v>0</v>
      </c>
      <c r="Q20" s="0" t="n">
        <v>0</v>
      </c>
      <c r="R20" s="27" t="n">
        <v>0</v>
      </c>
      <c r="S20" s="0" t="n">
        <v>164</v>
      </c>
      <c r="T20" s="0" t="n">
        <v>32</v>
      </c>
      <c r="U20" s="0" t="n">
        <v>0</v>
      </c>
      <c r="V20" s="0" t="n">
        <v>0</v>
      </c>
      <c r="W20" s="0" t="n">
        <v>0</v>
      </c>
      <c r="X20" s="27" t="n">
        <v>0</v>
      </c>
      <c r="Y20" s="0" t="n">
        <v>134</v>
      </c>
      <c r="Z20" s="0" t="n">
        <v>12</v>
      </c>
      <c r="AA20" s="0" t="n">
        <v>0</v>
      </c>
      <c r="AB20" s="0" t="n">
        <v>0</v>
      </c>
      <c r="AC20" s="0" t="n">
        <v>0</v>
      </c>
      <c r="AD20" s="27" t="n">
        <v>0</v>
      </c>
      <c r="AE20" s="0" t="n">
        <v>127</v>
      </c>
      <c r="AF20" s="0" t="n">
        <v>12</v>
      </c>
      <c r="AG20" s="0" t="n">
        <v>1</v>
      </c>
      <c r="AH20" s="0" t="n">
        <v>0</v>
      </c>
      <c r="AI20" s="0" t="n">
        <v>0</v>
      </c>
      <c r="AJ20" s="0" t="n">
        <v>0</v>
      </c>
    </row>
    <row r="21" customFormat="false" ht="14.5" hidden="false" customHeight="false" outlineLevel="0" collapsed="false">
      <c r="A21" s="1" t="s">
        <v>247</v>
      </c>
      <c r="B21" s="0" t="n">
        <v>18.19278</v>
      </c>
      <c r="C21" s="0" t="n">
        <v>45.91738</v>
      </c>
      <c r="D21" s="30" t="n">
        <f aca="false">(generell!$C$2-C21)/generell!$G$8*generell!$F$9+1</f>
        <v>52.1449447546126</v>
      </c>
      <c r="E21" s="30" t="n">
        <f aca="false">(B21-generell!$B$5)/generell!$G$10*generell!$F$11+1</f>
        <v>22.2934065319649</v>
      </c>
      <c r="F21" s="0" t="n">
        <v>504</v>
      </c>
      <c r="G21" s="0" t="n">
        <v>6</v>
      </c>
      <c r="H21" s="0" t="n">
        <v>1</v>
      </c>
      <c r="I21" s="0" t="n">
        <v>2</v>
      </c>
      <c r="J21" s="0" t="n">
        <v>0</v>
      </c>
      <c r="K21" s="0" t="n">
        <v>0</v>
      </c>
      <c r="L21" s="27" t="n">
        <v>0</v>
      </c>
      <c r="M21" s="0" t="n">
        <v>493</v>
      </c>
      <c r="N21" s="0" t="n">
        <v>2</v>
      </c>
      <c r="O21" s="0" t="n">
        <v>0</v>
      </c>
      <c r="P21" s="0" t="n">
        <v>0</v>
      </c>
      <c r="Q21" s="0" t="n">
        <v>1</v>
      </c>
      <c r="R21" s="27" t="n">
        <v>0</v>
      </c>
      <c r="S21" s="0" t="n">
        <v>454</v>
      </c>
      <c r="T21" s="0" t="n">
        <v>3</v>
      </c>
      <c r="U21" s="0" t="n">
        <v>0</v>
      </c>
      <c r="V21" s="0" t="n">
        <v>0</v>
      </c>
      <c r="W21" s="0" t="n">
        <v>0</v>
      </c>
      <c r="X21" s="27" t="n">
        <v>0</v>
      </c>
      <c r="Y21" s="0" t="n">
        <v>428</v>
      </c>
      <c r="Z21" s="0" t="n">
        <v>0</v>
      </c>
      <c r="AA21" s="0" t="n">
        <v>2</v>
      </c>
      <c r="AB21" s="0" t="n">
        <v>0</v>
      </c>
      <c r="AC21" s="0" t="n">
        <v>0</v>
      </c>
      <c r="AD21" s="27" t="n">
        <v>0</v>
      </c>
      <c r="AE21" s="0" t="n">
        <v>444</v>
      </c>
      <c r="AF21" s="0" t="n">
        <v>3</v>
      </c>
      <c r="AG21" s="0" t="n">
        <v>0</v>
      </c>
      <c r="AH21" s="0" t="n">
        <v>0</v>
      </c>
      <c r="AI21" s="0" t="n">
        <v>0</v>
      </c>
      <c r="AJ21" s="0" t="n">
        <v>0</v>
      </c>
    </row>
    <row r="22" customFormat="false" ht="14.5" hidden="false" customHeight="false" outlineLevel="0" collapsed="false">
      <c r="A22" s="1" t="s">
        <v>248</v>
      </c>
      <c r="B22" s="0" t="n">
        <v>18.13583</v>
      </c>
      <c r="C22" s="0" t="n">
        <v>45.96944</v>
      </c>
      <c r="D22" s="30" t="n">
        <f aca="false">(generell!$C$2-C22)/generell!$G$8*generell!$F$9+1</f>
        <v>49.3195780297696</v>
      </c>
      <c r="E22" s="30" t="n">
        <f aca="false">(B22-generell!$B$5)/generell!$G$10*generell!$F$11+1</f>
        <v>20.1422826807882</v>
      </c>
      <c r="F22" s="0" t="n">
        <v>696</v>
      </c>
      <c r="G22" s="0" t="n">
        <v>39</v>
      </c>
      <c r="H22" s="0" t="n">
        <v>0</v>
      </c>
      <c r="I22" s="0" t="n">
        <v>0</v>
      </c>
      <c r="J22" s="0" t="n">
        <v>0</v>
      </c>
      <c r="K22" s="0" t="n">
        <v>0</v>
      </c>
      <c r="L22" s="27" t="n">
        <v>0</v>
      </c>
      <c r="M22" s="0" t="n">
        <v>684</v>
      </c>
      <c r="N22" s="0" t="n">
        <v>59</v>
      </c>
      <c r="O22" s="0" t="n">
        <v>0</v>
      </c>
      <c r="P22" s="0" t="n">
        <v>0</v>
      </c>
      <c r="Q22" s="0" t="n">
        <v>0</v>
      </c>
      <c r="R22" s="27" t="n">
        <v>0</v>
      </c>
      <c r="S22" s="0" t="n">
        <v>730</v>
      </c>
      <c r="T22" s="0" t="n">
        <v>0</v>
      </c>
      <c r="U22" s="0" t="n">
        <v>0</v>
      </c>
      <c r="V22" s="0" t="n">
        <v>0</v>
      </c>
      <c r="W22" s="0" t="n">
        <v>0</v>
      </c>
      <c r="X22" s="27" t="n">
        <v>0</v>
      </c>
      <c r="Y22" s="0" t="n">
        <v>713</v>
      </c>
      <c r="Z22" s="0" t="n">
        <v>7</v>
      </c>
      <c r="AA22" s="0" t="n">
        <v>0</v>
      </c>
      <c r="AB22" s="0" t="n">
        <v>1</v>
      </c>
      <c r="AC22" s="0" t="n">
        <v>3</v>
      </c>
      <c r="AD22" s="27" t="n">
        <v>0</v>
      </c>
      <c r="AE22" s="0" t="n">
        <v>798</v>
      </c>
      <c r="AF22" s="0" t="n">
        <v>30</v>
      </c>
      <c r="AG22" s="0" t="n">
        <v>1</v>
      </c>
      <c r="AH22" s="0" t="n">
        <v>1</v>
      </c>
      <c r="AI22" s="0" t="n">
        <v>4</v>
      </c>
      <c r="AJ22" s="0" t="s">
        <v>249</v>
      </c>
    </row>
    <row r="23" customFormat="false" ht="14.5" hidden="false" customHeight="false" outlineLevel="0" collapsed="false">
      <c r="A23" s="1" t="s">
        <v>250</v>
      </c>
      <c r="B23" s="0" t="n">
        <v>18.17861</v>
      </c>
      <c r="C23" s="0" t="n">
        <v>45.99583</v>
      </c>
      <c r="D23" s="30" t="n">
        <f aca="false">(generell!$C$2-C23)/generell!$G$8*generell!$F$9+1</f>
        <v>47.8873569796618</v>
      </c>
      <c r="E23" s="30" t="n">
        <f aca="false">(B23-generell!$B$5)/generell!$G$10*generell!$F$11+1</f>
        <v>21.7581751891875</v>
      </c>
      <c r="F23" s="0" t="n">
        <v>10</v>
      </c>
      <c r="G23" s="0" t="n">
        <v>301</v>
      </c>
      <c r="H23" s="0" t="n">
        <v>1</v>
      </c>
      <c r="I23" s="0" t="n">
        <v>0</v>
      </c>
      <c r="J23" s="0" t="n">
        <v>0</v>
      </c>
      <c r="K23" s="0" t="n">
        <v>0</v>
      </c>
      <c r="L23" s="27" t="n">
        <v>0</v>
      </c>
      <c r="M23" s="0" t="n">
        <v>16</v>
      </c>
      <c r="N23" s="0" t="n">
        <v>431</v>
      </c>
      <c r="O23" s="0" t="n">
        <v>2</v>
      </c>
      <c r="P23" s="0" t="n">
        <v>0</v>
      </c>
      <c r="Q23" s="0" t="n">
        <v>0</v>
      </c>
      <c r="R23" s="27" t="n">
        <v>0</v>
      </c>
      <c r="S23" s="0" t="n">
        <v>20</v>
      </c>
      <c r="T23" s="0" t="n">
        <v>507</v>
      </c>
      <c r="U23" s="0" t="n">
        <v>1</v>
      </c>
      <c r="V23" s="0" t="n">
        <v>0</v>
      </c>
      <c r="W23" s="0" t="n">
        <v>0</v>
      </c>
      <c r="X23" s="27" t="n">
        <v>0</v>
      </c>
      <c r="Y23" s="0" t="n">
        <v>19</v>
      </c>
      <c r="Z23" s="0" t="n">
        <v>508</v>
      </c>
      <c r="AA23" s="0" t="n">
        <v>0</v>
      </c>
      <c r="AB23" s="0" t="n">
        <v>0</v>
      </c>
      <c r="AC23" s="0" t="n">
        <v>1</v>
      </c>
      <c r="AD23" s="27" t="n">
        <v>0</v>
      </c>
      <c r="AE23" s="0" t="n">
        <v>28</v>
      </c>
      <c r="AF23" s="0" t="n">
        <v>546</v>
      </c>
      <c r="AG23" s="0" t="n">
        <v>0</v>
      </c>
      <c r="AH23" s="0" t="n">
        <v>0</v>
      </c>
      <c r="AI23" s="0" t="n">
        <v>0</v>
      </c>
      <c r="AJ23" s="0" t="n">
        <v>1</v>
      </c>
    </row>
    <row r="24" customFormat="false" ht="14.5" hidden="false" customHeight="false" outlineLevel="0" collapsed="false">
      <c r="A24" s="1" t="s">
        <v>251</v>
      </c>
      <c r="B24" s="0" t="n">
        <v>18.43294</v>
      </c>
      <c r="C24" s="0" t="n">
        <v>45.97298</v>
      </c>
      <c r="D24" s="30" t="n">
        <f aca="false">(generell!$C$2-C24)/generell!$G$8*generell!$F$9+1</f>
        <v>49.1274574341886</v>
      </c>
      <c r="E24" s="30" t="n">
        <f aca="false">(B24-generell!$B$5)/generell!$G$10*generell!$F$11+1</f>
        <v>31.3647656908516</v>
      </c>
      <c r="F24" s="0" t="n">
        <v>110</v>
      </c>
      <c r="G24" s="0" t="n">
        <v>55</v>
      </c>
      <c r="H24" s="0" t="n">
        <v>5</v>
      </c>
      <c r="I24" s="0" t="n">
        <v>0</v>
      </c>
      <c r="J24" s="0" t="n">
        <v>0</v>
      </c>
      <c r="K24" s="0" t="n">
        <v>0</v>
      </c>
      <c r="L24" s="27" t="n">
        <v>0</v>
      </c>
      <c r="M24" s="0" t="n">
        <v>105</v>
      </c>
      <c r="N24" s="0" t="n">
        <v>73</v>
      </c>
      <c r="O24" s="0" t="n">
        <v>15</v>
      </c>
      <c r="P24" s="0" t="n">
        <v>0</v>
      </c>
      <c r="Q24" s="0" t="n">
        <v>1</v>
      </c>
      <c r="R24" s="27" t="n">
        <v>0</v>
      </c>
      <c r="S24" s="0" t="n">
        <v>196</v>
      </c>
      <c r="T24" s="0" t="n">
        <v>31</v>
      </c>
      <c r="U24" s="0" t="n">
        <v>25</v>
      </c>
      <c r="V24" s="0" t="n">
        <v>0</v>
      </c>
      <c r="W24" s="0" t="n">
        <v>0</v>
      </c>
      <c r="X24" s="27" t="n">
        <v>0</v>
      </c>
      <c r="Y24" s="0" t="n">
        <v>132</v>
      </c>
      <c r="Z24" s="0" t="n">
        <v>86</v>
      </c>
      <c r="AA24" s="0" t="n">
        <v>18</v>
      </c>
      <c r="AB24" s="0" t="n">
        <v>0</v>
      </c>
      <c r="AC24" s="0" t="n">
        <v>0</v>
      </c>
      <c r="AD24" s="27" t="n">
        <v>0</v>
      </c>
      <c r="AE24" s="0" t="s">
        <v>252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</row>
    <row r="25" customFormat="false" ht="14.5" hidden="false" customHeight="false" outlineLevel="0" collapsed="false">
      <c r="A25" s="1" t="s">
        <v>253</v>
      </c>
      <c r="B25" s="0" t="n">
        <v>18.38724</v>
      </c>
      <c r="C25" s="0" t="n">
        <v>46.03466</v>
      </c>
      <c r="D25" s="30" t="n">
        <f aca="false">(generell!$C$2-C25)/generell!$G$8*generell!$F$9+1</f>
        <v>45.7800002772862</v>
      </c>
      <c r="E25" s="30" t="n">
        <f aca="false">(B25-generell!$B$5)/generell!$G$10*generell!$F$11+1</f>
        <v>29.6385785091347</v>
      </c>
      <c r="F25" s="31" t="n">
        <v>21</v>
      </c>
      <c r="G25" s="31" t="n">
        <v>460</v>
      </c>
      <c r="H25" s="0" t="n">
        <v>1</v>
      </c>
      <c r="I25" s="0" t="n">
        <v>0</v>
      </c>
      <c r="J25" s="0" t="n">
        <v>0</v>
      </c>
      <c r="K25" s="0" t="n">
        <v>0</v>
      </c>
      <c r="L25" s="27" t="n">
        <v>0</v>
      </c>
      <c r="M25" s="31" t="n">
        <v>28</v>
      </c>
      <c r="N25" s="31" t="n">
        <v>519</v>
      </c>
      <c r="O25" s="0" t="n">
        <v>1</v>
      </c>
      <c r="P25" s="0" t="n">
        <v>0</v>
      </c>
      <c r="Q25" s="0" t="n">
        <v>0</v>
      </c>
      <c r="R25" s="27" t="n">
        <v>0</v>
      </c>
      <c r="S25" s="31" t="n">
        <v>14</v>
      </c>
      <c r="T25" s="31" t="n">
        <v>565</v>
      </c>
      <c r="U25" s="0" t="n">
        <v>0</v>
      </c>
      <c r="V25" s="0" t="n">
        <v>0</v>
      </c>
      <c r="W25" s="0" t="n">
        <v>0</v>
      </c>
      <c r="X25" s="27" t="n">
        <v>0</v>
      </c>
      <c r="Y25" s="31" t="n">
        <v>46</v>
      </c>
      <c r="Z25" s="31" t="n">
        <v>546</v>
      </c>
      <c r="AA25" s="0" t="n">
        <v>1</v>
      </c>
      <c r="AB25" s="0" t="n">
        <v>0</v>
      </c>
      <c r="AC25" s="0" t="n">
        <v>1</v>
      </c>
      <c r="AD25" s="27" t="n">
        <v>0</v>
      </c>
      <c r="AE25" s="31" t="n">
        <v>20</v>
      </c>
      <c r="AF25" s="31" t="n">
        <v>589</v>
      </c>
      <c r="AG25" s="0" t="n">
        <v>4</v>
      </c>
      <c r="AH25" s="0" t="n">
        <v>0</v>
      </c>
      <c r="AI25" s="0" t="n">
        <v>0</v>
      </c>
      <c r="AJ25" s="0" t="n">
        <v>1</v>
      </c>
    </row>
    <row r="26" customFormat="false" ht="14.5" hidden="false" customHeight="false" outlineLevel="0" collapsed="false">
      <c r="A26" s="1" t="s">
        <v>254</v>
      </c>
      <c r="B26" s="0" t="n">
        <v>18.32972</v>
      </c>
      <c r="C26" s="0" t="n">
        <v>45.96611</v>
      </c>
      <c r="D26" s="30" t="n">
        <f aca="false">(generell!$C$2-C26)/generell!$G$8*generell!$F$9+1</f>
        <v>49.5003016408668</v>
      </c>
      <c r="E26" s="30" t="n">
        <f aca="false">(B26-generell!$B$5)/generell!$G$10*generell!$F$11+1</f>
        <v>27.4659245333722</v>
      </c>
      <c r="F26" s="0" t="n">
        <v>345</v>
      </c>
      <c r="G26" s="0" t="n">
        <v>5</v>
      </c>
      <c r="H26" s="0" t="n">
        <v>0</v>
      </c>
      <c r="I26" s="0" t="n">
        <v>0</v>
      </c>
      <c r="J26" s="0" t="n">
        <v>0</v>
      </c>
      <c r="K26" s="0" t="n">
        <v>0</v>
      </c>
      <c r="L26" s="27" t="n">
        <v>0</v>
      </c>
      <c r="M26" s="0" t="n">
        <v>404</v>
      </c>
      <c r="N26" s="0" t="n">
        <v>0</v>
      </c>
      <c r="O26" s="0" t="n">
        <v>0</v>
      </c>
      <c r="P26" s="0" t="n">
        <v>0</v>
      </c>
      <c r="Q26" s="0" t="n">
        <v>1</v>
      </c>
      <c r="R26" s="27" t="n">
        <v>0</v>
      </c>
      <c r="S26" s="0" t="n">
        <v>381</v>
      </c>
      <c r="T26" s="0" t="n">
        <v>14</v>
      </c>
      <c r="U26" s="0" t="n">
        <v>0</v>
      </c>
      <c r="V26" s="0" t="n">
        <v>0</v>
      </c>
      <c r="W26" s="0" t="n">
        <v>1</v>
      </c>
      <c r="X26" s="27" t="n">
        <v>0</v>
      </c>
      <c r="Y26" s="0" t="n">
        <v>356</v>
      </c>
      <c r="Z26" s="0" t="n">
        <v>10</v>
      </c>
      <c r="AA26" s="0" t="n">
        <v>1</v>
      </c>
      <c r="AB26" s="0" t="n">
        <v>0</v>
      </c>
      <c r="AC26" s="0" t="n">
        <v>2</v>
      </c>
      <c r="AD26" s="27" t="n">
        <v>0</v>
      </c>
      <c r="AE26" s="0" t="n">
        <v>398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</row>
    <row r="27" customFormat="false" ht="14.5" hidden="false" customHeight="false" outlineLevel="0" collapsed="false">
      <c r="A27" s="1" t="s">
        <v>255</v>
      </c>
      <c r="B27" s="0" t="n">
        <v>18.23333</v>
      </c>
      <c r="C27" s="0" t="n">
        <v>46.08333</v>
      </c>
      <c r="D27" s="30" t="n">
        <f aca="false">(generell!$C$2-C27)/generell!$G$8*generell!$F$9+1</f>
        <v>43.1386134448217</v>
      </c>
      <c r="E27" s="30" t="n">
        <f aca="false">(B27-generell!$B$5)/generell!$G$10*generell!$F$11+1</f>
        <v>23.8250671494401</v>
      </c>
      <c r="F27" s="0" t="n">
        <v>255</v>
      </c>
      <c r="G27" s="0" t="n">
        <v>323</v>
      </c>
      <c r="H27" s="0" t="n">
        <v>0</v>
      </c>
      <c r="I27" s="0" t="n">
        <v>2</v>
      </c>
      <c r="J27" s="0" t="n">
        <v>0</v>
      </c>
      <c r="K27" s="0" t="n">
        <v>0</v>
      </c>
      <c r="L27" s="27" t="n">
        <v>0</v>
      </c>
      <c r="M27" s="0" t="n">
        <v>268</v>
      </c>
      <c r="N27" s="0" t="n">
        <v>349</v>
      </c>
      <c r="O27" s="0" t="n">
        <v>1</v>
      </c>
      <c r="P27" s="0" t="n">
        <v>0</v>
      </c>
      <c r="Q27" s="0" t="n">
        <v>0</v>
      </c>
      <c r="R27" s="27" t="n">
        <v>0</v>
      </c>
      <c r="S27" s="0" t="n">
        <v>261</v>
      </c>
      <c r="T27" s="0" t="n">
        <v>341</v>
      </c>
      <c r="U27" s="0" t="n">
        <v>3</v>
      </c>
      <c r="V27" s="0" t="n">
        <v>2</v>
      </c>
      <c r="W27" s="0" t="n">
        <v>1</v>
      </c>
      <c r="X27" s="27" t="n">
        <v>0</v>
      </c>
      <c r="Y27" s="0" t="n">
        <v>306</v>
      </c>
      <c r="Z27" s="0" t="n">
        <v>264</v>
      </c>
      <c r="AA27" s="0" t="n">
        <v>0</v>
      </c>
      <c r="AB27" s="0" t="n">
        <v>0</v>
      </c>
      <c r="AC27" s="0" t="n">
        <v>5</v>
      </c>
      <c r="AD27" s="27" t="n">
        <v>0</v>
      </c>
      <c r="AE27" s="0" t="n">
        <v>304</v>
      </c>
      <c r="AF27" s="0" t="n">
        <v>320</v>
      </c>
      <c r="AG27" s="0" t="n">
        <v>1</v>
      </c>
      <c r="AH27" s="0" t="n">
        <v>0</v>
      </c>
      <c r="AI27" s="0" t="n">
        <v>0</v>
      </c>
      <c r="AJ27" s="0" t="n">
        <v>0</v>
      </c>
    </row>
    <row r="28" customFormat="false" ht="14.5" hidden="false" customHeight="false" outlineLevel="0" collapsed="false">
      <c r="A28" s="1" t="s">
        <v>256</v>
      </c>
      <c r="B28" s="0" t="n">
        <v>18.35077</v>
      </c>
      <c r="C28" s="0" t="n">
        <v>46.16414</v>
      </c>
      <c r="D28" s="30" t="n">
        <f aca="false">(generell!$C$2-C28)/generell!$G$8*generell!$F$9+1</f>
        <v>38.7529452728164</v>
      </c>
      <c r="E28" s="30" t="n">
        <f aca="false">(B28-generell!$B$5)/generell!$G$10*generell!$F$11+1</f>
        <v>28.261028257117</v>
      </c>
      <c r="F28" s="32" t="n">
        <v>1830</v>
      </c>
      <c r="G28" s="32" t="n">
        <v>302</v>
      </c>
      <c r="H28" s="0" t="n">
        <v>1</v>
      </c>
      <c r="I28" s="0" t="n">
        <v>0</v>
      </c>
      <c r="J28" s="0" t="n">
        <v>1</v>
      </c>
      <c r="K28" s="0" t="n">
        <v>0</v>
      </c>
      <c r="L28" s="27" t="n">
        <v>0</v>
      </c>
      <c r="M28" s="32" t="n">
        <v>2026</v>
      </c>
      <c r="N28" s="32" t="n">
        <v>449</v>
      </c>
      <c r="O28" s="0" t="n">
        <v>1</v>
      </c>
      <c r="P28" s="0" t="n">
        <v>0</v>
      </c>
      <c r="Q28" s="0" t="n">
        <v>37</v>
      </c>
      <c r="R28" s="27" t="n">
        <v>0</v>
      </c>
      <c r="S28" s="32" t="n">
        <v>2505</v>
      </c>
      <c r="T28" s="32" t="n">
        <v>185</v>
      </c>
      <c r="U28" s="0" t="n">
        <v>5</v>
      </c>
      <c r="V28" s="0" t="n">
        <v>1</v>
      </c>
      <c r="W28" s="0" t="n">
        <v>16</v>
      </c>
      <c r="X28" s="27" t="n">
        <v>0</v>
      </c>
      <c r="Y28" s="32" t="n">
        <v>2493</v>
      </c>
      <c r="Z28" s="32" t="n">
        <v>71</v>
      </c>
      <c r="AA28" s="0" t="n">
        <v>4</v>
      </c>
      <c r="AB28" s="0" t="n">
        <v>0</v>
      </c>
      <c r="AC28" s="0" t="n">
        <v>3</v>
      </c>
      <c r="AD28" s="27" t="n">
        <v>0</v>
      </c>
      <c r="AE28" s="32" t="n">
        <v>2668</v>
      </c>
      <c r="AF28" s="32" t="n">
        <v>8</v>
      </c>
      <c r="AG28" s="0" t="n">
        <v>0</v>
      </c>
      <c r="AH28" s="0" t="n">
        <v>4</v>
      </c>
      <c r="AI28" s="0" t="n">
        <v>0</v>
      </c>
      <c r="AJ28" s="0" t="s">
        <v>257</v>
      </c>
    </row>
    <row r="29" customFormat="false" ht="14.5" hidden="false" customHeight="false" outlineLevel="0" collapsed="false">
      <c r="A29" s="1" t="s">
        <v>258</v>
      </c>
      <c r="B29" s="0" t="n">
        <v>18.39778</v>
      </c>
      <c r="C29" s="0" t="n">
        <v>45.95306</v>
      </c>
      <c r="D29" s="30" t="n">
        <f aca="false">(generell!$C$2-C29)/generell!$G$8*generell!$F$9+1</f>
        <v>50.2085428194916</v>
      </c>
      <c r="E29" s="30" t="n">
        <f aca="false">(B29-generell!$B$5)/generell!$G$10*generell!$F$11+1</f>
        <v>30.0366969532332</v>
      </c>
      <c r="F29" s="0" t="n">
        <v>90</v>
      </c>
      <c r="G29" s="0" t="n">
        <v>636</v>
      </c>
      <c r="H29" s="0" t="n">
        <v>12</v>
      </c>
      <c r="I29" s="0" t="n">
        <v>0</v>
      </c>
      <c r="J29" s="0" t="n">
        <v>0</v>
      </c>
      <c r="K29" s="0" t="n">
        <v>0</v>
      </c>
      <c r="L29" s="27" t="n">
        <v>0</v>
      </c>
      <c r="M29" s="0" t="n">
        <v>110</v>
      </c>
      <c r="N29" s="0" t="n">
        <v>660</v>
      </c>
      <c r="O29" s="0" t="n">
        <v>23</v>
      </c>
      <c r="P29" s="0" t="n">
        <v>0</v>
      </c>
      <c r="Q29" s="0" t="n">
        <v>1</v>
      </c>
      <c r="R29" s="27" t="n">
        <v>0</v>
      </c>
      <c r="S29" s="0" t="n">
        <v>120</v>
      </c>
      <c r="T29" s="0" t="n">
        <v>713</v>
      </c>
      <c r="U29" s="0" t="n">
        <v>6</v>
      </c>
      <c r="V29" s="0" t="n">
        <v>0</v>
      </c>
      <c r="W29" s="0" t="n">
        <v>12</v>
      </c>
      <c r="X29" s="27" t="n">
        <v>0</v>
      </c>
      <c r="Y29" s="0" t="n">
        <v>112</v>
      </c>
      <c r="Z29" s="0" t="n">
        <v>695</v>
      </c>
      <c r="AA29" s="0" t="n">
        <v>7</v>
      </c>
      <c r="AB29" s="0" t="n">
        <v>0</v>
      </c>
      <c r="AC29" s="0" t="n">
        <v>12</v>
      </c>
      <c r="AD29" s="27" t="n">
        <v>0</v>
      </c>
      <c r="AE29" s="0" t="n">
        <v>95</v>
      </c>
      <c r="AF29" s="0" t="n">
        <v>638</v>
      </c>
      <c r="AG29" s="0" t="n">
        <v>1</v>
      </c>
      <c r="AH29" s="0" t="n">
        <v>1</v>
      </c>
      <c r="AI29" s="0" t="n">
        <v>0</v>
      </c>
      <c r="AJ29" s="0" t="n">
        <v>24</v>
      </c>
    </row>
    <row r="30" customFormat="false" ht="14.5" hidden="false" customHeight="false" outlineLevel="0" collapsed="false">
      <c r="A30" s="1" t="s">
        <v>259</v>
      </c>
      <c r="B30" s="0" t="n">
        <v>18.19009</v>
      </c>
      <c r="C30" s="0" t="n">
        <v>46.01514</v>
      </c>
      <c r="D30" s="30" t="n">
        <f aca="false">(generell!$C$2-C30)/generell!$G$8*generell!$F$9+1</f>
        <v>46.8393771207157</v>
      </c>
      <c r="E30" s="30" t="n">
        <f aca="false">(B30-generell!$B$5)/generell!$G$10*generell!$F$11+1</f>
        <v>22.1917994527786</v>
      </c>
      <c r="F30" s="0" t="n">
        <v>593</v>
      </c>
      <c r="G30" s="0" t="n">
        <v>5</v>
      </c>
      <c r="H30" s="0" t="n">
        <v>1</v>
      </c>
      <c r="I30" s="0" t="n">
        <v>0</v>
      </c>
      <c r="J30" s="0" t="n">
        <v>0</v>
      </c>
      <c r="K30" s="0" t="n">
        <v>0</v>
      </c>
      <c r="L30" s="27" t="n">
        <v>0</v>
      </c>
      <c r="M30" s="0" t="n">
        <v>597</v>
      </c>
      <c r="N30" s="0" t="n">
        <v>4</v>
      </c>
      <c r="O30" s="0" t="n">
        <v>1</v>
      </c>
      <c r="P30" s="0" t="n">
        <v>2</v>
      </c>
      <c r="Q30" s="0" t="n">
        <v>8</v>
      </c>
      <c r="R30" s="27" t="n">
        <v>0</v>
      </c>
      <c r="S30" s="0" t="n">
        <v>619</v>
      </c>
      <c r="T30" s="0" t="n">
        <v>2</v>
      </c>
      <c r="U30" s="0" t="n">
        <v>1</v>
      </c>
      <c r="V30" s="0" t="n">
        <v>2</v>
      </c>
      <c r="W30" s="0" t="s">
        <v>260</v>
      </c>
      <c r="X30" s="27" t="n">
        <v>0</v>
      </c>
      <c r="Y30" s="0" t="n">
        <v>556</v>
      </c>
      <c r="Z30" s="0" t="n">
        <v>7</v>
      </c>
      <c r="AA30" s="0" t="n">
        <v>1</v>
      </c>
      <c r="AB30" s="0" t="n">
        <v>0</v>
      </c>
      <c r="AC30" s="0" t="n">
        <v>0</v>
      </c>
      <c r="AD30" s="27" t="n">
        <v>0</v>
      </c>
      <c r="AE30" s="0" t="n">
        <v>524</v>
      </c>
      <c r="AF30" s="0" t="n">
        <v>1</v>
      </c>
      <c r="AG30" s="0" t="n">
        <v>2</v>
      </c>
      <c r="AH30" s="0" t="n">
        <v>0</v>
      </c>
      <c r="AI30" s="0" t="n">
        <v>0</v>
      </c>
      <c r="AJ30" s="0" t="n">
        <v>0</v>
      </c>
    </row>
    <row r="31" customFormat="false" ht="14.5" hidden="false" customHeight="false" outlineLevel="0" collapsed="false">
      <c r="A31" s="1" t="s">
        <v>261</v>
      </c>
      <c r="B31" s="0" t="n">
        <v>18.2921</v>
      </c>
      <c r="C31" s="0" t="n">
        <v>46.02967</v>
      </c>
      <c r="D31" s="30" t="n">
        <f aca="false">(generell!$C$2-C31)/generell!$G$8*generell!$F$9+1</f>
        <v>46.0508143371588</v>
      </c>
      <c r="E31" s="30" t="n">
        <f aca="false">(B31-generell!$B$5)/generell!$G$10*generell!$F$11+1</f>
        <v>26.0449363106985</v>
      </c>
      <c r="F31" s="32" t="n">
        <v>417</v>
      </c>
      <c r="G31" s="32" t="n">
        <v>282</v>
      </c>
      <c r="H31" s="0" t="n">
        <v>2</v>
      </c>
      <c r="I31" s="0" t="n">
        <v>0</v>
      </c>
      <c r="J31" s="0" t="n">
        <v>0</v>
      </c>
      <c r="K31" s="0" t="n">
        <v>0</v>
      </c>
      <c r="L31" s="27" t="n">
        <v>0</v>
      </c>
      <c r="M31" s="32" t="n">
        <v>548</v>
      </c>
      <c r="N31" s="32" t="n">
        <v>456</v>
      </c>
      <c r="O31" s="0" t="n">
        <v>14</v>
      </c>
      <c r="P31" s="0" t="n">
        <v>0</v>
      </c>
      <c r="Q31" s="0" t="n">
        <v>10</v>
      </c>
      <c r="R31" s="27" t="n">
        <v>0</v>
      </c>
      <c r="S31" s="32" t="n">
        <v>637</v>
      </c>
      <c r="T31" s="32" t="n">
        <v>387</v>
      </c>
      <c r="U31" s="0" t="n">
        <v>12</v>
      </c>
      <c r="V31" s="0" t="n">
        <v>0</v>
      </c>
      <c r="W31" s="0" t="n">
        <v>0</v>
      </c>
      <c r="X31" s="27" t="n">
        <v>0</v>
      </c>
      <c r="Y31" s="32" t="n">
        <v>729</v>
      </c>
      <c r="Z31" s="32" t="n">
        <v>379</v>
      </c>
      <c r="AA31" s="0" t="n">
        <v>11</v>
      </c>
      <c r="AB31" s="0" t="n">
        <v>0</v>
      </c>
      <c r="AC31" s="0" t="n">
        <v>0</v>
      </c>
      <c r="AD31" s="27" t="n">
        <v>0</v>
      </c>
      <c r="AE31" s="32" t="n">
        <v>1276</v>
      </c>
      <c r="AF31" s="32" t="n">
        <v>241</v>
      </c>
      <c r="AG31" s="0" t="n">
        <v>3</v>
      </c>
      <c r="AH31" s="0" t="n">
        <v>0</v>
      </c>
      <c r="AI31" s="0" t="n">
        <v>0</v>
      </c>
      <c r="AJ31" s="0" t="n">
        <v>1</v>
      </c>
    </row>
    <row r="32" customFormat="false" ht="14.5" hidden="false" customHeight="false" outlineLevel="0" collapsed="false">
      <c r="A32" s="1" t="s">
        <v>262</v>
      </c>
      <c r="B32" s="0" t="n">
        <v>18.31991</v>
      </c>
      <c r="C32" s="0" t="n">
        <v>46.066</v>
      </c>
      <c r="D32" s="30" t="n">
        <f aca="false">(generell!$C$2-C32)/generell!$G$8*generell!$F$9+1</f>
        <v>44.0791360214932</v>
      </c>
      <c r="E32" s="30" t="n">
        <f aca="false">(B32-generell!$B$5)/generell!$G$10*generell!$F$11+1</f>
        <v>27.0953797576031</v>
      </c>
      <c r="F32" s="0" t="n">
        <v>349</v>
      </c>
      <c r="G32" s="0" t="n">
        <v>119</v>
      </c>
      <c r="H32" s="0" t="n">
        <v>282</v>
      </c>
      <c r="I32" s="0" t="n">
        <v>1</v>
      </c>
      <c r="J32" s="0" t="n">
        <v>0</v>
      </c>
      <c r="K32" s="0" t="n">
        <v>0</v>
      </c>
      <c r="L32" s="27" t="n">
        <v>0</v>
      </c>
      <c r="M32" s="0" t="n">
        <v>148</v>
      </c>
      <c r="N32" s="0" t="n">
        <v>351</v>
      </c>
      <c r="O32" s="0" t="n">
        <v>483</v>
      </c>
      <c r="P32" s="0" t="n">
        <v>0</v>
      </c>
      <c r="Q32" s="0" t="n">
        <v>0</v>
      </c>
      <c r="R32" s="27" t="n">
        <v>0</v>
      </c>
      <c r="S32" s="0" t="n">
        <v>99</v>
      </c>
      <c r="T32" s="0" t="n">
        <v>423</v>
      </c>
      <c r="U32" s="0" t="n">
        <v>500</v>
      </c>
      <c r="V32" s="0" t="n">
        <v>1</v>
      </c>
      <c r="W32" s="0" t="n">
        <v>0</v>
      </c>
      <c r="X32" s="27" t="n">
        <v>0</v>
      </c>
      <c r="Y32" s="0" t="n">
        <v>100</v>
      </c>
      <c r="Z32" s="0" t="n">
        <v>443</v>
      </c>
      <c r="AA32" s="0" t="n">
        <v>467</v>
      </c>
      <c r="AB32" s="0" t="n">
        <v>0</v>
      </c>
      <c r="AC32" s="0" t="n">
        <v>0</v>
      </c>
      <c r="AD32" s="27" t="n">
        <v>0</v>
      </c>
      <c r="AE32" s="0" t="n">
        <v>144</v>
      </c>
      <c r="AF32" s="0" t="n">
        <v>462</v>
      </c>
      <c r="AG32" s="0" t="n">
        <v>1</v>
      </c>
      <c r="AH32" s="0" t="n">
        <v>0</v>
      </c>
      <c r="AI32" s="0" t="n">
        <v>394</v>
      </c>
      <c r="AJ32" s="0" t="n">
        <v>2</v>
      </c>
    </row>
    <row r="33" customFormat="false" ht="14.5" hidden="false" customHeight="false" outlineLevel="0" collapsed="false">
      <c r="A33" s="1" t="s">
        <v>263</v>
      </c>
      <c r="B33" s="0" t="n">
        <v>18.20487</v>
      </c>
      <c r="C33" s="0" t="n">
        <v>46.00085</v>
      </c>
      <c r="D33" s="30" t="n">
        <f aca="false">(generell!$C$2-C33)/generell!$G$8*generell!$F$9+1</f>
        <v>47.6149147791486</v>
      </c>
      <c r="E33" s="30" t="n">
        <f aca="false">(B33-generell!$B$5)/generell!$G$10*generell!$F$11+1</f>
        <v>22.7500718060778</v>
      </c>
      <c r="F33" s="0" t="n">
        <v>68</v>
      </c>
      <c r="G33" s="0" t="n">
        <v>9</v>
      </c>
      <c r="H33" s="0" t="n">
        <v>1</v>
      </c>
      <c r="I33" s="0" t="n">
        <v>0</v>
      </c>
      <c r="J33" s="0" t="n">
        <v>429</v>
      </c>
      <c r="K33" s="0" t="n">
        <v>0</v>
      </c>
      <c r="L33" s="27" t="n">
        <v>0</v>
      </c>
      <c r="M33" s="0" t="n">
        <v>118</v>
      </c>
      <c r="N33" s="0" t="n">
        <v>0</v>
      </c>
      <c r="O33" s="0" t="n">
        <v>571</v>
      </c>
      <c r="P33" s="0" t="n">
        <v>0</v>
      </c>
      <c r="Q33" s="0" t="n">
        <v>1</v>
      </c>
      <c r="R33" s="27" t="n">
        <v>0</v>
      </c>
      <c r="S33" s="0" t="n">
        <v>109</v>
      </c>
      <c r="T33" s="0" t="n">
        <v>4</v>
      </c>
      <c r="U33" s="0" t="n">
        <v>622</v>
      </c>
      <c r="V33" s="0" t="n">
        <v>0</v>
      </c>
      <c r="W33" s="0" t="n">
        <v>0</v>
      </c>
      <c r="X33" s="27" t="n">
        <v>0</v>
      </c>
      <c r="Y33" s="0" t="n">
        <v>94</v>
      </c>
      <c r="Z33" s="0" t="n">
        <v>4</v>
      </c>
      <c r="AA33" s="0" t="n">
        <v>583</v>
      </c>
      <c r="AB33" s="0" t="n">
        <v>0</v>
      </c>
      <c r="AC33" s="0" t="n">
        <v>0</v>
      </c>
      <c r="AD33" s="27" t="n">
        <v>0</v>
      </c>
      <c r="AE33" s="0" t="n">
        <v>107</v>
      </c>
      <c r="AF33" s="0" t="n">
        <v>3</v>
      </c>
      <c r="AG33" s="0" t="n">
        <v>588</v>
      </c>
      <c r="AH33" s="0" t="n">
        <v>0</v>
      </c>
      <c r="AI33" s="0" t="n">
        <v>1</v>
      </c>
      <c r="AJ33" s="0" t="n">
        <v>0</v>
      </c>
    </row>
    <row r="34" customFormat="false" ht="14.5" hidden="false" customHeight="false" outlineLevel="0" collapsed="false">
      <c r="A34" s="1" t="s">
        <v>264</v>
      </c>
      <c r="B34" s="0" t="n">
        <v>18.12673</v>
      </c>
      <c r="C34" s="0" t="n">
        <v>46.08407</v>
      </c>
      <c r="D34" s="30" t="n">
        <f aca="false">(generell!$C$2-C34)/generell!$G$8*generell!$F$9+1</f>
        <v>43.0984526423556</v>
      </c>
      <c r="E34" s="30" t="n">
        <f aca="false">(B34-generell!$B$5)/generell!$G$10*generell!$F$11+1</f>
        <v>19.7985561303806</v>
      </c>
      <c r="F34" s="0" t="n">
        <v>827</v>
      </c>
      <c r="G34" s="0" t="n">
        <v>7</v>
      </c>
      <c r="H34" s="0" t="n">
        <v>0</v>
      </c>
      <c r="I34" s="0" t="n">
        <v>0</v>
      </c>
      <c r="J34" s="0" t="n">
        <v>0</v>
      </c>
      <c r="K34" s="0" t="n">
        <v>0</v>
      </c>
      <c r="L34" s="27" t="n">
        <v>0</v>
      </c>
      <c r="M34" s="0" t="n">
        <v>789</v>
      </c>
      <c r="N34" s="0" t="n">
        <v>5</v>
      </c>
      <c r="O34" s="0" t="n">
        <v>0</v>
      </c>
      <c r="P34" s="0" t="n">
        <v>1</v>
      </c>
      <c r="Q34" s="0" t="n">
        <v>1</v>
      </c>
      <c r="R34" s="27" t="n">
        <v>0</v>
      </c>
      <c r="S34" s="0" t="n">
        <v>746</v>
      </c>
      <c r="T34" s="0" t="n">
        <v>5</v>
      </c>
      <c r="U34" s="0" t="n">
        <v>0</v>
      </c>
      <c r="V34" s="0" t="n">
        <v>0</v>
      </c>
      <c r="W34" s="0" t="n">
        <v>16</v>
      </c>
      <c r="X34" s="27" t="n">
        <v>0</v>
      </c>
      <c r="Y34" s="0" t="n">
        <v>668</v>
      </c>
      <c r="Z34" s="0" t="n">
        <v>3</v>
      </c>
      <c r="AA34" s="0" t="n">
        <v>2</v>
      </c>
      <c r="AB34" s="0" t="n">
        <v>0</v>
      </c>
      <c r="AC34" s="0" t="n">
        <v>0</v>
      </c>
      <c r="AD34" s="27" t="n">
        <v>0</v>
      </c>
      <c r="AE34" s="0" t="n">
        <v>704</v>
      </c>
      <c r="AF34" s="0" t="n">
        <v>11</v>
      </c>
      <c r="AG34" s="0" t="n">
        <v>0</v>
      </c>
      <c r="AH34" s="0" t="n">
        <v>1</v>
      </c>
      <c r="AI34" s="0" t="n">
        <v>0</v>
      </c>
      <c r="AJ34" s="0" t="n">
        <v>0</v>
      </c>
    </row>
    <row r="35" customFormat="false" ht="14.5" hidden="false" customHeight="false" outlineLevel="0" collapsed="false">
      <c r="A35" s="0" t="s">
        <v>265</v>
      </c>
      <c r="B35" s="0" t="n">
        <v>18.35405</v>
      </c>
      <c r="C35" s="0" t="n">
        <v>46.00158</v>
      </c>
      <c r="D35" s="30" t="n">
        <f aca="false">(generell!$C$2-C35)/generell!$G$8*generell!$F$9+1</f>
        <v>47.5752966902295</v>
      </c>
      <c r="E35" s="30" t="n">
        <f aca="false">(B35-generell!$B$5)/generell!$G$10*generell!$F$11+1</f>
        <v>28.3849209038573</v>
      </c>
      <c r="F35" s="0" t="n">
        <v>224</v>
      </c>
      <c r="G35" s="0" t="n">
        <v>22</v>
      </c>
      <c r="H35" s="0" t="n">
        <v>288</v>
      </c>
      <c r="I35" s="0" t="n">
        <v>1</v>
      </c>
      <c r="J35" s="0" t="n">
        <v>0</v>
      </c>
      <c r="K35" s="0" t="n">
        <v>0</v>
      </c>
      <c r="L35" s="27" t="n">
        <v>0</v>
      </c>
      <c r="M35" s="0" t="n">
        <v>361</v>
      </c>
      <c r="N35" s="0" t="n">
        <v>9</v>
      </c>
      <c r="O35" s="0" t="n">
        <v>284</v>
      </c>
      <c r="P35" s="0" t="n">
        <v>0</v>
      </c>
      <c r="Q35" s="0" t="n">
        <v>0</v>
      </c>
      <c r="R35" s="27" t="n">
        <v>0</v>
      </c>
      <c r="S35" s="0" t="n">
        <v>325</v>
      </c>
      <c r="T35" s="0" t="n">
        <v>6</v>
      </c>
      <c r="U35" s="0" t="n">
        <v>289</v>
      </c>
      <c r="V35" s="0" t="n">
        <v>0</v>
      </c>
      <c r="W35" s="0" t="n">
        <v>7</v>
      </c>
      <c r="X35" s="27" t="n">
        <v>0</v>
      </c>
      <c r="Y35" s="0" t="n">
        <v>289</v>
      </c>
      <c r="Z35" s="0" t="n">
        <v>7</v>
      </c>
      <c r="AA35" s="0" t="n">
        <v>229</v>
      </c>
      <c r="AB35" s="0" t="n">
        <v>0</v>
      </c>
      <c r="AC35" s="0" t="n">
        <v>7</v>
      </c>
      <c r="AD35" s="27" t="n">
        <v>0</v>
      </c>
      <c r="AE35" s="0" t="n">
        <v>358</v>
      </c>
      <c r="AF35" s="0" t="n">
        <v>8</v>
      </c>
      <c r="AG35" s="0" t="n">
        <v>124</v>
      </c>
      <c r="AH35" s="0" t="n">
        <v>0</v>
      </c>
      <c r="AI35" s="0" t="n">
        <v>0</v>
      </c>
      <c r="AJ35" s="0" t="n">
        <v>2</v>
      </c>
    </row>
    <row r="36" customFormat="false" ht="14.5" hidden="false" customHeight="false" outlineLevel="0" collapsed="false">
      <c r="A36" s="0" t="s">
        <v>266</v>
      </c>
      <c r="B36" s="0" t="n">
        <v>18.23333</v>
      </c>
      <c r="C36" s="0" t="n">
        <v>46.08333</v>
      </c>
      <c r="D36" s="30" t="n">
        <f aca="false">(generell!$C$2-C36)/generell!$G$8*generell!$F$9+1</f>
        <v>43.1386134448217</v>
      </c>
      <c r="E36" s="30" t="n">
        <f aca="false">(B36-generell!$B$5)/generell!$G$10*generell!$F$11+1</f>
        <v>23.8250671494401</v>
      </c>
      <c r="F36" s="0" t="n">
        <v>436</v>
      </c>
      <c r="G36" s="0" t="n">
        <v>39</v>
      </c>
      <c r="H36" s="0" t="n">
        <v>0</v>
      </c>
      <c r="I36" s="0" t="n">
        <v>1</v>
      </c>
      <c r="J36" s="0" t="n">
        <v>0</v>
      </c>
      <c r="K36" s="0" t="n">
        <v>0</v>
      </c>
      <c r="L36" s="27" t="n">
        <v>0</v>
      </c>
      <c r="M36" s="0" t="n">
        <v>489</v>
      </c>
      <c r="N36" s="0" t="n">
        <v>18</v>
      </c>
      <c r="O36" s="0" t="n">
        <v>1</v>
      </c>
      <c r="P36" s="0" t="n">
        <v>1</v>
      </c>
      <c r="Q36" s="0" t="n">
        <v>0</v>
      </c>
      <c r="R36" s="27" t="n">
        <v>0</v>
      </c>
      <c r="S36" s="0" t="n">
        <v>532</v>
      </c>
      <c r="T36" s="0" t="n">
        <v>6</v>
      </c>
      <c r="U36" s="0" t="n">
        <v>0</v>
      </c>
      <c r="V36" s="0" t="n">
        <v>0</v>
      </c>
      <c r="W36" s="0" t="n">
        <v>0</v>
      </c>
      <c r="X36" s="27" t="n">
        <v>0</v>
      </c>
      <c r="Y36" s="0" t="n">
        <v>515</v>
      </c>
      <c r="Z36" s="0" t="n">
        <v>4</v>
      </c>
      <c r="AA36" s="0" t="n">
        <v>0</v>
      </c>
      <c r="AB36" s="0" t="n">
        <v>1</v>
      </c>
      <c r="AC36" s="0" t="n">
        <v>0</v>
      </c>
      <c r="AD36" s="27" t="n">
        <v>0</v>
      </c>
      <c r="AE36" s="0" t="n">
        <v>496</v>
      </c>
      <c r="AF36" s="0" t="n">
        <v>1</v>
      </c>
      <c r="AG36" s="0" t="n">
        <v>0</v>
      </c>
      <c r="AH36" s="0" t="n">
        <v>0</v>
      </c>
      <c r="AI36" s="0" t="n">
        <v>296</v>
      </c>
      <c r="AJ36" s="0" t="n">
        <v>0</v>
      </c>
    </row>
    <row r="37" customFormat="false" ht="14.5" hidden="false" customHeight="false" outlineLevel="0" collapsed="false">
      <c r="A37" s="0" t="s">
        <v>267</v>
      </c>
      <c r="B37" s="0" t="n">
        <v>18.3718</v>
      </c>
      <c r="C37" s="0" t="n">
        <v>46.11632</v>
      </c>
      <c r="D37" s="30" t="n">
        <f aca="false">(generell!$C$2-C37)/generell!$G$8*generell!$F$9+1</f>
        <v>41.3482014538</v>
      </c>
      <c r="E37" s="30" t="n">
        <f aca="false">(B37-generell!$B$5)/generell!$G$10*generell!$F$11+1</f>
        <v>29.0553765378939</v>
      </c>
      <c r="F37" s="0" t="n">
        <v>350</v>
      </c>
      <c r="G37" s="0" t="n">
        <v>30</v>
      </c>
      <c r="H37" s="0" t="n">
        <v>0</v>
      </c>
      <c r="I37" s="0" t="n">
        <v>0</v>
      </c>
      <c r="J37" s="0" t="n">
        <v>0</v>
      </c>
      <c r="K37" s="0" t="n">
        <v>0</v>
      </c>
      <c r="L37" s="27" t="n">
        <v>0</v>
      </c>
      <c r="M37" s="0" t="n">
        <v>357</v>
      </c>
      <c r="N37" s="0" t="n">
        <v>4</v>
      </c>
      <c r="O37" s="0" t="n">
        <v>0</v>
      </c>
      <c r="P37" s="0" t="n">
        <v>0</v>
      </c>
      <c r="Q37" s="0" t="n">
        <v>0</v>
      </c>
      <c r="R37" s="27" t="n">
        <v>0</v>
      </c>
      <c r="S37" s="0" t="n">
        <v>351</v>
      </c>
      <c r="T37" s="0" t="n">
        <v>0</v>
      </c>
      <c r="U37" s="0" t="n">
        <v>1</v>
      </c>
      <c r="V37" s="0" t="n">
        <v>0</v>
      </c>
      <c r="W37" s="0" t="n">
        <v>0</v>
      </c>
      <c r="X37" s="27" t="n">
        <v>0</v>
      </c>
      <c r="Y37" s="0" t="n">
        <v>343</v>
      </c>
      <c r="Z37" s="0" t="n">
        <v>2</v>
      </c>
      <c r="AA37" s="0" t="n">
        <v>0</v>
      </c>
      <c r="AB37" s="0" t="n">
        <v>0</v>
      </c>
      <c r="AC37" s="0" t="n">
        <v>0</v>
      </c>
      <c r="AD37" s="27" t="n">
        <v>0</v>
      </c>
      <c r="AE37" s="0" t="n">
        <v>347</v>
      </c>
      <c r="AF37" s="0" t="n">
        <v>4</v>
      </c>
      <c r="AG37" s="0" t="n">
        <v>0</v>
      </c>
      <c r="AH37" s="0" t="n">
        <v>0</v>
      </c>
      <c r="AI37" s="0" t="n">
        <v>0</v>
      </c>
      <c r="AJ37" s="0" t="n">
        <v>0</v>
      </c>
    </row>
    <row r="38" customFormat="false" ht="14.5" hidden="false" customHeight="false" outlineLevel="0" collapsed="false">
      <c r="A38" s="0" t="s">
        <v>268</v>
      </c>
      <c r="B38" s="0" t="n">
        <v>18.2921</v>
      </c>
      <c r="C38" s="0" t="n">
        <v>46.02967</v>
      </c>
      <c r="D38" s="30" t="n">
        <f aca="false">(generell!$C$2-C38)/generell!$G$8*generell!$F$9+1</f>
        <v>46.0508143371588</v>
      </c>
      <c r="E38" s="30" t="n">
        <f aca="false">(B38-generell!$B$5)/generell!$G$10*generell!$F$11+1</f>
        <v>26.0449363106985</v>
      </c>
      <c r="F38" s="0" t="n">
        <v>345</v>
      </c>
      <c r="G38" s="0" t="n">
        <v>42</v>
      </c>
      <c r="H38" s="0" t="n">
        <v>1</v>
      </c>
      <c r="I38" s="0" t="n">
        <v>0</v>
      </c>
      <c r="J38" s="0" t="n">
        <v>0</v>
      </c>
      <c r="K38" s="0" t="n">
        <v>0</v>
      </c>
      <c r="L38" s="27" t="n">
        <v>0</v>
      </c>
      <c r="M38" s="0" t="n">
        <v>403</v>
      </c>
      <c r="N38" s="0" t="n">
        <v>23</v>
      </c>
      <c r="O38" s="0" t="n">
        <v>0</v>
      </c>
      <c r="P38" s="0" t="n">
        <v>0</v>
      </c>
      <c r="Q38" s="0" t="n">
        <v>0</v>
      </c>
      <c r="R38" s="27" t="n">
        <v>0</v>
      </c>
      <c r="S38" s="0" t="n">
        <v>377</v>
      </c>
      <c r="T38" s="0" t="n">
        <v>24</v>
      </c>
      <c r="U38" s="0" t="n">
        <v>0</v>
      </c>
      <c r="V38" s="0" t="n">
        <v>0</v>
      </c>
      <c r="W38" s="0" t="n">
        <v>5</v>
      </c>
      <c r="X38" s="27" t="n">
        <v>0</v>
      </c>
      <c r="Y38" s="0" t="n">
        <v>357</v>
      </c>
      <c r="Z38" s="0" t="n">
        <v>22</v>
      </c>
      <c r="AA38" s="0" t="n">
        <v>0</v>
      </c>
      <c r="AB38" s="0" t="n">
        <v>0</v>
      </c>
      <c r="AC38" s="0" t="n">
        <v>0</v>
      </c>
      <c r="AD38" s="27" t="n">
        <v>0</v>
      </c>
      <c r="AE38" s="0" t="s">
        <v>269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</row>
    <row r="39" customFormat="false" ht="14.5" hidden="false" customHeight="false" outlineLevel="0" collapsed="false">
      <c r="A39" s="0" t="s">
        <v>270</v>
      </c>
      <c r="B39" s="0" t="n">
        <v>18.2375</v>
      </c>
      <c r="C39" s="0" t="n">
        <v>45.94861</v>
      </c>
      <c r="D39" s="30" t="n">
        <f aca="false">(generell!$C$2-C39)/generell!$G$8*generell!$F$9+1</f>
        <v>50.4500503478348</v>
      </c>
      <c r="E39" s="30" t="n">
        <f aca="false">(B39-generell!$B$5)/generell!$G$10*generell!$F$11+1</f>
        <v>23.9825770082533</v>
      </c>
      <c r="F39" s="0" t="n">
        <v>63</v>
      </c>
      <c r="G39" s="0" t="n">
        <v>6</v>
      </c>
      <c r="H39" s="0" t="n">
        <v>261</v>
      </c>
      <c r="I39" s="0" t="n">
        <v>0</v>
      </c>
      <c r="J39" s="0" t="n">
        <v>0</v>
      </c>
      <c r="K39" s="0" t="n">
        <v>0</v>
      </c>
      <c r="L39" s="27" t="n">
        <v>0</v>
      </c>
      <c r="M39" s="0" t="n">
        <v>53</v>
      </c>
      <c r="N39" s="0" t="n">
        <v>35</v>
      </c>
      <c r="O39" s="0" t="n">
        <v>335</v>
      </c>
      <c r="P39" s="0" t="n">
        <v>0</v>
      </c>
      <c r="Q39" s="0" t="n">
        <v>0</v>
      </c>
      <c r="R39" s="27" t="n">
        <v>0</v>
      </c>
      <c r="S39" s="0" t="n">
        <v>49</v>
      </c>
      <c r="T39" s="0" t="n">
        <v>6</v>
      </c>
      <c r="U39" s="0" t="n">
        <v>350</v>
      </c>
      <c r="V39" s="0" t="n">
        <v>0</v>
      </c>
      <c r="W39" s="0" t="n">
        <v>1</v>
      </c>
      <c r="X39" s="27" t="n">
        <v>0</v>
      </c>
      <c r="Y39" s="0" t="n">
        <v>37</v>
      </c>
      <c r="Z39" s="0" t="n">
        <v>4</v>
      </c>
      <c r="AA39" s="0" t="n">
        <v>344</v>
      </c>
      <c r="AB39" s="0" t="n">
        <v>0</v>
      </c>
      <c r="AC39" s="0" t="n">
        <v>0</v>
      </c>
      <c r="AD39" s="27" t="n">
        <v>0</v>
      </c>
      <c r="AE39" s="0" t="n">
        <v>36</v>
      </c>
      <c r="AF39" s="0" t="n">
        <v>0</v>
      </c>
      <c r="AG39" s="0" t="n">
        <v>0</v>
      </c>
      <c r="AH39" s="0" t="n">
        <v>0</v>
      </c>
      <c r="AI39" s="0" t="n">
        <v>340</v>
      </c>
      <c r="AJ39" s="0" t="n">
        <v>8</v>
      </c>
    </row>
    <row r="40" customFormat="false" ht="14.5" hidden="false" customHeight="false" outlineLevel="0" collapsed="false">
      <c r="A40" s="0" t="s">
        <v>271</v>
      </c>
      <c r="B40" s="0" t="n">
        <v>18.15194</v>
      </c>
      <c r="C40" s="0" t="n">
        <v>45.93417</v>
      </c>
      <c r="D40" s="30" t="n">
        <f aca="false">(generell!$C$2-C40)/generell!$G$8*generell!$F$9+1</f>
        <v>51.2337287094701</v>
      </c>
      <c r="E40" s="30" t="n">
        <f aca="false">(B40-generell!$B$5)/generell!$G$10*generell!$F$11+1</f>
        <v>20.7507919914547</v>
      </c>
      <c r="F40" s="0" t="n">
        <v>550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27" t="n">
        <v>0</v>
      </c>
      <c r="M40" s="0" t="n">
        <v>607</v>
      </c>
      <c r="N40" s="0" t="n">
        <v>0</v>
      </c>
      <c r="O40" s="0" t="n">
        <v>0</v>
      </c>
      <c r="P40" s="0" t="n">
        <v>0</v>
      </c>
      <c r="Q40" s="0" t="n">
        <v>0</v>
      </c>
      <c r="R40" s="27" t="n">
        <v>0</v>
      </c>
      <c r="S40" s="0" t="n">
        <v>546</v>
      </c>
      <c r="T40" s="0" t="n">
        <v>0</v>
      </c>
      <c r="U40" s="0" t="n">
        <v>0</v>
      </c>
      <c r="V40" s="0" t="n">
        <v>0</v>
      </c>
      <c r="W40" s="0" t="n">
        <v>0</v>
      </c>
      <c r="X40" s="27" t="n">
        <v>0</v>
      </c>
      <c r="Y40" s="0" t="n">
        <v>524</v>
      </c>
      <c r="Z40" s="0" t="n">
        <v>0</v>
      </c>
      <c r="AA40" s="0" t="n">
        <v>0</v>
      </c>
      <c r="AB40" s="0" t="n">
        <v>0</v>
      </c>
      <c r="AC40" s="0" t="n">
        <v>0</v>
      </c>
      <c r="AD40" s="27" t="n">
        <v>0</v>
      </c>
      <c r="AE40" s="0" t="n">
        <v>494</v>
      </c>
      <c r="AF40" s="0" t="n">
        <v>10</v>
      </c>
      <c r="AG40" s="0" t="n">
        <v>0</v>
      </c>
      <c r="AH40" s="0" t="n">
        <v>0</v>
      </c>
      <c r="AI40" s="0" t="n">
        <v>0</v>
      </c>
      <c r="AJ40" s="0" t="s">
        <v>272</v>
      </c>
    </row>
    <row r="41" customFormat="false" ht="14.5" hidden="false" customHeight="false" outlineLevel="0" collapsed="false">
      <c r="A41" s="0" t="s">
        <v>273</v>
      </c>
      <c r="B41" s="0" t="n">
        <v>18.23333</v>
      </c>
      <c r="C41" s="0" t="n">
        <v>46.08333</v>
      </c>
      <c r="D41" s="30" t="n">
        <f aca="false">(generell!$C$2-C41)/generell!$G$8*generell!$F$9+1</f>
        <v>43.1386134448217</v>
      </c>
      <c r="E41" s="30" t="n">
        <f aca="false">(B41-generell!$B$5)/generell!$G$10*generell!$F$11+1</f>
        <v>23.8250671494401</v>
      </c>
      <c r="F41" s="0" t="n">
        <v>610</v>
      </c>
      <c r="G41" s="0" t="n">
        <v>10</v>
      </c>
      <c r="H41" s="0" t="n">
        <v>1</v>
      </c>
      <c r="I41" s="0" t="n">
        <v>0</v>
      </c>
      <c r="J41" s="0" t="n">
        <v>0</v>
      </c>
      <c r="K41" s="0" t="n">
        <v>0</v>
      </c>
      <c r="L41" s="27" t="n">
        <v>0</v>
      </c>
      <c r="M41" s="0" t="n">
        <v>733</v>
      </c>
      <c r="N41" s="0" t="n">
        <v>3</v>
      </c>
      <c r="O41" s="0" t="n">
        <v>0</v>
      </c>
      <c r="P41" s="0" t="n">
        <v>1</v>
      </c>
      <c r="Q41" s="0" t="n">
        <v>15</v>
      </c>
      <c r="R41" s="27" t="n">
        <v>0</v>
      </c>
      <c r="S41" s="0" t="n">
        <v>787</v>
      </c>
      <c r="T41" s="0" t="n">
        <v>25</v>
      </c>
      <c r="U41" s="0" t="n">
        <v>1</v>
      </c>
      <c r="V41" s="0" t="n">
        <v>0</v>
      </c>
      <c r="W41" s="0" t="n">
        <v>3</v>
      </c>
      <c r="X41" s="27" t="n">
        <v>0</v>
      </c>
      <c r="Y41" s="0" t="n">
        <v>797</v>
      </c>
      <c r="Z41" s="0" t="n">
        <v>4</v>
      </c>
      <c r="AA41" s="0" t="n">
        <v>0</v>
      </c>
      <c r="AB41" s="0" t="n">
        <v>0</v>
      </c>
      <c r="AC41" s="0" t="n">
        <v>1</v>
      </c>
      <c r="AD41" s="27" t="n">
        <v>0</v>
      </c>
      <c r="AE41" s="0" t="s">
        <v>274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</row>
    <row r="42" customFormat="false" ht="14.5" hidden="false" customHeight="false" outlineLevel="0" collapsed="false">
      <c r="A42" s="0" t="s">
        <v>275</v>
      </c>
      <c r="B42" s="0" t="n">
        <v>18.15403</v>
      </c>
      <c r="C42" s="0" t="n">
        <v>46.03438</v>
      </c>
      <c r="D42" s="30" t="n">
        <f aca="false">(generell!$C$2-C42)/generell!$G$8*generell!$F$9+1</f>
        <v>45.7951962565979</v>
      </c>
      <c r="E42" s="30" t="n">
        <f aca="false">(B42-generell!$B$5)/generell!$G$10*generell!$F$11+1</f>
        <v>20.8297357816032</v>
      </c>
      <c r="F42" s="0" t="n">
        <v>1191</v>
      </c>
      <c r="G42" s="0" t="n">
        <v>52</v>
      </c>
      <c r="H42" s="0" t="n">
        <v>0</v>
      </c>
      <c r="I42" s="0" t="n">
        <v>0</v>
      </c>
      <c r="J42" s="0" t="n">
        <v>0</v>
      </c>
      <c r="K42" s="0" t="n">
        <v>0</v>
      </c>
      <c r="L42" s="27" t="n">
        <v>0</v>
      </c>
      <c r="M42" s="0" t="n">
        <v>1490</v>
      </c>
      <c r="N42" s="0" t="n">
        <v>11</v>
      </c>
      <c r="O42" s="0" t="n">
        <v>1</v>
      </c>
      <c r="P42" s="0" t="n">
        <v>0</v>
      </c>
      <c r="Q42" s="0" t="n">
        <v>1</v>
      </c>
      <c r="R42" s="27" t="n">
        <v>0</v>
      </c>
      <c r="S42" s="0" t="n">
        <v>1288</v>
      </c>
      <c r="T42" s="0" t="n">
        <v>30</v>
      </c>
      <c r="U42" s="0" t="n">
        <v>3</v>
      </c>
      <c r="V42" s="0" t="n">
        <v>0</v>
      </c>
      <c r="W42" s="0" t="n">
        <v>0</v>
      </c>
      <c r="X42" s="27" t="n">
        <v>0</v>
      </c>
      <c r="Y42" s="0" t="n">
        <v>1177</v>
      </c>
      <c r="Z42" s="0" t="n">
        <v>26</v>
      </c>
      <c r="AA42" s="0" t="n">
        <v>0</v>
      </c>
      <c r="AB42" s="0" t="n">
        <v>0</v>
      </c>
      <c r="AC42" s="0" t="n">
        <v>8</v>
      </c>
      <c r="AD42" s="27" t="n">
        <v>0</v>
      </c>
      <c r="AE42" s="0" t="n">
        <v>1238</v>
      </c>
      <c r="AF42" s="0" t="n">
        <v>0</v>
      </c>
      <c r="AG42" s="0" t="n">
        <v>1</v>
      </c>
      <c r="AH42" s="0" t="n">
        <v>0</v>
      </c>
      <c r="AI42" s="0" t="n">
        <v>0</v>
      </c>
      <c r="AJ42" s="0" t="n">
        <v>0</v>
      </c>
    </row>
    <row r="43" customFormat="false" ht="14.5" hidden="false" customHeight="false" outlineLevel="0" collapsed="false">
      <c r="A43" s="0" t="s">
        <v>276</v>
      </c>
      <c r="B43" s="0" t="n">
        <v>18.36028</v>
      </c>
      <c r="C43" s="0" t="n">
        <v>45.97289</v>
      </c>
      <c r="D43" s="30" t="n">
        <f aca="false">(generell!$C$2-C43)/generell!$G$8*generell!$F$9+1</f>
        <v>49.1323418561101</v>
      </c>
      <c r="E43" s="30" t="n">
        <f aca="false">(B43-generell!$B$5)/generell!$G$10*generell!$F$11+1</f>
        <v>28.620241388367</v>
      </c>
      <c r="F43" s="0" t="n">
        <v>469</v>
      </c>
      <c r="G43" s="0" t="n">
        <v>53</v>
      </c>
      <c r="H43" s="0" t="n">
        <v>1</v>
      </c>
      <c r="I43" s="0" t="n">
        <v>0</v>
      </c>
      <c r="J43" s="0" t="n">
        <v>0</v>
      </c>
      <c r="K43" s="0" t="n">
        <v>0</v>
      </c>
      <c r="L43" s="27" t="n">
        <v>0</v>
      </c>
      <c r="M43" s="0" t="n">
        <v>479</v>
      </c>
      <c r="N43" s="0" t="n">
        <v>112</v>
      </c>
      <c r="O43" s="0" t="n">
        <v>9</v>
      </c>
      <c r="P43" s="0" t="n">
        <v>0</v>
      </c>
      <c r="Q43" s="0" t="n">
        <v>1</v>
      </c>
      <c r="R43" s="27" t="n">
        <v>0</v>
      </c>
      <c r="S43" s="0" t="n">
        <v>553</v>
      </c>
      <c r="T43" s="0" t="n">
        <v>27</v>
      </c>
      <c r="U43" s="0" t="n">
        <v>4</v>
      </c>
      <c r="V43" s="0" t="n">
        <v>0</v>
      </c>
      <c r="W43" s="0" t="n">
        <v>0</v>
      </c>
      <c r="X43" s="27" t="n">
        <v>0</v>
      </c>
      <c r="Y43" s="0" t="n">
        <v>398</v>
      </c>
      <c r="Z43" s="0" t="n">
        <v>139</v>
      </c>
      <c r="AA43" s="0" t="n">
        <v>5</v>
      </c>
      <c r="AB43" s="0" t="n">
        <v>0</v>
      </c>
      <c r="AC43" s="0" t="n">
        <v>10</v>
      </c>
      <c r="AD43" s="27" t="n">
        <v>0</v>
      </c>
      <c r="AE43" s="0" t="n">
        <v>372</v>
      </c>
      <c r="AF43" s="0" t="n">
        <v>126</v>
      </c>
      <c r="AG43" s="0" t="n">
        <v>6</v>
      </c>
      <c r="AH43" s="0" t="n">
        <v>0</v>
      </c>
      <c r="AI43" s="0" t="n">
        <v>0</v>
      </c>
      <c r="AJ43" s="0" t="n">
        <v>8</v>
      </c>
    </row>
    <row r="44" customFormat="false" ht="14.5" hidden="false" customHeight="false" outlineLevel="0" collapsed="false">
      <c r="A44" s="0" t="s">
        <v>277</v>
      </c>
      <c r="B44" s="33" t="n">
        <v>18.26</v>
      </c>
      <c r="C44" s="33" t="n">
        <v>45.98</v>
      </c>
      <c r="D44" s="30" t="n">
        <f aca="false">(generell!$C$2-C44)/generell!$G$8*generell!$F$9+1</f>
        <v>48.7464725243078</v>
      </c>
      <c r="E44" s="30" t="n">
        <f aca="false">(B44-generell!$B$5)/generell!$G$10*generell!$F$11+1</f>
        <v>24.8324503471731</v>
      </c>
      <c r="F44" s="0" t="n">
        <v>94</v>
      </c>
      <c r="G44" s="0" t="n">
        <v>89</v>
      </c>
      <c r="H44" s="0" t="n">
        <v>0</v>
      </c>
      <c r="I44" s="0" t="n">
        <v>0</v>
      </c>
      <c r="J44" s="0" t="n">
        <v>511</v>
      </c>
      <c r="K44" s="0" t="n">
        <v>0</v>
      </c>
      <c r="L44" s="27" t="n">
        <v>0</v>
      </c>
      <c r="M44" s="0" t="n">
        <v>59</v>
      </c>
      <c r="N44" s="0" t="n">
        <v>305</v>
      </c>
      <c r="O44" s="0" t="n">
        <v>573</v>
      </c>
      <c r="P44" s="0" t="n">
        <v>0</v>
      </c>
      <c r="Q44" s="0" t="n">
        <v>0</v>
      </c>
      <c r="R44" s="27" t="n">
        <v>0</v>
      </c>
      <c r="S44" s="0" t="n">
        <v>87</v>
      </c>
      <c r="T44" s="0" t="n">
        <v>295</v>
      </c>
      <c r="U44" s="0" t="n">
        <v>586</v>
      </c>
      <c r="V44" s="0" t="n">
        <v>0</v>
      </c>
      <c r="W44" s="0" t="n">
        <v>0</v>
      </c>
      <c r="X44" s="27" t="n">
        <v>0</v>
      </c>
      <c r="Y44" s="0" t="n">
        <v>89</v>
      </c>
      <c r="Z44" s="0" t="n">
        <v>282</v>
      </c>
      <c r="AA44" s="0" t="n">
        <v>546</v>
      </c>
      <c r="AB44" s="0" t="n">
        <v>0</v>
      </c>
      <c r="AC44" s="0" t="n">
        <v>0</v>
      </c>
      <c r="AD44" s="27" t="n">
        <v>0</v>
      </c>
      <c r="AE44" s="0" t="n">
        <v>76</v>
      </c>
      <c r="AF44" s="0" t="n">
        <v>333</v>
      </c>
      <c r="AG44" s="0" t="n">
        <v>0</v>
      </c>
      <c r="AH44" s="0" t="n">
        <v>0</v>
      </c>
      <c r="AI44" s="0" t="n">
        <v>540</v>
      </c>
      <c r="AJ44" s="0" t="s">
        <v>278</v>
      </c>
    </row>
    <row r="45" customFormat="false" ht="14.5" hidden="false" customHeight="false" outlineLevel="0" collapsed="false">
      <c r="A45" s="0" t="s">
        <v>279</v>
      </c>
      <c r="B45" s="0" t="n">
        <v>18.3625</v>
      </c>
      <c r="C45" s="0" t="n">
        <v>45.93667</v>
      </c>
      <c r="D45" s="30" t="n">
        <f aca="false">(generell!$C$2-C45)/generell!$G$8*generell!$F$9+1</f>
        <v>51.0980503227605</v>
      </c>
      <c r="E45" s="30" t="n">
        <f aca="false">(B45-generell!$B$5)/generell!$G$10*generell!$F$11+1</f>
        <v>28.7040955578071</v>
      </c>
      <c r="F45" s="31" t="n">
        <v>17</v>
      </c>
      <c r="G45" s="31" t="n">
        <v>1067</v>
      </c>
      <c r="H45" s="0" t="n">
        <v>0</v>
      </c>
      <c r="I45" s="0" t="n">
        <v>2</v>
      </c>
      <c r="J45" s="0" t="n">
        <v>0</v>
      </c>
      <c r="K45" s="0" t="n">
        <v>0</v>
      </c>
      <c r="L45" s="27" t="n">
        <v>0</v>
      </c>
      <c r="M45" s="31" t="n">
        <v>34</v>
      </c>
      <c r="N45" s="31" t="n">
        <v>1188</v>
      </c>
      <c r="O45" s="0" t="n">
        <v>14</v>
      </c>
      <c r="P45" s="0" t="n">
        <v>0</v>
      </c>
      <c r="Q45" s="0" t="n">
        <v>0</v>
      </c>
      <c r="R45" s="27" t="n">
        <v>0</v>
      </c>
      <c r="S45" s="31" t="n">
        <v>70</v>
      </c>
      <c r="T45" s="31" t="n">
        <v>1240</v>
      </c>
      <c r="U45" s="0" t="n">
        <v>6</v>
      </c>
      <c r="V45" s="0" t="n">
        <v>0</v>
      </c>
      <c r="W45" s="0" t="n">
        <v>1</v>
      </c>
      <c r="X45" s="27" t="n">
        <v>0</v>
      </c>
      <c r="Y45" s="31" t="n">
        <v>81</v>
      </c>
      <c r="Z45" s="31" t="n">
        <v>1194</v>
      </c>
      <c r="AA45" s="0" t="n">
        <v>3</v>
      </c>
      <c r="AB45" s="0" t="n">
        <v>0</v>
      </c>
      <c r="AC45" s="0" t="n">
        <v>0</v>
      </c>
      <c r="AD45" s="27" t="n">
        <v>0</v>
      </c>
      <c r="AE45" s="31" t="n">
        <v>73</v>
      </c>
      <c r="AF45" s="31" t="n">
        <v>1219</v>
      </c>
      <c r="AG45" s="0" t="n">
        <v>6</v>
      </c>
      <c r="AH45" s="0" t="n">
        <v>0</v>
      </c>
      <c r="AI45" s="0" t="n">
        <v>0</v>
      </c>
      <c r="AJ45" s="0" t="n">
        <v>0</v>
      </c>
    </row>
    <row r="46" customFormat="false" ht="14.5" hidden="false" customHeight="false" outlineLevel="0" collapsed="false">
      <c r="A46" s="0" t="s">
        <v>280</v>
      </c>
      <c r="B46" s="0" t="n">
        <v>18.16844</v>
      </c>
      <c r="C46" s="0" t="n">
        <v>45.97002</v>
      </c>
      <c r="D46" s="30" t="n">
        <f aca="false">(generell!$C$2-C46)/generell!$G$8*generell!$F$9+1</f>
        <v>49.288100644053</v>
      </c>
      <c r="E46" s="30" t="n">
        <f aca="false">(B46-generell!$B$5)/generell!$G$10*generell!$F$11+1</f>
        <v>21.3740324399958</v>
      </c>
      <c r="F46" s="0" t="n">
        <v>328</v>
      </c>
      <c r="G46" s="0" t="n">
        <v>8</v>
      </c>
      <c r="H46" s="0" t="n">
        <v>0</v>
      </c>
      <c r="I46" s="0" t="n">
        <v>0</v>
      </c>
      <c r="J46" s="0" t="n">
        <v>0</v>
      </c>
      <c r="K46" s="0" t="n">
        <v>0</v>
      </c>
      <c r="L46" s="27" t="n">
        <v>0</v>
      </c>
      <c r="M46" s="0" t="n">
        <v>386</v>
      </c>
      <c r="N46" s="0" t="n">
        <v>2</v>
      </c>
      <c r="O46" s="0" t="n">
        <v>2</v>
      </c>
      <c r="P46" s="0" t="n">
        <v>0</v>
      </c>
      <c r="Q46" s="0" t="n">
        <v>0</v>
      </c>
      <c r="R46" s="27" t="n">
        <v>0</v>
      </c>
      <c r="S46" s="0" t="n">
        <v>361</v>
      </c>
      <c r="T46" s="0" t="n">
        <v>1</v>
      </c>
      <c r="U46" s="0" t="n">
        <v>0</v>
      </c>
      <c r="V46" s="0" t="n">
        <v>0</v>
      </c>
      <c r="W46" s="0" t="n">
        <v>0</v>
      </c>
      <c r="X46" s="27" t="n">
        <v>0</v>
      </c>
      <c r="Y46" s="0" t="n">
        <v>298</v>
      </c>
      <c r="Z46" s="0" t="n">
        <v>14</v>
      </c>
      <c r="AA46" s="0" t="n">
        <v>0</v>
      </c>
      <c r="AB46" s="0" t="n">
        <v>0</v>
      </c>
      <c r="AC46" s="0" t="n">
        <v>0</v>
      </c>
      <c r="AD46" s="27" t="n">
        <v>0</v>
      </c>
      <c r="AE46" s="0" t="n">
        <v>306</v>
      </c>
      <c r="AF46" s="0" t="n">
        <v>1</v>
      </c>
      <c r="AG46" s="0" t="n">
        <v>0</v>
      </c>
      <c r="AH46" s="0" t="n">
        <v>0</v>
      </c>
      <c r="AI46" s="0" t="n">
        <v>0</v>
      </c>
      <c r="AJ46" s="0" t="n">
        <v>0</v>
      </c>
    </row>
    <row r="47" customFormat="false" ht="14.5" hidden="false" customHeight="false" outlineLevel="0" collapsed="false">
      <c r="A47" s="0" t="s">
        <v>281</v>
      </c>
      <c r="B47" s="0" t="n">
        <v>18.33941</v>
      </c>
      <c r="C47" s="0" t="n">
        <v>46.08717</v>
      </c>
      <c r="D47" s="30" t="n">
        <f aca="false">(generell!$C$2-C47)/generell!$G$8*generell!$F$9+1</f>
        <v>42.9302114428354</v>
      </c>
      <c r="E47" s="30" t="n">
        <f aca="false">(B47-generell!$B$5)/generell!$G$10*generell!$F$11+1</f>
        <v>27.8319366513336</v>
      </c>
      <c r="F47" s="0" t="n">
        <v>376</v>
      </c>
      <c r="G47" s="0" t="n">
        <v>106</v>
      </c>
      <c r="H47" s="0" t="n">
        <v>0</v>
      </c>
      <c r="I47" s="0" t="n">
        <v>0</v>
      </c>
      <c r="J47" s="0" t="n">
        <v>0</v>
      </c>
      <c r="K47" s="0" t="n">
        <v>0</v>
      </c>
      <c r="L47" s="27" t="n">
        <v>0</v>
      </c>
      <c r="M47" s="0" t="n">
        <v>400</v>
      </c>
      <c r="N47" s="0" t="n">
        <v>82</v>
      </c>
      <c r="O47" s="0" t="n">
        <v>0</v>
      </c>
      <c r="P47" s="0" t="n">
        <v>0</v>
      </c>
      <c r="Q47" s="0" t="n">
        <v>0</v>
      </c>
      <c r="R47" s="27" t="n">
        <v>0</v>
      </c>
      <c r="S47" s="0" t="n">
        <v>394</v>
      </c>
      <c r="T47" s="0" t="n">
        <v>51</v>
      </c>
      <c r="U47" s="0" t="n">
        <v>1</v>
      </c>
      <c r="V47" s="0" t="n">
        <v>0</v>
      </c>
      <c r="W47" s="0" t="n">
        <v>4</v>
      </c>
      <c r="X47" s="27" t="n">
        <v>0</v>
      </c>
      <c r="Y47" s="0" t="n">
        <v>408</v>
      </c>
      <c r="Z47" s="0" t="n">
        <v>12</v>
      </c>
      <c r="AA47" s="0" t="n">
        <v>0</v>
      </c>
      <c r="AB47" s="0" t="n">
        <v>2</v>
      </c>
      <c r="AC47" s="0" t="n">
        <v>0</v>
      </c>
      <c r="AD47" s="27" t="n">
        <v>0</v>
      </c>
      <c r="AE47" s="0" t="n">
        <v>451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</row>
    <row r="48" customFormat="false" ht="14.5" hidden="false" customHeight="false" outlineLevel="0" collapsed="false">
      <c r="A48" s="0" t="s">
        <v>282</v>
      </c>
      <c r="B48" s="0" t="n">
        <v>18.35328</v>
      </c>
      <c r="C48" s="0" t="n">
        <v>46.04201</v>
      </c>
      <c r="D48" s="30" t="n">
        <f aca="false">(generell!$C$2-C48)/generell!$G$8*generell!$F$9+1</f>
        <v>45.3811058203599</v>
      </c>
      <c r="E48" s="30" t="n">
        <f aca="false">(B48-generell!$B$5)/generell!$G$10*generell!$F$11+1</f>
        <v>28.3558363495921</v>
      </c>
      <c r="F48" s="0" t="n">
        <v>54</v>
      </c>
      <c r="G48" s="0" t="n">
        <v>164</v>
      </c>
      <c r="H48" s="0" t="n">
        <v>271</v>
      </c>
      <c r="I48" s="0" t="n">
        <v>0</v>
      </c>
      <c r="J48" s="0" t="n">
        <v>0</v>
      </c>
      <c r="K48" s="0" t="n">
        <v>0</v>
      </c>
      <c r="L48" s="27" t="n">
        <v>0</v>
      </c>
      <c r="M48" s="0" t="n">
        <v>108</v>
      </c>
      <c r="N48" s="0" t="n">
        <v>189</v>
      </c>
      <c r="O48" s="0" t="n">
        <v>322</v>
      </c>
      <c r="P48" s="0" t="n">
        <v>0</v>
      </c>
      <c r="Q48" s="0" t="n">
        <v>0</v>
      </c>
      <c r="R48" s="27" t="n">
        <v>0</v>
      </c>
      <c r="S48" s="0" t="n">
        <v>100</v>
      </c>
      <c r="T48" s="0" t="n">
        <v>211</v>
      </c>
      <c r="U48" s="0" t="n">
        <v>349</v>
      </c>
      <c r="V48" s="0" t="n">
        <v>0</v>
      </c>
      <c r="W48" s="0" t="n">
        <v>0</v>
      </c>
      <c r="X48" s="27" t="n">
        <v>0</v>
      </c>
      <c r="Y48" s="0" t="n">
        <v>92</v>
      </c>
      <c r="Z48" s="0" t="n">
        <v>178</v>
      </c>
      <c r="AA48" s="0" t="n">
        <v>338</v>
      </c>
      <c r="AB48" s="0" t="n">
        <v>0</v>
      </c>
      <c r="AC48" s="0" t="n">
        <v>0</v>
      </c>
      <c r="AD48" s="27" t="n">
        <v>0</v>
      </c>
      <c r="AE48" s="0" t="n">
        <v>126</v>
      </c>
      <c r="AF48" s="0" t="n">
        <v>188</v>
      </c>
      <c r="AG48" s="0" t="n">
        <v>0</v>
      </c>
      <c r="AH48" s="0" t="n">
        <v>0</v>
      </c>
      <c r="AI48" s="0" t="n">
        <v>296</v>
      </c>
      <c r="AJ48" s="0" t="n">
        <v>2</v>
      </c>
    </row>
    <row r="49" customFormat="false" ht="14.5" hidden="false" customHeight="false" outlineLevel="0" collapsed="false">
      <c r="A49" s="0" t="s">
        <v>283</v>
      </c>
      <c r="B49" s="0" t="n">
        <v>18.23333</v>
      </c>
      <c r="C49" s="0" t="n">
        <v>46.08333</v>
      </c>
      <c r="D49" s="30" t="n">
        <f aca="false">(generell!$C$2-C49)/generell!$G$8*generell!$F$9+1</f>
        <v>43.1386134448217</v>
      </c>
      <c r="E49" s="30" t="n">
        <f aca="false">(B49-generell!$B$5)/generell!$G$10*generell!$F$11+1</f>
        <v>23.8250671494401</v>
      </c>
      <c r="F49" s="0" t="n">
        <v>649</v>
      </c>
      <c r="G49" s="0" t="n">
        <v>88</v>
      </c>
      <c r="H49" s="0" t="n">
        <v>1</v>
      </c>
      <c r="I49" s="0" t="n">
        <v>54</v>
      </c>
      <c r="J49" s="0" t="n">
        <v>0</v>
      </c>
      <c r="K49" s="0" t="n">
        <v>0</v>
      </c>
      <c r="L49" s="27" t="n">
        <v>0</v>
      </c>
      <c r="M49" s="0" t="n">
        <v>1204</v>
      </c>
      <c r="N49" s="0" t="n">
        <v>141</v>
      </c>
      <c r="O49" s="0" t="n">
        <v>4</v>
      </c>
      <c r="P49" s="0" t="n">
        <v>10</v>
      </c>
      <c r="Q49" s="0" t="n">
        <v>27</v>
      </c>
      <c r="R49" s="27" t="n">
        <v>0</v>
      </c>
      <c r="S49" s="0" t="n">
        <v>1398</v>
      </c>
      <c r="T49" s="0" t="n">
        <v>299</v>
      </c>
      <c r="U49" s="0" t="n">
        <v>10</v>
      </c>
      <c r="V49" s="0" t="n">
        <v>5</v>
      </c>
      <c r="W49" s="0" t="n">
        <v>22</v>
      </c>
      <c r="X49" s="27" t="n">
        <v>0</v>
      </c>
      <c r="Y49" s="0" t="n">
        <v>1522</v>
      </c>
      <c r="Z49" s="0" t="n">
        <v>200</v>
      </c>
      <c r="AA49" s="0" t="n">
        <v>8</v>
      </c>
      <c r="AB49" s="0" t="n">
        <v>1</v>
      </c>
      <c r="AC49" s="0" t="n">
        <v>26</v>
      </c>
      <c r="AD49" s="27" t="n">
        <v>0</v>
      </c>
      <c r="AE49" s="0" t="n">
        <v>1827</v>
      </c>
      <c r="AF49" s="0" t="n">
        <v>91</v>
      </c>
      <c r="AG49" s="0" t="n">
        <v>1</v>
      </c>
      <c r="AH49" s="0" t="n">
        <v>1</v>
      </c>
      <c r="AI49" s="0" t="n">
        <v>1</v>
      </c>
      <c r="AJ49" s="0" t="n">
        <v>14</v>
      </c>
    </row>
    <row r="50" customFormat="false" ht="14.5" hidden="false" customHeight="false" outlineLevel="0" collapsed="false">
      <c r="A50" s="32" t="s">
        <v>284</v>
      </c>
      <c r="B50" s="32" t="n">
        <v>18.23333</v>
      </c>
      <c r="C50" s="32" t="n">
        <v>46.08333</v>
      </c>
      <c r="D50" s="30" t="n">
        <f aca="false">(generell!$C$2-C50)/generell!$G$8*generell!$F$9+1</f>
        <v>43.1386134448217</v>
      </c>
      <c r="E50" s="30" t="n">
        <f aca="false">(B50-generell!$B$5)/generell!$G$10*generell!$F$11+1</f>
        <v>23.8250671494401</v>
      </c>
      <c r="F50" s="32" t="n">
        <v>1195</v>
      </c>
      <c r="G50" s="32" t="n">
        <v>1033</v>
      </c>
      <c r="H50" s="32" t="n">
        <v>23</v>
      </c>
      <c r="I50" s="32" t="n">
        <v>103</v>
      </c>
      <c r="J50" s="32" t="n">
        <v>114</v>
      </c>
      <c r="K50" s="32" t="n">
        <v>328</v>
      </c>
      <c r="L50" s="32" t="n">
        <v>0</v>
      </c>
      <c r="M50" s="32" t="n">
        <v>2168</v>
      </c>
      <c r="N50" s="32" t="n">
        <v>1409</v>
      </c>
      <c r="O50" s="32" t="n">
        <v>17</v>
      </c>
      <c r="P50" s="32" t="n">
        <v>29</v>
      </c>
      <c r="Q50" s="32" t="s">
        <v>285</v>
      </c>
      <c r="R50" s="32" t="n">
        <v>0</v>
      </c>
      <c r="S50" s="32" t="n">
        <v>3148</v>
      </c>
      <c r="T50" s="32" t="n">
        <v>767</v>
      </c>
      <c r="U50" s="32" t="n">
        <v>17</v>
      </c>
      <c r="V50" s="32" t="n">
        <v>11</v>
      </c>
      <c r="W50" s="32" t="s">
        <v>286</v>
      </c>
      <c r="X50" s="32" t="n">
        <v>0</v>
      </c>
      <c r="Y50" s="32" t="n">
        <v>3637</v>
      </c>
      <c r="Z50" s="32" t="n">
        <v>575</v>
      </c>
      <c r="AA50" s="32" t="n">
        <v>22</v>
      </c>
      <c r="AB50" s="32" t="n">
        <v>11</v>
      </c>
      <c r="AC50" s="32" t="s">
        <v>287</v>
      </c>
      <c r="AD50" s="32" t="n">
        <v>0</v>
      </c>
      <c r="AE50" s="32" t="n">
        <v>4555</v>
      </c>
      <c r="AF50" s="32" t="n">
        <v>73</v>
      </c>
      <c r="AG50" s="32" t="n">
        <v>2</v>
      </c>
      <c r="AH50" s="32" t="n">
        <v>5</v>
      </c>
      <c r="AI50" s="32" t="n">
        <v>0</v>
      </c>
      <c r="AJ50" s="32" t="n">
        <v>23</v>
      </c>
    </row>
    <row r="51" customFormat="false" ht="14.5" hidden="false" customHeight="false" outlineLevel="0" collapsed="false">
      <c r="A51" s="0" t="s">
        <v>288</v>
      </c>
      <c r="B51" s="0" t="n">
        <v>18.2375</v>
      </c>
      <c r="C51" s="0" t="n">
        <v>45.94861</v>
      </c>
      <c r="D51" s="30" t="n">
        <f aca="false">(generell!$C$2-C51)/generell!$G$8*generell!$F$9+1</f>
        <v>50.4500503478348</v>
      </c>
      <c r="E51" s="30" t="n">
        <f aca="false">(B51-generell!$B$5)/generell!$G$10*generell!$F$11+1</f>
        <v>23.9825770082533</v>
      </c>
      <c r="F51" s="0" t="n">
        <v>191</v>
      </c>
      <c r="G51" s="0" t="n">
        <v>10</v>
      </c>
      <c r="H51" s="0" t="n">
        <v>392</v>
      </c>
      <c r="I51" s="0" t="n">
        <v>0</v>
      </c>
      <c r="J51" s="0" t="n">
        <v>1</v>
      </c>
      <c r="K51" s="0" t="n">
        <v>0</v>
      </c>
      <c r="L51" s="27" t="n">
        <v>0</v>
      </c>
      <c r="M51" s="0" t="n">
        <v>16</v>
      </c>
      <c r="N51" s="0" t="n">
        <v>15</v>
      </c>
      <c r="O51" s="0" t="n">
        <v>557</v>
      </c>
      <c r="P51" s="0" t="n">
        <v>2</v>
      </c>
      <c r="Q51" s="0" t="n">
        <v>9</v>
      </c>
      <c r="R51" s="27" t="n">
        <v>0</v>
      </c>
      <c r="S51" s="0" t="n">
        <v>218</v>
      </c>
      <c r="T51" s="0" t="n">
        <v>7</v>
      </c>
      <c r="U51" s="0" t="n">
        <v>561</v>
      </c>
      <c r="V51" s="0" t="n">
        <v>0</v>
      </c>
      <c r="W51" s="0" t="n">
        <v>1</v>
      </c>
      <c r="X51" s="27" t="n">
        <v>0</v>
      </c>
      <c r="Y51" s="0" t="n">
        <v>135</v>
      </c>
      <c r="Z51" s="0" t="n">
        <v>15</v>
      </c>
      <c r="AA51" s="0" t="n">
        <v>518</v>
      </c>
      <c r="AB51" s="0" t="n">
        <v>0</v>
      </c>
      <c r="AC51" s="0" t="n">
        <v>1</v>
      </c>
      <c r="AD51" s="27" t="n">
        <v>0</v>
      </c>
      <c r="AE51" s="0" t="n">
        <v>205</v>
      </c>
      <c r="AF51" s="0" t="n">
        <v>6</v>
      </c>
      <c r="AG51" s="0" t="n">
        <v>0</v>
      </c>
      <c r="AH51" s="0" t="n">
        <v>0</v>
      </c>
      <c r="AI51" s="0" t="n">
        <v>521</v>
      </c>
      <c r="AJ51" s="0" t="n">
        <v>0</v>
      </c>
    </row>
    <row r="52" customFormat="false" ht="14.5" hidden="false" customHeight="false" outlineLevel="0" collapsed="false">
      <c r="A52" s="0" t="s">
        <v>289</v>
      </c>
      <c r="B52" s="0" t="n">
        <v>18.32809</v>
      </c>
      <c r="C52" s="0" t="n">
        <v>46.00719</v>
      </c>
      <c r="D52" s="30" t="n">
        <f aca="false">(generell!$C$2-C52)/generell!$G$8*generell!$F$9+1</f>
        <v>47.2708343904527</v>
      </c>
      <c r="E52" s="30" t="n">
        <f aca="false">(B52-generell!$B$5)/generell!$G$10*generell!$F$11+1</f>
        <v>27.4043559314859</v>
      </c>
      <c r="F52" s="0" t="n">
        <v>133</v>
      </c>
      <c r="G52" s="0" t="n">
        <v>17</v>
      </c>
      <c r="H52" s="0" t="n">
        <v>250</v>
      </c>
      <c r="I52" s="0" t="n">
        <v>0</v>
      </c>
      <c r="J52" s="0" t="n">
        <v>0</v>
      </c>
      <c r="K52" s="0" t="n">
        <v>0</v>
      </c>
      <c r="L52" s="27" t="n">
        <v>0</v>
      </c>
      <c r="M52" s="0" t="n">
        <v>250</v>
      </c>
      <c r="N52" s="0" t="n">
        <v>23</v>
      </c>
      <c r="O52" s="0" t="n">
        <v>335</v>
      </c>
      <c r="P52" s="0" t="n">
        <v>0</v>
      </c>
      <c r="Q52" s="0" t="n">
        <v>1</v>
      </c>
      <c r="R52" s="27" t="n">
        <v>0</v>
      </c>
      <c r="S52" s="0" t="n">
        <v>101</v>
      </c>
      <c r="T52" s="0" t="n">
        <v>25</v>
      </c>
      <c r="U52" s="0" t="n">
        <v>328</v>
      </c>
      <c r="V52" s="0" t="n">
        <v>0</v>
      </c>
      <c r="W52" s="0" t="n">
        <v>0</v>
      </c>
      <c r="X52" s="27" t="n">
        <v>0</v>
      </c>
      <c r="Y52" s="0" t="n">
        <v>198</v>
      </c>
      <c r="Z52" s="0" t="n">
        <v>7</v>
      </c>
      <c r="AA52" s="0" t="n">
        <v>313</v>
      </c>
      <c r="AB52" s="0" t="n">
        <v>0</v>
      </c>
      <c r="AC52" s="0" t="n">
        <v>0</v>
      </c>
      <c r="AD52" s="27" t="n">
        <v>0</v>
      </c>
      <c r="AE52" s="0" t="n">
        <v>144</v>
      </c>
      <c r="AF52" s="0" t="n">
        <v>33</v>
      </c>
      <c r="AG52" s="0" t="n">
        <v>346</v>
      </c>
      <c r="AH52" s="0" t="n">
        <v>0</v>
      </c>
      <c r="AI52" s="0" t="n">
        <v>0</v>
      </c>
      <c r="AJ52" s="0" t="n">
        <v>1</v>
      </c>
    </row>
    <row r="53" customFormat="false" ht="14.5" hidden="false" customHeight="false" outlineLevel="0" collapsed="false">
      <c r="A53" s="0" t="s">
        <v>290</v>
      </c>
      <c r="B53" s="0" t="n">
        <v>18.23333</v>
      </c>
      <c r="C53" s="0" t="n">
        <v>46.08333</v>
      </c>
      <c r="D53" s="30" t="n">
        <f aca="false">(generell!$C$2-C53)/generell!$G$8*generell!$F$9+1</f>
        <v>43.1386134448217</v>
      </c>
      <c r="E53" s="30" t="n">
        <f aca="false">(B53-generell!$B$5)/generell!$G$10*generell!$F$11+1</f>
        <v>23.8250671494401</v>
      </c>
      <c r="F53" s="0" t="n">
        <v>74</v>
      </c>
      <c r="G53" s="0" t="n">
        <v>96</v>
      </c>
      <c r="H53" s="0" t="n">
        <v>2</v>
      </c>
      <c r="I53" s="0" t="n">
        <v>0</v>
      </c>
      <c r="J53" s="0" t="n">
        <v>0</v>
      </c>
      <c r="K53" s="0" t="n">
        <v>0</v>
      </c>
      <c r="L53" s="27" t="n">
        <v>0</v>
      </c>
      <c r="M53" s="0" t="n">
        <v>89</v>
      </c>
      <c r="N53" s="0" t="n">
        <v>81</v>
      </c>
      <c r="O53" s="0" t="n">
        <v>0</v>
      </c>
      <c r="P53" s="0" t="n">
        <v>0</v>
      </c>
      <c r="Q53" s="0" t="n">
        <v>0</v>
      </c>
      <c r="R53" s="27" t="n">
        <v>0</v>
      </c>
      <c r="S53" s="0" t="n">
        <v>148</v>
      </c>
      <c r="T53" s="0" t="n">
        <v>22</v>
      </c>
      <c r="U53" s="0" t="n">
        <v>1</v>
      </c>
      <c r="V53" s="0" t="n">
        <v>0</v>
      </c>
      <c r="W53" s="0" t="n">
        <v>0</v>
      </c>
      <c r="X53" s="27" t="n">
        <v>0</v>
      </c>
      <c r="Y53" s="0" t="n">
        <v>162</v>
      </c>
      <c r="Z53" s="0" t="n">
        <v>3</v>
      </c>
      <c r="AA53" s="0" t="n">
        <v>0</v>
      </c>
      <c r="AB53" s="0" t="n">
        <v>0</v>
      </c>
      <c r="AC53" s="0" t="n">
        <v>0</v>
      </c>
      <c r="AD53" s="27" t="n">
        <v>0</v>
      </c>
      <c r="AE53" s="0" t="s">
        <v>274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</row>
    <row r="54" customFormat="false" ht="14.5" hidden="false" customHeight="false" outlineLevel="0" collapsed="false">
      <c r="A54" s="0" t="s">
        <v>291</v>
      </c>
      <c r="B54" s="0" t="n">
        <v>17.83449</v>
      </c>
      <c r="C54" s="0" t="n">
        <v>46.15668</v>
      </c>
      <c r="D54" s="30" t="n">
        <f aca="false">(generell!$C$2-C54)/generell!$G$8*generell!$F$9+1</f>
        <v>39.1578095787583</v>
      </c>
      <c r="E54" s="30" t="n">
        <f aca="false">(B54-generell!$B$5)/generell!$G$10*generell!$F$11+1</f>
        <v>8.76002348300782</v>
      </c>
      <c r="F54" s="0" t="n">
        <v>11</v>
      </c>
      <c r="G54" s="0" t="n">
        <v>114</v>
      </c>
      <c r="H54" s="0" t="n">
        <v>0</v>
      </c>
      <c r="I54" s="0" t="n">
        <v>0</v>
      </c>
      <c r="J54" s="0" t="n">
        <v>0</v>
      </c>
      <c r="K54" s="0" t="n">
        <v>0</v>
      </c>
      <c r="L54" s="27" t="n">
        <v>0</v>
      </c>
      <c r="M54" s="0" t="n">
        <v>18</v>
      </c>
      <c r="N54" s="0" t="n">
        <v>89</v>
      </c>
      <c r="O54" s="0" t="n">
        <v>0</v>
      </c>
      <c r="P54" s="0" t="n">
        <v>0</v>
      </c>
      <c r="Q54" s="0" t="n">
        <v>1</v>
      </c>
      <c r="R54" s="27" t="n">
        <v>0</v>
      </c>
      <c r="S54" s="0" t="n">
        <v>23</v>
      </c>
      <c r="T54" s="0" t="n">
        <v>82</v>
      </c>
      <c r="U54" s="0" t="n">
        <v>1</v>
      </c>
      <c r="V54" s="0" t="n">
        <v>0</v>
      </c>
      <c r="W54" s="0" t="n">
        <v>1</v>
      </c>
      <c r="X54" s="27" t="n">
        <v>0</v>
      </c>
      <c r="Y54" s="0" t="n">
        <v>18</v>
      </c>
      <c r="Z54" s="0" t="n">
        <v>91</v>
      </c>
      <c r="AA54" s="0" t="n">
        <v>1</v>
      </c>
      <c r="AB54" s="0" t="n">
        <v>1</v>
      </c>
      <c r="AC54" s="0" t="n">
        <v>1</v>
      </c>
      <c r="AD54" s="27" t="n">
        <v>0</v>
      </c>
      <c r="AE54" s="0" t="n">
        <v>19</v>
      </c>
      <c r="AF54" s="0" t="n">
        <v>78</v>
      </c>
      <c r="AG54" s="0" t="n">
        <v>2</v>
      </c>
      <c r="AH54" s="0" t="n">
        <v>0</v>
      </c>
      <c r="AI54" s="0" t="n">
        <v>0</v>
      </c>
      <c r="AJ54" s="0" t="n">
        <v>0</v>
      </c>
    </row>
    <row r="55" customFormat="false" ht="14.5" hidden="false" customHeight="false" outlineLevel="0" collapsed="false">
      <c r="A55" s="0" t="s">
        <v>292</v>
      </c>
      <c r="B55" s="0" t="n">
        <v>18.19959</v>
      </c>
      <c r="C55" s="0" t="n">
        <v>45.9628</v>
      </c>
      <c r="D55" s="30" t="n">
        <f aca="false">(generell!$C$2-C55)/generell!$G$8*generell!$F$9+1</f>
        <v>49.6799398248704</v>
      </c>
      <c r="E55" s="30" t="n">
        <f aca="false">(B55-generell!$B$5)/generell!$G$10*generell!$F$11+1</f>
        <v>22.5506348625447</v>
      </c>
      <c r="F55" s="0" t="n">
        <v>283</v>
      </c>
      <c r="G55" s="0" t="n">
        <v>5</v>
      </c>
      <c r="H55" s="0" t="n">
        <v>0</v>
      </c>
      <c r="I55" s="0" t="n">
        <v>0</v>
      </c>
      <c r="J55" s="0" t="n">
        <v>0</v>
      </c>
      <c r="K55" s="0" t="n">
        <v>0</v>
      </c>
      <c r="L55" s="27" t="n">
        <v>0</v>
      </c>
      <c r="M55" s="0" t="n">
        <v>321</v>
      </c>
      <c r="N55" s="0" t="n">
        <v>7</v>
      </c>
      <c r="O55" s="0" t="n">
        <v>6</v>
      </c>
      <c r="P55" s="0" t="n">
        <v>0</v>
      </c>
      <c r="Q55" s="0" t="n">
        <v>0</v>
      </c>
      <c r="R55" s="27" t="n">
        <v>0</v>
      </c>
      <c r="S55" s="0" t="n">
        <v>306</v>
      </c>
      <c r="T55" s="0" t="n">
        <v>3</v>
      </c>
      <c r="U55" s="0" t="n">
        <v>0</v>
      </c>
      <c r="V55" s="0" t="n">
        <v>0</v>
      </c>
      <c r="W55" s="0" t="n">
        <v>0</v>
      </c>
      <c r="X55" s="27" t="n">
        <v>0</v>
      </c>
      <c r="Y55" s="0" t="n">
        <v>258</v>
      </c>
      <c r="Z55" s="0" t="n">
        <v>5</v>
      </c>
      <c r="AA55" s="0" t="n">
        <v>7</v>
      </c>
      <c r="AB55" s="0" t="n">
        <v>0</v>
      </c>
      <c r="AC55" s="0" t="n">
        <v>0</v>
      </c>
      <c r="AD55" s="27" t="n">
        <v>0</v>
      </c>
      <c r="AE55" s="0" t="n">
        <v>341</v>
      </c>
      <c r="AF55" s="0" t="n">
        <v>2</v>
      </c>
      <c r="AG55" s="0" t="n">
        <v>0</v>
      </c>
      <c r="AH55" s="0" t="n">
        <v>0</v>
      </c>
      <c r="AI55" s="0" t="n">
        <v>0</v>
      </c>
      <c r="AJ55" s="0" t="n">
        <v>0</v>
      </c>
    </row>
    <row r="56" customFormat="false" ht="14.5" hidden="false" customHeight="false" outlineLevel="0" collapsed="false">
      <c r="A56" s="0" t="s">
        <v>293</v>
      </c>
      <c r="B56" s="0" t="n">
        <v>18.18583</v>
      </c>
      <c r="C56" s="0" t="n">
        <v>45.96</v>
      </c>
      <c r="D56" s="30" t="n">
        <f aca="false">(generell!$C$2-C56)/generell!$G$8*generell!$F$9+1</f>
        <v>49.8318996179854</v>
      </c>
      <c r="E56" s="30" t="n">
        <f aca="false">(B56-generell!$B$5)/generell!$G$10*generell!$F$11+1</f>
        <v>22.0308901006097</v>
      </c>
      <c r="F56" s="0" t="n">
        <v>253</v>
      </c>
      <c r="G56" s="0" t="n">
        <v>27</v>
      </c>
      <c r="H56" s="0" t="n">
        <v>33</v>
      </c>
      <c r="I56" s="0" t="n">
        <v>0</v>
      </c>
      <c r="J56" s="0" t="n">
        <v>0</v>
      </c>
      <c r="K56" s="0" t="n">
        <v>0</v>
      </c>
      <c r="L56" s="27" t="n">
        <v>0</v>
      </c>
      <c r="M56" s="0" t="n">
        <v>249</v>
      </c>
      <c r="N56" s="0" t="n">
        <v>2</v>
      </c>
      <c r="O56" s="0" t="n">
        <v>142</v>
      </c>
      <c r="P56" s="0" t="n">
        <v>0</v>
      </c>
      <c r="Q56" s="0" t="n">
        <v>0</v>
      </c>
      <c r="R56" s="27" t="n">
        <v>0</v>
      </c>
      <c r="S56" s="0" t="n">
        <v>283</v>
      </c>
      <c r="T56" s="0" t="n">
        <v>7</v>
      </c>
      <c r="U56" s="0" t="n">
        <v>97</v>
      </c>
      <c r="V56" s="0" t="n">
        <v>0</v>
      </c>
      <c r="W56" s="0" t="n">
        <v>0</v>
      </c>
      <c r="X56" s="27" t="n">
        <v>0</v>
      </c>
      <c r="Y56" s="0" t="n">
        <v>219</v>
      </c>
      <c r="Z56" s="0" t="n">
        <v>11</v>
      </c>
      <c r="AA56" s="0" t="n">
        <v>113</v>
      </c>
      <c r="AB56" s="0" t="n">
        <v>0</v>
      </c>
      <c r="AC56" s="0" t="n">
        <v>0</v>
      </c>
      <c r="AD56" s="27" t="n">
        <v>0</v>
      </c>
      <c r="AE56" s="0" t="n">
        <v>342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</row>
    <row r="57" customFormat="false" ht="14.5" hidden="false" customHeight="false" outlineLevel="0" collapsed="false">
      <c r="A57" s="0" t="s">
        <v>294</v>
      </c>
      <c r="B57" s="0" t="n">
        <v>18.28818</v>
      </c>
      <c r="C57" s="0" t="n">
        <v>45.9661</v>
      </c>
      <c r="D57" s="30" t="n">
        <f aca="false">(generell!$C$2-C57)/generell!$G$8*generell!$F$9+1</f>
        <v>49.5008443544138</v>
      </c>
      <c r="E57" s="30" t="n">
        <f aca="false">(B57-generell!$B$5)/generell!$G$10*generell!$F$11+1</f>
        <v>25.8968694889844</v>
      </c>
      <c r="F57" s="0" t="n">
        <v>100</v>
      </c>
      <c r="G57" s="0" t="n">
        <v>71</v>
      </c>
      <c r="H57" s="0" t="n">
        <v>8</v>
      </c>
      <c r="I57" s="0" t="n">
        <v>0</v>
      </c>
      <c r="J57" s="0" t="n">
        <v>177</v>
      </c>
      <c r="K57" s="0" t="n">
        <v>0</v>
      </c>
      <c r="L57" s="27" t="n">
        <v>0</v>
      </c>
      <c r="M57" s="0" t="n">
        <v>62</v>
      </c>
      <c r="N57" s="0" t="n">
        <v>356</v>
      </c>
      <c r="O57" s="0" t="n">
        <v>177</v>
      </c>
      <c r="P57" s="0" t="n">
        <v>1</v>
      </c>
      <c r="Q57" s="0" t="n">
        <v>0</v>
      </c>
      <c r="R57" s="27" t="n">
        <v>0</v>
      </c>
      <c r="S57" s="0" t="n">
        <v>90</v>
      </c>
      <c r="T57" s="0" t="n">
        <v>251</v>
      </c>
      <c r="U57" s="0" t="n">
        <v>285</v>
      </c>
      <c r="V57" s="0" t="n">
        <v>1</v>
      </c>
      <c r="W57" s="0" t="n">
        <v>0</v>
      </c>
      <c r="X57" s="27" t="n">
        <v>0</v>
      </c>
      <c r="Y57" s="0" t="n">
        <v>203</v>
      </c>
      <c r="Z57" s="0" t="n">
        <v>211</v>
      </c>
      <c r="AA57" s="0" t="n">
        <v>251</v>
      </c>
      <c r="AB57" s="0" t="n">
        <v>0</v>
      </c>
      <c r="AC57" s="0" t="n">
        <v>0</v>
      </c>
      <c r="AD57" s="27" t="n">
        <v>0</v>
      </c>
      <c r="AE57" s="0" t="n">
        <v>206</v>
      </c>
      <c r="AF57" s="0" t="n">
        <v>207</v>
      </c>
      <c r="AG57" s="0" t="n">
        <v>64</v>
      </c>
      <c r="AH57" s="0" t="n">
        <v>0</v>
      </c>
      <c r="AI57" s="0" t="s">
        <v>295</v>
      </c>
      <c r="AJ57" s="0" t="n">
        <v>0</v>
      </c>
    </row>
    <row r="58" customFormat="false" ht="14.5" hidden="false" customHeight="false" outlineLevel="0" collapsed="false">
      <c r="A58" s="0" t="s">
        <v>296</v>
      </c>
      <c r="B58" s="0" t="n">
        <v>18.54222</v>
      </c>
      <c r="C58" s="0" t="n">
        <v>45.91556</v>
      </c>
      <c r="D58" s="30" t="n">
        <f aca="false">(generell!$C$2-C58)/generell!$G$8*generell!$F$9+1</f>
        <v>52.2437186201374</v>
      </c>
      <c r="E58" s="30" t="n">
        <f aca="false">(B58-generell!$B$5)/generell!$G$10*generell!$F$11+1</f>
        <v>35.4925060676136</v>
      </c>
      <c r="F58" s="0" t="n">
        <v>494</v>
      </c>
      <c r="G58" s="0" t="n">
        <v>43</v>
      </c>
      <c r="H58" s="0" t="n">
        <v>0</v>
      </c>
      <c r="I58" s="0" t="n">
        <v>0</v>
      </c>
      <c r="J58" s="0" t="n">
        <v>0</v>
      </c>
      <c r="K58" s="0" t="n">
        <v>0</v>
      </c>
      <c r="L58" s="27" t="n">
        <v>0</v>
      </c>
      <c r="M58" s="0" t="n">
        <v>454</v>
      </c>
      <c r="N58" s="0" t="n">
        <v>27</v>
      </c>
      <c r="O58" s="0" t="n">
        <v>0</v>
      </c>
      <c r="P58" s="0" t="n">
        <v>0</v>
      </c>
      <c r="Q58" s="0" t="n">
        <v>10</v>
      </c>
      <c r="R58" s="27" t="n">
        <v>0</v>
      </c>
      <c r="S58" s="0" t="n">
        <v>450</v>
      </c>
      <c r="T58" s="0" t="n">
        <v>25</v>
      </c>
      <c r="U58" s="0" t="n">
        <v>0</v>
      </c>
      <c r="V58" s="0" t="n">
        <v>0</v>
      </c>
      <c r="W58" s="0" t="n">
        <v>24</v>
      </c>
      <c r="X58" s="27" t="n">
        <v>0</v>
      </c>
      <c r="Y58" s="0" t="n">
        <v>439</v>
      </c>
      <c r="Z58" s="0" t="n">
        <v>23</v>
      </c>
      <c r="AA58" s="0" t="n">
        <v>0</v>
      </c>
      <c r="AB58" s="0" t="n">
        <v>0</v>
      </c>
      <c r="AC58" s="0" t="n">
        <v>0</v>
      </c>
      <c r="AD58" s="27" t="n">
        <v>0</v>
      </c>
      <c r="AE58" s="0" t="n">
        <v>448</v>
      </c>
      <c r="AF58" s="0" t="n">
        <v>21</v>
      </c>
      <c r="AG58" s="0" t="n">
        <v>0</v>
      </c>
      <c r="AH58" s="0" t="n">
        <v>0</v>
      </c>
      <c r="AI58" s="0" t="n">
        <v>32</v>
      </c>
      <c r="AJ58" s="0" t="n">
        <v>0</v>
      </c>
    </row>
    <row r="59" customFormat="false" ht="14.5" hidden="false" customHeight="false" outlineLevel="0" collapsed="false">
      <c r="A59" s="0" t="s">
        <v>297</v>
      </c>
      <c r="B59" s="0" t="n">
        <v>18.23333</v>
      </c>
      <c r="C59" s="0" t="n">
        <v>46.08333</v>
      </c>
      <c r="D59" s="30" t="n">
        <f aca="false">(generell!$C$2-C59)/generell!$G$8*generell!$F$9+1</f>
        <v>43.1386134448217</v>
      </c>
      <c r="E59" s="30" t="n">
        <f aca="false">(B59-generell!$B$5)/generell!$G$10*generell!$F$11+1</f>
        <v>23.8250671494401</v>
      </c>
      <c r="F59" s="0" t="n">
        <v>392</v>
      </c>
      <c r="G59" s="0" t="n">
        <v>12</v>
      </c>
      <c r="H59" s="0" t="n">
        <v>1</v>
      </c>
      <c r="I59" s="0" t="n">
        <v>0</v>
      </c>
      <c r="J59" s="0" t="n">
        <v>0</v>
      </c>
      <c r="K59" s="0" t="n">
        <v>0</v>
      </c>
      <c r="L59" s="27" t="n">
        <v>0</v>
      </c>
      <c r="M59" s="0" t="n">
        <v>444</v>
      </c>
      <c r="N59" s="0" t="n">
        <v>7</v>
      </c>
      <c r="O59" s="0" t="n">
        <v>0</v>
      </c>
      <c r="P59" s="0" t="n">
        <v>0</v>
      </c>
      <c r="Q59" s="0" t="n">
        <v>0</v>
      </c>
      <c r="R59" s="27" t="n">
        <v>0</v>
      </c>
      <c r="S59" s="0" t="n">
        <v>446</v>
      </c>
      <c r="T59" s="0" t="n">
        <v>3</v>
      </c>
      <c r="U59" s="0" t="n">
        <v>1</v>
      </c>
      <c r="V59" s="0" t="n">
        <v>0</v>
      </c>
      <c r="W59" s="0" t="n">
        <v>0</v>
      </c>
      <c r="X59" s="27" t="n">
        <v>0</v>
      </c>
      <c r="Y59" s="0" t="n">
        <v>448</v>
      </c>
      <c r="Z59" s="0" t="n">
        <v>2</v>
      </c>
      <c r="AA59" s="0" t="n">
        <v>0</v>
      </c>
      <c r="AB59" s="0" t="n">
        <v>0</v>
      </c>
      <c r="AC59" s="0" t="n">
        <v>1</v>
      </c>
      <c r="AD59" s="27" t="n">
        <v>0</v>
      </c>
      <c r="AE59" s="0" t="s">
        <v>274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</row>
    <row r="60" customFormat="false" ht="14.5" hidden="false" customHeight="false" outlineLevel="0" collapsed="false">
      <c r="A60" s="0" t="s">
        <v>298</v>
      </c>
      <c r="B60" s="0" t="n">
        <v>18.23333</v>
      </c>
      <c r="C60" s="0" t="n">
        <v>46.08333</v>
      </c>
      <c r="D60" s="30" t="n">
        <f aca="false">(generell!$C$2-C60)/generell!$G$8*generell!$F$9+1</f>
        <v>43.1386134448217</v>
      </c>
      <c r="E60" s="30" t="n">
        <f aca="false">(B60-generell!$B$5)/generell!$G$10*generell!$F$11+1</f>
        <v>23.8250671494401</v>
      </c>
      <c r="F60" s="0" t="n">
        <v>236</v>
      </c>
      <c r="G60" s="0" t="n">
        <v>46</v>
      </c>
      <c r="H60" s="0" t="n">
        <v>1</v>
      </c>
      <c r="I60" s="0" t="n">
        <v>0</v>
      </c>
      <c r="J60" s="0" t="n">
        <v>0</v>
      </c>
      <c r="K60" s="0" t="n">
        <v>0</v>
      </c>
      <c r="L60" s="27" t="n">
        <v>0</v>
      </c>
      <c r="M60" s="0" t="n">
        <v>295</v>
      </c>
      <c r="N60" s="0" t="n">
        <v>30</v>
      </c>
      <c r="O60" s="0" t="n">
        <v>3</v>
      </c>
      <c r="P60" s="0" t="n">
        <v>0</v>
      </c>
      <c r="Q60" s="0" t="n">
        <v>0</v>
      </c>
      <c r="R60" s="27" t="n">
        <v>0</v>
      </c>
      <c r="S60" s="0" t="n">
        <v>341</v>
      </c>
      <c r="T60" s="0" t="n">
        <v>21</v>
      </c>
      <c r="U60" s="0" t="n">
        <v>5</v>
      </c>
      <c r="V60" s="0" t="n">
        <v>0</v>
      </c>
      <c r="W60" s="0" t="n">
        <v>4</v>
      </c>
      <c r="X60" s="27" t="n">
        <v>0</v>
      </c>
      <c r="Y60" s="0" t="n">
        <v>296</v>
      </c>
      <c r="Z60" s="0" t="n">
        <v>31</v>
      </c>
      <c r="AA60" s="0" t="n">
        <v>1</v>
      </c>
      <c r="AB60" s="0" t="n">
        <v>0</v>
      </c>
      <c r="AC60" s="0" t="n">
        <v>4</v>
      </c>
      <c r="AD60" s="27" t="n">
        <v>0</v>
      </c>
      <c r="AE60" s="0" t="s">
        <v>274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</row>
    <row r="61" customFormat="false" ht="14.5" hidden="false" customHeight="false" outlineLevel="0" collapsed="false">
      <c r="A61" s="0" t="s">
        <v>299</v>
      </c>
      <c r="B61" s="0" t="n">
        <v>18.65972</v>
      </c>
      <c r="C61" s="0" t="n">
        <v>45.90056</v>
      </c>
      <c r="D61" s="30" t="n">
        <f aca="false">(generell!$C$2-C61)/generell!$G$8*generell!$F$9+1</f>
        <v>53.0577889403958</v>
      </c>
      <c r="E61" s="30" t="n">
        <f aca="false">(B61-generell!$B$5)/generell!$G$10*generell!$F$11+1</f>
        <v>39.9307335041942</v>
      </c>
      <c r="F61" s="0" t="n">
        <v>38</v>
      </c>
      <c r="G61" s="0" t="n">
        <v>45</v>
      </c>
      <c r="H61" s="0" t="n">
        <v>253</v>
      </c>
      <c r="I61" s="0" t="n">
        <v>0</v>
      </c>
      <c r="J61" s="0" t="n">
        <v>148</v>
      </c>
      <c r="K61" s="0" t="n">
        <v>0</v>
      </c>
      <c r="L61" s="27" t="n">
        <v>0</v>
      </c>
      <c r="M61" s="0" t="n">
        <v>53</v>
      </c>
      <c r="N61" s="0" t="n">
        <v>80</v>
      </c>
      <c r="O61" s="0" t="n">
        <v>0</v>
      </c>
      <c r="P61" s="0" t="n">
        <v>0</v>
      </c>
      <c r="Q61" s="0" t="n">
        <v>0</v>
      </c>
      <c r="R61" s="27" t="n">
        <v>0</v>
      </c>
      <c r="S61" s="0" t="n">
        <v>45</v>
      </c>
      <c r="T61" s="0" t="n">
        <v>80</v>
      </c>
      <c r="U61" s="0" t="n">
        <v>561</v>
      </c>
      <c r="V61" s="0" t="n">
        <v>0</v>
      </c>
      <c r="W61" s="0" t="n">
        <v>0</v>
      </c>
      <c r="X61" s="27" t="n">
        <v>0</v>
      </c>
      <c r="Y61" s="0" t="n">
        <v>49</v>
      </c>
      <c r="Z61" s="0" t="n">
        <v>73</v>
      </c>
      <c r="AA61" s="0" t="n">
        <v>539</v>
      </c>
      <c r="AB61" s="0" t="n">
        <v>0</v>
      </c>
      <c r="AC61" s="0" t="n">
        <v>0</v>
      </c>
      <c r="AD61" s="27" t="n">
        <v>0</v>
      </c>
      <c r="AE61" s="0" t="n">
        <v>86</v>
      </c>
      <c r="AF61" s="0" t="n">
        <v>72</v>
      </c>
      <c r="AG61" s="0" t="n">
        <v>1</v>
      </c>
      <c r="AH61" s="0" t="n">
        <v>0</v>
      </c>
      <c r="AI61" s="0" t="n">
        <v>532</v>
      </c>
      <c r="AJ61" s="0" t="n">
        <v>2</v>
      </c>
    </row>
    <row r="62" customFormat="false" ht="14.5" hidden="false" customHeight="false" outlineLevel="0" collapsed="false">
      <c r="A62" s="32" t="s">
        <v>300</v>
      </c>
      <c r="B62" s="32" t="n">
        <v>18.23333</v>
      </c>
      <c r="C62" s="32" t="n">
        <v>46.08333</v>
      </c>
      <c r="D62" s="30" t="n">
        <f aca="false">(generell!$C$2-C62)/generell!$G$8*generell!$F$9+1</f>
        <v>43.1386134448217</v>
      </c>
      <c r="E62" s="30" t="n">
        <f aca="false">(B62-generell!$B$5)/generell!$G$10*generell!$F$11+1</f>
        <v>23.8250671494401</v>
      </c>
      <c r="F62" s="32" t="n">
        <v>730</v>
      </c>
      <c r="G62" s="32" t="n">
        <v>277</v>
      </c>
      <c r="H62" s="32" t="n">
        <v>2</v>
      </c>
      <c r="I62" s="32" t="n">
        <v>133</v>
      </c>
      <c r="J62" s="32" t="n">
        <v>0</v>
      </c>
      <c r="K62" s="32" t="n">
        <v>0</v>
      </c>
      <c r="L62" s="32" t="n">
        <v>0</v>
      </c>
      <c r="M62" s="32" t="n">
        <v>1092</v>
      </c>
      <c r="N62" s="32" t="n">
        <v>279</v>
      </c>
      <c r="O62" s="32" t="n">
        <v>9</v>
      </c>
      <c r="P62" s="32" t="n">
        <v>7</v>
      </c>
      <c r="Q62" s="32" t="s">
        <v>301</v>
      </c>
      <c r="R62" s="32" t="n">
        <v>0</v>
      </c>
      <c r="S62" s="32" t="n">
        <v>1090</v>
      </c>
      <c r="T62" s="32" t="n">
        <v>248</v>
      </c>
      <c r="U62" s="32" t="n">
        <v>1</v>
      </c>
      <c r="V62" s="32" t="n">
        <v>2</v>
      </c>
      <c r="W62" s="32" t="s">
        <v>302</v>
      </c>
      <c r="X62" s="32" t="n">
        <v>0</v>
      </c>
      <c r="Y62" s="32" t="n">
        <v>1362</v>
      </c>
      <c r="Z62" s="32" t="n">
        <v>351</v>
      </c>
      <c r="AA62" s="32" t="n">
        <v>2</v>
      </c>
      <c r="AB62" s="32" t="n">
        <v>0</v>
      </c>
      <c r="AC62" s="32" t="s">
        <v>303</v>
      </c>
      <c r="AD62" s="32" t="n">
        <v>0</v>
      </c>
      <c r="AE62" s="32" t="n">
        <v>2143</v>
      </c>
      <c r="AF62" s="32" t="n">
        <v>189</v>
      </c>
      <c r="AG62" s="32" t="n">
        <v>7</v>
      </c>
      <c r="AH62" s="32" t="n">
        <v>2</v>
      </c>
      <c r="AI62" s="32" t="n">
        <v>0</v>
      </c>
      <c r="AJ62" s="32" t="n">
        <v>24</v>
      </c>
    </row>
    <row r="63" customFormat="false" ht="14.5" hidden="false" customHeight="false" outlineLevel="0" collapsed="false">
      <c r="D63" s="30"/>
      <c r="E63" s="30"/>
    </row>
    <row r="64" customFormat="false" ht="14.5" hidden="false" customHeight="false" outlineLevel="0" collapsed="false">
      <c r="A64" s="12" t="s">
        <v>304</v>
      </c>
      <c r="D64" s="30"/>
      <c r="E64" s="30"/>
      <c r="F64" s="0" t="n">
        <f aca="false">SUM(F65:F105)</f>
        <v>14023</v>
      </c>
      <c r="G64" s="0" t="n">
        <f aca="false">SUM(G65:G105)</f>
        <v>18225</v>
      </c>
      <c r="H64" s="0" t="n">
        <f aca="false">SUM(H65:H105)</f>
        <v>13143</v>
      </c>
      <c r="I64" s="0" t="n">
        <f aca="false">SUM(I65:I105)</f>
        <v>94</v>
      </c>
      <c r="J64" s="0" t="n">
        <v>0</v>
      </c>
      <c r="K64" s="0" t="n">
        <v>0</v>
      </c>
      <c r="L64" s="27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27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27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27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</row>
    <row r="65" customFormat="false" ht="14.5" hidden="false" customHeight="false" outlineLevel="0" collapsed="false">
      <c r="A65" s="0" t="s">
        <v>305</v>
      </c>
      <c r="D65" s="30"/>
      <c r="E65" s="30"/>
      <c r="F65" s="0" t="n">
        <v>66</v>
      </c>
      <c r="G65" s="0" t="n">
        <v>850</v>
      </c>
      <c r="H65" s="0" t="n">
        <v>20</v>
      </c>
      <c r="I65" s="0" t="n">
        <v>2</v>
      </c>
      <c r="J65" s="0" t="n">
        <v>0</v>
      </c>
      <c r="K65" s="0" t="n">
        <v>0</v>
      </c>
      <c r="L65" s="27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27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27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27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</row>
    <row r="66" customFormat="false" ht="14.5" hidden="false" customHeight="false" outlineLevel="0" collapsed="false">
      <c r="A66" s="0" t="s">
        <v>306</v>
      </c>
      <c r="D66" s="30"/>
      <c r="E66" s="30"/>
      <c r="F66" s="0" t="n">
        <v>77</v>
      </c>
      <c r="G66" s="0" t="n">
        <v>1495</v>
      </c>
      <c r="H66" s="0" t="n">
        <v>569</v>
      </c>
      <c r="I66" s="0" t="n">
        <v>4</v>
      </c>
      <c r="J66" s="0" t="n">
        <v>0</v>
      </c>
      <c r="K66" s="0" t="n">
        <v>0</v>
      </c>
      <c r="L66" s="27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27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27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27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</row>
    <row r="67" customFormat="false" ht="14.5" hidden="false" customHeight="false" outlineLevel="0" collapsed="false">
      <c r="A67" s="0" t="s">
        <v>307</v>
      </c>
      <c r="D67" s="30"/>
      <c r="E67" s="30"/>
      <c r="F67" s="0" t="n">
        <v>318</v>
      </c>
      <c r="G67" s="0" t="n">
        <v>446</v>
      </c>
      <c r="H67" s="0" t="n">
        <v>1516</v>
      </c>
      <c r="I67" s="0" t="n">
        <v>1</v>
      </c>
      <c r="J67" s="0" t="n">
        <v>0</v>
      </c>
      <c r="K67" s="0" t="n">
        <v>0</v>
      </c>
      <c r="L67" s="27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27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27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27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</row>
    <row r="68" customFormat="false" ht="14.5" hidden="false" customHeight="false" outlineLevel="0" collapsed="false">
      <c r="A68" s="0" t="s">
        <v>308</v>
      </c>
      <c r="D68" s="30"/>
      <c r="E68" s="30"/>
      <c r="F68" s="0" t="n">
        <v>614</v>
      </c>
      <c r="G68" s="0" t="n">
        <v>541</v>
      </c>
      <c r="H68" s="0" t="n">
        <v>38</v>
      </c>
      <c r="I68" s="0" t="n">
        <v>1</v>
      </c>
      <c r="J68" s="0" t="n">
        <v>0</v>
      </c>
      <c r="K68" s="0" t="n">
        <v>0</v>
      </c>
      <c r="L68" s="27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27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27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27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</row>
    <row r="69" customFormat="false" ht="14.5" hidden="false" customHeight="false" outlineLevel="0" collapsed="false">
      <c r="A69" s="0" t="s">
        <v>309</v>
      </c>
      <c r="D69" s="30"/>
      <c r="E69" s="30"/>
      <c r="F69" s="0" t="n">
        <v>36</v>
      </c>
      <c r="G69" s="0" t="n">
        <v>141</v>
      </c>
      <c r="H69" s="0" t="n">
        <v>279</v>
      </c>
      <c r="I69" s="0" t="n">
        <v>0</v>
      </c>
      <c r="J69" s="0" t="n">
        <v>0</v>
      </c>
      <c r="K69" s="0" t="n">
        <v>0</v>
      </c>
      <c r="L69" s="27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27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27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27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</row>
    <row r="70" customFormat="false" ht="14.5" hidden="false" customHeight="false" outlineLevel="0" collapsed="false">
      <c r="A70" s="0" t="s">
        <v>310</v>
      </c>
      <c r="B70" s="0" t="n">
        <v>18.58639</v>
      </c>
      <c r="C70" s="0" t="n">
        <v>45.86472</v>
      </c>
      <c r="D70" s="30" t="n">
        <f aca="false">(generell!$C$2-C70)/generell!$G$8*generell!$F$9+1</f>
        <v>55.0028742922663</v>
      </c>
      <c r="E70" s="30" t="n">
        <f aca="false">(B70-generell!$B$5)/generell!$G$10*generell!$F$11+1</f>
        <v>37.160901862284</v>
      </c>
      <c r="F70" s="0" t="n">
        <v>8</v>
      </c>
      <c r="G70" s="0" t="n">
        <v>424</v>
      </c>
      <c r="H70" s="0" t="n">
        <v>176</v>
      </c>
      <c r="I70" s="0" t="n">
        <v>0</v>
      </c>
      <c r="J70" s="0" t="n">
        <v>0</v>
      </c>
      <c r="K70" s="0" t="n">
        <v>0</v>
      </c>
      <c r="L70" s="27" t="n">
        <v>0</v>
      </c>
      <c r="M70" s="0" t="n">
        <v>29</v>
      </c>
      <c r="N70" s="0" t="n">
        <v>461</v>
      </c>
      <c r="O70" s="0" t="n">
        <v>137</v>
      </c>
      <c r="P70" s="0" t="n">
        <v>0</v>
      </c>
      <c r="Q70" s="0" t="n">
        <v>0</v>
      </c>
      <c r="R70" s="27" t="n">
        <v>0</v>
      </c>
      <c r="S70" s="0" t="n">
        <v>28</v>
      </c>
      <c r="T70" s="0" t="n">
        <v>479</v>
      </c>
      <c r="U70" s="0" t="n">
        <v>139</v>
      </c>
      <c r="V70" s="0" t="n">
        <v>0</v>
      </c>
      <c r="W70" s="0" t="n">
        <v>4</v>
      </c>
      <c r="X70" s="27" t="n">
        <v>0</v>
      </c>
      <c r="Y70" s="0" t="n">
        <v>8</v>
      </c>
      <c r="Z70" s="0" t="n">
        <v>474</v>
      </c>
      <c r="AA70" s="0" t="n">
        <v>107</v>
      </c>
      <c r="AB70" s="0" t="n">
        <v>0</v>
      </c>
      <c r="AC70" s="0" t="n">
        <v>0</v>
      </c>
      <c r="AD70" s="27" t="n">
        <v>0</v>
      </c>
      <c r="AE70" s="0" t="n">
        <v>43</v>
      </c>
      <c r="AF70" s="0" t="n">
        <v>520</v>
      </c>
      <c r="AG70" s="0" t="n">
        <v>12</v>
      </c>
      <c r="AH70" s="0" t="n">
        <v>0</v>
      </c>
      <c r="AI70" s="0" t="n">
        <v>0</v>
      </c>
      <c r="AJ70" s="0" t="n">
        <v>1</v>
      </c>
    </row>
    <row r="71" customFormat="false" ht="14.5" hidden="false" customHeight="false" outlineLevel="0" collapsed="false">
      <c r="A71" s="0" t="s">
        <v>311</v>
      </c>
      <c r="D71" s="30"/>
      <c r="E71" s="30"/>
      <c r="F71" s="0" t="n">
        <v>513</v>
      </c>
      <c r="G71" s="0" t="n">
        <v>72</v>
      </c>
      <c r="H71" s="0" t="n">
        <v>352</v>
      </c>
      <c r="I71" s="0" t="n">
        <v>0</v>
      </c>
      <c r="J71" s="0" t="n">
        <v>0</v>
      </c>
      <c r="K71" s="0" t="n">
        <v>0</v>
      </c>
      <c r="L71" s="27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27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27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27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</row>
    <row r="72" customFormat="false" ht="14.5" hidden="false" customHeight="false" outlineLevel="0" collapsed="false">
      <c r="A72" s="0" t="s">
        <v>312</v>
      </c>
      <c r="D72" s="30"/>
      <c r="E72" s="30"/>
      <c r="F72" s="0" t="n">
        <v>187</v>
      </c>
      <c r="G72" s="0" t="n">
        <v>325</v>
      </c>
      <c r="H72" s="0" t="n">
        <v>951</v>
      </c>
      <c r="I72" s="0" t="n">
        <v>0</v>
      </c>
      <c r="J72" s="0" t="n">
        <v>0</v>
      </c>
      <c r="K72" s="0" t="n">
        <v>0</v>
      </c>
      <c r="L72" s="27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27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27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27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</row>
    <row r="73" customFormat="false" ht="14.5" hidden="false" customHeight="false" outlineLevel="0" collapsed="false">
      <c r="A73" s="0" t="s">
        <v>313</v>
      </c>
      <c r="B73" s="0" t="n">
        <v>18.48726</v>
      </c>
      <c r="C73" s="0" t="n">
        <v>45.84556</v>
      </c>
      <c r="D73" s="30" t="n">
        <f aca="false">(generell!$C$2-C73)/generell!$G$8*generell!$F$9+1</f>
        <v>56.0427134480096</v>
      </c>
      <c r="E73" s="30" t="n">
        <f aca="false">(B73-generell!$B$5)/generell!$G$10*generell!$F$11+1</f>
        <v>33.4165487917457</v>
      </c>
      <c r="F73" s="0" t="n">
        <v>119</v>
      </c>
      <c r="G73" s="0" t="n">
        <v>670</v>
      </c>
      <c r="H73" s="0" t="n">
        <v>257</v>
      </c>
      <c r="I73" s="0" t="n">
        <v>21</v>
      </c>
      <c r="J73" s="0" t="n">
        <v>0</v>
      </c>
      <c r="K73" s="0" t="n">
        <v>0</v>
      </c>
      <c r="L73" s="27" t="n">
        <v>0</v>
      </c>
      <c r="M73" s="0" t="n">
        <v>258</v>
      </c>
      <c r="N73" s="0" t="n">
        <v>827</v>
      </c>
      <c r="O73" s="0" t="n">
        <v>358</v>
      </c>
      <c r="P73" s="0" t="n">
        <v>2</v>
      </c>
      <c r="Q73" s="0" t="n">
        <v>1</v>
      </c>
      <c r="R73" s="27" t="n">
        <v>0</v>
      </c>
      <c r="S73" s="0" t="n">
        <v>347</v>
      </c>
      <c r="T73" s="0" t="n">
        <v>815</v>
      </c>
      <c r="U73" s="0" t="n">
        <v>327</v>
      </c>
      <c r="V73" s="0" t="n">
        <v>0</v>
      </c>
      <c r="W73" s="0" t="n">
        <v>7</v>
      </c>
      <c r="X73" s="27" t="n">
        <v>0</v>
      </c>
      <c r="Y73" s="0" t="n">
        <v>253</v>
      </c>
      <c r="Z73" s="0" t="n">
        <v>814</v>
      </c>
      <c r="AA73" s="0" t="n">
        <v>252</v>
      </c>
      <c r="AB73" s="0" t="n">
        <v>0</v>
      </c>
      <c r="AC73" s="0" t="n">
        <v>2</v>
      </c>
      <c r="AD73" s="27" t="n">
        <v>0</v>
      </c>
      <c r="AE73" s="0" t="n">
        <v>467</v>
      </c>
      <c r="AF73" s="0" t="n">
        <v>1050</v>
      </c>
      <c r="AG73" s="0" t="n">
        <v>71</v>
      </c>
      <c r="AH73" s="0" t="n">
        <v>1</v>
      </c>
      <c r="AI73" s="0" t="n">
        <v>1</v>
      </c>
      <c r="AJ73" s="0" t="n">
        <v>3</v>
      </c>
    </row>
    <row r="74" customFormat="false" ht="14.5" hidden="false" customHeight="false" outlineLevel="0" collapsed="false">
      <c r="A74" s="0" t="s">
        <v>314</v>
      </c>
      <c r="D74" s="30"/>
      <c r="E74" s="30"/>
      <c r="F74" s="0" t="n">
        <v>1047</v>
      </c>
      <c r="G74" s="0" t="n">
        <v>17</v>
      </c>
      <c r="H74" s="0" t="n">
        <v>0</v>
      </c>
      <c r="I74" s="0" t="n">
        <v>0</v>
      </c>
      <c r="J74" s="0" t="n">
        <v>0</v>
      </c>
      <c r="K74" s="0" t="n">
        <v>0</v>
      </c>
      <c r="L74" s="27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27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27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27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</row>
    <row r="75" customFormat="false" ht="14.5" hidden="false" customHeight="false" outlineLevel="0" collapsed="false">
      <c r="A75" s="0" t="s">
        <v>315</v>
      </c>
      <c r="D75" s="30"/>
      <c r="E75" s="30"/>
      <c r="F75" s="0" t="n">
        <v>355</v>
      </c>
      <c r="G75" s="0" t="n">
        <v>81</v>
      </c>
      <c r="H75" s="0" t="n">
        <v>1389</v>
      </c>
      <c r="I75" s="0" t="n">
        <v>2</v>
      </c>
      <c r="J75" s="0" t="n">
        <v>0</v>
      </c>
      <c r="K75" s="0" t="n">
        <v>0</v>
      </c>
      <c r="L75" s="27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27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27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27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</row>
    <row r="76" customFormat="false" ht="14.5" hidden="false" customHeight="false" outlineLevel="0" collapsed="false">
      <c r="A76" s="0" t="s">
        <v>316</v>
      </c>
      <c r="D76" s="30"/>
      <c r="E76" s="30"/>
      <c r="F76" s="0" t="n">
        <v>380</v>
      </c>
      <c r="G76" s="0" t="n">
        <v>1192</v>
      </c>
      <c r="H76" s="0" t="n">
        <v>742</v>
      </c>
      <c r="I76" s="0" t="n">
        <v>14</v>
      </c>
      <c r="J76" s="0" t="n">
        <v>0</v>
      </c>
      <c r="K76" s="0" t="n">
        <v>0</v>
      </c>
      <c r="L76" s="27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27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27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27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</row>
    <row r="77" customFormat="false" ht="14.5" hidden="false" customHeight="false" outlineLevel="0" collapsed="false">
      <c r="A77" s="0" t="s">
        <v>317</v>
      </c>
      <c r="B77" s="0" t="n">
        <v>18.59123</v>
      </c>
      <c r="C77" s="0" t="n">
        <v>45.83255</v>
      </c>
      <c r="D77" s="30" t="n">
        <f aca="false">(generell!$C$2-C77)/generell!$G$8*generell!$F$9+1</f>
        <v>56.748783772447</v>
      </c>
      <c r="E77" s="30" t="n">
        <f aca="false">(B77-generell!$B$5)/generell!$G$10*generell!$F$11+1</f>
        <v>37.3437190605226</v>
      </c>
      <c r="F77" s="0" t="n">
        <v>3</v>
      </c>
      <c r="G77" s="0" t="n">
        <v>403</v>
      </c>
      <c r="H77" s="0" t="n">
        <v>126</v>
      </c>
      <c r="I77" s="0" t="n">
        <v>0</v>
      </c>
      <c r="J77" s="0" t="n">
        <v>1</v>
      </c>
      <c r="K77" s="0" t="n">
        <v>0</v>
      </c>
      <c r="L77" s="27" t="n">
        <v>0</v>
      </c>
      <c r="M77" s="0" t="n">
        <v>280</v>
      </c>
      <c r="N77" s="0" t="n">
        <v>860</v>
      </c>
      <c r="O77" s="0" t="n">
        <v>253</v>
      </c>
      <c r="P77" s="0" t="n">
        <v>0</v>
      </c>
      <c r="Q77" s="0" t="n">
        <v>4</v>
      </c>
      <c r="R77" s="27" t="n">
        <v>0</v>
      </c>
      <c r="S77" s="0" t="n">
        <v>271</v>
      </c>
      <c r="T77" s="0" t="n">
        <v>829</v>
      </c>
      <c r="U77" s="0" t="n">
        <v>236</v>
      </c>
      <c r="V77" s="0" t="n">
        <v>3</v>
      </c>
      <c r="W77" s="0" t="n">
        <v>33</v>
      </c>
      <c r="X77" s="27" t="n">
        <v>0</v>
      </c>
      <c r="Y77" s="0" t="n">
        <v>57</v>
      </c>
      <c r="Z77" s="0" t="n">
        <v>551</v>
      </c>
      <c r="AA77" s="0" t="n">
        <v>4</v>
      </c>
      <c r="AB77" s="0" t="n">
        <v>0</v>
      </c>
      <c r="AC77" s="0" t="n">
        <v>0</v>
      </c>
      <c r="AD77" s="27" t="n">
        <v>0</v>
      </c>
      <c r="AE77" s="0" t="n">
        <v>47</v>
      </c>
      <c r="AF77" s="0" t="n">
        <v>558</v>
      </c>
      <c r="AG77" s="0" t="n">
        <v>0</v>
      </c>
      <c r="AH77" s="0" t="n">
        <v>0</v>
      </c>
      <c r="AI77" s="0" t="n">
        <v>0</v>
      </c>
      <c r="AJ77" s="0" t="n">
        <v>0</v>
      </c>
    </row>
    <row r="78" customFormat="false" ht="14.5" hidden="false" customHeight="false" outlineLevel="0" collapsed="false">
      <c r="A78" s="0" t="s">
        <v>318</v>
      </c>
      <c r="D78" s="30"/>
      <c r="E78" s="30"/>
      <c r="F78" s="0" t="n">
        <v>1</v>
      </c>
      <c r="G78" s="0" t="n">
        <v>219</v>
      </c>
      <c r="H78" s="0" t="n">
        <v>6</v>
      </c>
      <c r="I78" s="0" t="n">
        <v>0</v>
      </c>
      <c r="J78" s="0" t="n">
        <v>0</v>
      </c>
      <c r="K78" s="0" t="n">
        <v>0</v>
      </c>
      <c r="L78" s="27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27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27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27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</row>
    <row r="79" customFormat="false" ht="14.5" hidden="false" customHeight="false" outlineLevel="0" collapsed="false">
      <c r="A79" s="0" t="s">
        <v>319</v>
      </c>
      <c r="D79" s="30"/>
      <c r="E79" s="30"/>
      <c r="F79" s="0" t="n">
        <v>929</v>
      </c>
      <c r="G79" s="0" t="n">
        <v>42</v>
      </c>
      <c r="H79" s="0" t="n">
        <v>33</v>
      </c>
      <c r="I79" s="0" t="n">
        <v>0</v>
      </c>
      <c r="J79" s="0" t="n">
        <v>0</v>
      </c>
      <c r="K79" s="0" t="n">
        <v>0</v>
      </c>
      <c r="L79" s="27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27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27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27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</row>
    <row r="80" customFormat="false" ht="14.5" hidden="false" customHeight="false" outlineLevel="0" collapsed="false">
      <c r="A80" s="0" t="s">
        <v>320</v>
      </c>
      <c r="D80" s="30"/>
      <c r="E80" s="30"/>
      <c r="F80" s="0" t="n">
        <v>5</v>
      </c>
      <c r="G80" s="0" t="n">
        <v>279</v>
      </c>
      <c r="H80" s="0" t="n">
        <v>13</v>
      </c>
      <c r="I80" s="0" t="n">
        <v>1</v>
      </c>
      <c r="J80" s="0" t="n">
        <v>0</v>
      </c>
      <c r="K80" s="0" t="n">
        <v>0</v>
      </c>
      <c r="L80" s="27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27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27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27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</row>
    <row r="81" customFormat="false" ht="14.5" hidden="false" customHeight="false" outlineLevel="0" collapsed="false">
      <c r="A81" s="0" t="s">
        <v>321</v>
      </c>
      <c r="D81" s="30"/>
      <c r="E81" s="30"/>
      <c r="F81" s="0" t="n">
        <v>1339</v>
      </c>
      <c r="G81" s="0" t="n">
        <v>194</v>
      </c>
      <c r="H81" s="0" t="n">
        <v>1033</v>
      </c>
      <c r="I81" s="0" t="n">
        <v>0</v>
      </c>
      <c r="J81" s="0" t="n">
        <v>0</v>
      </c>
      <c r="K81" s="0" t="n">
        <v>0</v>
      </c>
      <c r="L81" s="27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27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27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27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</row>
    <row r="82" customFormat="false" ht="14.5" hidden="false" customHeight="false" outlineLevel="0" collapsed="false">
      <c r="A82" s="0" t="s">
        <v>322</v>
      </c>
      <c r="B82" s="0" t="n">
        <v>18.5232</v>
      </c>
      <c r="C82" s="0" t="n">
        <v>45.80057</v>
      </c>
      <c r="D82" s="30" t="n">
        <f aca="false">(generell!$C$2-C82)/generell!$G$8*generell!$F$9+1</f>
        <v>58.4843816952376</v>
      </c>
      <c r="E82" s="30" t="n">
        <f aca="false">(B82-generell!$B$5)/generell!$G$10*generell!$F$11+1</f>
        <v>34.7740798051135</v>
      </c>
      <c r="F82" s="0" t="n">
        <v>16</v>
      </c>
      <c r="G82" s="0" t="n">
        <v>302</v>
      </c>
      <c r="H82" s="0" t="n">
        <v>297</v>
      </c>
      <c r="I82" s="0" t="n">
        <v>0</v>
      </c>
      <c r="J82" s="0" t="n">
        <v>0</v>
      </c>
      <c r="K82" s="0" t="n">
        <v>0</v>
      </c>
      <c r="L82" s="27" t="n">
        <v>0</v>
      </c>
      <c r="M82" s="0" t="n">
        <v>12</v>
      </c>
      <c r="N82" s="0" t="n">
        <v>311</v>
      </c>
      <c r="O82" s="0" t="n">
        <v>255</v>
      </c>
      <c r="P82" s="0" t="n">
        <v>1</v>
      </c>
      <c r="Q82" s="0" t="n">
        <v>0</v>
      </c>
      <c r="R82" s="27" t="n">
        <v>0</v>
      </c>
      <c r="S82" s="0" t="n">
        <v>18</v>
      </c>
      <c r="T82" s="0" t="n">
        <v>311</v>
      </c>
      <c r="U82" s="0" t="n">
        <v>254</v>
      </c>
      <c r="V82" s="0" t="n">
        <v>0</v>
      </c>
      <c r="W82" s="0" t="n">
        <v>8</v>
      </c>
      <c r="X82" s="27" t="n">
        <v>0</v>
      </c>
      <c r="Y82" s="0" t="n">
        <v>24</v>
      </c>
      <c r="Z82" s="0" t="n">
        <v>300</v>
      </c>
      <c r="AA82" s="0" t="n">
        <v>186</v>
      </c>
      <c r="AB82" s="0" t="n">
        <v>0</v>
      </c>
      <c r="AC82" s="0" t="n">
        <v>19</v>
      </c>
      <c r="AD82" s="27" t="n">
        <v>0</v>
      </c>
      <c r="AE82" s="0" t="n">
        <v>48</v>
      </c>
      <c r="AF82" s="0" t="n">
        <v>438</v>
      </c>
      <c r="AG82" s="0" t="n">
        <v>52</v>
      </c>
      <c r="AH82" s="0" t="n">
        <v>0</v>
      </c>
      <c r="AI82" s="0" t="n">
        <v>0</v>
      </c>
      <c r="AJ82" s="0" t="n">
        <v>0</v>
      </c>
    </row>
    <row r="83" customFormat="false" ht="14.5" hidden="false" customHeight="false" outlineLevel="0" collapsed="false">
      <c r="A83" s="0" t="s">
        <v>323</v>
      </c>
      <c r="D83" s="30"/>
      <c r="E83" s="30"/>
      <c r="F83" s="0" t="n">
        <v>72</v>
      </c>
      <c r="G83" s="0" t="n">
        <v>952</v>
      </c>
      <c r="H83" s="0" t="n">
        <v>948</v>
      </c>
      <c r="I83" s="0" t="n">
        <v>0</v>
      </c>
      <c r="J83" s="0" t="n">
        <v>0</v>
      </c>
      <c r="K83" s="0" t="n">
        <v>0</v>
      </c>
      <c r="L83" s="27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27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27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27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</row>
    <row r="84" customFormat="false" ht="14.5" hidden="false" customHeight="false" outlineLevel="0" collapsed="false">
      <c r="A84" s="0" t="s">
        <v>324</v>
      </c>
      <c r="D84" s="30"/>
      <c r="E84" s="30"/>
      <c r="F84" s="0" t="n">
        <v>826</v>
      </c>
      <c r="G84" s="0" t="n">
        <v>556</v>
      </c>
      <c r="H84" s="0" t="n">
        <v>52</v>
      </c>
      <c r="I84" s="0" t="n">
        <v>1</v>
      </c>
      <c r="J84" s="0" t="n">
        <v>0</v>
      </c>
      <c r="K84" s="0" t="n">
        <v>0</v>
      </c>
      <c r="L84" s="27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27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27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27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</row>
    <row r="85" customFormat="false" ht="14.5" hidden="false" customHeight="false" outlineLevel="0" collapsed="false">
      <c r="A85" s="0" t="s">
        <v>325</v>
      </c>
      <c r="D85" s="30"/>
      <c r="E85" s="30"/>
      <c r="F85" s="0" t="n">
        <v>445</v>
      </c>
      <c r="G85" s="0" t="n">
        <v>7</v>
      </c>
      <c r="H85" s="0" t="n">
        <v>11</v>
      </c>
      <c r="I85" s="0" t="n">
        <v>0</v>
      </c>
      <c r="J85" s="0" t="n">
        <v>0</v>
      </c>
      <c r="K85" s="0" t="n">
        <v>0</v>
      </c>
      <c r="L85" s="27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27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27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27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</row>
    <row r="86" customFormat="false" ht="14.5" hidden="false" customHeight="false" outlineLevel="0" collapsed="false">
      <c r="A86" s="0" t="s">
        <v>326</v>
      </c>
      <c r="D86" s="30"/>
      <c r="E86" s="30"/>
      <c r="F86" s="0" t="n">
        <v>1</v>
      </c>
      <c r="G86" s="0" t="n">
        <v>475</v>
      </c>
      <c r="H86" s="0" t="n">
        <v>7</v>
      </c>
      <c r="I86" s="0" t="n">
        <v>1</v>
      </c>
      <c r="J86" s="0" t="n">
        <v>0</v>
      </c>
      <c r="K86" s="0" t="n">
        <v>0</v>
      </c>
      <c r="L86" s="27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27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27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27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</row>
    <row r="87" customFormat="false" ht="14.5" hidden="false" customHeight="false" outlineLevel="0" collapsed="false">
      <c r="A87" s="0" t="s">
        <v>327</v>
      </c>
      <c r="D87" s="30"/>
      <c r="E87" s="30"/>
      <c r="F87" s="0" t="n">
        <v>21</v>
      </c>
      <c r="G87" s="0" t="n">
        <v>700</v>
      </c>
      <c r="H87" s="0" t="n">
        <v>547</v>
      </c>
      <c r="I87" s="0" t="n">
        <v>1</v>
      </c>
      <c r="J87" s="0" t="n">
        <v>81</v>
      </c>
      <c r="K87" s="0" t="n">
        <v>0</v>
      </c>
      <c r="L87" s="27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27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27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27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</row>
    <row r="88" customFormat="false" ht="14.5" hidden="false" customHeight="false" outlineLevel="0" collapsed="false">
      <c r="A88" s="0" t="s">
        <v>328</v>
      </c>
      <c r="D88" s="30"/>
      <c r="E88" s="30"/>
      <c r="F88" s="0" t="n">
        <v>1290</v>
      </c>
      <c r="G88" s="0" t="n">
        <v>39</v>
      </c>
      <c r="H88" s="0" t="n">
        <v>1</v>
      </c>
      <c r="I88" s="0" t="n">
        <v>1</v>
      </c>
      <c r="J88" s="0" t="n">
        <v>0</v>
      </c>
      <c r="K88" s="0" t="n">
        <v>0</v>
      </c>
      <c r="L88" s="27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27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27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27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</row>
    <row r="89" customFormat="false" ht="14.5" hidden="false" customHeight="false" outlineLevel="0" collapsed="false">
      <c r="A89" s="0" t="s">
        <v>329</v>
      </c>
      <c r="D89" s="30"/>
      <c r="E89" s="30"/>
      <c r="F89" s="0" t="n">
        <v>755</v>
      </c>
      <c r="G89" s="0" t="n">
        <v>487</v>
      </c>
      <c r="H89" s="0" t="n">
        <v>636</v>
      </c>
      <c r="I89" s="0" t="n">
        <v>0</v>
      </c>
      <c r="J89" s="0" t="n">
        <v>0</v>
      </c>
      <c r="K89" s="0" t="n">
        <v>0</v>
      </c>
      <c r="L89" s="27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27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27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27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</row>
    <row r="90" customFormat="false" ht="14.5" hidden="false" customHeight="false" outlineLevel="0" collapsed="false">
      <c r="A90" s="0" t="s">
        <v>330</v>
      </c>
      <c r="B90" s="0" t="n">
        <v>18.49778</v>
      </c>
      <c r="C90" s="0" t="n">
        <v>45.81917</v>
      </c>
      <c r="D90" s="30" t="n">
        <f aca="false">(generell!$C$2-C90)/generell!$G$8*generell!$F$9+1</f>
        <v>57.4749344981173</v>
      </c>
      <c r="E90" s="30" t="n">
        <f aca="false">(B90-generell!$B$5)/generell!$G$10*generell!$F$11+1</f>
        <v>33.8139117928762</v>
      </c>
      <c r="F90" s="0" t="n">
        <v>8</v>
      </c>
      <c r="G90" s="0" t="n">
        <v>422</v>
      </c>
      <c r="H90" s="0" t="n">
        <v>4</v>
      </c>
      <c r="I90" s="0" t="n">
        <v>0</v>
      </c>
      <c r="J90" s="0" t="n">
        <v>0</v>
      </c>
      <c r="K90" s="0" t="n">
        <v>0</v>
      </c>
      <c r="L90" s="27" t="n">
        <v>0</v>
      </c>
      <c r="M90" s="0" t="n">
        <v>17</v>
      </c>
      <c r="N90" s="0" t="n">
        <v>415</v>
      </c>
      <c r="O90" s="0" t="n">
        <v>9</v>
      </c>
      <c r="P90" s="0" t="n">
        <v>0</v>
      </c>
      <c r="Q90" s="0" t="n">
        <v>0</v>
      </c>
      <c r="R90" s="27" t="n">
        <v>0</v>
      </c>
      <c r="S90" s="0" t="n">
        <v>35</v>
      </c>
      <c r="T90" s="0" t="n">
        <v>440</v>
      </c>
      <c r="U90" s="0" t="n">
        <v>1</v>
      </c>
      <c r="V90" s="0" t="n">
        <v>0</v>
      </c>
      <c r="W90" s="0" t="n">
        <v>3</v>
      </c>
      <c r="X90" s="27" t="n">
        <v>0</v>
      </c>
      <c r="Y90" s="0" t="n">
        <v>26</v>
      </c>
      <c r="Z90" s="0" t="n">
        <v>412</v>
      </c>
      <c r="AA90" s="0" t="n">
        <v>0</v>
      </c>
      <c r="AB90" s="0" t="n">
        <v>0</v>
      </c>
      <c r="AC90" s="0" t="n">
        <v>0</v>
      </c>
      <c r="AD90" s="27" t="n">
        <v>0</v>
      </c>
      <c r="AE90" s="0" t="n">
        <v>23</v>
      </c>
      <c r="AF90" s="0" t="n">
        <v>423</v>
      </c>
      <c r="AG90" s="0" t="n">
        <v>0</v>
      </c>
      <c r="AH90" s="0" t="n">
        <v>0</v>
      </c>
      <c r="AI90" s="0" t="n">
        <v>0</v>
      </c>
      <c r="AJ90" s="0" t="n">
        <v>2</v>
      </c>
    </row>
    <row r="91" customFormat="false" ht="14.5" hidden="false" customHeight="false" outlineLevel="0" collapsed="false">
      <c r="A91" s="0" t="s">
        <v>331</v>
      </c>
      <c r="D91" s="30"/>
      <c r="E91" s="30"/>
      <c r="F91" s="0" t="n">
        <v>15</v>
      </c>
      <c r="G91" s="0" t="n">
        <v>1172</v>
      </c>
      <c r="H91" s="0" t="n">
        <v>34</v>
      </c>
      <c r="I91" s="0" t="n">
        <v>5</v>
      </c>
      <c r="J91" s="0" t="n">
        <v>0</v>
      </c>
      <c r="K91" s="0" t="n">
        <v>0</v>
      </c>
      <c r="L91" s="27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27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27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27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</row>
    <row r="92" customFormat="false" ht="14.5" hidden="false" customHeight="false" outlineLevel="0" collapsed="false">
      <c r="A92" s="0" t="s">
        <v>332</v>
      </c>
      <c r="D92" s="30"/>
      <c r="E92" s="30"/>
      <c r="F92" s="0" t="n">
        <v>1310</v>
      </c>
      <c r="G92" s="0" t="n">
        <v>38</v>
      </c>
      <c r="H92" s="0" t="n">
        <v>27</v>
      </c>
      <c r="I92" s="0" t="n">
        <v>0</v>
      </c>
      <c r="J92" s="0" t="n">
        <v>0</v>
      </c>
      <c r="K92" s="0" t="n">
        <v>0</v>
      </c>
      <c r="L92" s="27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27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27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27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</row>
    <row r="93" customFormat="false" ht="14.5" hidden="false" customHeight="false" outlineLevel="0" collapsed="false">
      <c r="A93" s="0" t="s">
        <v>333</v>
      </c>
      <c r="B93" s="0" t="n">
        <v>18.57</v>
      </c>
      <c r="C93" s="0" t="n">
        <v>45.86278</v>
      </c>
      <c r="D93" s="30" t="n">
        <f aca="false">(generell!$C$2-C93)/generell!$G$8*generell!$F$9+1</f>
        <v>55.1081607203529</v>
      </c>
      <c r="E93" s="30" t="n">
        <f aca="false">(B93-generell!$B$5)/generell!$G$10*generell!$F$11+1</f>
        <v>36.5418163500664</v>
      </c>
      <c r="F93" s="0" t="n">
        <v>6</v>
      </c>
      <c r="G93" s="0" t="n">
        <v>592</v>
      </c>
      <c r="H93" s="0" t="n">
        <v>374</v>
      </c>
      <c r="I93" s="0" t="n">
        <v>8</v>
      </c>
      <c r="J93" s="0" t="n">
        <v>0</v>
      </c>
      <c r="K93" s="0" t="n">
        <v>0</v>
      </c>
      <c r="L93" s="27" t="n">
        <v>0</v>
      </c>
      <c r="M93" s="0" t="n">
        <v>30</v>
      </c>
      <c r="N93" s="0" t="n">
        <v>624</v>
      </c>
      <c r="O93" s="0" t="n">
        <v>348</v>
      </c>
      <c r="P93" s="0" t="n">
        <v>0</v>
      </c>
      <c r="Q93" s="0" t="n">
        <v>3</v>
      </c>
      <c r="R93" s="27" t="n">
        <v>0</v>
      </c>
      <c r="S93" s="0" t="n">
        <v>32</v>
      </c>
      <c r="T93" s="0" t="n">
        <v>667</v>
      </c>
      <c r="U93" s="0" t="n">
        <v>352</v>
      </c>
      <c r="V93" s="0" t="n">
        <v>0</v>
      </c>
      <c r="W93" s="0" t="n">
        <v>23</v>
      </c>
      <c r="X93" s="27" t="n">
        <v>0</v>
      </c>
      <c r="Y93" s="0" t="n">
        <v>25</v>
      </c>
      <c r="Z93" s="0" t="n">
        <v>636</v>
      </c>
      <c r="AA93" s="0" t="n">
        <v>248</v>
      </c>
      <c r="AB93" s="0" t="n">
        <v>0</v>
      </c>
      <c r="AC93" s="0" t="n">
        <v>0</v>
      </c>
      <c r="AD93" s="27" t="n">
        <v>0</v>
      </c>
      <c r="AE93" s="0" t="n">
        <v>64</v>
      </c>
      <c r="AF93" s="0" t="n">
        <v>698</v>
      </c>
      <c r="AG93" s="0" t="n">
        <v>87</v>
      </c>
      <c r="AH93" s="0" t="n">
        <v>0</v>
      </c>
      <c r="AI93" s="0" t="n">
        <v>2</v>
      </c>
      <c r="AJ93" s="0" t="n">
        <v>1</v>
      </c>
    </row>
    <row r="94" customFormat="false" ht="14.5" hidden="false" customHeight="false" outlineLevel="0" collapsed="false">
      <c r="A94" s="0" t="s">
        <v>334</v>
      </c>
      <c r="B94" s="0" t="n">
        <v>18.53434</v>
      </c>
      <c r="C94" s="0" t="n">
        <v>45.8288</v>
      </c>
      <c r="D94" s="30" t="n">
        <f aca="false">(generell!$C$2-C94)/generell!$G$8*generell!$F$9+1</f>
        <v>56.9523013525114</v>
      </c>
      <c r="E94" s="30" t="n">
        <f aca="false">(B94-generell!$B$5)/generell!$G$10*generell!$F$11+1</f>
        <v>35.1948615382497</v>
      </c>
      <c r="F94" s="0" t="n">
        <v>99</v>
      </c>
      <c r="G94" s="0" t="n">
        <v>177</v>
      </c>
      <c r="H94" s="0" t="n">
        <v>60</v>
      </c>
      <c r="I94" s="0" t="n">
        <v>1</v>
      </c>
      <c r="J94" s="0" t="n">
        <v>0</v>
      </c>
      <c r="K94" s="0" t="n">
        <v>0</v>
      </c>
      <c r="L94" s="27" t="n">
        <v>0</v>
      </c>
      <c r="M94" s="0" t="n">
        <v>63</v>
      </c>
      <c r="N94" s="0" t="n">
        <v>290</v>
      </c>
      <c r="O94" s="0" t="n">
        <v>65</v>
      </c>
      <c r="P94" s="0" t="n">
        <v>0</v>
      </c>
      <c r="Q94" s="0" t="n">
        <v>0</v>
      </c>
      <c r="R94" s="27" t="n">
        <v>0</v>
      </c>
      <c r="S94" s="0" t="n">
        <v>100</v>
      </c>
      <c r="T94" s="0" t="n">
        <v>279</v>
      </c>
      <c r="U94" s="0" t="n">
        <v>80</v>
      </c>
      <c r="V94" s="0" t="n">
        <v>0</v>
      </c>
      <c r="W94" s="0" t="n">
        <v>23</v>
      </c>
      <c r="X94" s="27" t="n">
        <v>0</v>
      </c>
      <c r="Y94" s="0" t="n">
        <v>120</v>
      </c>
      <c r="Z94" s="0" t="n">
        <v>239</v>
      </c>
      <c r="AA94" s="0" t="n">
        <v>41</v>
      </c>
      <c r="AB94" s="0" t="n">
        <v>0</v>
      </c>
      <c r="AC94" s="0" t="n">
        <v>1</v>
      </c>
      <c r="AD94" s="27" t="n">
        <v>0</v>
      </c>
      <c r="AE94" s="0" t="n">
        <v>432</v>
      </c>
      <c r="AF94" s="0" t="n">
        <v>43</v>
      </c>
      <c r="AG94" s="0" t="n">
        <v>2</v>
      </c>
      <c r="AH94" s="0" t="n">
        <v>0</v>
      </c>
      <c r="AI94" s="0" t="n">
        <v>0</v>
      </c>
      <c r="AJ94" s="0" t="n">
        <v>0</v>
      </c>
    </row>
    <row r="95" customFormat="false" ht="14.5" hidden="false" customHeight="false" outlineLevel="0" collapsed="false">
      <c r="A95" s="0" t="s">
        <v>335</v>
      </c>
      <c r="D95" s="30"/>
      <c r="E95" s="30"/>
      <c r="F95" s="0" t="n">
        <v>44</v>
      </c>
      <c r="G95" s="0" t="n">
        <v>262</v>
      </c>
      <c r="H95" s="0" t="n">
        <v>746</v>
      </c>
      <c r="I95" s="0" t="n">
        <v>22</v>
      </c>
      <c r="J95" s="0" t="n">
        <v>0</v>
      </c>
      <c r="K95" s="0" t="n">
        <v>0</v>
      </c>
      <c r="L95" s="27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27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27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27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</row>
    <row r="96" customFormat="false" ht="14.5" hidden="false" customHeight="false" outlineLevel="0" collapsed="false">
      <c r="A96" s="0" t="s">
        <v>336</v>
      </c>
      <c r="D96" s="30"/>
      <c r="E96" s="30"/>
      <c r="F96" s="0" t="n">
        <v>92</v>
      </c>
      <c r="G96" s="0" t="n">
        <v>18</v>
      </c>
      <c r="H96" s="0" t="n">
        <v>1030</v>
      </c>
      <c r="I96" s="0" t="n">
        <v>0</v>
      </c>
      <c r="J96" s="0" t="n">
        <v>0</v>
      </c>
      <c r="K96" s="0" t="n">
        <v>0</v>
      </c>
      <c r="L96" s="27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27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27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27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</row>
    <row r="97" customFormat="false" ht="14.5" hidden="false" customHeight="false" outlineLevel="0" collapsed="false">
      <c r="A97" s="0" t="s">
        <v>337</v>
      </c>
      <c r="B97" s="0" t="n">
        <v>18.50878</v>
      </c>
      <c r="C97" s="0" t="n">
        <v>45.87424</v>
      </c>
      <c r="D97" s="30" t="n">
        <f aca="false">(generell!$C$2-C97)/generell!$G$8*generell!$F$9+1</f>
        <v>54.4862109956756</v>
      </c>
      <c r="E97" s="30" t="n">
        <f aca="false">(B97-generell!$B$5)/generell!$G$10*generell!$F$11+1</f>
        <v>34.229405425237</v>
      </c>
      <c r="F97" s="0" t="n">
        <v>4</v>
      </c>
      <c r="G97" s="0" t="n">
        <v>425</v>
      </c>
      <c r="H97" s="0" t="n">
        <v>9</v>
      </c>
      <c r="I97" s="0" t="n">
        <v>0</v>
      </c>
      <c r="J97" s="0" t="n">
        <v>0</v>
      </c>
      <c r="K97" s="0" t="n">
        <v>0</v>
      </c>
      <c r="L97" s="27" t="n">
        <v>0</v>
      </c>
      <c r="M97" s="0" t="n">
        <v>20</v>
      </c>
      <c r="N97" s="0" t="n">
        <v>516</v>
      </c>
      <c r="O97" s="0" t="n">
        <v>9</v>
      </c>
      <c r="P97" s="0" t="n">
        <v>0</v>
      </c>
      <c r="Q97" s="0" t="n">
        <v>0</v>
      </c>
      <c r="R97" s="27" t="n">
        <v>0</v>
      </c>
      <c r="S97" s="0" t="n">
        <v>28</v>
      </c>
      <c r="T97" s="0" t="n">
        <v>580</v>
      </c>
      <c r="U97" s="0" t="n">
        <v>11</v>
      </c>
      <c r="V97" s="0" t="n">
        <v>0</v>
      </c>
      <c r="W97" s="0" t="n">
        <v>1</v>
      </c>
      <c r="X97" s="27" t="n">
        <v>0</v>
      </c>
      <c r="Y97" s="0" t="n">
        <v>45</v>
      </c>
      <c r="Z97" s="0" t="n">
        <v>588</v>
      </c>
      <c r="AA97" s="0" t="n">
        <v>11</v>
      </c>
      <c r="AB97" s="0" t="n">
        <v>8</v>
      </c>
      <c r="AC97" s="0" t="n">
        <v>3</v>
      </c>
      <c r="AD97" s="27" t="n">
        <v>0</v>
      </c>
      <c r="AE97" s="0" t="n">
        <v>91</v>
      </c>
      <c r="AF97" s="0" t="n">
        <v>490</v>
      </c>
      <c r="AG97" s="0" t="n">
        <v>0</v>
      </c>
      <c r="AH97" s="0" t="n">
        <v>0</v>
      </c>
      <c r="AI97" s="0" t="n">
        <v>0</v>
      </c>
      <c r="AJ97" s="0" t="n">
        <v>0</v>
      </c>
    </row>
    <row r="98" customFormat="false" ht="14.5" hidden="false" customHeight="false" outlineLevel="0" collapsed="false">
      <c r="A98" s="0" t="s">
        <v>338</v>
      </c>
      <c r="D98" s="30"/>
      <c r="E98" s="30"/>
      <c r="F98" s="0" t="n">
        <v>67</v>
      </c>
      <c r="G98" s="0" t="n">
        <v>997</v>
      </c>
      <c r="H98" s="0" t="n">
        <v>352</v>
      </c>
      <c r="I98" s="0" t="n">
        <v>1</v>
      </c>
      <c r="J98" s="0" t="n">
        <v>0</v>
      </c>
      <c r="K98" s="0" t="n">
        <v>0</v>
      </c>
      <c r="L98" s="27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27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27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27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</row>
    <row r="99" customFormat="false" ht="14.5" hidden="false" customHeight="false" outlineLevel="0" collapsed="false">
      <c r="A99" s="0" t="s">
        <v>339</v>
      </c>
      <c r="B99" s="0" t="n">
        <v>18.61187</v>
      </c>
      <c r="C99" s="0" t="n">
        <v>45.84225</v>
      </c>
      <c r="D99" s="30" t="n">
        <f aca="false">(generell!$C$2-C99)/generell!$G$8*generell!$F$9+1</f>
        <v>56.2223516320132</v>
      </c>
      <c r="E99" s="30" t="n">
        <f aca="false">(B99-generell!$B$5)/generell!$G$10*generell!$F$11+1</f>
        <v>38.123336203425</v>
      </c>
      <c r="F99" s="0" t="n">
        <v>32</v>
      </c>
      <c r="G99" s="0" t="n">
        <v>146</v>
      </c>
      <c r="H99" s="0" t="n">
        <v>290</v>
      </c>
      <c r="I99" s="0" t="n">
        <v>0</v>
      </c>
      <c r="J99" s="0" t="n">
        <v>0</v>
      </c>
      <c r="K99" s="0" t="n">
        <v>0</v>
      </c>
      <c r="L99" s="27" t="n">
        <v>0</v>
      </c>
      <c r="M99" s="0" t="n">
        <v>39</v>
      </c>
      <c r="N99" s="0" t="n">
        <v>142</v>
      </c>
      <c r="O99" s="0" t="n">
        <v>328</v>
      </c>
      <c r="P99" s="0" t="n">
        <v>0</v>
      </c>
      <c r="Q99" s="0" t="n">
        <v>11</v>
      </c>
      <c r="R99" s="27" t="n">
        <v>0</v>
      </c>
      <c r="S99" s="0" t="n">
        <v>33</v>
      </c>
      <c r="T99" s="0" t="n">
        <v>133</v>
      </c>
      <c r="U99" s="0" t="n">
        <v>322</v>
      </c>
      <c r="V99" s="0" t="n">
        <v>0</v>
      </c>
      <c r="W99" s="0" t="n">
        <v>3</v>
      </c>
      <c r="X99" s="27" t="n">
        <v>0</v>
      </c>
      <c r="Y99" s="0" t="n">
        <v>25</v>
      </c>
      <c r="Z99" s="0" t="n">
        <v>123</v>
      </c>
      <c r="AA99" s="0" t="n">
        <v>422</v>
      </c>
      <c r="AB99" s="0" t="n">
        <v>0</v>
      </c>
      <c r="AC99" s="0" t="n">
        <v>1</v>
      </c>
      <c r="AD99" s="27" t="n">
        <v>0</v>
      </c>
      <c r="AE99" s="0" t="n">
        <v>69</v>
      </c>
      <c r="AF99" s="0" t="n">
        <v>167</v>
      </c>
      <c r="AG99" s="0" t="n">
        <v>42</v>
      </c>
      <c r="AH99" s="0" t="n">
        <v>0</v>
      </c>
      <c r="AI99" s="0" t="n">
        <v>0</v>
      </c>
      <c r="AJ99" s="0" t="n">
        <v>0</v>
      </c>
    </row>
    <row r="100" customFormat="false" ht="14.5" hidden="false" customHeight="false" outlineLevel="0" collapsed="false">
      <c r="A100" s="0" t="s">
        <v>340</v>
      </c>
      <c r="D100" s="30"/>
      <c r="E100" s="30"/>
      <c r="F100" s="0" t="n">
        <v>992</v>
      </c>
      <c r="G100" s="0" t="n">
        <v>10</v>
      </c>
      <c r="H100" s="0" t="n">
        <v>0</v>
      </c>
      <c r="I100" s="0" t="n">
        <v>0</v>
      </c>
      <c r="J100" s="0" t="n">
        <v>0</v>
      </c>
      <c r="K100" s="0" t="n">
        <v>0</v>
      </c>
      <c r="L100" s="27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27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27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27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</row>
    <row r="101" customFormat="false" ht="14.5" hidden="false" customHeight="false" outlineLevel="0" collapsed="false">
      <c r="A101" s="0" t="s">
        <v>341</v>
      </c>
      <c r="D101" s="30"/>
      <c r="E101" s="30"/>
      <c r="F101" s="0" t="n">
        <v>9</v>
      </c>
      <c r="G101" s="0" t="n">
        <v>781</v>
      </c>
      <c r="H101" s="0" t="n">
        <v>5</v>
      </c>
      <c r="I101" s="0" t="n">
        <v>0</v>
      </c>
      <c r="J101" s="0" t="n">
        <v>0</v>
      </c>
      <c r="K101" s="0" t="n">
        <v>0</v>
      </c>
      <c r="L101" s="27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27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27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27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</row>
    <row r="102" customFormat="false" ht="14.5" hidden="false" customHeight="false" outlineLevel="0" collapsed="false">
      <c r="A102" s="0" t="s">
        <v>342</v>
      </c>
      <c r="B102" s="0" t="n">
        <v>18.514</v>
      </c>
      <c r="C102" s="0" t="n">
        <v>45.88524</v>
      </c>
      <c r="D102" s="30" t="n">
        <f aca="false">(generell!$C$2-C102)/generell!$G$8*generell!$F$9+1</f>
        <v>53.8892260941527</v>
      </c>
      <c r="E102" s="30" t="n">
        <f aca="false">(B102-generell!$B$5)/generell!$G$10*generell!$F$11+1</f>
        <v>34.4265760398663</v>
      </c>
      <c r="F102" s="0" t="n">
        <v>5</v>
      </c>
      <c r="G102" s="0" t="n">
        <v>182</v>
      </c>
      <c r="H102" s="0" t="n">
        <v>28</v>
      </c>
      <c r="I102" s="0" t="n">
        <v>1</v>
      </c>
      <c r="J102" s="0" t="n">
        <v>0</v>
      </c>
      <c r="K102" s="0" t="n">
        <v>0</v>
      </c>
      <c r="L102" s="27" t="n">
        <v>0</v>
      </c>
      <c r="M102" s="0" t="n">
        <v>58</v>
      </c>
      <c r="N102" s="0" t="n">
        <v>213</v>
      </c>
      <c r="O102" s="0" t="n">
        <v>32</v>
      </c>
      <c r="P102" s="0" t="n">
        <v>0</v>
      </c>
      <c r="Q102" s="0" t="n">
        <v>0</v>
      </c>
      <c r="R102" s="27" t="n">
        <v>0</v>
      </c>
      <c r="S102" s="0" t="n">
        <v>49</v>
      </c>
      <c r="T102" s="0" t="n">
        <v>217</v>
      </c>
      <c r="U102" s="0" t="n">
        <v>65</v>
      </c>
      <c r="V102" s="0" t="n">
        <v>0</v>
      </c>
      <c r="W102" s="0" t="n">
        <v>0</v>
      </c>
      <c r="X102" s="27" t="n">
        <v>0</v>
      </c>
      <c r="Y102" s="0" t="n">
        <v>50</v>
      </c>
      <c r="Z102" s="0" t="n">
        <v>254</v>
      </c>
      <c r="AA102" s="0" t="n">
        <v>23</v>
      </c>
      <c r="AB102" s="0" t="n">
        <v>1</v>
      </c>
      <c r="AC102" s="0" t="n">
        <v>0</v>
      </c>
      <c r="AD102" s="27" t="n">
        <v>0</v>
      </c>
      <c r="AE102" s="0" t="n">
        <v>89</v>
      </c>
      <c r="AF102" s="0" t="n">
        <v>282</v>
      </c>
      <c r="AG102" s="0" t="n">
        <v>2</v>
      </c>
      <c r="AH102" s="0" t="n">
        <v>0</v>
      </c>
      <c r="AI102" s="0" t="n">
        <v>1</v>
      </c>
      <c r="AJ102" s="0" t="n">
        <v>0</v>
      </c>
    </row>
    <row r="103" customFormat="false" ht="14.5" hidden="false" customHeight="false" outlineLevel="0" collapsed="false">
      <c r="A103" s="0" t="s">
        <v>343</v>
      </c>
      <c r="B103" s="0" t="n">
        <v>18.45389</v>
      </c>
      <c r="C103" s="0" t="n">
        <v>45.86889</v>
      </c>
      <c r="D103" s="30" t="n">
        <f aca="false">(generell!$C$2-C103)/generell!$G$8*generell!$F$9+1</f>
        <v>54.7765627432344</v>
      </c>
      <c r="E103" s="30" t="n">
        <f aca="false">(B103-generell!$B$5)/generell!$G$10*generell!$F$11+1</f>
        <v>32.1560921997569</v>
      </c>
      <c r="F103" s="0" t="n">
        <v>151</v>
      </c>
      <c r="G103" s="0" t="n">
        <v>1386</v>
      </c>
      <c r="H103" s="0" t="n">
        <v>172</v>
      </c>
      <c r="I103" s="0" t="n">
        <v>1</v>
      </c>
      <c r="J103" s="0" t="n">
        <v>0</v>
      </c>
      <c r="K103" s="0" t="n">
        <v>0</v>
      </c>
      <c r="L103" s="27" t="n">
        <v>0</v>
      </c>
      <c r="M103" s="0" t="n">
        <v>420</v>
      </c>
      <c r="N103" s="0" t="n">
        <v>1824</v>
      </c>
      <c r="O103" s="0" t="n">
        <v>220</v>
      </c>
      <c r="P103" s="0" t="n">
        <v>4</v>
      </c>
      <c r="Q103" s="0" t="n">
        <v>5</v>
      </c>
      <c r="R103" s="27" t="n">
        <v>0</v>
      </c>
      <c r="S103" s="0" t="n">
        <v>413</v>
      </c>
      <c r="T103" s="0" t="n">
        <v>1918</v>
      </c>
      <c r="U103" s="0" t="n">
        <v>212</v>
      </c>
      <c r="V103" s="0" t="n">
        <v>1</v>
      </c>
      <c r="W103" s="0" t="n">
        <v>5</v>
      </c>
      <c r="X103" s="27" t="n">
        <v>0</v>
      </c>
      <c r="Y103" s="0" t="n">
        <v>379</v>
      </c>
      <c r="Z103" s="0" t="n">
        <v>1805</v>
      </c>
      <c r="AA103" s="0" t="n">
        <v>139</v>
      </c>
      <c r="AB103" s="0" t="n">
        <v>0</v>
      </c>
      <c r="AC103" s="0" t="n">
        <v>4</v>
      </c>
      <c r="AD103" s="27" t="n">
        <v>0</v>
      </c>
      <c r="AE103" s="0" t="n">
        <v>553</v>
      </c>
      <c r="AF103" s="0" t="n">
        <v>1655</v>
      </c>
      <c r="AG103" s="0" t="n">
        <v>28</v>
      </c>
      <c r="AH103" s="0" t="n">
        <v>0</v>
      </c>
      <c r="AI103" s="0" t="n">
        <v>1</v>
      </c>
      <c r="AJ103" s="0" t="n">
        <v>1</v>
      </c>
    </row>
    <row r="104" customFormat="false" ht="14.5" hidden="false" customHeight="false" outlineLevel="0" collapsed="false">
      <c r="A104" s="0" t="s">
        <v>344</v>
      </c>
      <c r="B104" s="0" t="n">
        <v>18.47528</v>
      </c>
      <c r="C104" s="0" t="n">
        <v>45.87639</v>
      </c>
      <c r="D104" s="30" t="n">
        <f aca="false">(generell!$C$2-C104)/generell!$G$8*generell!$F$9+1</f>
        <v>54.3695275831052</v>
      </c>
      <c r="E104" s="30" t="n">
        <f aca="false">(B104-generell!$B$5)/generell!$G$10*generell!$F$11+1</f>
        <v>32.9640384539566</v>
      </c>
      <c r="F104" s="0" t="n">
        <v>10</v>
      </c>
      <c r="G104" s="0" t="n">
        <v>286</v>
      </c>
      <c r="H104" s="0" t="n">
        <v>2</v>
      </c>
      <c r="I104" s="0" t="n">
        <v>0</v>
      </c>
      <c r="J104" s="0" t="n">
        <v>0</v>
      </c>
      <c r="K104" s="0" t="n">
        <v>0</v>
      </c>
      <c r="L104" s="27" t="n">
        <v>0</v>
      </c>
      <c r="M104" s="0" t="n">
        <v>21</v>
      </c>
      <c r="N104" s="0" t="n">
        <v>342</v>
      </c>
      <c r="O104" s="0" t="n">
        <v>1</v>
      </c>
      <c r="P104" s="0" t="n">
        <v>0</v>
      </c>
      <c r="Q104" s="0" t="n">
        <v>0</v>
      </c>
      <c r="R104" s="27" t="n">
        <v>0</v>
      </c>
      <c r="S104" s="0" t="n">
        <v>37</v>
      </c>
      <c r="T104" s="0" t="n">
        <v>381</v>
      </c>
      <c r="U104" s="0" t="n">
        <v>9</v>
      </c>
      <c r="V104" s="0" t="n">
        <v>2</v>
      </c>
      <c r="W104" s="0" t="n">
        <v>1</v>
      </c>
      <c r="X104" s="27" t="n">
        <v>0</v>
      </c>
      <c r="Y104" s="0" t="n">
        <v>36</v>
      </c>
      <c r="Z104" s="0" t="n">
        <v>401</v>
      </c>
      <c r="AA104" s="0" t="n">
        <v>1</v>
      </c>
      <c r="AB104" s="0" t="n">
        <v>0</v>
      </c>
      <c r="AC104" s="0" t="n">
        <v>0</v>
      </c>
      <c r="AD104" s="27" t="n">
        <v>0</v>
      </c>
      <c r="AE104" s="0" t="n">
        <v>70</v>
      </c>
      <c r="AF104" s="0" t="n">
        <v>360</v>
      </c>
      <c r="AG104" s="0" t="n">
        <v>1</v>
      </c>
      <c r="AH104" s="0" t="n">
        <v>0</v>
      </c>
      <c r="AI104" s="0" t="n">
        <v>0</v>
      </c>
      <c r="AJ104" s="0" t="n">
        <v>0</v>
      </c>
    </row>
    <row r="105" customFormat="false" ht="14.5" hidden="false" customHeight="false" outlineLevel="0" collapsed="false">
      <c r="A105" s="0" t="s">
        <v>345</v>
      </c>
      <c r="D105" s="30"/>
      <c r="E105" s="30"/>
      <c r="F105" s="0" t="n">
        <v>1756</v>
      </c>
      <c r="G105" s="0" t="n">
        <v>422</v>
      </c>
      <c r="H105" s="0" t="n">
        <v>11</v>
      </c>
      <c r="I105" s="0" t="n">
        <v>5</v>
      </c>
      <c r="J105" s="0" t="n">
        <v>0</v>
      </c>
      <c r="K105" s="0" t="n">
        <v>0</v>
      </c>
      <c r="L105" s="27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27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27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27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</row>
    <row r="106" customFormat="false" ht="14.5" hidden="false" customHeight="false" outlineLevel="0" collapsed="false">
      <c r="D106" s="30"/>
      <c r="E106" s="30"/>
    </row>
    <row r="107" customFormat="false" ht="14.5" hidden="false" customHeight="false" outlineLevel="0" collapsed="false">
      <c r="A107" s="12" t="s">
        <v>346</v>
      </c>
      <c r="D107" s="30"/>
      <c r="E107" s="30"/>
      <c r="F107" s="0" t="n">
        <f aca="false">SUM(F108:F162)</f>
        <v>25659</v>
      </c>
      <c r="G107" s="0" t="n">
        <f aca="false">SUM(G108:G162)</f>
        <v>4077</v>
      </c>
      <c r="H107" s="0" t="n">
        <f aca="false">SUM(H108:H162)</f>
        <v>3459</v>
      </c>
      <c r="I107" s="0" t="n">
        <f aca="false">SUM(I108:I162)</f>
        <v>24</v>
      </c>
      <c r="J107" s="0" t="n">
        <v>0</v>
      </c>
      <c r="K107" s="0" t="n">
        <v>0</v>
      </c>
      <c r="L107" s="27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27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27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27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</row>
    <row r="108" customFormat="false" ht="14.5" hidden="false" customHeight="false" outlineLevel="0" collapsed="false">
      <c r="A108" s="0" t="s">
        <v>347</v>
      </c>
      <c r="B108" s="0" t="n">
        <v>18.06278</v>
      </c>
      <c r="C108" s="0" t="n">
        <v>45.85056</v>
      </c>
      <c r="D108" s="30" t="n">
        <f aca="false">(generell!$C$2-C108)/generell!$G$8*generell!$F$9+1</f>
        <v>55.77135667459</v>
      </c>
      <c r="E108" s="30" t="n">
        <f aca="false">(B108-generell!$B$5)/generell!$G$10*generell!$F$11+1</f>
        <v>17.383027240429</v>
      </c>
      <c r="F108" s="0" t="n">
        <v>309</v>
      </c>
      <c r="G108" s="0" t="n">
        <v>2</v>
      </c>
      <c r="H108" s="0" t="n">
        <v>0</v>
      </c>
      <c r="I108" s="0" t="n">
        <v>0</v>
      </c>
      <c r="J108" s="0" t="n">
        <v>0</v>
      </c>
      <c r="K108" s="0" t="n">
        <v>0</v>
      </c>
      <c r="L108" s="27" t="n">
        <v>0</v>
      </c>
      <c r="M108" s="0" t="n">
        <v>306</v>
      </c>
      <c r="N108" s="0" t="n">
        <v>0</v>
      </c>
      <c r="O108" s="0" t="n">
        <v>0</v>
      </c>
      <c r="P108" s="0" t="n">
        <v>0</v>
      </c>
      <c r="Q108" s="0" t="n">
        <v>0</v>
      </c>
      <c r="R108" s="27" t="n">
        <v>0</v>
      </c>
      <c r="S108" s="0" t="n">
        <v>303</v>
      </c>
      <c r="T108" s="0" t="n">
        <v>3</v>
      </c>
      <c r="U108" s="0" t="n">
        <v>0</v>
      </c>
      <c r="V108" s="0" t="n">
        <v>0</v>
      </c>
      <c r="W108" s="0" t="n">
        <v>0</v>
      </c>
      <c r="X108" s="27" t="n">
        <v>0</v>
      </c>
      <c r="Y108" s="0" t="n">
        <v>323</v>
      </c>
      <c r="Z108" s="0" t="n">
        <v>6</v>
      </c>
      <c r="AA108" s="0" t="n">
        <v>0</v>
      </c>
      <c r="AB108" s="0" t="n">
        <v>0</v>
      </c>
      <c r="AC108" s="0" t="n">
        <v>0</v>
      </c>
      <c r="AD108" s="27" t="n">
        <v>0</v>
      </c>
      <c r="AE108" s="0" t="n">
        <v>325</v>
      </c>
      <c r="AF108" s="0" t="n">
        <v>2</v>
      </c>
      <c r="AG108" s="0" t="n">
        <v>0</v>
      </c>
      <c r="AH108" s="0" t="n">
        <v>0</v>
      </c>
      <c r="AI108" s="0" t="n">
        <v>0</v>
      </c>
      <c r="AJ108" s="0" t="n">
        <v>0</v>
      </c>
    </row>
    <row r="109" customFormat="false" ht="14.5" hidden="false" customHeight="false" outlineLevel="0" collapsed="false">
      <c r="A109" s="0" t="s">
        <v>348</v>
      </c>
      <c r="B109" s="0" t="n">
        <v>18.41806</v>
      </c>
      <c r="C109" s="0" t="n">
        <v>45.90722</v>
      </c>
      <c r="D109" s="30" t="n">
        <f aca="false">(generell!$C$2-C109)/generell!$G$8*generell!$F$9+1</f>
        <v>52.6963417182009</v>
      </c>
      <c r="E109" s="30" t="n">
        <f aca="false">(B109-generell!$B$5)/generell!$G$10*generell!$F$11+1</f>
        <v>30.8027161227128</v>
      </c>
      <c r="F109" s="0" t="n">
        <v>4</v>
      </c>
      <c r="G109" s="0" t="n">
        <v>303</v>
      </c>
      <c r="H109" s="0" t="n">
        <v>7</v>
      </c>
      <c r="I109" s="0" t="n">
        <v>2</v>
      </c>
      <c r="J109" s="0" t="n">
        <v>0</v>
      </c>
      <c r="K109" s="0" t="n">
        <v>0</v>
      </c>
      <c r="L109" s="27" t="n">
        <v>0</v>
      </c>
      <c r="M109" s="0" t="n">
        <v>11</v>
      </c>
      <c r="N109" s="0" t="n">
        <v>418</v>
      </c>
      <c r="O109" s="0" t="n">
        <v>3</v>
      </c>
      <c r="P109" s="0" t="n">
        <v>0</v>
      </c>
      <c r="Q109" s="0" t="n">
        <v>2</v>
      </c>
      <c r="R109" s="27" t="n">
        <v>0</v>
      </c>
      <c r="S109" s="0" t="n">
        <v>83</v>
      </c>
      <c r="T109" s="0" t="n">
        <v>324</v>
      </c>
      <c r="U109" s="0" t="n">
        <v>0</v>
      </c>
      <c r="V109" s="0" t="n">
        <v>0</v>
      </c>
      <c r="W109" s="0" t="n">
        <v>0</v>
      </c>
      <c r="X109" s="27" t="n">
        <v>0</v>
      </c>
      <c r="Y109" s="0" t="n">
        <v>31</v>
      </c>
      <c r="Z109" s="0" t="n">
        <v>400</v>
      </c>
      <c r="AA109" s="0" t="n">
        <v>6</v>
      </c>
      <c r="AB109" s="0" t="n">
        <v>0</v>
      </c>
      <c r="AC109" s="0" t="n">
        <v>2</v>
      </c>
      <c r="AD109" s="27" t="n">
        <v>0</v>
      </c>
      <c r="AE109" s="0" t="n">
        <v>63</v>
      </c>
      <c r="AF109" s="0" t="n">
        <v>375</v>
      </c>
      <c r="AG109" s="0" t="n">
        <v>0</v>
      </c>
      <c r="AH109" s="0" t="n">
        <v>0</v>
      </c>
      <c r="AI109" s="0" t="n">
        <v>0</v>
      </c>
      <c r="AJ109" s="0" t="n">
        <v>0</v>
      </c>
    </row>
    <row r="110" customFormat="false" ht="14.5" hidden="false" customHeight="false" outlineLevel="0" collapsed="false">
      <c r="A110" s="0" t="s">
        <v>349</v>
      </c>
      <c r="B110" s="0" t="n">
        <v>18.43263</v>
      </c>
      <c r="C110" s="0" t="n">
        <v>45.79108</v>
      </c>
      <c r="D110" s="30" t="n">
        <f aca="false">(generell!$C$2-C110)/generell!$G$8*generell!$F$9+1</f>
        <v>58.9994168511877</v>
      </c>
      <c r="E110" s="30" t="n">
        <f aca="false">(B110-generell!$B$5)/generell!$G$10*generell!$F$11+1</f>
        <v>31.3530563248488</v>
      </c>
      <c r="F110" s="32" t="n">
        <v>464</v>
      </c>
      <c r="G110" s="32" t="n">
        <v>658</v>
      </c>
      <c r="H110" s="32" t="n">
        <v>542</v>
      </c>
      <c r="I110" s="0" t="n">
        <v>1</v>
      </c>
      <c r="J110" s="0" t="n">
        <v>0</v>
      </c>
      <c r="K110" s="0" t="n">
        <v>0</v>
      </c>
      <c r="L110" s="27" t="n">
        <v>0</v>
      </c>
      <c r="M110" s="32" t="n">
        <v>561</v>
      </c>
      <c r="N110" s="32" t="n">
        <v>925</v>
      </c>
      <c r="O110" s="32" t="n">
        <v>609</v>
      </c>
      <c r="P110" s="32" t="n">
        <v>1</v>
      </c>
      <c r="Q110" s="0" t="n">
        <v>32</v>
      </c>
      <c r="R110" s="27" t="n">
        <v>0</v>
      </c>
      <c r="S110" s="32" t="n">
        <v>726</v>
      </c>
      <c r="T110" s="32" t="n">
        <v>1122</v>
      </c>
      <c r="U110" s="32" t="n">
        <v>661</v>
      </c>
      <c r="V110" s="0" t="n">
        <v>7</v>
      </c>
      <c r="W110" s="0" t="s">
        <v>350</v>
      </c>
      <c r="X110" s="27" t="n">
        <v>0</v>
      </c>
      <c r="Y110" s="32" t="n">
        <v>916</v>
      </c>
      <c r="Z110" s="32" t="n">
        <v>952</v>
      </c>
      <c r="AA110" s="32" t="n">
        <v>416</v>
      </c>
      <c r="AB110" s="0" t="n">
        <v>3</v>
      </c>
      <c r="AC110" s="0" t="s">
        <v>351</v>
      </c>
      <c r="AD110" s="27" t="n">
        <v>0</v>
      </c>
      <c r="AE110" s="32" t="n">
        <v>1887</v>
      </c>
      <c r="AF110" s="32" t="n">
        <v>458</v>
      </c>
      <c r="AG110" s="32" t="n">
        <v>49</v>
      </c>
      <c r="AH110" s="0" t="n">
        <v>0</v>
      </c>
      <c r="AI110" s="32" t="n">
        <v>60</v>
      </c>
      <c r="AJ110" s="32" t="n">
        <v>9</v>
      </c>
    </row>
    <row r="111" customFormat="false" ht="14.5" hidden="false" customHeight="false" outlineLevel="0" collapsed="false">
      <c r="A111" s="0" t="s">
        <v>352</v>
      </c>
      <c r="B111" s="0" t="n">
        <v>17.96635</v>
      </c>
      <c r="C111" s="0" t="n">
        <v>45.8956</v>
      </c>
      <c r="D111" s="30" t="n">
        <f aca="false">(generell!$C$2-C111)/generell!$G$8*generell!$F$9+1</f>
        <v>53.3269748596277</v>
      </c>
      <c r="E111" s="30" t="n">
        <f aca="false">(B111-generell!$B$5)/generell!$G$10*generell!$F$11+1</f>
        <v>13.7406589705611</v>
      </c>
      <c r="F111" s="0" t="n">
        <v>352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27" t="n">
        <v>0</v>
      </c>
      <c r="M111" s="0" t="n">
        <v>338</v>
      </c>
      <c r="N111" s="0" t="n">
        <v>1</v>
      </c>
      <c r="O111" s="0" t="n">
        <v>0</v>
      </c>
      <c r="P111" s="0" t="n">
        <v>0</v>
      </c>
      <c r="Q111" s="0" t="n">
        <v>0</v>
      </c>
      <c r="R111" s="27" t="n">
        <v>0</v>
      </c>
      <c r="S111" s="0" t="n">
        <v>345</v>
      </c>
      <c r="T111" s="0" t="n">
        <v>0</v>
      </c>
      <c r="U111" s="0" t="n">
        <v>0</v>
      </c>
      <c r="V111" s="0" t="n">
        <v>0</v>
      </c>
      <c r="W111" s="0" t="n">
        <v>0</v>
      </c>
      <c r="X111" s="27" t="n">
        <v>0</v>
      </c>
      <c r="Y111" s="0" t="n">
        <v>267</v>
      </c>
      <c r="Z111" s="0" t="n">
        <v>0</v>
      </c>
      <c r="AA111" s="0" t="n">
        <v>0</v>
      </c>
      <c r="AB111" s="0" t="n">
        <v>0</v>
      </c>
      <c r="AC111" s="0" t="n">
        <v>0</v>
      </c>
      <c r="AD111" s="27" t="n">
        <v>0</v>
      </c>
      <c r="AE111" s="0" t="n">
        <v>251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1</v>
      </c>
    </row>
    <row r="112" customFormat="false" ht="14.5" hidden="false" customHeight="false" outlineLevel="0" collapsed="false">
      <c r="A112" s="0" t="s">
        <v>353</v>
      </c>
      <c r="D112" s="30"/>
      <c r="E112" s="30"/>
      <c r="F112" s="0" t="n">
        <v>401</v>
      </c>
      <c r="G112" s="0" t="n">
        <v>86</v>
      </c>
      <c r="H112" s="0" t="n">
        <v>4</v>
      </c>
      <c r="I112" s="0" t="n">
        <v>0</v>
      </c>
      <c r="J112" s="0" t="n">
        <v>0</v>
      </c>
      <c r="K112" s="0" t="n">
        <v>0</v>
      </c>
      <c r="L112" s="27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27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27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27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</row>
    <row r="113" customFormat="false" ht="14.5" hidden="false" customHeight="false" outlineLevel="0" collapsed="false">
      <c r="A113" s="0" t="s">
        <v>354</v>
      </c>
      <c r="B113" s="0" t="n">
        <v>18.25948</v>
      </c>
      <c r="C113" s="0" t="n">
        <v>45.9093</v>
      </c>
      <c r="D113" s="30" t="n">
        <f aca="false">(generell!$C$2-C113)/generell!$G$8*generell!$F$9+1</f>
        <v>52.5834573004584</v>
      </c>
      <c r="E113" s="30" t="n">
        <f aca="false">(B113-generell!$B$5)/generell!$G$10*generell!$F$11+1</f>
        <v>24.8128088300068</v>
      </c>
      <c r="F113" s="0" t="n">
        <v>605</v>
      </c>
      <c r="G113" s="0" t="n">
        <v>7</v>
      </c>
      <c r="H113" s="0" t="n">
        <v>0</v>
      </c>
      <c r="I113" s="0" t="n">
        <v>2</v>
      </c>
      <c r="J113" s="0" t="n">
        <v>1</v>
      </c>
      <c r="K113" s="0" t="n">
        <v>0</v>
      </c>
      <c r="L113" s="27" t="n">
        <v>0</v>
      </c>
      <c r="M113" s="0" t="n">
        <v>673</v>
      </c>
      <c r="N113" s="0" t="n">
        <v>56</v>
      </c>
      <c r="O113" s="0" t="n">
        <v>1</v>
      </c>
      <c r="P113" s="0" t="n">
        <v>0</v>
      </c>
      <c r="Q113" s="0" t="n">
        <v>0</v>
      </c>
      <c r="R113" s="27" t="n">
        <v>0</v>
      </c>
      <c r="S113" s="0" t="n">
        <v>708</v>
      </c>
      <c r="T113" s="0" t="n">
        <v>19</v>
      </c>
      <c r="U113" s="0" t="n">
        <v>0</v>
      </c>
      <c r="V113" s="0" t="n">
        <v>0</v>
      </c>
      <c r="W113" s="0" t="n">
        <v>0</v>
      </c>
      <c r="X113" s="27" t="n">
        <v>0</v>
      </c>
      <c r="Y113" s="0" t="n">
        <v>586</v>
      </c>
      <c r="Z113" s="0" t="n">
        <v>14</v>
      </c>
      <c r="AA113" s="0" t="n">
        <v>3</v>
      </c>
      <c r="AB113" s="0" t="n">
        <v>0</v>
      </c>
      <c r="AC113" s="0" t="n">
        <v>2</v>
      </c>
      <c r="AD113" s="27" t="n">
        <v>0</v>
      </c>
      <c r="AE113" s="0" t="n">
        <v>543</v>
      </c>
      <c r="AF113" s="0" t="n">
        <v>78</v>
      </c>
      <c r="AG113" s="0" t="n">
        <v>12</v>
      </c>
      <c r="AH113" s="0" t="n">
        <v>0</v>
      </c>
      <c r="AI113" s="0" t="n">
        <v>0</v>
      </c>
      <c r="AJ113" s="0" t="n">
        <v>0</v>
      </c>
    </row>
    <row r="114" customFormat="false" ht="14.5" hidden="false" customHeight="false" outlineLevel="0" collapsed="false">
      <c r="A114" s="0" t="s">
        <v>355</v>
      </c>
      <c r="B114" s="0" t="n">
        <v>18.21644</v>
      </c>
      <c r="C114" s="0" t="n">
        <v>45.89509</v>
      </c>
      <c r="D114" s="30" t="n">
        <f aca="false">(generell!$C$2-C114)/generell!$G$8*generell!$F$9+1</f>
        <v>53.3546532505164</v>
      </c>
      <c r="E114" s="30" t="n">
        <f aca="false">(B114-generell!$B$5)/generell!$G$10*generell!$F$11+1</f>
        <v>23.1870955630244</v>
      </c>
      <c r="F114" s="0" t="n">
        <v>266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27" t="n">
        <v>0</v>
      </c>
      <c r="M114" s="0" t="n">
        <v>284</v>
      </c>
      <c r="N114" s="0" t="n">
        <v>4</v>
      </c>
      <c r="O114" s="0" t="n">
        <v>2</v>
      </c>
      <c r="P114" s="0" t="n">
        <v>0</v>
      </c>
      <c r="Q114" s="0" t="n">
        <v>0</v>
      </c>
      <c r="R114" s="27" t="n">
        <v>0</v>
      </c>
      <c r="S114" s="0" t="n">
        <v>259</v>
      </c>
      <c r="T114" s="0" t="n">
        <v>14</v>
      </c>
      <c r="U114" s="0" t="n">
        <v>1</v>
      </c>
      <c r="V114" s="0" t="n">
        <v>0</v>
      </c>
      <c r="W114" s="0" t="n">
        <v>0</v>
      </c>
      <c r="X114" s="27" t="n">
        <v>0</v>
      </c>
      <c r="Y114" s="0" t="n">
        <v>240</v>
      </c>
      <c r="Z114" s="0" t="n">
        <v>23</v>
      </c>
      <c r="AA114" s="0" t="n">
        <v>0</v>
      </c>
      <c r="AB114" s="0" t="n">
        <v>0</v>
      </c>
      <c r="AC114" s="0" t="n">
        <v>0</v>
      </c>
      <c r="AD114" s="27" t="n">
        <v>0</v>
      </c>
      <c r="AE114" s="0" t="n">
        <v>248</v>
      </c>
      <c r="AF114" s="0" t="n">
        <v>12</v>
      </c>
      <c r="AG114" s="0" t="n">
        <v>0</v>
      </c>
      <c r="AH114" s="0" t="n">
        <v>0</v>
      </c>
      <c r="AI114" s="0" t="n">
        <v>0</v>
      </c>
      <c r="AJ114" s="0" t="n">
        <v>1</v>
      </c>
    </row>
    <row r="115" customFormat="false" ht="14.5" hidden="false" customHeight="false" outlineLevel="0" collapsed="false">
      <c r="A115" s="0" t="s">
        <v>356</v>
      </c>
      <c r="B115" s="0" t="n">
        <v>18.16722</v>
      </c>
      <c r="C115" s="0" t="n">
        <v>45.81277</v>
      </c>
      <c r="D115" s="30" t="n">
        <f aca="false">(generell!$C$2-C115)/generell!$G$8*generell!$F$9+1</f>
        <v>57.8222711680942</v>
      </c>
      <c r="E115" s="30" t="n">
        <f aca="false">(B115-generell!$B$5)/generell!$G$10*generell!$F$11+1</f>
        <v>21.3279504189522</v>
      </c>
      <c r="F115" s="0" t="n">
        <v>402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27" t="n">
        <v>0</v>
      </c>
      <c r="M115" s="0" t="n">
        <v>387</v>
      </c>
      <c r="N115" s="0" t="n">
        <v>0</v>
      </c>
      <c r="O115" s="0" t="n">
        <v>0</v>
      </c>
      <c r="P115" s="0" t="n">
        <v>0</v>
      </c>
      <c r="Q115" s="0" t="n">
        <v>0</v>
      </c>
      <c r="R115" s="27" t="n">
        <v>0</v>
      </c>
      <c r="S115" s="0" t="n">
        <v>354</v>
      </c>
      <c r="T115" s="0" t="n">
        <v>0</v>
      </c>
      <c r="U115" s="0" t="n">
        <v>0</v>
      </c>
      <c r="V115" s="0" t="n">
        <v>0</v>
      </c>
      <c r="W115" s="0" t="n">
        <v>0</v>
      </c>
      <c r="X115" s="27" t="n">
        <v>0</v>
      </c>
      <c r="Y115" s="0" t="n">
        <v>326</v>
      </c>
      <c r="Z115" s="0" t="n">
        <v>0</v>
      </c>
      <c r="AA115" s="0" t="n">
        <v>0</v>
      </c>
      <c r="AB115" s="0" t="n">
        <v>0</v>
      </c>
      <c r="AC115" s="0" t="n">
        <v>2</v>
      </c>
      <c r="AD115" s="27" t="n">
        <v>0</v>
      </c>
      <c r="AE115" s="0" t="n">
        <v>391</v>
      </c>
      <c r="AF115" s="0" t="n">
        <v>7</v>
      </c>
      <c r="AG115" s="0" t="n">
        <v>2</v>
      </c>
      <c r="AH115" s="0" t="n">
        <v>0</v>
      </c>
      <c r="AI115" s="0" t="n">
        <v>0</v>
      </c>
      <c r="AJ115" s="0" t="n">
        <v>2</v>
      </c>
    </row>
    <row r="116" customFormat="false" ht="14.5" hidden="false" customHeight="false" outlineLevel="0" collapsed="false">
      <c r="A116" s="0" t="s">
        <v>357</v>
      </c>
      <c r="B116" s="0" t="n">
        <v>18.13861</v>
      </c>
      <c r="C116" s="0" t="n">
        <v>45.82917</v>
      </c>
      <c r="D116" s="30" t="n">
        <f aca="false">(generell!$C$2-C116)/generell!$G$8*generell!$F$9+1</f>
        <v>56.9322209512785</v>
      </c>
      <c r="E116" s="30" t="n">
        <f aca="false">(B116-generell!$B$5)/generell!$G$10*generell!$F$11+1</f>
        <v>20.2472892533303</v>
      </c>
      <c r="F116" s="0" t="n">
        <v>427</v>
      </c>
      <c r="G116" s="0" t="n">
        <v>5</v>
      </c>
      <c r="H116" s="0" t="n">
        <v>0</v>
      </c>
      <c r="I116" s="0" t="n">
        <v>0</v>
      </c>
      <c r="J116" s="0" t="n">
        <v>0</v>
      </c>
      <c r="K116" s="0" t="n">
        <v>0</v>
      </c>
      <c r="L116" s="27" t="n">
        <v>0</v>
      </c>
      <c r="M116" s="0" t="n">
        <v>447</v>
      </c>
      <c r="N116" s="0" t="n">
        <v>0</v>
      </c>
      <c r="O116" s="0" t="n">
        <v>1</v>
      </c>
      <c r="P116" s="0" t="n">
        <v>9</v>
      </c>
      <c r="Q116" s="0" t="n">
        <v>0</v>
      </c>
      <c r="R116" s="27" t="n">
        <v>0</v>
      </c>
      <c r="S116" s="0" t="n">
        <v>393</v>
      </c>
      <c r="T116" s="0" t="n">
        <v>1</v>
      </c>
      <c r="U116" s="0" t="n">
        <v>2</v>
      </c>
      <c r="V116" s="0" t="n">
        <v>18</v>
      </c>
      <c r="W116" s="0" t="n">
        <v>0</v>
      </c>
      <c r="X116" s="27" t="n">
        <v>0</v>
      </c>
      <c r="Y116" s="0" t="n">
        <v>363</v>
      </c>
      <c r="Z116" s="0" t="n">
        <v>1</v>
      </c>
      <c r="AA116" s="0" t="n">
        <v>1</v>
      </c>
      <c r="AB116" s="0" t="n">
        <v>8</v>
      </c>
      <c r="AC116" s="0" t="n">
        <v>1</v>
      </c>
      <c r="AD116" s="27" t="n">
        <v>0</v>
      </c>
      <c r="AE116" s="0" t="n">
        <v>405</v>
      </c>
      <c r="AF116" s="0" t="n">
        <v>7</v>
      </c>
      <c r="AG116" s="0" t="n">
        <v>2</v>
      </c>
      <c r="AH116" s="0" t="n">
        <v>2</v>
      </c>
      <c r="AI116" s="0" t="n">
        <v>0</v>
      </c>
      <c r="AJ116" s="0" t="n">
        <v>0</v>
      </c>
    </row>
    <row r="117" customFormat="false" ht="14.5" hidden="false" customHeight="false" outlineLevel="0" collapsed="false">
      <c r="A117" s="0" t="s">
        <v>358</v>
      </c>
      <c r="B117" s="0" t="n">
        <v>18.06694</v>
      </c>
      <c r="C117" s="0" t="n">
        <v>45.8125</v>
      </c>
      <c r="D117" s="30" t="n">
        <f aca="false">(generell!$C$2-C117)/generell!$G$8*generell!$F$9+1</f>
        <v>57.8369244338588</v>
      </c>
      <c r="E117" s="30" t="n">
        <f aca="false">(B117-generell!$B$5)/generell!$G$10*generell!$F$11+1</f>
        <v>17.5401593777581</v>
      </c>
      <c r="F117" s="0" t="n">
        <v>496</v>
      </c>
      <c r="G117" s="0" t="n">
        <v>6</v>
      </c>
      <c r="H117" s="0" t="n">
        <v>1</v>
      </c>
      <c r="I117" s="0" t="n">
        <v>0</v>
      </c>
      <c r="J117" s="0" t="n">
        <v>0</v>
      </c>
      <c r="K117" s="0" t="n">
        <v>0</v>
      </c>
      <c r="L117" s="27" t="n">
        <v>0</v>
      </c>
      <c r="M117" s="0" t="n">
        <v>456</v>
      </c>
      <c r="N117" s="0" t="n">
        <v>1</v>
      </c>
      <c r="O117" s="0" t="n">
        <v>2</v>
      </c>
      <c r="P117" s="0" t="n">
        <v>3</v>
      </c>
      <c r="Q117" s="0" t="n">
        <v>0</v>
      </c>
      <c r="R117" s="27" t="n">
        <v>0</v>
      </c>
      <c r="S117" s="0" t="n">
        <v>462</v>
      </c>
      <c r="T117" s="0" t="n">
        <v>3</v>
      </c>
      <c r="U117" s="0" t="n">
        <v>2</v>
      </c>
      <c r="V117" s="0" t="n">
        <v>0</v>
      </c>
      <c r="W117" s="0" t="n">
        <v>2</v>
      </c>
      <c r="X117" s="27" t="n">
        <v>0</v>
      </c>
      <c r="Y117" s="0" t="n">
        <v>470</v>
      </c>
      <c r="Z117" s="0" t="n">
        <v>3</v>
      </c>
      <c r="AA117" s="0" t="n">
        <v>3</v>
      </c>
      <c r="AB117" s="0" t="n">
        <v>0</v>
      </c>
      <c r="AC117" s="0" t="n">
        <v>0</v>
      </c>
      <c r="AD117" s="27" t="n">
        <v>0</v>
      </c>
      <c r="AE117" s="0" t="n">
        <v>600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</row>
    <row r="118" customFormat="false" ht="14.5" hidden="false" customHeight="false" outlineLevel="0" collapsed="false">
      <c r="A118" s="0" t="s">
        <v>359</v>
      </c>
      <c r="B118" s="0" t="n">
        <v>18.23333</v>
      </c>
      <c r="C118" s="0" t="n">
        <v>45.79639</v>
      </c>
      <c r="D118" s="30" t="n">
        <f aca="false">(generell!$C$2-C118)/generell!$G$8*generell!$F$9+1</f>
        <v>58.7112359578161</v>
      </c>
      <c r="E118" s="30" t="n">
        <f aca="false">(B118-generell!$B$5)/generell!$G$10*generell!$F$11+1</f>
        <v>23.8250671494401</v>
      </c>
      <c r="F118" s="0" t="n">
        <v>463</v>
      </c>
      <c r="G118" s="0" t="n">
        <v>3</v>
      </c>
      <c r="H118" s="0" t="n">
        <v>0</v>
      </c>
      <c r="I118" s="0" t="n">
        <v>0</v>
      </c>
      <c r="J118" s="0" t="n">
        <v>0</v>
      </c>
      <c r="K118" s="0" t="n">
        <v>0</v>
      </c>
      <c r="L118" s="27" t="n">
        <v>0</v>
      </c>
      <c r="M118" s="0" t="n">
        <v>423</v>
      </c>
      <c r="N118" s="0" t="n">
        <v>0</v>
      </c>
      <c r="O118" s="0" t="n">
        <v>0</v>
      </c>
      <c r="P118" s="0" t="n">
        <v>0</v>
      </c>
      <c r="Q118" s="0" t="n">
        <v>0</v>
      </c>
      <c r="R118" s="27" t="n">
        <v>0</v>
      </c>
      <c r="S118" s="0" t="n">
        <v>422</v>
      </c>
      <c r="T118" s="0" t="n">
        <v>4</v>
      </c>
      <c r="U118" s="0" t="n">
        <v>2</v>
      </c>
      <c r="V118" s="0" t="n">
        <v>0</v>
      </c>
      <c r="W118" s="0" t="s">
        <v>360</v>
      </c>
      <c r="X118" s="27" t="n">
        <v>0</v>
      </c>
      <c r="Y118" s="0" t="n">
        <v>423</v>
      </c>
      <c r="Z118" s="0" t="n">
        <v>0</v>
      </c>
      <c r="AA118" s="0" t="n">
        <v>0</v>
      </c>
      <c r="AB118" s="0" t="n">
        <v>0</v>
      </c>
      <c r="AC118" s="0" t="s">
        <v>361</v>
      </c>
      <c r="AD118" s="27" t="n">
        <v>0</v>
      </c>
      <c r="AE118" s="0" t="n">
        <v>452</v>
      </c>
      <c r="AF118" s="0" t="n">
        <v>6</v>
      </c>
      <c r="AG118" s="0" t="n">
        <v>0</v>
      </c>
      <c r="AH118" s="0" t="n">
        <v>0</v>
      </c>
      <c r="AI118" s="0" t="n">
        <v>0</v>
      </c>
      <c r="AJ118" s="0" t="s">
        <v>362</v>
      </c>
    </row>
    <row r="119" customFormat="false" ht="14.5" hidden="false" customHeight="false" outlineLevel="0" collapsed="false">
      <c r="A119" s="0" t="s">
        <v>363</v>
      </c>
      <c r="B119" s="0" t="n">
        <v>18.29752</v>
      </c>
      <c r="C119" s="0" t="n">
        <v>45.85499</v>
      </c>
      <c r="D119" s="30" t="n">
        <f aca="false">(generell!$C$2-C119)/generell!$G$8*generell!$F$9+1</f>
        <v>55.5309345733404</v>
      </c>
      <c r="E119" s="30" t="n">
        <f aca="false">(B119-generell!$B$5)/generell!$G$10*generell!$F$11+1</f>
        <v>26.249661355007</v>
      </c>
      <c r="F119" s="0" t="n">
        <v>644</v>
      </c>
      <c r="G119" s="0" t="n">
        <v>29</v>
      </c>
      <c r="H119" s="0" t="n">
        <v>0</v>
      </c>
      <c r="I119" s="0" t="n">
        <v>0</v>
      </c>
      <c r="J119" s="0" t="n">
        <v>1</v>
      </c>
      <c r="K119" s="0" t="n">
        <v>0</v>
      </c>
      <c r="L119" s="27" t="n">
        <v>0</v>
      </c>
      <c r="M119" s="0" t="n">
        <v>643</v>
      </c>
      <c r="N119" s="0" t="n">
        <v>40</v>
      </c>
      <c r="O119" s="0" t="n">
        <v>2</v>
      </c>
      <c r="P119" s="0" t="n">
        <v>0</v>
      </c>
      <c r="Q119" s="0" t="n">
        <v>15</v>
      </c>
      <c r="R119" s="27" t="n">
        <v>0</v>
      </c>
      <c r="S119" s="0" t="n">
        <v>719</v>
      </c>
      <c r="T119" s="0" t="n">
        <v>9</v>
      </c>
      <c r="U119" s="0" t="n">
        <v>2</v>
      </c>
      <c r="V119" s="0" t="n">
        <v>0</v>
      </c>
      <c r="W119" s="0" t="n">
        <v>0</v>
      </c>
      <c r="X119" s="27" t="n">
        <v>0</v>
      </c>
      <c r="Y119" s="0" t="n">
        <v>703</v>
      </c>
      <c r="Z119" s="0" t="n">
        <v>5</v>
      </c>
      <c r="AA119" s="0" t="n">
        <v>2</v>
      </c>
      <c r="AB119" s="0" t="n">
        <v>0</v>
      </c>
      <c r="AC119" s="0" t="n">
        <v>0</v>
      </c>
      <c r="AD119" s="27" t="n">
        <v>0</v>
      </c>
      <c r="AE119" s="0" t="n">
        <v>804</v>
      </c>
      <c r="AF119" s="0" t="n">
        <v>10</v>
      </c>
      <c r="AG119" s="0" t="n">
        <v>2</v>
      </c>
      <c r="AH119" s="0" t="n">
        <v>0</v>
      </c>
      <c r="AI119" s="0" t="n">
        <v>0</v>
      </c>
      <c r="AJ119" s="0" t="n">
        <v>10</v>
      </c>
    </row>
    <row r="120" customFormat="false" ht="14.5" hidden="false" customHeight="false" outlineLevel="0" collapsed="false">
      <c r="A120" s="0" t="s">
        <v>364</v>
      </c>
      <c r="B120" s="0" t="n">
        <v>18.33418</v>
      </c>
      <c r="C120" s="0" t="n">
        <v>45.8104</v>
      </c>
      <c r="D120" s="30" t="n">
        <f aca="false">(generell!$C$2-C120)/generell!$G$8*generell!$F$9+1</f>
        <v>57.9508942786949</v>
      </c>
      <c r="E120" s="30" t="n">
        <f aca="false">(B120-generell!$B$5)/generell!$G$10*generell!$F$11+1</f>
        <v>27.6343883152202</v>
      </c>
      <c r="F120" s="0" t="n">
        <v>486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0</v>
      </c>
      <c r="L120" s="27" t="n">
        <v>0</v>
      </c>
      <c r="M120" s="0" t="n">
        <v>421</v>
      </c>
      <c r="N120" s="0" t="n">
        <v>3</v>
      </c>
      <c r="O120" s="0" t="n">
        <v>0</v>
      </c>
      <c r="P120" s="0" t="n">
        <v>0</v>
      </c>
      <c r="Q120" s="0" t="n">
        <v>0</v>
      </c>
      <c r="R120" s="27" t="n">
        <v>0</v>
      </c>
      <c r="S120" s="0" t="n">
        <v>424</v>
      </c>
      <c r="T120" s="0" t="n">
        <v>3</v>
      </c>
      <c r="U120" s="0" t="n">
        <v>0</v>
      </c>
      <c r="V120" s="0" t="n">
        <v>0</v>
      </c>
      <c r="W120" s="0" t="n">
        <v>0</v>
      </c>
      <c r="X120" s="27" t="n">
        <v>0</v>
      </c>
      <c r="Y120" s="0" t="n">
        <v>377</v>
      </c>
      <c r="Z120" s="0" t="n">
        <v>4</v>
      </c>
      <c r="AA120" s="0" t="n">
        <v>1</v>
      </c>
      <c r="AB120" s="0" t="n">
        <v>1</v>
      </c>
      <c r="AC120" s="0" t="n">
        <v>6</v>
      </c>
      <c r="AD120" s="27" t="n">
        <v>0</v>
      </c>
      <c r="AE120" s="0" t="n">
        <v>444</v>
      </c>
      <c r="AF120" s="0" t="n">
        <v>53</v>
      </c>
      <c r="AG120" s="0" t="n">
        <v>0</v>
      </c>
      <c r="AH120" s="0" t="n">
        <v>0</v>
      </c>
      <c r="AI120" s="0" t="n">
        <v>0</v>
      </c>
      <c r="AJ120" s="0" t="n">
        <v>1</v>
      </c>
    </row>
    <row r="121" customFormat="false" ht="14.5" hidden="false" customHeight="false" outlineLevel="0" collapsed="false">
      <c r="A121" s="0" t="s">
        <v>365</v>
      </c>
      <c r="B121" s="0" t="n">
        <v>18.36417</v>
      </c>
      <c r="C121" s="0" t="n">
        <v>45.85861</v>
      </c>
      <c r="D121" s="30" t="n">
        <f aca="false">(generell!$C$2-C121)/generell!$G$8*generell!$F$9+1</f>
        <v>55.3344722693848</v>
      </c>
      <c r="E121" s="30" t="n">
        <f aca="false">(B121-generell!$B$5)/generell!$G$10*generell!$F$11+1</f>
        <v>28.7671750456292</v>
      </c>
      <c r="F121" s="0" t="n">
        <v>641</v>
      </c>
      <c r="G121" s="0" t="n">
        <v>27</v>
      </c>
      <c r="H121" s="0" t="n">
        <v>8</v>
      </c>
      <c r="I121" s="0" t="n">
        <v>0</v>
      </c>
      <c r="J121" s="0" t="n">
        <v>0</v>
      </c>
      <c r="K121" s="0" t="n">
        <v>0</v>
      </c>
      <c r="L121" s="27" t="n">
        <v>0</v>
      </c>
      <c r="M121" s="0" t="n">
        <v>695</v>
      </c>
      <c r="N121" s="0" t="n">
        <v>14</v>
      </c>
      <c r="O121" s="0" t="n">
        <v>6</v>
      </c>
      <c r="P121" s="0" t="n">
        <v>0</v>
      </c>
      <c r="Q121" s="0" t="n">
        <v>1</v>
      </c>
      <c r="R121" s="27" t="n">
        <v>0</v>
      </c>
      <c r="S121" s="0" t="n">
        <v>772</v>
      </c>
      <c r="T121" s="0" t="n">
        <v>18</v>
      </c>
      <c r="U121" s="0" t="n">
        <v>4</v>
      </c>
      <c r="V121" s="0" t="n">
        <v>2</v>
      </c>
      <c r="W121" s="0" t="n">
        <v>1</v>
      </c>
      <c r="X121" s="27" t="n">
        <v>0</v>
      </c>
      <c r="Y121" s="0" t="n">
        <v>699</v>
      </c>
      <c r="Z121" s="0" t="n">
        <v>45</v>
      </c>
      <c r="AA121" s="0" t="n">
        <v>7</v>
      </c>
      <c r="AB121" s="0" t="n">
        <v>1</v>
      </c>
      <c r="AC121" s="0" t="n">
        <v>0</v>
      </c>
      <c r="AD121" s="27" t="n">
        <v>0</v>
      </c>
      <c r="AE121" s="0" t="n">
        <v>800</v>
      </c>
      <c r="AF121" s="0" t="n">
        <v>32</v>
      </c>
      <c r="AG121" s="0" t="n">
        <v>13</v>
      </c>
      <c r="AH121" s="0" t="n">
        <v>7</v>
      </c>
      <c r="AI121" s="0" t="n">
        <v>0</v>
      </c>
      <c r="AJ121" s="0" t="n">
        <v>6</v>
      </c>
    </row>
    <row r="122" customFormat="false" ht="14.5" hidden="false" customHeight="false" outlineLevel="0" collapsed="false">
      <c r="A122" s="0" t="s">
        <v>366</v>
      </c>
      <c r="B122" s="0" t="n">
        <v>18.36417</v>
      </c>
      <c r="C122" s="0" t="n">
        <v>45.85861</v>
      </c>
      <c r="D122" s="30" t="n">
        <f aca="false">(generell!$C$2-C122)/generell!$G$8*generell!$F$9+1</f>
        <v>55.3344722693848</v>
      </c>
      <c r="E122" s="30" t="n">
        <f aca="false">(B122-generell!$B$5)/generell!$G$10*generell!$F$11+1</f>
        <v>28.7671750456292</v>
      </c>
      <c r="F122" s="0" t="n">
        <v>628</v>
      </c>
      <c r="G122" s="0" t="n">
        <v>5</v>
      </c>
      <c r="H122" s="0" t="n">
        <v>0</v>
      </c>
      <c r="I122" s="0" t="n">
        <v>0</v>
      </c>
      <c r="J122" s="0" t="n">
        <v>0</v>
      </c>
      <c r="K122" s="0" t="n">
        <v>0</v>
      </c>
      <c r="L122" s="27" t="n">
        <v>0</v>
      </c>
      <c r="M122" s="0" t="n">
        <v>545</v>
      </c>
      <c r="N122" s="0" t="n">
        <v>29</v>
      </c>
      <c r="O122" s="0" t="n">
        <v>1</v>
      </c>
      <c r="P122" s="0" t="n">
        <v>2</v>
      </c>
      <c r="Q122" s="0" t="n">
        <v>0</v>
      </c>
      <c r="R122" s="27" t="n">
        <v>0</v>
      </c>
      <c r="S122" s="0" t="n">
        <v>508</v>
      </c>
      <c r="T122" s="0" t="n">
        <v>8</v>
      </c>
      <c r="U122" s="0" t="n">
        <v>1</v>
      </c>
      <c r="V122" s="0" t="n">
        <v>0</v>
      </c>
      <c r="W122" s="0" t="n">
        <v>0</v>
      </c>
      <c r="X122" s="27" t="n">
        <v>0</v>
      </c>
      <c r="Y122" s="0" t="n">
        <v>524</v>
      </c>
      <c r="Z122" s="0" t="n">
        <v>0</v>
      </c>
      <c r="AA122" s="0" t="n">
        <v>0</v>
      </c>
      <c r="AB122" s="0" t="n">
        <v>0</v>
      </c>
      <c r="AC122" s="0" t="n">
        <v>0</v>
      </c>
      <c r="AD122" s="27" t="n">
        <v>0</v>
      </c>
      <c r="AE122" s="0" t="n">
        <v>559</v>
      </c>
      <c r="AF122" s="0" t="n">
        <v>2</v>
      </c>
      <c r="AG122" s="0" t="n">
        <v>1</v>
      </c>
      <c r="AH122" s="0" t="n">
        <v>0</v>
      </c>
      <c r="AI122" s="0" t="n">
        <v>0</v>
      </c>
      <c r="AJ122" s="0" t="n">
        <v>0</v>
      </c>
    </row>
    <row r="123" customFormat="false" ht="14.5" hidden="false" customHeight="false" outlineLevel="0" collapsed="false">
      <c r="A123" s="0" t="s">
        <v>367</v>
      </c>
      <c r="B123" s="0" t="n">
        <v>18.39707</v>
      </c>
      <c r="C123" s="0" t="n">
        <v>45.84739</v>
      </c>
      <c r="D123" s="30" t="n">
        <f aca="false">(generell!$C$2-C123)/generell!$G$8*generell!$F$9+1</f>
        <v>55.9433968689381</v>
      </c>
      <c r="E123" s="30" t="n">
        <f aca="false">(B123-generell!$B$5)/generell!$G$10*generell!$F$11+1</f>
        <v>30.0098787278717</v>
      </c>
      <c r="F123" s="0" t="n">
        <v>1239</v>
      </c>
      <c r="G123" s="0" t="n">
        <v>29</v>
      </c>
      <c r="H123" s="0" t="n">
        <v>18</v>
      </c>
      <c r="I123" s="0" t="n">
        <v>0</v>
      </c>
      <c r="J123" s="0" t="n">
        <v>0</v>
      </c>
      <c r="K123" s="0" t="n">
        <v>0</v>
      </c>
      <c r="L123" s="27" t="n">
        <v>0</v>
      </c>
      <c r="M123" s="0" t="n">
        <v>1149</v>
      </c>
      <c r="N123" s="0" t="n">
        <v>37</v>
      </c>
      <c r="O123" s="0" t="n">
        <v>5</v>
      </c>
      <c r="P123" s="0" t="n">
        <v>0</v>
      </c>
      <c r="Q123" s="0" t="n">
        <v>4</v>
      </c>
      <c r="R123" s="27" t="n">
        <v>0</v>
      </c>
      <c r="S123" s="0" t="n">
        <v>1298</v>
      </c>
      <c r="T123" s="0" t="n">
        <v>60</v>
      </c>
      <c r="U123" s="0" t="n">
        <v>34</v>
      </c>
      <c r="V123" s="0" t="n">
        <v>2</v>
      </c>
      <c r="W123" s="0" t="n">
        <v>7</v>
      </c>
      <c r="X123" s="27" t="n">
        <v>0</v>
      </c>
      <c r="Y123" s="0" t="n">
        <v>1304</v>
      </c>
      <c r="Z123" s="0" t="n">
        <v>127</v>
      </c>
      <c r="AA123" s="0" t="n">
        <v>34</v>
      </c>
      <c r="AB123" s="0" t="n">
        <v>0</v>
      </c>
      <c r="AC123" s="0" t="n">
        <v>18</v>
      </c>
      <c r="AD123" s="27" t="n">
        <v>0</v>
      </c>
      <c r="AE123" s="0" t="n">
        <v>1533</v>
      </c>
      <c r="AF123" s="0" t="n">
        <v>122</v>
      </c>
      <c r="AG123" s="0" t="n">
        <v>26</v>
      </c>
      <c r="AH123" s="0" t="n">
        <v>3</v>
      </c>
      <c r="AI123" s="0" t="n">
        <v>2</v>
      </c>
      <c r="AJ123" s="0" t="n">
        <v>9</v>
      </c>
    </row>
    <row r="124" customFormat="false" ht="14.5" hidden="false" customHeight="false" outlineLevel="0" collapsed="false">
      <c r="A124" s="0" t="s">
        <v>368</v>
      </c>
      <c r="B124" s="0" t="n">
        <v>18.02333</v>
      </c>
      <c r="C124" s="0" t="n">
        <v>45.84639</v>
      </c>
      <c r="D124" s="30" t="n">
        <f aca="false">(generell!$C$2-C124)/generell!$G$8*generell!$F$9+1</f>
        <v>55.9976682236219</v>
      </c>
      <c r="E124" s="30" t="n">
        <f aca="false">(B124-generell!$B$5)/generell!$G$10*generell!$F$11+1</f>
        <v>15.8929159861899</v>
      </c>
      <c r="F124" s="0" t="n">
        <v>423</v>
      </c>
      <c r="G124" s="0" t="n">
        <v>3</v>
      </c>
      <c r="H124" s="0" t="n">
        <v>4</v>
      </c>
      <c r="I124" s="0" t="n">
        <v>0</v>
      </c>
      <c r="J124" s="0" t="n">
        <v>0</v>
      </c>
      <c r="K124" s="0" t="n">
        <v>0</v>
      </c>
      <c r="L124" s="27" t="n">
        <v>0</v>
      </c>
      <c r="M124" s="0" t="n">
        <v>421</v>
      </c>
      <c r="N124" s="0" t="n">
        <v>1</v>
      </c>
      <c r="O124" s="0" t="n">
        <v>2</v>
      </c>
      <c r="P124" s="0" t="n">
        <v>0</v>
      </c>
      <c r="Q124" s="0" t="s">
        <v>369</v>
      </c>
      <c r="R124" s="27" t="n">
        <v>0</v>
      </c>
      <c r="S124" s="0" t="n">
        <v>385</v>
      </c>
      <c r="T124" s="0" t="n">
        <v>1</v>
      </c>
      <c r="U124" s="0" t="n">
        <v>1</v>
      </c>
      <c r="V124" s="0" t="n">
        <v>0</v>
      </c>
      <c r="W124" s="0" t="n">
        <v>0</v>
      </c>
      <c r="X124" s="27" t="n">
        <v>0</v>
      </c>
      <c r="Y124" s="0" t="n">
        <v>412</v>
      </c>
      <c r="Z124" s="0" t="n">
        <v>0</v>
      </c>
      <c r="AA124" s="0" t="n">
        <v>0</v>
      </c>
      <c r="AB124" s="0" t="n">
        <v>0</v>
      </c>
      <c r="AC124" s="0" t="n">
        <v>0</v>
      </c>
      <c r="AD124" s="27" t="n">
        <v>0</v>
      </c>
      <c r="AE124" s="0" t="n">
        <v>369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</row>
    <row r="125" customFormat="false" ht="14.5" hidden="false" customHeight="false" outlineLevel="0" collapsed="false">
      <c r="A125" s="0" t="s">
        <v>370</v>
      </c>
      <c r="B125" s="0" t="n">
        <v>17.99399</v>
      </c>
      <c r="C125" s="0" t="n">
        <v>45.82687</v>
      </c>
      <c r="D125" s="30" t="n">
        <f aca="false">(generell!$C$2-C125)/generell!$G$8*generell!$F$9+1</f>
        <v>57.0570450670514</v>
      </c>
      <c r="E125" s="30" t="n">
        <f aca="false">(B125-generell!$B$5)/generell!$G$10*generell!$F$11+1</f>
        <v>14.7846811522385</v>
      </c>
      <c r="F125" s="0" t="n">
        <v>660</v>
      </c>
      <c r="G125" s="0" t="n">
        <v>9</v>
      </c>
      <c r="H125" s="0" t="n">
        <v>0</v>
      </c>
      <c r="I125" s="0" t="n">
        <v>0</v>
      </c>
      <c r="J125" s="0" t="n">
        <v>0</v>
      </c>
      <c r="K125" s="0" t="n">
        <v>0</v>
      </c>
      <c r="L125" s="27" t="n">
        <v>0</v>
      </c>
      <c r="M125" s="0" t="n">
        <v>664</v>
      </c>
      <c r="N125" s="0" t="n">
        <v>0</v>
      </c>
      <c r="O125" s="0" t="n">
        <v>0</v>
      </c>
      <c r="P125" s="0" t="n">
        <v>5</v>
      </c>
      <c r="Q125" s="0" t="n">
        <v>0</v>
      </c>
      <c r="R125" s="27" t="n">
        <v>0</v>
      </c>
      <c r="S125" s="0" t="n">
        <v>622</v>
      </c>
      <c r="T125" s="0" t="n">
        <v>0</v>
      </c>
      <c r="U125" s="0" t="n">
        <v>0</v>
      </c>
      <c r="V125" s="0" t="n">
        <v>13</v>
      </c>
      <c r="W125" s="0" t="s">
        <v>371</v>
      </c>
      <c r="X125" s="27" t="n">
        <v>0</v>
      </c>
      <c r="Y125" s="0" t="n">
        <v>552</v>
      </c>
      <c r="Z125" s="0" t="n">
        <v>0</v>
      </c>
      <c r="AA125" s="0" t="n">
        <v>0</v>
      </c>
      <c r="AB125" s="0" t="n">
        <v>0</v>
      </c>
      <c r="AC125" s="0" t="n">
        <v>8</v>
      </c>
      <c r="AD125" s="27" t="n">
        <v>0</v>
      </c>
      <c r="AE125" s="0" t="n">
        <v>554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</row>
    <row r="126" customFormat="false" ht="14.5" hidden="false" customHeight="false" outlineLevel="0" collapsed="false">
      <c r="A126" s="0" t="s">
        <v>372</v>
      </c>
      <c r="B126" s="0" t="n">
        <v>18.20551</v>
      </c>
      <c r="C126" s="0" t="n">
        <v>45.8345</v>
      </c>
      <c r="D126" s="30" t="n">
        <f aca="false">(generell!$C$2-C126)/generell!$G$8*generell!$F$9+1</f>
        <v>56.6429546308134</v>
      </c>
      <c r="E126" s="30" t="n">
        <f aca="false">(B126-generell!$B$5)/generell!$G$10*generell!$F$11+1</f>
        <v>22.7742459810515</v>
      </c>
      <c r="F126" s="0" t="n">
        <v>448</v>
      </c>
      <c r="G126" s="0" t="n">
        <v>1</v>
      </c>
      <c r="H126" s="0" t="n">
        <v>1</v>
      </c>
      <c r="I126" s="0" t="n">
        <v>0</v>
      </c>
      <c r="J126" s="0" t="n">
        <v>0</v>
      </c>
      <c r="K126" s="0" t="n">
        <v>0</v>
      </c>
      <c r="L126" s="27" t="n">
        <v>0</v>
      </c>
      <c r="M126" s="0" t="n">
        <v>385</v>
      </c>
      <c r="N126" s="0" t="n">
        <v>4</v>
      </c>
      <c r="O126" s="0" t="n">
        <v>0</v>
      </c>
      <c r="P126" s="0" t="n">
        <v>0</v>
      </c>
      <c r="Q126" s="0" t="n">
        <v>0</v>
      </c>
      <c r="R126" s="27" t="n">
        <v>0</v>
      </c>
      <c r="S126" s="0" t="n">
        <v>416</v>
      </c>
      <c r="T126" s="0" t="n">
        <v>1</v>
      </c>
      <c r="U126" s="0" t="n">
        <v>0</v>
      </c>
      <c r="V126" s="0" t="n">
        <v>0</v>
      </c>
      <c r="W126" s="0" t="n">
        <v>0</v>
      </c>
      <c r="X126" s="27" t="n">
        <v>0</v>
      </c>
      <c r="Y126" s="0" t="n">
        <v>356</v>
      </c>
      <c r="Z126" s="0" t="n">
        <v>2</v>
      </c>
      <c r="AA126" s="0" t="n">
        <v>0</v>
      </c>
      <c r="AB126" s="0" t="n">
        <v>0</v>
      </c>
      <c r="AC126" s="0" t="n">
        <v>0</v>
      </c>
      <c r="AD126" s="27" t="n">
        <v>0</v>
      </c>
      <c r="AE126" s="0" t="n">
        <v>357</v>
      </c>
      <c r="AF126" s="0" t="n">
        <v>3</v>
      </c>
      <c r="AG126" s="0" t="n">
        <v>1</v>
      </c>
      <c r="AH126" s="0" t="n">
        <v>0</v>
      </c>
      <c r="AI126" s="0" t="n">
        <v>0</v>
      </c>
      <c r="AJ126" s="0" t="n">
        <v>0</v>
      </c>
    </row>
    <row r="127" customFormat="false" ht="14.5" hidden="false" customHeight="false" outlineLevel="0" collapsed="false">
      <c r="A127" s="0" t="s">
        <v>373</v>
      </c>
      <c r="B127" s="0" t="n">
        <v>18.43358</v>
      </c>
      <c r="C127" s="0" t="n">
        <v>45.89755</v>
      </c>
      <c r="D127" s="30" t="n">
        <f aca="false">(generell!$C$2-C127)/generell!$G$8*generell!$F$9+1</f>
        <v>53.2211457179941</v>
      </c>
      <c r="E127" s="30" t="n">
        <f aca="false">(B127-generell!$B$5)/generell!$G$10*generell!$F$11+1</f>
        <v>31.3889398658254</v>
      </c>
      <c r="F127" s="0" t="n">
        <v>1</v>
      </c>
      <c r="G127" s="0" t="n">
        <v>321</v>
      </c>
      <c r="H127" s="0" t="n">
        <v>1</v>
      </c>
      <c r="I127" s="0" t="n">
        <v>0</v>
      </c>
      <c r="J127" s="0" t="n">
        <v>0</v>
      </c>
      <c r="K127" s="0" t="n">
        <v>0</v>
      </c>
      <c r="L127" s="27" t="n">
        <v>0</v>
      </c>
      <c r="M127" s="0" t="n">
        <v>10</v>
      </c>
      <c r="N127" s="0" t="n">
        <v>390</v>
      </c>
      <c r="O127" s="0" t="n">
        <v>3</v>
      </c>
      <c r="P127" s="0" t="n">
        <v>0</v>
      </c>
      <c r="Q127" s="0" t="n">
        <v>0</v>
      </c>
      <c r="R127" s="27" t="n">
        <v>0</v>
      </c>
      <c r="S127" s="0" t="n">
        <v>4</v>
      </c>
      <c r="T127" s="0" t="n">
        <v>461</v>
      </c>
      <c r="U127" s="0" t="n">
        <v>2</v>
      </c>
      <c r="V127" s="0" t="n">
        <v>0</v>
      </c>
      <c r="W127" s="0" t="n">
        <v>0</v>
      </c>
      <c r="X127" s="27" t="n">
        <v>0</v>
      </c>
      <c r="Y127" s="0" t="n">
        <v>49</v>
      </c>
      <c r="Z127" s="0" t="n">
        <v>402</v>
      </c>
      <c r="AA127" s="0" t="n">
        <v>0</v>
      </c>
      <c r="AB127" s="0" t="n">
        <v>0</v>
      </c>
      <c r="AC127" s="0" t="n">
        <v>0</v>
      </c>
      <c r="AD127" s="27" t="n">
        <v>0</v>
      </c>
      <c r="AE127" s="0" t="n">
        <v>7</v>
      </c>
      <c r="AF127" s="0" t="n">
        <v>468</v>
      </c>
      <c r="AG127" s="0" t="n">
        <v>0</v>
      </c>
      <c r="AH127" s="0" t="n">
        <v>0</v>
      </c>
      <c r="AI127" s="0" t="n">
        <v>0</v>
      </c>
      <c r="AJ127" s="0" t="n">
        <v>0</v>
      </c>
    </row>
    <row r="128" customFormat="false" ht="14.5" hidden="false" customHeight="false" outlineLevel="0" collapsed="false">
      <c r="A128" s="0" t="s">
        <v>374</v>
      </c>
      <c r="B128" s="0" t="n">
        <v>18.39889</v>
      </c>
      <c r="C128" s="0" t="n">
        <v>45.77833</v>
      </c>
      <c r="D128" s="30" t="n">
        <f aca="false">(generell!$C$2-C128)/generell!$G$8*generell!$F$9+1</f>
        <v>59.6913766234074</v>
      </c>
      <c r="E128" s="30" t="n">
        <f aca="false">(B128-generell!$B$5)/generell!$G$10*generell!$F$11+1</f>
        <v>30.0786240379533</v>
      </c>
      <c r="F128" s="0" t="n">
        <v>16</v>
      </c>
      <c r="G128" s="0" t="n">
        <v>27</v>
      </c>
      <c r="H128" s="0" t="n">
        <v>603</v>
      </c>
      <c r="I128" s="0" t="n">
        <v>0</v>
      </c>
      <c r="J128" s="0" t="n">
        <v>0</v>
      </c>
      <c r="K128" s="0" t="n">
        <v>0</v>
      </c>
      <c r="L128" s="27" t="n">
        <v>0</v>
      </c>
      <c r="M128" s="0" t="n">
        <v>65</v>
      </c>
      <c r="N128" s="0" t="n">
        <v>69</v>
      </c>
      <c r="O128" s="0" t="n">
        <v>618</v>
      </c>
      <c r="P128" s="0" t="n">
        <v>0</v>
      </c>
      <c r="Q128" s="0" t="n">
        <v>0</v>
      </c>
      <c r="R128" s="27" t="n">
        <v>0</v>
      </c>
      <c r="S128" s="0" t="n">
        <v>110</v>
      </c>
      <c r="T128" s="0" t="n">
        <v>70</v>
      </c>
      <c r="U128" s="0" t="n">
        <v>577</v>
      </c>
      <c r="V128" s="0" t="n">
        <v>0</v>
      </c>
      <c r="W128" s="0" t="n">
        <v>0</v>
      </c>
      <c r="X128" s="27" t="n">
        <v>0</v>
      </c>
      <c r="Y128" s="0" t="n">
        <v>91</v>
      </c>
      <c r="Z128" s="0" t="n">
        <v>93</v>
      </c>
      <c r="AA128" s="0" t="n">
        <v>2</v>
      </c>
      <c r="AB128" s="0" t="n">
        <v>0</v>
      </c>
      <c r="AC128" s="0" t="s">
        <v>375</v>
      </c>
      <c r="AD128" s="27" t="n">
        <v>0</v>
      </c>
      <c r="AE128" s="0" t="n">
        <v>209</v>
      </c>
      <c r="AF128" s="0" t="n">
        <v>57</v>
      </c>
      <c r="AG128" s="0" t="n">
        <v>1</v>
      </c>
      <c r="AH128" s="0" t="n">
        <v>0</v>
      </c>
      <c r="AI128" s="0" t="n">
        <v>418</v>
      </c>
      <c r="AJ128" s="0" t="n">
        <v>1</v>
      </c>
    </row>
    <row r="129" customFormat="false" ht="14.5" hidden="false" customHeight="false" outlineLevel="0" collapsed="false">
      <c r="A129" s="0" t="s">
        <v>376</v>
      </c>
      <c r="B129" s="0" t="n">
        <v>18.10111</v>
      </c>
      <c r="C129" s="0" t="n">
        <v>45.82417</v>
      </c>
      <c r="D129" s="30" t="n">
        <f aca="false">(generell!$C$2-C129)/generell!$G$8*generell!$F$9+1</f>
        <v>57.2035777246977</v>
      </c>
      <c r="E129" s="30" t="n">
        <f aca="false">(B129-generell!$B$5)/generell!$G$10*generell!$F$11+1</f>
        <v>18.8308336884641</v>
      </c>
      <c r="F129" s="0" t="n">
        <v>449</v>
      </c>
      <c r="G129" s="0" t="n">
        <v>1</v>
      </c>
      <c r="H129" s="0" t="n">
        <v>0</v>
      </c>
      <c r="I129" s="0" t="n">
        <v>0</v>
      </c>
      <c r="J129" s="0" t="n">
        <v>0</v>
      </c>
      <c r="K129" s="0" t="n">
        <v>0</v>
      </c>
      <c r="L129" s="27" t="n">
        <v>0</v>
      </c>
      <c r="M129" s="0" t="n">
        <v>486</v>
      </c>
      <c r="N129" s="0" t="n">
        <v>2</v>
      </c>
      <c r="O129" s="0" t="n">
        <v>0</v>
      </c>
      <c r="P129" s="0" t="n">
        <v>0</v>
      </c>
      <c r="Q129" s="0" t="n">
        <v>0</v>
      </c>
      <c r="R129" s="27" t="n">
        <v>0</v>
      </c>
      <c r="S129" s="0" t="n">
        <v>420</v>
      </c>
      <c r="T129" s="0" t="n">
        <v>1</v>
      </c>
      <c r="U129" s="0" t="n">
        <v>0</v>
      </c>
      <c r="V129" s="0" t="n">
        <v>0</v>
      </c>
      <c r="W129" s="0" t="n">
        <v>0</v>
      </c>
      <c r="X129" s="27" t="n">
        <v>0</v>
      </c>
      <c r="Y129" s="0" t="n">
        <v>430</v>
      </c>
      <c r="Z129" s="0" t="n">
        <v>2</v>
      </c>
      <c r="AA129" s="0" t="n">
        <v>0</v>
      </c>
      <c r="AB129" s="0" t="n">
        <v>0</v>
      </c>
      <c r="AC129" s="0" t="n">
        <v>2</v>
      </c>
      <c r="AD129" s="27" t="n">
        <v>0</v>
      </c>
      <c r="AE129" s="0" t="n">
        <v>443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1</v>
      </c>
    </row>
    <row r="130" customFormat="false" ht="14.5" hidden="false" customHeight="false" outlineLevel="0" collapsed="false">
      <c r="A130" s="0" t="s">
        <v>377</v>
      </c>
      <c r="B130" s="0" t="n">
        <v>18.08444</v>
      </c>
      <c r="C130" s="0" t="n">
        <v>45.86694</v>
      </c>
      <c r="D130" s="30" t="n">
        <f aca="false">(generell!$C$2-C130)/generell!$G$8*generell!$F$9+1</f>
        <v>54.882391884868</v>
      </c>
      <c r="E130" s="30" t="n">
        <f aca="false">(B130-generell!$B$5)/generell!$G$10*generell!$F$11+1</f>
        <v>18.2011719746957</v>
      </c>
      <c r="F130" s="0" t="n">
        <v>693</v>
      </c>
      <c r="G130" s="0" t="n">
        <v>3</v>
      </c>
      <c r="H130" s="0" t="n">
        <v>1</v>
      </c>
      <c r="I130" s="0" t="n">
        <v>9</v>
      </c>
      <c r="J130" s="0" t="n">
        <v>2</v>
      </c>
      <c r="K130" s="0" t="n">
        <v>0</v>
      </c>
      <c r="L130" s="27" t="n">
        <v>0</v>
      </c>
      <c r="M130" s="0" t="n">
        <v>717</v>
      </c>
      <c r="N130" s="0" t="n">
        <v>0</v>
      </c>
      <c r="O130" s="0" t="n">
        <v>0</v>
      </c>
      <c r="P130" s="0" t="n">
        <v>0</v>
      </c>
      <c r="Q130" s="0" t="n">
        <v>0</v>
      </c>
      <c r="R130" s="27" t="n">
        <v>0</v>
      </c>
      <c r="S130" s="0" t="n">
        <v>642</v>
      </c>
      <c r="T130" s="0" t="n">
        <v>9</v>
      </c>
      <c r="U130" s="0" t="n">
        <v>1</v>
      </c>
      <c r="V130" s="0" t="n">
        <v>1</v>
      </c>
      <c r="W130" s="0" t="n">
        <v>24</v>
      </c>
      <c r="X130" s="27" t="n">
        <v>0</v>
      </c>
      <c r="Y130" s="0" t="n">
        <v>599</v>
      </c>
      <c r="Z130" s="0" t="n">
        <v>15</v>
      </c>
      <c r="AA130" s="0" t="n">
        <v>0</v>
      </c>
      <c r="AB130" s="0" t="n">
        <v>0</v>
      </c>
      <c r="AC130" s="0" t="n">
        <v>1</v>
      </c>
      <c r="AD130" s="27" t="n">
        <v>0</v>
      </c>
      <c r="AE130" s="0" t="n">
        <v>602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2</v>
      </c>
    </row>
    <row r="131" customFormat="false" ht="14.5" hidden="false" customHeight="false" outlineLevel="0" collapsed="false">
      <c r="A131" s="0" t="s">
        <v>378</v>
      </c>
      <c r="B131" s="0" t="n">
        <v>18.18556</v>
      </c>
      <c r="C131" s="0" t="n">
        <v>45.83249</v>
      </c>
      <c r="D131" s="30" t="n">
        <f aca="false">(generell!$C$2-C131)/generell!$G$8*generell!$F$9+1</f>
        <v>56.7520400537279</v>
      </c>
      <c r="E131" s="30" t="n">
        <f aca="false">(B131-generell!$B$5)/generell!$G$10*generell!$F$11+1</f>
        <v>22.0206916205427</v>
      </c>
      <c r="F131" s="0" t="n">
        <v>395</v>
      </c>
      <c r="G131" s="0" t="n">
        <v>5</v>
      </c>
      <c r="H131" s="0" t="n">
        <v>3</v>
      </c>
      <c r="I131" s="0" t="n">
        <v>0</v>
      </c>
      <c r="J131" s="0" t="n">
        <v>0</v>
      </c>
      <c r="K131" s="0" t="n">
        <v>0</v>
      </c>
      <c r="L131" s="27" t="n">
        <v>0</v>
      </c>
      <c r="M131" s="0" t="n">
        <v>391</v>
      </c>
      <c r="N131" s="0" t="n">
        <v>1</v>
      </c>
      <c r="O131" s="0" t="n">
        <v>0</v>
      </c>
      <c r="P131" s="0" t="n">
        <v>0</v>
      </c>
      <c r="Q131" s="0" t="n">
        <v>0</v>
      </c>
      <c r="R131" s="27" t="n">
        <v>0</v>
      </c>
      <c r="S131" s="0" t="n">
        <v>384</v>
      </c>
      <c r="T131" s="0" t="n">
        <v>1</v>
      </c>
      <c r="U131" s="0" t="n">
        <v>0</v>
      </c>
      <c r="V131" s="0" t="n">
        <v>0</v>
      </c>
      <c r="W131" s="0" t="n">
        <v>0</v>
      </c>
      <c r="X131" s="27" t="n">
        <v>0</v>
      </c>
      <c r="Y131" s="0" t="n">
        <v>323</v>
      </c>
      <c r="Z131" s="0" t="n">
        <v>1</v>
      </c>
      <c r="AA131" s="0" t="n">
        <v>1</v>
      </c>
      <c r="AB131" s="0" t="n">
        <v>0</v>
      </c>
      <c r="AC131" s="0" t="n">
        <v>0</v>
      </c>
      <c r="AD131" s="27" t="n">
        <v>0</v>
      </c>
      <c r="AE131" s="0" t="n">
        <v>418</v>
      </c>
      <c r="AF131" s="0" t="n">
        <v>0</v>
      </c>
      <c r="AG131" s="0" t="n">
        <v>1</v>
      </c>
      <c r="AH131" s="0" t="n">
        <v>0</v>
      </c>
      <c r="AI131" s="0" t="n">
        <v>0</v>
      </c>
      <c r="AJ131" s="0" t="n">
        <v>0</v>
      </c>
    </row>
    <row r="132" customFormat="false" ht="14.5" hidden="false" customHeight="false" outlineLevel="0" collapsed="false">
      <c r="A132" s="0" t="s">
        <v>379</v>
      </c>
      <c r="B132" s="0" t="n">
        <v>18.42528</v>
      </c>
      <c r="C132" s="0" t="n">
        <v>45.88222</v>
      </c>
      <c r="D132" s="30" t="n">
        <f aca="false">(generell!$C$2-C132)/generell!$G$8*generell!$F$9+1</f>
        <v>54.0531255852984</v>
      </c>
      <c r="E132" s="30" t="n">
        <f aca="false">(B132-generell!$B$5)/generell!$G$10*generell!$F$11+1</f>
        <v>31.0754310341351</v>
      </c>
      <c r="F132" s="0" t="n">
        <v>12</v>
      </c>
      <c r="G132" s="0" t="n">
        <v>383</v>
      </c>
      <c r="H132" s="0" t="n">
        <v>5</v>
      </c>
      <c r="I132" s="0" t="n">
        <v>0</v>
      </c>
      <c r="J132" s="0" t="n">
        <v>0</v>
      </c>
      <c r="K132" s="0" t="n">
        <v>0</v>
      </c>
      <c r="L132" s="27" t="n">
        <v>0</v>
      </c>
      <c r="M132" s="0" t="n">
        <v>17</v>
      </c>
      <c r="N132" s="0" t="n">
        <v>434</v>
      </c>
      <c r="O132" s="0" t="n">
        <v>7</v>
      </c>
      <c r="P132" s="0" t="n">
        <v>1</v>
      </c>
      <c r="Q132" s="0" t="n">
        <v>3</v>
      </c>
      <c r="R132" s="27" t="n">
        <v>0</v>
      </c>
      <c r="S132" s="0" t="n">
        <v>71</v>
      </c>
      <c r="T132" s="0" t="n">
        <v>471</v>
      </c>
      <c r="U132" s="0" t="n">
        <v>10</v>
      </c>
      <c r="V132" s="0" t="n">
        <v>1</v>
      </c>
      <c r="W132" s="0" t="n">
        <v>0</v>
      </c>
      <c r="X132" s="27" t="n">
        <v>0</v>
      </c>
      <c r="Y132" s="0" t="n">
        <v>36</v>
      </c>
      <c r="Z132" s="0" t="n">
        <v>480</v>
      </c>
      <c r="AA132" s="0" t="n">
        <v>3</v>
      </c>
      <c r="AB132" s="0" t="n">
        <v>0</v>
      </c>
      <c r="AC132" s="0" t="n">
        <v>3</v>
      </c>
      <c r="AD132" s="27" t="n">
        <v>0</v>
      </c>
      <c r="AE132" s="0" t="n">
        <v>74</v>
      </c>
      <c r="AF132" s="0" t="n">
        <v>486</v>
      </c>
      <c r="AG132" s="0" t="n">
        <v>0</v>
      </c>
      <c r="AH132" s="0" t="n">
        <v>0</v>
      </c>
      <c r="AI132" s="0" t="n">
        <v>0</v>
      </c>
      <c r="AJ132" s="0" t="n">
        <v>0</v>
      </c>
    </row>
    <row r="133" customFormat="false" ht="14.5" hidden="false" customHeight="false" outlineLevel="0" collapsed="false">
      <c r="A133" s="0" t="s">
        <v>380</v>
      </c>
      <c r="B133" s="0" t="n">
        <v>17.94377</v>
      </c>
      <c r="C133" s="0" t="n">
        <v>45.83816</v>
      </c>
      <c r="D133" s="30" t="n">
        <f aca="false">(generell!$C$2-C133)/generell!$G$8*generell!$F$9+1</f>
        <v>56.4443214726702</v>
      </c>
      <c r="E133" s="30" t="n">
        <f aca="false">(B133-generell!$B$5)/generell!$G$10*generell!$F$11+1</f>
        <v>12.8877638597698</v>
      </c>
      <c r="F133" s="0" t="n">
        <v>332</v>
      </c>
      <c r="G133" s="0" t="n">
        <v>6</v>
      </c>
      <c r="H133" s="0" t="n">
        <v>2</v>
      </c>
      <c r="I133" s="0" t="n">
        <v>0</v>
      </c>
      <c r="J133" s="0" t="n">
        <v>0</v>
      </c>
      <c r="K133" s="0" t="n">
        <v>0</v>
      </c>
      <c r="L133" s="27" t="n">
        <v>0</v>
      </c>
      <c r="M133" s="0" t="n">
        <v>338</v>
      </c>
      <c r="N133" s="0" t="n">
        <v>0</v>
      </c>
      <c r="O133" s="0" t="n">
        <v>0</v>
      </c>
      <c r="P133" s="0" t="n">
        <v>0</v>
      </c>
      <c r="Q133" s="0" t="n">
        <v>0</v>
      </c>
      <c r="R133" s="27" t="n">
        <v>0</v>
      </c>
      <c r="S133" s="0" t="n">
        <v>329</v>
      </c>
      <c r="T133" s="0" t="n">
        <v>0</v>
      </c>
      <c r="U133" s="0" t="n">
        <v>0</v>
      </c>
      <c r="V133" s="0" t="n">
        <v>0</v>
      </c>
      <c r="W133" s="0" t="n">
        <v>0</v>
      </c>
      <c r="X133" s="27" t="n">
        <v>0</v>
      </c>
      <c r="Y133" s="0" t="n">
        <v>302</v>
      </c>
      <c r="Z133" s="0" t="n">
        <v>1</v>
      </c>
      <c r="AA133" s="0" t="n">
        <v>7</v>
      </c>
      <c r="AB133" s="0" t="n">
        <v>0</v>
      </c>
      <c r="AC133" s="0" t="n">
        <v>0</v>
      </c>
      <c r="AD133" s="27" t="n">
        <v>0</v>
      </c>
      <c r="AE133" s="0" t="n">
        <v>289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</row>
    <row r="134" customFormat="false" ht="14.5" hidden="false" customHeight="false" outlineLevel="0" collapsed="false">
      <c r="A134" s="0" t="s">
        <v>381</v>
      </c>
      <c r="B134" s="0" t="n">
        <v>18.18528</v>
      </c>
      <c r="C134" s="0" t="n">
        <v>45.86</v>
      </c>
      <c r="D134" s="30" t="n">
        <f aca="false">(generell!$C$2-C134)/generell!$G$8*generell!$F$9+1</f>
        <v>55.2590350863742</v>
      </c>
      <c r="E134" s="30" t="n">
        <f aca="false">(B134-generell!$B$5)/generell!$G$10*generell!$F$11+1</f>
        <v>22.0101154189917</v>
      </c>
      <c r="F134" s="0" t="n">
        <v>207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27" t="n">
        <v>0</v>
      </c>
      <c r="M134" s="0" t="n">
        <v>247</v>
      </c>
      <c r="N134" s="0" t="n">
        <v>0</v>
      </c>
      <c r="O134" s="0" t="n">
        <v>0</v>
      </c>
      <c r="P134" s="0" t="n">
        <v>0</v>
      </c>
      <c r="Q134" s="0" t="n">
        <v>0</v>
      </c>
      <c r="R134" s="27" t="n">
        <v>0</v>
      </c>
      <c r="S134" s="0" t="n">
        <v>230</v>
      </c>
      <c r="T134" s="0" t="n">
        <v>0</v>
      </c>
      <c r="U134" s="0" t="n">
        <v>1</v>
      </c>
      <c r="V134" s="0" t="n">
        <v>0</v>
      </c>
      <c r="W134" s="0" t="n">
        <v>0</v>
      </c>
      <c r="X134" s="27" t="n">
        <v>0</v>
      </c>
      <c r="Y134" s="0" t="n">
        <v>235</v>
      </c>
      <c r="Z134" s="0" t="n">
        <v>0</v>
      </c>
      <c r="AA134" s="0" t="n">
        <v>2</v>
      </c>
      <c r="AB134" s="0" t="n">
        <v>0</v>
      </c>
      <c r="AC134" s="0" t="n">
        <v>0</v>
      </c>
      <c r="AD134" s="27" t="n">
        <v>0</v>
      </c>
      <c r="AE134" s="0" t="n">
        <v>281</v>
      </c>
      <c r="AF134" s="0" t="n">
        <v>1</v>
      </c>
      <c r="AG134" s="0" t="n">
        <v>1</v>
      </c>
      <c r="AH134" s="0" t="n">
        <v>0</v>
      </c>
      <c r="AI134" s="0" t="n">
        <v>0</v>
      </c>
      <c r="AJ134" s="0" t="n">
        <v>0</v>
      </c>
    </row>
    <row r="135" customFormat="false" ht="14.5" hidden="false" customHeight="false" outlineLevel="0" collapsed="false">
      <c r="A135" s="0" t="s">
        <v>382</v>
      </c>
      <c r="B135" s="0" t="n">
        <v>18.26611</v>
      </c>
      <c r="C135" s="0" t="n">
        <v>45.79806</v>
      </c>
      <c r="D135" s="30" t="n">
        <f aca="false">(generell!$C$2-C135)/generell!$G$8*generell!$F$9+1</f>
        <v>58.6206027954942</v>
      </c>
      <c r="E135" s="30" t="n">
        <f aca="false">(B135-generell!$B$5)/generell!$G$10*generell!$F$11+1</f>
        <v>25.0632381738752</v>
      </c>
      <c r="F135" s="0" t="n">
        <v>633</v>
      </c>
      <c r="G135" s="0" t="n">
        <v>0</v>
      </c>
      <c r="H135" s="0" t="n">
        <v>0</v>
      </c>
      <c r="I135" s="0" t="n">
        <v>0</v>
      </c>
      <c r="J135" s="0" t="n">
        <v>3</v>
      </c>
      <c r="K135" s="0" t="n">
        <v>0</v>
      </c>
      <c r="L135" s="27" t="n">
        <v>0</v>
      </c>
      <c r="M135" s="0" t="n">
        <v>591</v>
      </c>
      <c r="N135" s="0" t="n">
        <v>0</v>
      </c>
      <c r="O135" s="0" t="n">
        <v>0</v>
      </c>
      <c r="P135" s="0" t="n">
        <v>6</v>
      </c>
      <c r="Q135" s="0" t="n">
        <v>0</v>
      </c>
      <c r="R135" s="27" t="n">
        <v>0</v>
      </c>
      <c r="S135" s="0" t="n">
        <v>576</v>
      </c>
      <c r="T135" s="0" t="n">
        <v>1</v>
      </c>
      <c r="U135" s="0" t="n">
        <v>4</v>
      </c>
      <c r="V135" s="0" t="n">
        <v>0</v>
      </c>
      <c r="W135" s="0" t="n">
        <v>0</v>
      </c>
      <c r="X135" s="27" t="n">
        <v>0</v>
      </c>
      <c r="Y135" s="0" t="n">
        <v>572</v>
      </c>
      <c r="Z135" s="0" t="n">
        <v>1</v>
      </c>
      <c r="AA135" s="0" t="n">
        <v>0</v>
      </c>
      <c r="AB135" s="0" t="n">
        <v>0</v>
      </c>
      <c r="AC135" s="0" t="n">
        <v>2</v>
      </c>
      <c r="AD135" s="27" t="n">
        <v>0</v>
      </c>
      <c r="AE135" s="0" t="n">
        <v>665</v>
      </c>
      <c r="AF135" s="0" t="n">
        <v>7</v>
      </c>
      <c r="AG135" s="0" t="n">
        <v>1</v>
      </c>
      <c r="AH135" s="0" t="n">
        <v>1</v>
      </c>
      <c r="AI135" s="0" t="n">
        <v>0</v>
      </c>
      <c r="AJ135" s="0" t="n">
        <v>1</v>
      </c>
    </row>
    <row r="136" customFormat="false" ht="14.5" hidden="false" customHeight="false" outlineLevel="0" collapsed="false">
      <c r="A136" s="0" t="s">
        <v>383</v>
      </c>
      <c r="B136" s="0" t="n">
        <v>18.36272</v>
      </c>
      <c r="C136" s="0" t="n">
        <v>45.8202</v>
      </c>
      <c r="D136" s="30" t="n">
        <f aca="false">(generell!$C$2-C136)/generell!$G$8*generell!$F$9+1</f>
        <v>57.4190350027929</v>
      </c>
      <c r="E136" s="30" t="n">
        <f aca="false">(B136-generell!$B$5)/generell!$G$10*generell!$F$11+1</f>
        <v>28.7124054304543</v>
      </c>
      <c r="F136" s="0" t="n">
        <v>622</v>
      </c>
      <c r="G136" s="0" t="n">
        <v>2</v>
      </c>
      <c r="H136" s="0" t="n">
        <v>1</v>
      </c>
      <c r="I136" s="0" t="n">
        <v>0</v>
      </c>
      <c r="J136" s="0" t="n">
        <v>0</v>
      </c>
      <c r="K136" s="0" t="n">
        <v>0</v>
      </c>
      <c r="L136" s="27" t="n">
        <v>0</v>
      </c>
      <c r="M136" s="0" t="n">
        <v>492</v>
      </c>
      <c r="N136" s="0" t="n">
        <v>4</v>
      </c>
      <c r="O136" s="0" t="n">
        <v>0</v>
      </c>
      <c r="P136" s="0" t="n">
        <v>0</v>
      </c>
      <c r="Q136" s="0" t="n">
        <v>1</v>
      </c>
      <c r="R136" s="27" t="n">
        <v>0</v>
      </c>
      <c r="S136" s="0" t="n">
        <v>455</v>
      </c>
      <c r="T136" s="0" t="n">
        <v>1</v>
      </c>
      <c r="U136" s="0" t="n">
        <v>1</v>
      </c>
      <c r="V136" s="0" t="n">
        <v>0</v>
      </c>
      <c r="W136" s="0" t="n">
        <v>0</v>
      </c>
      <c r="X136" s="27" t="n">
        <v>0</v>
      </c>
      <c r="Y136" s="0" t="n">
        <v>414</v>
      </c>
      <c r="Z136" s="0" t="n">
        <v>20</v>
      </c>
      <c r="AA136" s="0" t="n">
        <v>1</v>
      </c>
      <c r="AB136" s="0" t="n">
        <v>1</v>
      </c>
      <c r="AC136" s="0" t="n">
        <v>1</v>
      </c>
      <c r="AD136" s="27" t="n">
        <v>0</v>
      </c>
      <c r="AE136" s="0" t="n">
        <v>461</v>
      </c>
      <c r="AF136" s="0" t="n">
        <v>14</v>
      </c>
      <c r="AG136" s="0" t="n">
        <v>0</v>
      </c>
      <c r="AH136" s="0" t="n">
        <v>1</v>
      </c>
      <c r="AI136" s="0" t="n">
        <v>0</v>
      </c>
      <c r="AJ136" s="0" t="n">
        <v>0</v>
      </c>
    </row>
    <row r="137" customFormat="false" ht="14.5" hidden="false" customHeight="false" outlineLevel="0" collapsed="false">
      <c r="A137" s="0" t="s">
        <v>384</v>
      </c>
      <c r="B137" s="0" t="n">
        <v>18.35233</v>
      </c>
      <c r="C137" s="0" t="n">
        <v>45.78894</v>
      </c>
      <c r="D137" s="30" t="n">
        <f aca="false">(generell!$C$2-C137)/generell!$G$8*generell!$F$9+1</f>
        <v>59.1155575502114</v>
      </c>
      <c r="E137" s="30" t="n">
        <f aca="false">(B137-generell!$B$5)/generell!$G$10*generell!$F$11+1</f>
        <v>28.3199528086154</v>
      </c>
      <c r="F137" s="0" t="n">
        <v>460</v>
      </c>
      <c r="G137" s="0" t="n">
        <v>13</v>
      </c>
      <c r="H137" s="0" t="n">
        <v>0</v>
      </c>
      <c r="I137" s="0" t="n">
        <v>0</v>
      </c>
      <c r="J137" s="0" t="n">
        <v>0</v>
      </c>
      <c r="K137" s="0" t="n">
        <v>0</v>
      </c>
      <c r="L137" s="27" t="n">
        <v>0</v>
      </c>
      <c r="M137" s="0" t="n">
        <v>455</v>
      </c>
      <c r="N137" s="0" t="n">
        <v>17</v>
      </c>
      <c r="O137" s="0" t="n">
        <v>17</v>
      </c>
      <c r="P137" s="0" t="n">
        <v>0</v>
      </c>
      <c r="Q137" s="0" t="n">
        <v>56</v>
      </c>
      <c r="R137" s="27" t="n">
        <v>0</v>
      </c>
      <c r="S137" s="0" t="n">
        <v>433</v>
      </c>
      <c r="T137" s="0" t="n">
        <v>6</v>
      </c>
      <c r="U137" s="0" t="n">
        <v>4</v>
      </c>
      <c r="V137" s="0" t="n">
        <v>1</v>
      </c>
      <c r="W137" s="0" t="s">
        <v>385</v>
      </c>
      <c r="X137" s="27" t="n">
        <v>0</v>
      </c>
      <c r="Y137" s="0" t="n">
        <v>443</v>
      </c>
      <c r="Z137" s="0" t="n">
        <v>0</v>
      </c>
      <c r="AA137" s="0" t="n">
        <v>0</v>
      </c>
      <c r="AB137" s="0" t="n">
        <v>0</v>
      </c>
      <c r="AC137" s="0" t="n">
        <v>2</v>
      </c>
      <c r="AD137" s="27" t="n">
        <v>0</v>
      </c>
      <c r="AE137" s="0" t="n">
        <v>615</v>
      </c>
      <c r="AF137" s="0" t="n">
        <v>28</v>
      </c>
      <c r="AG137" s="0" t="n">
        <v>0</v>
      </c>
      <c r="AH137" s="0" t="n">
        <v>0</v>
      </c>
      <c r="AI137" s="0" t="n">
        <v>0</v>
      </c>
      <c r="AJ137" s="0" t="s">
        <v>386</v>
      </c>
    </row>
    <row r="138" customFormat="false" ht="14.5" hidden="false" customHeight="false" outlineLevel="0" collapsed="false">
      <c r="A138" s="0" t="s">
        <v>387</v>
      </c>
      <c r="B138" s="0" t="n">
        <v>18.17889</v>
      </c>
      <c r="C138" s="0" t="n">
        <v>45.80306</v>
      </c>
      <c r="D138" s="30" t="n">
        <f aca="false">(generell!$C$2-C138)/generell!$G$8*generell!$F$9+1</f>
        <v>58.3492460220746</v>
      </c>
      <c r="E138" s="30" t="n">
        <f aca="false">(B138-generell!$B$5)/generell!$G$10*generell!$F$11+1</f>
        <v>21.7687513907385</v>
      </c>
      <c r="F138" s="0" t="n">
        <v>613</v>
      </c>
      <c r="G138" s="0" t="n">
        <v>4</v>
      </c>
      <c r="H138" s="0" t="n">
        <v>2</v>
      </c>
      <c r="I138" s="0" t="n">
        <v>0</v>
      </c>
      <c r="J138" s="0" t="n">
        <v>0</v>
      </c>
      <c r="K138" s="0" t="n">
        <v>0</v>
      </c>
      <c r="L138" s="27" t="n">
        <v>0</v>
      </c>
      <c r="M138" s="0" t="n">
        <v>601</v>
      </c>
      <c r="N138" s="0" t="n">
        <v>6</v>
      </c>
      <c r="O138" s="0" t="n">
        <v>11</v>
      </c>
      <c r="P138" s="0" t="n">
        <v>0</v>
      </c>
      <c r="Q138" s="0" t="n">
        <v>98</v>
      </c>
      <c r="R138" s="27" t="n">
        <v>0</v>
      </c>
      <c r="S138" s="0" t="n">
        <v>607</v>
      </c>
      <c r="T138" s="0" t="n">
        <v>9</v>
      </c>
      <c r="U138" s="0" t="n">
        <v>7</v>
      </c>
      <c r="V138" s="0" t="n">
        <v>0</v>
      </c>
      <c r="W138" s="0" t="n">
        <v>17</v>
      </c>
      <c r="X138" s="27" t="n">
        <v>0</v>
      </c>
      <c r="Y138" s="0" t="n">
        <v>483</v>
      </c>
      <c r="Z138" s="0" t="n">
        <v>15</v>
      </c>
      <c r="AA138" s="0" t="n">
        <v>3</v>
      </c>
      <c r="AB138" s="0" t="n">
        <v>0</v>
      </c>
      <c r="AC138" s="0" t="n">
        <v>6</v>
      </c>
      <c r="AD138" s="27" t="n">
        <v>0</v>
      </c>
      <c r="AE138" s="0" t="n">
        <v>496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1</v>
      </c>
    </row>
    <row r="139" customFormat="false" ht="14.5" hidden="false" customHeight="false" outlineLevel="0" collapsed="false">
      <c r="A139" s="0" t="s">
        <v>388</v>
      </c>
      <c r="B139" s="0" t="n">
        <v>18.38979</v>
      </c>
      <c r="C139" s="0" t="n">
        <v>45.8967</v>
      </c>
      <c r="D139" s="30" t="n">
        <f aca="false">(generell!$C$2-C139)/generell!$G$8*generell!$F$9+1</f>
        <v>53.2672763694754</v>
      </c>
      <c r="E139" s="30" t="n">
        <f aca="false">(B139-generell!$B$5)/generell!$G$10*generell!$F$11+1</f>
        <v>29.7348974875458</v>
      </c>
      <c r="F139" s="0" t="n">
        <v>7</v>
      </c>
      <c r="G139" s="0" t="n">
        <v>360</v>
      </c>
      <c r="H139" s="0" t="n">
        <v>3</v>
      </c>
      <c r="I139" s="0" t="n">
        <v>1</v>
      </c>
      <c r="J139" s="0" t="n">
        <v>0</v>
      </c>
      <c r="K139" s="0" t="n">
        <v>0</v>
      </c>
      <c r="L139" s="27" t="n">
        <v>0</v>
      </c>
      <c r="M139" s="0" t="n">
        <v>34</v>
      </c>
      <c r="N139" s="0" t="n">
        <v>477</v>
      </c>
      <c r="O139" s="0" t="n">
        <v>0</v>
      </c>
      <c r="P139" s="0" t="n">
        <v>0</v>
      </c>
      <c r="Q139" s="0" t="n">
        <v>0</v>
      </c>
      <c r="R139" s="27" t="n">
        <v>0</v>
      </c>
      <c r="S139" s="0" t="n">
        <v>31</v>
      </c>
      <c r="T139" s="0" t="n">
        <v>488</v>
      </c>
      <c r="U139" s="0" t="n">
        <v>13</v>
      </c>
      <c r="V139" s="0" t="n">
        <v>0</v>
      </c>
      <c r="W139" s="0" t="n">
        <v>0</v>
      </c>
      <c r="X139" s="27" t="n">
        <v>0</v>
      </c>
      <c r="Y139" s="0" t="n">
        <v>149</v>
      </c>
      <c r="Z139" s="0" t="n">
        <v>571</v>
      </c>
      <c r="AA139" s="0" t="n">
        <v>1</v>
      </c>
      <c r="AB139" s="0" t="n">
        <v>0</v>
      </c>
      <c r="AC139" s="0" t="n">
        <v>0</v>
      </c>
      <c r="AD139" s="27" t="n">
        <v>0</v>
      </c>
      <c r="AE139" s="0" t="n">
        <v>44</v>
      </c>
      <c r="AF139" s="0" t="n">
        <v>503</v>
      </c>
      <c r="AG139" s="0" t="n">
        <v>0</v>
      </c>
      <c r="AH139" s="0" t="n">
        <v>0</v>
      </c>
      <c r="AI139" s="0" t="n">
        <v>0</v>
      </c>
      <c r="AJ139" s="0" t="n">
        <v>0</v>
      </c>
    </row>
    <row r="140" customFormat="false" ht="14.5" hidden="false" customHeight="false" outlineLevel="0" collapsed="false">
      <c r="A140" s="0" t="s">
        <v>389</v>
      </c>
      <c r="B140" s="0" t="n">
        <v>18.00972</v>
      </c>
      <c r="C140" s="0" t="n">
        <v>45.8925</v>
      </c>
      <c r="D140" s="30" t="n">
        <f aca="false">(generell!$C$2-C140)/generell!$G$8*generell!$F$9+1</f>
        <v>53.4952160591479</v>
      </c>
      <c r="E140" s="30" t="n">
        <f aca="false">(B140-generell!$B$5)/generell!$G$10*generell!$F$11+1</f>
        <v>15.3788370465144</v>
      </c>
      <c r="F140" s="0" t="n">
        <v>292</v>
      </c>
      <c r="G140" s="0" t="n">
        <v>2</v>
      </c>
      <c r="H140" s="0" t="n">
        <v>0</v>
      </c>
      <c r="I140" s="0" t="n">
        <v>0</v>
      </c>
      <c r="J140" s="0" t="n">
        <v>0</v>
      </c>
      <c r="K140" s="0" t="n">
        <v>0</v>
      </c>
      <c r="L140" s="27" t="n">
        <v>0</v>
      </c>
      <c r="M140" s="0" t="n">
        <v>295</v>
      </c>
      <c r="N140" s="0" t="n">
        <v>9</v>
      </c>
      <c r="O140" s="0" t="n">
        <v>2</v>
      </c>
      <c r="P140" s="0" t="n">
        <v>11</v>
      </c>
      <c r="Q140" s="0" t="n">
        <v>7</v>
      </c>
      <c r="R140" s="27" t="n">
        <v>0</v>
      </c>
      <c r="S140" s="0" t="n">
        <v>300</v>
      </c>
      <c r="T140" s="0" t="n">
        <v>1</v>
      </c>
      <c r="U140" s="0" t="n">
        <v>1</v>
      </c>
      <c r="V140" s="0" t="n">
        <v>0</v>
      </c>
      <c r="W140" s="0" t="s">
        <v>390</v>
      </c>
      <c r="X140" s="27" t="n">
        <v>0</v>
      </c>
      <c r="Y140" s="0" t="n">
        <v>361</v>
      </c>
      <c r="Z140" s="0" t="n">
        <v>9</v>
      </c>
      <c r="AA140" s="0" t="n">
        <v>0</v>
      </c>
      <c r="AB140" s="0" t="n">
        <v>0</v>
      </c>
      <c r="AC140" s="0" t="n">
        <v>0</v>
      </c>
      <c r="AD140" s="27" t="n">
        <v>0</v>
      </c>
      <c r="AE140" s="0" t="n">
        <v>364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</row>
    <row r="141" customFormat="false" ht="14.5" hidden="false" customHeight="false" outlineLevel="0" collapsed="false">
      <c r="A141" s="0" t="s">
        <v>391</v>
      </c>
      <c r="D141" s="30"/>
      <c r="E141" s="30"/>
      <c r="F141" s="0" t="n">
        <v>19</v>
      </c>
      <c r="G141" s="0" t="n">
        <v>55</v>
      </c>
      <c r="H141" s="0" t="n">
        <v>890</v>
      </c>
      <c r="I141" s="0" t="n">
        <v>0</v>
      </c>
      <c r="J141" s="0" t="n">
        <v>0</v>
      </c>
      <c r="K141" s="0" t="n">
        <v>0</v>
      </c>
      <c r="L141" s="27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27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27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27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</row>
    <row r="142" customFormat="false" ht="14.5" hidden="false" customHeight="false" outlineLevel="0" collapsed="false">
      <c r="A142" s="0" t="s">
        <v>392</v>
      </c>
      <c r="B142" s="0" t="n">
        <v>18.10111</v>
      </c>
      <c r="C142" s="0" t="n">
        <v>45.84</v>
      </c>
      <c r="D142" s="30" t="n">
        <f aca="false">(generell!$C$2-C142)/generell!$G$8*generell!$F$9+1</f>
        <v>56.3444621800517</v>
      </c>
      <c r="E142" s="30" t="n">
        <f aca="false">(B142-generell!$B$5)/generell!$G$10*generell!$F$11+1</f>
        <v>18.8308336884641</v>
      </c>
      <c r="F142" s="0" t="n">
        <v>266</v>
      </c>
      <c r="G142" s="0" t="n">
        <v>4</v>
      </c>
      <c r="H142" s="0" t="n">
        <v>0</v>
      </c>
      <c r="I142" s="0" t="n">
        <v>0</v>
      </c>
      <c r="J142" s="0" t="n">
        <v>0</v>
      </c>
      <c r="K142" s="0" t="n">
        <v>0</v>
      </c>
      <c r="L142" s="27" t="n">
        <v>0</v>
      </c>
      <c r="M142" s="0" t="n">
        <v>258</v>
      </c>
      <c r="N142" s="0" t="n">
        <v>1</v>
      </c>
      <c r="O142" s="0" t="n">
        <v>1</v>
      </c>
      <c r="P142" s="0" t="n">
        <v>0</v>
      </c>
      <c r="Q142" s="0" t="n">
        <v>0</v>
      </c>
      <c r="R142" s="27" t="n">
        <v>0</v>
      </c>
      <c r="S142" s="0" t="n">
        <v>244</v>
      </c>
      <c r="T142" s="0" t="n">
        <v>2</v>
      </c>
      <c r="U142" s="0" t="n">
        <v>0</v>
      </c>
      <c r="V142" s="0" t="n">
        <v>0</v>
      </c>
      <c r="W142" s="0" t="n">
        <v>0</v>
      </c>
      <c r="X142" s="27" t="n">
        <v>0</v>
      </c>
      <c r="Y142" s="0" t="n">
        <v>209</v>
      </c>
      <c r="Z142" s="0" t="n">
        <v>0</v>
      </c>
      <c r="AA142" s="0" t="n">
        <v>0</v>
      </c>
      <c r="AB142" s="0" t="n">
        <v>0</v>
      </c>
      <c r="AC142" s="0" t="n">
        <v>0</v>
      </c>
      <c r="AD142" s="27" t="n">
        <v>0</v>
      </c>
      <c r="AE142" s="0" t="n">
        <v>215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</row>
    <row r="143" customFormat="false" ht="14.5" hidden="false" customHeight="false" outlineLevel="0" collapsed="false">
      <c r="A143" s="0" t="s">
        <v>393</v>
      </c>
      <c r="B143" s="0" t="n">
        <v>18.12583</v>
      </c>
      <c r="C143" s="0" t="n">
        <v>45.85972</v>
      </c>
      <c r="D143" s="30" t="n">
        <f aca="false">(generell!$C$2-C143)/generell!$G$8*generell!$F$9+1</f>
        <v>55.2742310656855</v>
      </c>
      <c r="E143" s="30" t="n">
        <f aca="false">(B143-generell!$B$5)/generell!$G$10*generell!$F$11+1</f>
        <v>19.7645611968239</v>
      </c>
      <c r="F143" s="0" t="n">
        <v>604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27" t="n">
        <v>0</v>
      </c>
      <c r="M143" s="0" t="n">
        <v>644</v>
      </c>
      <c r="N143" s="0" t="n">
        <v>4</v>
      </c>
      <c r="O143" s="0" t="n">
        <v>0</v>
      </c>
      <c r="P143" s="0" t="n">
        <v>0</v>
      </c>
      <c r="Q143" s="0" t="n">
        <v>6</v>
      </c>
      <c r="R143" s="27" t="n">
        <v>0</v>
      </c>
      <c r="S143" s="0" t="n">
        <v>559</v>
      </c>
      <c r="T143" s="0" t="n">
        <v>12</v>
      </c>
      <c r="U143" s="0" t="n">
        <v>0</v>
      </c>
      <c r="V143" s="0" t="n">
        <v>0</v>
      </c>
      <c r="W143" s="0" t="n">
        <v>7</v>
      </c>
      <c r="X143" s="27" t="n">
        <v>0</v>
      </c>
      <c r="Y143" s="0" t="n">
        <v>495</v>
      </c>
      <c r="Z143" s="0" t="n">
        <v>32</v>
      </c>
      <c r="AA143" s="0" t="n">
        <v>1</v>
      </c>
      <c r="AB143" s="0" t="n">
        <v>0</v>
      </c>
      <c r="AC143" s="0" t="n">
        <v>1</v>
      </c>
      <c r="AD143" s="27" t="n">
        <v>0</v>
      </c>
      <c r="AE143" s="0" t="n">
        <v>586</v>
      </c>
      <c r="AF143" s="0" t="n">
        <v>2</v>
      </c>
      <c r="AG143" s="0" t="n">
        <v>0</v>
      </c>
      <c r="AH143" s="0" t="n">
        <v>0</v>
      </c>
      <c r="AI143" s="0" t="n">
        <v>0</v>
      </c>
      <c r="AJ143" s="0" t="n">
        <v>0</v>
      </c>
    </row>
    <row r="144" customFormat="false" ht="14.5" hidden="false" customHeight="false" outlineLevel="0" collapsed="false">
      <c r="A144" s="0" t="s">
        <v>394</v>
      </c>
      <c r="B144" s="0" t="n">
        <v>18.0375</v>
      </c>
      <c r="C144" s="0" t="n">
        <v>45.85444</v>
      </c>
      <c r="D144" s="30" t="n">
        <f aca="false">(generell!$C$2-C144)/generell!$G$8*generell!$F$9+1</f>
        <v>55.5607838184168</v>
      </c>
      <c r="E144" s="30" t="n">
        <f aca="false">(B144-generell!$B$5)/generell!$G$10*generell!$F$11+1</f>
        <v>16.4281473289673</v>
      </c>
      <c r="F144" s="0" t="n">
        <v>332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27" t="n">
        <v>0</v>
      </c>
      <c r="M144" s="0" t="n">
        <v>301</v>
      </c>
      <c r="N144" s="0" t="n">
        <v>0</v>
      </c>
      <c r="O144" s="0" t="n">
        <v>0</v>
      </c>
      <c r="P144" s="0" t="n">
        <v>0</v>
      </c>
      <c r="Q144" s="0" t="n">
        <v>0</v>
      </c>
      <c r="R144" s="27" t="n">
        <v>0</v>
      </c>
      <c r="S144" s="0" t="n">
        <v>299</v>
      </c>
      <c r="T144" s="0" t="n">
        <v>1</v>
      </c>
      <c r="U144" s="0" t="n">
        <v>2</v>
      </c>
      <c r="V144" s="0" t="n">
        <v>0</v>
      </c>
      <c r="W144" s="0" t="n">
        <v>0</v>
      </c>
      <c r="X144" s="27" t="n">
        <v>0</v>
      </c>
      <c r="Y144" s="0" t="n">
        <v>282</v>
      </c>
      <c r="Z144" s="0" t="n">
        <v>6</v>
      </c>
      <c r="AA144" s="0" t="n">
        <v>0</v>
      </c>
      <c r="AB144" s="0" t="n">
        <v>0</v>
      </c>
      <c r="AC144" s="0" t="n">
        <v>2</v>
      </c>
      <c r="AD144" s="27" t="n">
        <v>0</v>
      </c>
      <c r="AE144" s="0" t="n">
        <v>283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</row>
    <row r="145" customFormat="false" ht="14.5" hidden="false" customHeight="false" outlineLevel="0" collapsed="false">
      <c r="A145" s="0" t="s">
        <v>395</v>
      </c>
      <c r="B145" s="0" t="n">
        <v>18.29752</v>
      </c>
      <c r="C145" s="0" t="n">
        <v>45.85499</v>
      </c>
      <c r="D145" s="30" t="n">
        <f aca="false">(generell!$C$2-C145)/generell!$G$8*generell!$F$9+1</f>
        <v>55.5309345733404</v>
      </c>
      <c r="E145" s="30" t="n">
        <f aca="false">(B145-generell!$B$5)/generell!$G$10*generell!$F$11+1</f>
        <v>26.249661355007</v>
      </c>
      <c r="F145" s="0" t="n">
        <v>3540</v>
      </c>
      <c r="G145" s="0" t="n">
        <v>491</v>
      </c>
      <c r="H145" s="0" t="n">
        <v>173</v>
      </c>
      <c r="I145" s="0" t="n">
        <v>9</v>
      </c>
      <c r="J145" s="0" t="n">
        <v>1</v>
      </c>
      <c r="K145" s="0" t="n">
        <v>0</v>
      </c>
      <c r="L145" s="27" t="n">
        <v>0</v>
      </c>
      <c r="M145" s="0" t="n">
        <v>4185</v>
      </c>
      <c r="N145" s="0" t="n">
        <v>616</v>
      </c>
      <c r="O145" s="0" t="n">
        <v>117</v>
      </c>
      <c r="P145" s="0" t="n">
        <v>10</v>
      </c>
      <c r="Q145" s="0" t="n">
        <v>38</v>
      </c>
      <c r="R145" s="27" t="n">
        <v>0</v>
      </c>
      <c r="S145" s="0" t="n">
        <v>5076</v>
      </c>
      <c r="T145" s="0" t="n">
        <v>456</v>
      </c>
      <c r="U145" s="0" t="n">
        <v>224</v>
      </c>
      <c r="V145" s="0" t="n">
        <v>14</v>
      </c>
      <c r="W145" s="0" t="n">
        <v>20</v>
      </c>
      <c r="X145" s="27" t="n">
        <v>0</v>
      </c>
      <c r="Y145" s="0" t="n">
        <v>5041</v>
      </c>
      <c r="Z145" s="0" t="n">
        <v>310</v>
      </c>
      <c r="AA145" s="0" t="n">
        <v>125</v>
      </c>
      <c r="AB145" s="0" t="n">
        <v>321</v>
      </c>
      <c r="AC145" s="0" t="n">
        <v>36</v>
      </c>
      <c r="AD145" s="27" t="n">
        <v>0</v>
      </c>
      <c r="AE145" s="0" t="n">
        <v>5302</v>
      </c>
      <c r="AF145" s="0" t="n">
        <v>363</v>
      </c>
      <c r="AG145" s="0" t="n">
        <v>53</v>
      </c>
      <c r="AH145" s="0" t="n">
        <v>5</v>
      </c>
      <c r="AI145" s="0" t="n">
        <v>4</v>
      </c>
      <c r="AJ145" s="0" t="n">
        <v>13</v>
      </c>
    </row>
    <row r="146" customFormat="false" ht="14.5" hidden="false" customHeight="false" outlineLevel="0" collapsed="false">
      <c r="A146" s="0" t="s">
        <v>396</v>
      </c>
      <c r="B146" s="0" t="n">
        <v>18.21045</v>
      </c>
      <c r="C146" s="0" t="n">
        <v>45.80679</v>
      </c>
      <c r="D146" s="30" t="n">
        <f aca="false">(generell!$C$2-C146)/generell!$G$8*generell!$F$9+1</f>
        <v>58.1468138691039</v>
      </c>
      <c r="E146" s="30" t="n">
        <f aca="false">(B146-generell!$B$5)/generell!$G$10*generell!$F$11+1</f>
        <v>22.9608403941299</v>
      </c>
      <c r="F146" s="0" t="n">
        <v>440</v>
      </c>
      <c r="G146" s="0" t="n">
        <v>3</v>
      </c>
      <c r="H146" s="0" t="n">
        <v>9</v>
      </c>
      <c r="I146" s="0" t="n">
        <v>0</v>
      </c>
      <c r="J146" s="0" t="n">
        <v>0</v>
      </c>
      <c r="K146" s="0" t="n">
        <v>0</v>
      </c>
      <c r="L146" s="27" t="n">
        <v>0</v>
      </c>
      <c r="M146" s="0" t="n">
        <v>439</v>
      </c>
      <c r="N146" s="0" t="n">
        <v>2</v>
      </c>
      <c r="O146" s="0" t="n">
        <v>6</v>
      </c>
      <c r="P146" s="0" t="n">
        <v>0</v>
      </c>
      <c r="Q146" s="0" t="n">
        <v>0</v>
      </c>
      <c r="R146" s="27" t="n">
        <v>0</v>
      </c>
      <c r="S146" s="0" t="n">
        <v>558</v>
      </c>
      <c r="T146" s="0" t="n">
        <v>51</v>
      </c>
      <c r="U146" s="0" t="n">
        <v>22</v>
      </c>
      <c r="V146" s="0" t="n">
        <v>6</v>
      </c>
      <c r="W146" s="0" t="n">
        <v>3</v>
      </c>
      <c r="X146" s="27" t="n">
        <v>0</v>
      </c>
      <c r="Y146" s="0" t="n">
        <v>489</v>
      </c>
      <c r="Z146" s="0" t="n">
        <v>29</v>
      </c>
      <c r="AA146" s="0" t="n">
        <v>12</v>
      </c>
      <c r="AB146" s="0" t="n">
        <v>0</v>
      </c>
      <c r="AC146" s="0" t="n">
        <v>0</v>
      </c>
      <c r="AD146" s="27" t="n">
        <v>0</v>
      </c>
      <c r="AE146" s="0" t="n">
        <v>682</v>
      </c>
      <c r="AF146" s="0" t="n">
        <v>9</v>
      </c>
      <c r="AG146" s="0" t="n">
        <v>3</v>
      </c>
      <c r="AH146" s="0" t="n">
        <v>0</v>
      </c>
      <c r="AI146" s="0" t="n">
        <v>0</v>
      </c>
      <c r="AJ146" s="0" t="n">
        <v>1</v>
      </c>
    </row>
    <row r="147" customFormat="false" ht="14.5" hidden="false" customHeight="false" outlineLevel="0" collapsed="false">
      <c r="A147" s="0" t="s">
        <v>397</v>
      </c>
      <c r="B147" s="0" t="n">
        <v>18.10444</v>
      </c>
      <c r="C147" s="0" t="n">
        <v>45.81361</v>
      </c>
      <c r="D147" s="30" t="n">
        <f aca="false">(generell!$C$2-C147)/generell!$G$8*generell!$F$9+1</f>
        <v>57.7766832301599</v>
      </c>
      <c r="E147" s="30" t="n">
        <f aca="false">(B147-generell!$B$5)/generell!$G$10*generell!$F$11+1</f>
        <v>18.9566149426243</v>
      </c>
      <c r="F147" s="0" t="n">
        <v>494</v>
      </c>
      <c r="G147" s="0" t="n">
        <v>1</v>
      </c>
      <c r="H147" s="0" t="n">
        <v>0</v>
      </c>
      <c r="I147" s="0" t="n">
        <v>0</v>
      </c>
      <c r="J147" s="0" t="n">
        <v>0</v>
      </c>
      <c r="K147" s="0" t="n">
        <v>0</v>
      </c>
      <c r="L147" s="27" t="n">
        <v>0</v>
      </c>
      <c r="M147" s="0" t="n">
        <v>521</v>
      </c>
      <c r="N147" s="0" t="n">
        <v>2</v>
      </c>
      <c r="O147" s="0" t="n">
        <v>0</v>
      </c>
      <c r="P147" s="0" t="n">
        <v>0</v>
      </c>
      <c r="Q147" s="0" t="n">
        <v>0</v>
      </c>
      <c r="R147" s="27" t="n">
        <v>0</v>
      </c>
      <c r="S147" s="0" t="n">
        <v>455</v>
      </c>
      <c r="T147" s="0" t="n">
        <v>0</v>
      </c>
      <c r="U147" s="0" t="n">
        <v>0</v>
      </c>
      <c r="V147" s="0" t="n">
        <v>0</v>
      </c>
      <c r="W147" s="0" t="n">
        <v>0</v>
      </c>
      <c r="X147" s="27" t="n">
        <v>0</v>
      </c>
      <c r="Y147" s="0" t="n">
        <v>452</v>
      </c>
      <c r="Z147" s="0" t="n">
        <v>5</v>
      </c>
      <c r="AA147" s="0" t="n">
        <v>1</v>
      </c>
      <c r="AB147" s="0" t="n">
        <v>0</v>
      </c>
      <c r="AC147" s="0" t="n">
        <v>4</v>
      </c>
      <c r="AD147" s="27" t="n">
        <v>0</v>
      </c>
      <c r="AE147" s="0" t="n">
        <v>503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</row>
    <row r="148" customFormat="false" ht="14.5" hidden="false" customHeight="false" outlineLevel="0" collapsed="false">
      <c r="A148" s="0" t="s">
        <v>398</v>
      </c>
      <c r="B148" s="0" t="n">
        <v>18.17769</v>
      </c>
      <c r="C148" s="0" t="n">
        <v>45.90237</v>
      </c>
      <c r="D148" s="30" t="n">
        <f aca="false">(generell!$C$2-C148)/generell!$G$8*generell!$F$9+1</f>
        <v>52.959557788418</v>
      </c>
      <c r="E148" s="30" t="n">
        <f aca="false">(B148-generell!$B$5)/generell!$G$10*generell!$F$11+1</f>
        <v>21.7234248126627</v>
      </c>
      <c r="F148" s="0" t="n">
        <v>587</v>
      </c>
      <c r="G148" s="0" t="n">
        <v>7</v>
      </c>
      <c r="H148" s="0" t="n">
        <v>0</v>
      </c>
      <c r="I148" s="0" t="n">
        <v>0</v>
      </c>
      <c r="J148" s="0" t="n">
        <v>0</v>
      </c>
      <c r="K148" s="0" t="n">
        <v>0</v>
      </c>
      <c r="L148" s="27" t="n">
        <v>0</v>
      </c>
      <c r="M148" s="0" t="n">
        <v>539</v>
      </c>
      <c r="N148" s="0" t="n">
        <v>2</v>
      </c>
      <c r="O148" s="0" t="n">
        <v>4</v>
      </c>
      <c r="P148" s="0" t="n">
        <v>0</v>
      </c>
      <c r="Q148" s="0" t="n">
        <v>0</v>
      </c>
      <c r="R148" s="27" t="n">
        <v>0</v>
      </c>
      <c r="S148" s="0" t="n">
        <v>535</v>
      </c>
      <c r="T148" s="0" t="n">
        <v>3</v>
      </c>
      <c r="U148" s="0" t="n">
        <v>0</v>
      </c>
      <c r="V148" s="0" t="n">
        <v>0</v>
      </c>
      <c r="W148" s="0" t="n">
        <v>0</v>
      </c>
      <c r="X148" s="27" t="n">
        <v>0</v>
      </c>
      <c r="Y148" s="0" t="n">
        <v>450</v>
      </c>
      <c r="Z148" s="0" t="n">
        <v>12</v>
      </c>
      <c r="AA148" s="0" t="n">
        <v>0</v>
      </c>
      <c r="AB148" s="0" t="n">
        <v>0</v>
      </c>
      <c r="AC148" s="0" t="n">
        <v>2</v>
      </c>
      <c r="AD148" s="27" t="n">
        <v>0</v>
      </c>
      <c r="AE148" s="0" t="n">
        <v>522</v>
      </c>
      <c r="AF148" s="0" t="n">
        <v>22</v>
      </c>
      <c r="AG148" s="0" t="n">
        <v>2</v>
      </c>
      <c r="AH148" s="0" t="n">
        <v>0</v>
      </c>
      <c r="AI148" s="0" t="n">
        <v>0</v>
      </c>
      <c r="AJ148" s="0" t="n">
        <v>0</v>
      </c>
    </row>
    <row r="149" customFormat="false" ht="14.5" hidden="false" customHeight="false" outlineLevel="0" collapsed="false">
      <c r="A149" s="31" t="s">
        <v>399</v>
      </c>
      <c r="B149" s="0" t="n">
        <v>17.70455</v>
      </c>
      <c r="C149" s="0" t="n">
        <v>45.851811</v>
      </c>
      <c r="D149" s="30" t="n">
        <f aca="false">(generell!$C$2-C149)/generell!$G$8*generell!$F$9+1</f>
        <v>55.7034632098806</v>
      </c>
      <c r="E149" s="30" t="n">
        <f aca="false">(B149-generell!$B$5)/generell!$G$10*generell!$F$11+1</f>
        <v>3.85191052037573</v>
      </c>
      <c r="F149" s="0" t="n">
        <v>21</v>
      </c>
      <c r="G149" s="0" t="n">
        <v>51</v>
      </c>
      <c r="H149" s="0" t="n">
        <v>606</v>
      </c>
      <c r="I149" s="0" t="n">
        <v>0</v>
      </c>
      <c r="J149" s="0" t="n">
        <v>0</v>
      </c>
      <c r="K149" s="0" t="n">
        <v>0</v>
      </c>
      <c r="L149" s="27" t="n">
        <v>0</v>
      </c>
      <c r="M149" s="0" t="n">
        <v>77</v>
      </c>
      <c r="N149" s="0" t="n">
        <v>77</v>
      </c>
      <c r="O149" s="0" t="n">
        <v>614</v>
      </c>
      <c r="P149" s="0" t="n">
        <v>0</v>
      </c>
      <c r="Q149" s="0" t="n">
        <v>193</v>
      </c>
      <c r="R149" s="27" t="n">
        <v>0</v>
      </c>
      <c r="S149" s="0" t="n">
        <v>54</v>
      </c>
      <c r="T149" s="0" t="n">
        <v>102</v>
      </c>
      <c r="U149" s="0" t="n">
        <v>5</v>
      </c>
      <c r="V149" s="0" t="n">
        <v>0</v>
      </c>
      <c r="W149" s="0" t="s">
        <v>400</v>
      </c>
      <c r="X149" s="27" t="n">
        <v>0</v>
      </c>
      <c r="Y149" s="0" t="n">
        <v>36</v>
      </c>
      <c r="Z149" s="0" t="n">
        <v>110</v>
      </c>
      <c r="AA149" s="0" t="n">
        <v>0</v>
      </c>
      <c r="AB149" s="0" t="n">
        <v>1</v>
      </c>
      <c r="AC149" s="0" t="s">
        <v>401</v>
      </c>
      <c r="AD149" s="27" t="n">
        <v>0</v>
      </c>
      <c r="AE149" s="0" t="n">
        <v>461</v>
      </c>
      <c r="AF149" s="0" t="n">
        <v>39</v>
      </c>
      <c r="AG149" s="0" t="n">
        <v>1</v>
      </c>
      <c r="AH149" s="0" t="n">
        <v>0</v>
      </c>
      <c r="AI149" s="0" t="n">
        <v>198</v>
      </c>
      <c r="AJ149" s="0" t="s">
        <v>402</v>
      </c>
    </row>
    <row r="150" customFormat="false" ht="14.5" hidden="false" customHeight="false" outlineLevel="0" collapsed="false">
      <c r="A150" s="0" t="s">
        <v>403</v>
      </c>
      <c r="B150" s="0" t="n">
        <v>18.02417</v>
      </c>
      <c r="C150" s="0" t="n">
        <v>45.82417</v>
      </c>
      <c r="D150" s="30" t="n">
        <f aca="false">(generell!$C$2-C150)/generell!$G$8*generell!$F$9+1</f>
        <v>57.2035777246977</v>
      </c>
      <c r="E150" s="30" t="n">
        <f aca="false">(B150-generell!$B$5)/generell!$G$10*generell!$F$11+1</f>
        <v>15.9246445908429</v>
      </c>
      <c r="F150" s="0" t="n">
        <v>400</v>
      </c>
      <c r="G150" s="0" t="n">
        <v>1</v>
      </c>
      <c r="H150" s="0" t="n">
        <v>0</v>
      </c>
      <c r="I150" s="0" t="n">
        <v>0</v>
      </c>
      <c r="J150" s="0" t="n">
        <v>0</v>
      </c>
      <c r="K150" s="0" t="n">
        <v>0</v>
      </c>
      <c r="L150" s="27" t="n">
        <v>0</v>
      </c>
      <c r="M150" s="0" t="n">
        <v>338</v>
      </c>
      <c r="N150" s="0" t="n">
        <v>0</v>
      </c>
      <c r="O150" s="0" t="n">
        <v>0</v>
      </c>
      <c r="P150" s="0" t="n">
        <v>0</v>
      </c>
      <c r="Q150" s="0" t="n">
        <v>0</v>
      </c>
      <c r="R150" s="27" t="n">
        <v>0</v>
      </c>
      <c r="S150" s="0" t="n">
        <v>312</v>
      </c>
      <c r="T150" s="0" t="n">
        <v>2</v>
      </c>
      <c r="U150" s="0" t="n">
        <v>1</v>
      </c>
      <c r="V150" s="0" t="n">
        <v>0</v>
      </c>
      <c r="W150" s="0" t="n">
        <v>0</v>
      </c>
      <c r="X150" s="27" t="n">
        <v>0</v>
      </c>
      <c r="Y150" s="0" t="n">
        <v>269</v>
      </c>
      <c r="Z150" s="0" t="n">
        <v>0</v>
      </c>
      <c r="AA150" s="0" t="n">
        <v>0</v>
      </c>
      <c r="AB150" s="0" t="n">
        <v>0</v>
      </c>
      <c r="AC150" s="0" t="n">
        <v>0</v>
      </c>
      <c r="AD150" s="27" t="n">
        <v>0</v>
      </c>
      <c r="AE150" s="0" t="n">
        <v>367</v>
      </c>
      <c r="AF150" s="0" t="n">
        <v>4</v>
      </c>
      <c r="AG150" s="0" t="n">
        <v>1</v>
      </c>
      <c r="AH150" s="0" t="n">
        <v>0</v>
      </c>
      <c r="AI150" s="0" t="n">
        <v>0</v>
      </c>
      <c r="AJ150" s="0" t="n">
        <v>8</v>
      </c>
    </row>
    <row r="151" customFormat="false" ht="14.5" hidden="false" customHeight="false" outlineLevel="0" collapsed="false">
      <c r="A151" s="31" t="s">
        <v>404</v>
      </c>
      <c r="B151" s="0" t="n">
        <v>18.16083</v>
      </c>
      <c r="C151" s="0" t="n">
        <v>45.83667</v>
      </c>
      <c r="D151" s="30" t="n">
        <f aca="false">(generell!$C$2-C151)/generell!$G$8*generell!$F$9+1</f>
        <v>56.5251857911494</v>
      </c>
      <c r="E151" s="30" t="n">
        <f aca="false">(B151-generell!$B$5)/generell!$G$10*generell!$F$11+1</f>
        <v>21.086586390699</v>
      </c>
      <c r="F151" s="0" t="n">
        <v>342</v>
      </c>
      <c r="G151" s="0" t="n">
        <v>0</v>
      </c>
      <c r="H151" s="0" t="n">
        <v>0</v>
      </c>
      <c r="I151" s="0" t="n">
        <v>0</v>
      </c>
      <c r="J151" s="0" t="n">
        <v>0</v>
      </c>
      <c r="K151" s="0" t="n">
        <v>0</v>
      </c>
      <c r="L151" s="27" t="n">
        <v>0</v>
      </c>
      <c r="M151" s="0" t="n">
        <v>334</v>
      </c>
      <c r="N151" s="0" t="n">
        <v>0</v>
      </c>
      <c r="O151" s="0" t="n">
        <v>0</v>
      </c>
      <c r="P151" s="0" t="n">
        <v>0</v>
      </c>
      <c r="Q151" s="0" t="n">
        <v>0</v>
      </c>
      <c r="R151" s="27" t="n">
        <v>0</v>
      </c>
      <c r="S151" s="0" t="n">
        <v>312</v>
      </c>
      <c r="T151" s="0" t="n">
        <v>0</v>
      </c>
      <c r="U151" s="0" t="n">
        <v>0</v>
      </c>
      <c r="V151" s="0" t="n">
        <v>0</v>
      </c>
      <c r="W151" s="0" t="n">
        <v>0</v>
      </c>
      <c r="X151" s="27" t="n">
        <v>0</v>
      </c>
      <c r="Y151" s="0" t="n">
        <v>326</v>
      </c>
      <c r="Z151" s="0" t="n">
        <v>0</v>
      </c>
      <c r="AA151" s="0" t="n">
        <v>0</v>
      </c>
      <c r="AB151" s="0" t="n">
        <v>0</v>
      </c>
      <c r="AC151" s="0" t="n">
        <v>1</v>
      </c>
      <c r="AD151" s="27" t="n">
        <v>0</v>
      </c>
      <c r="AE151" s="0" t="n">
        <v>317</v>
      </c>
      <c r="AF151" s="0" t="n">
        <v>1</v>
      </c>
      <c r="AG151" s="0" t="n">
        <v>0</v>
      </c>
      <c r="AH151" s="0" t="n">
        <v>0</v>
      </c>
      <c r="AI151" s="0" t="n">
        <v>0</v>
      </c>
      <c r="AJ151" s="0" t="n">
        <v>1</v>
      </c>
    </row>
    <row r="152" customFormat="false" ht="14.5" hidden="false" customHeight="false" outlineLevel="0" collapsed="false">
      <c r="A152" s="0" t="s">
        <v>405</v>
      </c>
      <c r="B152" s="0" t="n">
        <v>18.38299</v>
      </c>
      <c r="C152" s="0" t="n">
        <v>45.82163</v>
      </c>
      <c r="D152" s="30" t="n">
        <f aca="false">(generell!$C$2-C152)/generell!$G$8*generell!$F$9+1</f>
        <v>57.341426965595</v>
      </c>
      <c r="E152" s="30" t="n">
        <f aca="false">(B152-generell!$B$5)/generell!$G$10*generell!$F$11+1</f>
        <v>29.47804687845</v>
      </c>
      <c r="F152" s="0" t="n">
        <v>150</v>
      </c>
      <c r="G152" s="0" t="n">
        <v>4</v>
      </c>
      <c r="H152" s="0" t="n">
        <v>0</v>
      </c>
      <c r="I152" s="0" t="n">
        <v>0</v>
      </c>
      <c r="J152" s="0" t="n">
        <v>0</v>
      </c>
      <c r="K152" s="0" t="n">
        <v>0</v>
      </c>
      <c r="L152" s="27" t="n">
        <v>0</v>
      </c>
      <c r="M152" s="0" t="n">
        <v>176</v>
      </c>
      <c r="N152" s="0" t="n">
        <v>11</v>
      </c>
      <c r="O152" s="0" t="n">
        <v>6</v>
      </c>
      <c r="P152" s="0" t="n">
        <v>0</v>
      </c>
      <c r="Q152" s="0" t="n">
        <v>0</v>
      </c>
      <c r="R152" s="27" t="n">
        <v>0</v>
      </c>
      <c r="S152" s="0" t="n">
        <v>199</v>
      </c>
      <c r="T152" s="0" t="n">
        <v>0</v>
      </c>
      <c r="U152" s="0" t="n">
        <v>1</v>
      </c>
      <c r="V152" s="0" t="n">
        <v>0</v>
      </c>
      <c r="W152" s="0" t="n">
        <v>0</v>
      </c>
      <c r="X152" s="27" t="n">
        <v>0</v>
      </c>
      <c r="Y152" s="0" t="n">
        <v>170</v>
      </c>
      <c r="Z152" s="0" t="n">
        <v>2</v>
      </c>
      <c r="AA152" s="0" t="n">
        <v>1</v>
      </c>
      <c r="AB152" s="0" t="n">
        <v>0</v>
      </c>
      <c r="AC152" s="0" t="n">
        <v>0</v>
      </c>
      <c r="AD152" s="27" t="n">
        <v>0</v>
      </c>
      <c r="AE152" s="0" t="n">
        <v>181</v>
      </c>
      <c r="AF152" s="0" t="n">
        <v>16</v>
      </c>
      <c r="AG152" s="0" t="n">
        <v>0</v>
      </c>
      <c r="AH152" s="0" t="n">
        <v>0</v>
      </c>
      <c r="AI152" s="0" t="n">
        <v>1</v>
      </c>
      <c r="AJ152" s="0" t="n">
        <v>0</v>
      </c>
    </row>
    <row r="153" customFormat="false" ht="14.5" hidden="false" customHeight="false" outlineLevel="0" collapsed="false">
      <c r="A153" s="0" t="s">
        <v>406</v>
      </c>
      <c r="B153" s="0" t="n">
        <v>18.21083</v>
      </c>
      <c r="C153" s="0" t="n">
        <v>45.86028</v>
      </c>
      <c r="D153" s="30" t="n">
        <f aca="false">(generell!$C$2-C153)/generell!$G$8*generell!$F$9+1</f>
        <v>55.2438391070625</v>
      </c>
      <c r="E153" s="30" t="n">
        <f aca="false">(B153-generell!$B$5)/generell!$G$10*generell!$F$11+1</f>
        <v>22.9751938105206</v>
      </c>
      <c r="F153" s="0" t="n">
        <v>455</v>
      </c>
      <c r="G153" s="0" t="n">
        <v>4</v>
      </c>
      <c r="H153" s="0" t="n">
        <v>0</v>
      </c>
      <c r="I153" s="0" t="n">
        <v>0</v>
      </c>
      <c r="J153" s="0" t="n">
        <v>0</v>
      </c>
      <c r="K153" s="0" t="n">
        <v>0</v>
      </c>
      <c r="L153" s="27" t="n">
        <v>0</v>
      </c>
      <c r="M153" s="0" t="n">
        <v>465</v>
      </c>
      <c r="N153" s="0" t="n">
        <v>0</v>
      </c>
      <c r="O153" s="0" t="n">
        <v>0</v>
      </c>
      <c r="P153" s="0" t="n">
        <v>0</v>
      </c>
      <c r="Q153" s="0" t="n">
        <v>0</v>
      </c>
      <c r="R153" s="27" t="n">
        <v>0</v>
      </c>
      <c r="S153" s="0" t="n">
        <v>451</v>
      </c>
      <c r="T153" s="0" t="n">
        <v>0</v>
      </c>
      <c r="U153" s="0" t="n">
        <v>1</v>
      </c>
      <c r="V153" s="0" t="n">
        <v>0</v>
      </c>
      <c r="W153" s="0" t="n">
        <v>0</v>
      </c>
      <c r="X153" s="27" t="n">
        <v>0</v>
      </c>
      <c r="Y153" s="0" t="n">
        <v>438</v>
      </c>
      <c r="Z153" s="0" t="n">
        <v>16</v>
      </c>
      <c r="AA153" s="0" t="n">
        <v>1</v>
      </c>
      <c r="AB153" s="0" t="n">
        <v>0</v>
      </c>
      <c r="AC153" s="0" t="n">
        <v>0</v>
      </c>
      <c r="AD153" s="27" t="n">
        <v>0</v>
      </c>
      <c r="AE153" s="0" t="n">
        <v>437</v>
      </c>
      <c r="AF153" s="0" t="n">
        <v>22</v>
      </c>
      <c r="AG153" s="0" t="n">
        <v>6</v>
      </c>
      <c r="AH153" s="0" t="n">
        <v>0</v>
      </c>
      <c r="AI153" s="0" t="n">
        <v>0</v>
      </c>
      <c r="AJ153" s="0" t="n">
        <v>0</v>
      </c>
    </row>
    <row r="154" customFormat="false" ht="14.5" hidden="false" customHeight="false" outlineLevel="0" collapsed="false">
      <c r="A154" s="0" t="s">
        <v>407</v>
      </c>
      <c r="B154" s="0" t="n">
        <v>18.11833</v>
      </c>
      <c r="C154" s="0" t="n">
        <v>45.81306</v>
      </c>
      <c r="D154" s="30" t="n">
        <f aca="false">(generell!$C$2-C154)/generell!$G$8*generell!$F$9+1</f>
        <v>57.8065324752359</v>
      </c>
      <c r="E154" s="30" t="n">
        <f aca="false">(B154-generell!$B$5)/generell!$G$10*generell!$F$11+1</f>
        <v>19.4812700838507</v>
      </c>
      <c r="F154" s="0" t="n">
        <v>354</v>
      </c>
      <c r="G154" s="0" t="n">
        <v>0</v>
      </c>
      <c r="H154" s="0" t="n">
        <v>2</v>
      </c>
      <c r="I154" s="0" t="n">
        <v>0</v>
      </c>
      <c r="J154" s="0" t="n">
        <v>0</v>
      </c>
      <c r="K154" s="0" t="n">
        <v>0</v>
      </c>
      <c r="L154" s="27" t="n">
        <v>0</v>
      </c>
      <c r="M154" s="0" t="n">
        <v>392</v>
      </c>
      <c r="N154" s="0" t="n">
        <v>4</v>
      </c>
      <c r="O154" s="0" t="n">
        <v>1</v>
      </c>
      <c r="P154" s="0" t="n">
        <v>0</v>
      </c>
      <c r="Q154" s="0" t="n">
        <v>5</v>
      </c>
      <c r="R154" s="27" t="n">
        <v>0</v>
      </c>
      <c r="S154" s="0" t="n">
        <v>383</v>
      </c>
      <c r="T154" s="0" t="n">
        <v>0</v>
      </c>
      <c r="U154" s="0" t="n">
        <v>0</v>
      </c>
      <c r="V154" s="0" t="n">
        <v>0</v>
      </c>
      <c r="W154" s="0" t="n">
        <v>0</v>
      </c>
      <c r="X154" s="27" t="n">
        <v>0</v>
      </c>
      <c r="Y154" s="0" t="n">
        <v>365</v>
      </c>
      <c r="Z154" s="0" t="n">
        <v>0</v>
      </c>
      <c r="AA154" s="0" t="n">
        <v>0</v>
      </c>
      <c r="AB154" s="0" t="n">
        <v>0</v>
      </c>
      <c r="AC154" s="0" t="n">
        <v>0</v>
      </c>
      <c r="AD154" s="27" t="n">
        <v>0</v>
      </c>
      <c r="AE154" s="0" t="n">
        <v>395</v>
      </c>
      <c r="AF154" s="0" t="n">
        <v>0</v>
      </c>
      <c r="AG154" s="0" t="n">
        <v>0</v>
      </c>
      <c r="AH154" s="0" t="n">
        <v>0</v>
      </c>
      <c r="AI154" s="0" t="n">
        <v>19</v>
      </c>
      <c r="AJ154" s="0" t="n">
        <v>13</v>
      </c>
    </row>
    <row r="155" customFormat="false" ht="14.5" hidden="false" customHeight="false" outlineLevel="0" collapsed="false">
      <c r="A155" s="0" t="s">
        <v>408</v>
      </c>
      <c r="D155" s="30"/>
      <c r="E155" s="30"/>
      <c r="F155" s="0" t="n">
        <v>64</v>
      </c>
      <c r="G155" s="0" t="n">
        <v>32</v>
      </c>
      <c r="H155" s="0" t="n">
        <v>560</v>
      </c>
      <c r="I155" s="0" t="n">
        <v>0</v>
      </c>
      <c r="J155" s="0" t="n">
        <v>0</v>
      </c>
      <c r="K155" s="0" t="n">
        <v>0</v>
      </c>
      <c r="L155" s="27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27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27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27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</row>
    <row r="156" customFormat="false" ht="14.5" hidden="false" customHeight="false" outlineLevel="0" collapsed="false">
      <c r="A156" s="0" t="s">
        <v>409</v>
      </c>
      <c r="B156" s="0" t="n">
        <v>18.30805</v>
      </c>
      <c r="C156" s="0" t="n">
        <v>45.90788</v>
      </c>
      <c r="D156" s="30" t="n">
        <f aca="false">(generell!$C$2-C156)/generell!$G$8*generell!$F$9+1</f>
        <v>52.6605226241097</v>
      </c>
      <c r="E156" s="30" t="n">
        <f aca="false">(B156-generell!$B$5)/generell!$G$10*generell!$F$11+1</f>
        <v>26.6474020776215</v>
      </c>
      <c r="F156" s="0" t="n">
        <v>251</v>
      </c>
      <c r="G156" s="0" t="n">
        <v>76</v>
      </c>
      <c r="H156" s="0" t="n">
        <v>0</v>
      </c>
      <c r="I156" s="0" t="n">
        <v>0</v>
      </c>
      <c r="J156" s="0" t="n">
        <v>0</v>
      </c>
      <c r="K156" s="0" t="n">
        <v>0</v>
      </c>
      <c r="L156" s="27" t="n">
        <v>0</v>
      </c>
      <c r="M156" s="0" t="n">
        <v>279</v>
      </c>
      <c r="N156" s="0" t="n">
        <v>67</v>
      </c>
      <c r="O156" s="0" t="n">
        <v>12</v>
      </c>
      <c r="P156" s="0" t="n">
        <v>0</v>
      </c>
      <c r="Q156" s="0" t="n">
        <v>0</v>
      </c>
      <c r="R156" s="27" t="n">
        <v>0</v>
      </c>
      <c r="S156" s="0" t="n">
        <v>323</v>
      </c>
      <c r="T156" s="0" t="n">
        <v>42</v>
      </c>
      <c r="U156" s="0" t="n">
        <v>5</v>
      </c>
      <c r="V156" s="0" t="n">
        <v>0</v>
      </c>
      <c r="W156" s="0" t="n">
        <v>1</v>
      </c>
      <c r="X156" s="27" t="n">
        <v>0</v>
      </c>
      <c r="Y156" s="0" t="n">
        <v>262</v>
      </c>
      <c r="Z156" s="0" t="n">
        <v>113</v>
      </c>
      <c r="AA156" s="0" t="n">
        <v>5</v>
      </c>
      <c r="AB156" s="0" t="n">
        <v>0</v>
      </c>
      <c r="AC156" s="0" t="n">
        <v>0</v>
      </c>
      <c r="AD156" s="27" t="n">
        <v>0</v>
      </c>
      <c r="AE156" s="0" t="n">
        <v>337</v>
      </c>
      <c r="AF156" s="0" t="n">
        <v>41</v>
      </c>
      <c r="AG156" s="0" t="n">
        <v>1</v>
      </c>
      <c r="AH156" s="0" t="n">
        <v>0</v>
      </c>
      <c r="AI156" s="0" t="n">
        <v>0</v>
      </c>
      <c r="AJ156" s="0" t="n">
        <v>1</v>
      </c>
    </row>
    <row r="157" customFormat="false" ht="14.5" hidden="false" customHeight="false" outlineLevel="0" collapsed="false">
      <c r="A157" s="0" t="s">
        <v>410</v>
      </c>
      <c r="B157" s="0" t="n">
        <v>18.34528</v>
      </c>
      <c r="C157" s="0" t="n">
        <v>45.86389</v>
      </c>
      <c r="D157" s="30" t="n">
        <f aca="false">(generell!$C$2-C157)/generell!$G$8*generell!$F$9+1</f>
        <v>55.047919516654</v>
      </c>
      <c r="E157" s="30" t="n">
        <f aca="false">(B157-generell!$B$5)/generell!$G$10*generell!$F$11+1</f>
        <v>28.0536591624205</v>
      </c>
      <c r="F157" s="0" t="n">
        <v>520</v>
      </c>
      <c r="G157" s="0" t="n">
        <v>0</v>
      </c>
      <c r="H157" s="0" t="n">
        <v>1</v>
      </c>
      <c r="I157" s="0" t="n">
        <v>0</v>
      </c>
      <c r="J157" s="0" t="n">
        <v>0</v>
      </c>
      <c r="K157" s="0" t="n">
        <v>0</v>
      </c>
      <c r="L157" s="27" t="n">
        <v>0</v>
      </c>
      <c r="M157" s="0" t="n">
        <v>463</v>
      </c>
      <c r="N157" s="0" t="n">
        <v>15</v>
      </c>
      <c r="O157" s="0" t="n">
        <v>0</v>
      </c>
      <c r="P157" s="0" t="n">
        <v>0</v>
      </c>
      <c r="Q157" s="0" t="n">
        <v>0</v>
      </c>
      <c r="R157" s="27" t="n">
        <v>0</v>
      </c>
      <c r="S157" s="0" t="n">
        <v>482</v>
      </c>
      <c r="T157" s="0" t="n">
        <v>11</v>
      </c>
      <c r="U157" s="0" t="n">
        <v>4</v>
      </c>
      <c r="V157" s="0" t="n">
        <v>0</v>
      </c>
      <c r="W157" s="0" t="n">
        <v>0</v>
      </c>
      <c r="X157" s="27" t="n">
        <v>0</v>
      </c>
      <c r="Y157" s="0" t="n">
        <v>471</v>
      </c>
      <c r="Z157" s="0" t="n">
        <v>11</v>
      </c>
      <c r="AA157" s="0" t="n">
        <v>3</v>
      </c>
      <c r="AB157" s="0" t="n">
        <v>0</v>
      </c>
      <c r="AC157" s="0" t="n">
        <v>1</v>
      </c>
      <c r="AD157" s="27" t="n">
        <v>0</v>
      </c>
      <c r="AE157" s="0" t="n">
        <v>473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1</v>
      </c>
    </row>
    <row r="158" customFormat="false" ht="14.5" hidden="false" customHeight="false" outlineLevel="0" collapsed="false">
      <c r="A158" s="0" t="s">
        <v>411</v>
      </c>
      <c r="B158" s="0" t="n">
        <v>18.23271</v>
      </c>
      <c r="C158" s="0" t="n">
        <v>45.9026</v>
      </c>
      <c r="D158" s="30" t="n">
        <f aca="false">(generell!$C$2-C158)/generell!$G$8*generell!$F$9+1</f>
        <v>52.9470753768406</v>
      </c>
      <c r="E158" s="30" t="n">
        <f aca="false">(B158-generell!$B$5)/generell!$G$10*generell!$F$11+1</f>
        <v>23.8016484174344</v>
      </c>
      <c r="F158" s="0" t="n">
        <v>366</v>
      </c>
      <c r="G158" s="0" t="n">
        <v>5</v>
      </c>
      <c r="H158" s="0" t="n">
        <v>0</v>
      </c>
      <c r="I158" s="0" t="n">
        <v>0</v>
      </c>
      <c r="J158" s="0" t="n">
        <v>0</v>
      </c>
      <c r="K158" s="0" t="n">
        <v>0</v>
      </c>
      <c r="L158" s="27" t="n">
        <v>0</v>
      </c>
      <c r="M158" s="0" t="n">
        <v>370</v>
      </c>
      <c r="N158" s="0" t="n">
        <v>4</v>
      </c>
      <c r="O158" s="0" t="n">
        <v>8</v>
      </c>
      <c r="P158" s="0" t="n">
        <v>0</v>
      </c>
      <c r="Q158" s="0" t="n">
        <v>0</v>
      </c>
      <c r="R158" s="27" t="n">
        <v>0</v>
      </c>
      <c r="S158" s="0" t="n">
        <v>344</v>
      </c>
      <c r="T158" s="0" t="n">
        <v>0</v>
      </c>
      <c r="U158" s="0" t="n">
        <v>2</v>
      </c>
      <c r="V158" s="0" t="n">
        <v>0</v>
      </c>
      <c r="W158" s="0" t="n">
        <v>0</v>
      </c>
      <c r="X158" s="27" t="n">
        <v>0</v>
      </c>
      <c r="Y158" s="0" t="n">
        <v>313</v>
      </c>
      <c r="Z158" s="0" t="n">
        <v>1</v>
      </c>
      <c r="AA158" s="0" t="n">
        <v>1</v>
      </c>
      <c r="AB158" s="0" t="n">
        <v>0</v>
      </c>
      <c r="AC158" s="0" t="n">
        <v>6</v>
      </c>
      <c r="AD158" s="27" t="n">
        <v>0</v>
      </c>
      <c r="AE158" s="0" t="n">
        <v>283</v>
      </c>
      <c r="AF158" s="0" t="n">
        <v>10</v>
      </c>
      <c r="AG158" s="0" t="n">
        <v>10</v>
      </c>
      <c r="AH158" s="0" t="n">
        <v>0</v>
      </c>
      <c r="AI158" s="0" t="n">
        <v>10</v>
      </c>
      <c r="AJ158" s="0" t="n">
        <v>0</v>
      </c>
    </row>
    <row r="159" customFormat="false" ht="14.5" hidden="false" customHeight="false" outlineLevel="0" collapsed="false">
      <c r="A159" s="0" t="s">
        <v>412</v>
      </c>
      <c r="B159" s="0" t="n">
        <v>17.98406</v>
      </c>
      <c r="C159" s="0" t="n">
        <v>45.85957</v>
      </c>
      <c r="D159" s="30" t="n">
        <f aca="false">(generell!$C$2-C159)/generell!$G$8*generell!$F$9+1</f>
        <v>55.2823717688884</v>
      </c>
      <c r="E159" s="30" t="n">
        <f aca="false">(B159-generell!$B$5)/generell!$G$10*generell!$F$11+1</f>
        <v>14.409603718662</v>
      </c>
      <c r="F159" s="0" t="n">
        <v>1150</v>
      </c>
      <c r="G159" s="0" t="n">
        <v>25</v>
      </c>
      <c r="H159" s="0" t="n">
        <v>5</v>
      </c>
      <c r="I159" s="0" t="n">
        <v>0</v>
      </c>
      <c r="J159" s="0" t="n">
        <v>0</v>
      </c>
      <c r="K159" s="0" t="n">
        <v>0</v>
      </c>
      <c r="L159" s="27" t="n">
        <v>0</v>
      </c>
      <c r="M159" s="0" t="n">
        <v>1241</v>
      </c>
      <c r="N159" s="0" t="n">
        <v>12</v>
      </c>
      <c r="O159" s="0" t="n">
        <v>0</v>
      </c>
      <c r="P159" s="0" t="n">
        <v>0</v>
      </c>
      <c r="Q159" s="0" t="n">
        <v>1</v>
      </c>
      <c r="R159" s="27" t="n">
        <v>0</v>
      </c>
      <c r="S159" s="0" t="n">
        <v>1370</v>
      </c>
      <c r="T159" s="0" t="n">
        <v>1</v>
      </c>
      <c r="U159" s="0" t="n">
        <v>2</v>
      </c>
      <c r="V159" s="0" t="n">
        <v>0</v>
      </c>
      <c r="W159" s="0" t="n">
        <v>0</v>
      </c>
      <c r="X159" s="27" t="n">
        <v>0</v>
      </c>
      <c r="Y159" s="0" t="n">
        <v>1353</v>
      </c>
      <c r="Z159" s="0" t="n">
        <v>2</v>
      </c>
      <c r="AA159" s="0" t="n">
        <v>2</v>
      </c>
      <c r="AB159" s="0" t="n">
        <v>12</v>
      </c>
      <c r="AC159" s="0" t="n">
        <v>25</v>
      </c>
      <c r="AD159" s="27" t="n">
        <v>0</v>
      </c>
      <c r="AE159" s="0" t="n">
        <v>1586</v>
      </c>
      <c r="AF159" s="0" t="n">
        <v>15</v>
      </c>
      <c r="AG159" s="0" t="n">
        <v>1</v>
      </c>
      <c r="AH159" s="0" t="n">
        <v>0</v>
      </c>
      <c r="AI159" s="0" t="n">
        <v>0</v>
      </c>
      <c r="AJ159" s="0" t="n">
        <v>2</v>
      </c>
    </row>
    <row r="160" customFormat="false" ht="14.5" hidden="false" customHeight="false" outlineLevel="0" collapsed="false">
      <c r="A160" s="0" t="s">
        <v>413</v>
      </c>
      <c r="B160" s="0" t="n">
        <v>17.97096</v>
      </c>
      <c r="C160" s="0" t="n">
        <v>45.81044</v>
      </c>
      <c r="D160" s="30" t="n">
        <f aca="false">(generell!$C$2-C160)/generell!$G$8*generell!$F$9+1</f>
        <v>57.9487234245076</v>
      </c>
      <c r="E160" s="30" t="n">
        <f aca="false">(B160-generell!$B$5)/generell!$G$10*generell!$F$11+1</f>
        <v>13.9147885746688</v>
      </c>
      <c r="F160" s="0" t="n">
        <v>516</v>
      </c>
      <c r="G160" s="0" t="n">
        <v>7</v>
      </c>
      <c r="H160" s="0" t="n">
        <v>1</v>
      </c>
      <c r="I160" s="0" t="n">
        <v>0</v>
      </c>
      <c r="J160" s="0" t="n">
        <v>0</v>
      </c>
      <c r="K160" s="0" t="n">
        <v>0</v>
      </c>
      <c r="L160" s="27" t="n">
        <v>0</v>
      </c>
      <c r="M160" s="0" t="n">
        <v>489</v>
      </c>
      <c r="N160" s="0" t="n">
        <v>1</v>
      </c>
      <c r="O160" s="0" t="n">
        <v>1</v>
      </c>
      <c r="P160" s="0" t="n">
        <v>0</v>
      </c>
      <c r="Q160" s="0" t="n">
        <v>0</v>
      </c>
      <c r="R160" s="27" t="n">
        <v>0</v>
      </c>
      <c r="S160" s="0" t="n">
        <v>438</v>
      </c>
      <c r="T160" s="0" t="n">
        <v>1</v>
      </c>
      <c r="U160" s="0" t="n">
        <v>0</v>
      </c>
      <c r="V160" s="0" t="n">
        <v>0</v>
      </c>
      <c r="W160" s="0" t="n">
        <v>0</v>
      </c>
      <c r="X160" s="27" t="n">
        <v>0</v>
      </c>
      <c r="Y160" s="0" t="n">
        <v>415</v>
      </c>
      <c r="Z160" s="0" t="n">
        <v>1</v>
      </c>
      <c r="AA160" s="0" t="n">
        <v>0</v>
      </c>
      <c r="AB160" s="0" t="n">
        <v>0</v>
      </c>
      <c r="AC160" s="0" t="n">
        <v>0</v>
      </c>
      <c r="AD160" s="27" t="n">
        <v>0</v>
      </c>
      <c r="AE160" s="0" t="n">
        <v>450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</row>
    <row r="161" customFormat="false" ht="14.5" hidden="false" customHeight="false" outlineLevel="0" collapsed="false">
      <c r="A161" s="0" t="s">
        <v>414</v>
      </c>
      <c r="B161" s="0" t="n">
        <v>18.17059</v>
      </c>
      <c r="C161" s="0" t="n">
        <v>45.87706</v>
      </c>
      <c r="D161" s="30" t="n">
        <f aca="false">(generell!$C$2-C161)/generell!$G$8*generell!$F$9+1</f>
        <v>54.333165775467</v>
      </c>
      <c r="E161" s="30" t="n">
        <f aca="false">(B161-generell!$B$5)/generell!$G$10*generell!$F$11+1</f>
        <v>21.4552425590482</v>
      </c>
      <c r="F161" s="0" t="n">
        <v>653</v>
      </c>
      <c r="G161" s="0" t="n">
        <v>4</v>
      </c>
      <c r="H161" s="0" t="n">
        <v>1</v>
      </c>
      <c r="I161" s="0" t="n">
        <v>0</v>
      </c>
      <c r="J161" s="0" t="n">
        <v>0</v>
      </c>
      <c r="K161" s="0" t="n">
        <v>0</v>
      </c>
      <c r="L161" s="27" t="n">
        <v>0</v>
      </c>
      <c r="M161" s="0" t="n">
        <v>699</v>
      </c>
      <c r="N161" s="0" t="n">
        <v>1</v>
      </c>
      <c r="O161" s="0" t="n">
        <v>1</v>
      </c>
      <c r="P161" s="0" t="n">
        <v>0</v>
      </c>
      <c r="Q161" s="0" t="n">
        <v>0</v>
      </c>
      <c r="R161" s="27" t="n">
        <v>0</v>
      </c>
      <c r="S161" s="0" t="n">
        <v>703</v>
      </c>
      <c r="T161" s="0" t="n">
        <v>9</v>
      </c>
      <c r="U161" s="0" t="n">
        <v>3</v>
      </c>
      <c r="V161" s="0" t="n">
        <v>0</v>
      </c>
      <c r="W161" s="0" t="n">
        <v>3</v>
      </c>
      <c r="X161" s="27" t="n">
        <v>0</v>
      </c>
      <c r="Y161" s="0" t="n">
        <v>738</v>
      </c>
      <c r="Z161" s="0" t="n">
        <v>9</v>
      </c>
      <c r="AA161" s="0" t="n">
        <v>6</v>
      </c>
      <c r="AB161" s="0" t="n">
        <v>0</v>
      </c>
      <c r="AC161" s="0" t="n">
        <v>1</v>
      </c>
      <c r="AD161" s="27" t="n">
        <v>0</v>
      </c>
      <c r="AE161" s="0" t="n">
        <v>851</v>
      </c>
      <c r="AF161" s="0" t="n">
        <v>8</v>
      </c>
      <c r="AG161" s="0" t="n">
        <v>10</v>
      </c>
      <c r="AH161" s="0" t="n">
        <v>0</v>
      </c>
      <c r="AI161" s="0" t="n">
        <v>3</v>
      </c>
      <c r="AJ161" s="0" t="n">
        <v>2</v>
      </c>
    </row>
    <row r="162" customFormat="false" ht="14.5" hidden="false" customHeight="false" outlineLevel="0" collapsed="false">
      <c r="A162" s="0" t="s">
        <v>415</v>
      </c>
      <c r="B162" s="0" t="n">
        <v>18.33611</v>
      </c>
      <c r="C162" s="0" t="n">
        <v>45.90944</v>
      </c>
      <c r="D162" s="30" t="n">
        <f aca="false">(generell!$C$2-C162)/generell!$G$8*generell!$F$9+1</f>
        <v>52.5758593108026</v>
      </c>
      <c r="E162" s="30" t="n">
        <f aca="false">(B162-generell!$B$5)/generell!$G$10*generell!$F$11+1</f>
        <v>27.7072885616254</v>
      </c>
      <c r="F162" s="0" t="n">
        <v>45</v>
      </c>
      <c r="G162" s="0" t="n">
        <v>1007</v>
      </c>
      <c r="H162" s="0" t="n">
        <v>5</v>
      </c>
      <c r="I162" s="0" t="n">
        <v>0</v>
      </c>
      <c r="J162" s="0" t="n">
        <v>0</v>
      </c>
      <c r="K162" s="0" t="n">
        <v>0</v>
      </c>
      <c r="L162" s="27" t="n">
        <v>0</v>
      </c>
      <c r="M162" s="0" t="n">
        <v>88</v>
      </c>
      <c r="N162" s="0" t="n">
        <v>1284</v>
      </c>
      <c r="O162" s="0" t="n">
        <v>1</v>
      </c>
      <c r="P162" s="0" t="n">
        <v>0</v>
      </c>
      <c r="Q162" s="0" t="n">
        <v>12</v>
      </c>
      <c r="R162" s="27" t="n">
        <v>0</v>
      </c>
      <c r="S162" s="0" t="n">
        <v>143</v>
      </c>
      <c r="T162" s="0" t="n">
        <v>1539</v>
      </c>
      <c r="U162" s="0" t="n">
        <v>2</v>
      </c>
      <c r="V162" s="0" t="n">
        <v>1</v>
      </c>
      <c r="W162" s="0" t="n">
        <v>0</v>
      </c>
      <c r="X162" s="27" t="n">
        <v>0</v>
      </c>
      <c r="Y162" s="0" t="n">
        <v>167</v>
      </c>
      <c r="Z162" s="0" t="n">
        <v>1515</v>
      </c>
      <c r="AA162" s="0" t="n">
        <v>3</v>
      </c>
      <c r="AB162" s="0" t="n">
        <v>0</v>
      </c>
      <c r="AC162" s="0" t="n">
        <v>0</v>
      </c>
      <c r="AD162" s="27" t="n">
        <v>0</v>
      </c>
      <c r="AE162" s="0" t="n">
        <v>151</v>
      </c>
      <c r="AF162" s="0" t="n">
        <v>1550</v>
      </c>
      <c r="AG162" s="0" t="n">
        <v>3</v>
      </c>
      <c r="AH162" s="0" t="n">
        <v>0</v>
      </c>
      <c r="AI162" s="0" t="n">
        <v>0</v>
      </c>
      <c r="AJ162" s="0" t="n">
        <v>3</v>
      </c>
    </row>
    <row r="163" customFormat="false" ht="14.5" hidden="false" customHeight="false" outlineLevel="0" collapsed="false">
      <c r="D163" s="30"/>
      <c r="E163" s="30"/>
    </row>
    <row r="164" customFormat="false" ht="14.5" hidden="false" customHeight="false" outlineLevel="0" collapsed="false">
      <c r="A164" s="12" t="s">
        <v>416</v>
      </c>
      <c r="D164" s="30"/>
      <c r="E164" s="30"/>
      <c r="F164" s="0" t="n">
        <f aca="false">SUM(F165:F237)</f>
        <v>17584</v>
      </c>
      <c r="G164" s="0" t="n">
        <f aca="false">SUM(G165:G237)</f>
        <v>21286</v>
      </c>
      <c r="H164" s="0" t="n">
        <f aca="false">SUM(H165:H237)</f>
        <v>243</v>
      </c>
      <c r="I164" s="0" t="n">
        <f aca="false">SUM(I165:I237)</f>
        <v>63</v>
      </c>
      <c r="J164" s="0" t="n">
        <v>0</v>
      </c>
      <c r="K164" s="0" t="n">
        <v>0</v>
      </c>
      <c r="L164" s="27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27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27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27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</row>
    <row r="165" customFormat="false" ht="14.5" hidden="false" customHeight="false" outlineLevel="0" collapsed="false">
      <c r="A165" s="0" t="s">
        <v>417</v>
      </c>
      <c r="B165" s="0" t="n">
        <v>18.11683</v>
      </c>
      <c r="C165" s="0" t="n">
        <v>46.14258</v>
      </c>
      <c r="D165" s="30" t="n">
        <f aca="false">(generell!$C$2-C165)/generell!$G$8*generell!$F$9+1</f>
        <v>39.9230356798011</v>
      </c>
      <c r="E165" s="30" t="n">
        <f aca="false">(B165-generell!$B$5)/generell!$G$10*generell!$F$11+1</f>
        <v>19.4246118612561</v>
      </c>
      <c r="F165" s="0" t="n">
        <v>173</v>
      </c>
      <c r="G165" s="0" t="n">
        <v>485</v>
      </c>
      <c r="H165" s="0" t="n">
        <v>1</v>
      </c>
      <c r="I165" s="0" t="n">
        <v>0</v>
      </c>
      <c r="J165" s="0" t="n">
        <v>0</v>
      </c>
      <c r="K165" s="0" t="n">
        <v>0</v>
      </c>
      <c r="L165" s="27" t="n">
        <v>0</v>
      </c>
      <c r="M165" s="0" t="n">
        <v>254</v>
      </c>
      <c r="N165" s="0" t="n">
        <v>486</v>
      </c>
      <c r="O165" s="0" t="n">
        <v>3</v>
      </c>
      <c r="P165" s="0" t="n">
        <v>0</v>
      </c>
      <c r="Q165" s="0" t="n">
        <v>1</v>
      </c>
      <c r="R165" s="27" t="n">
        <v>0</v>
      </c>
      <c r="S165" s="0" t="n">
        <v>176</v>
      </c>
      <c r="T165" s="0" t="n">
        <v>551</v>
      </c>
      <c r="U165" s="0" t="n">
        <v>0</v>
      </c>
      <c r="V165" s="0" t="n">
        <v>0</v>
      </c>
      <c r="W165" s="0" t="n">
        <v>0</v>
      </c>
      <c r="X165" s="27" t="n">
        <v>0</v>
      </c>
      <c r="Y165" s="0" t="n">
        <v>207</v>
      </c>
      <c r="Z165" s="0" t="n">
        <v>523</v>
      </c>
      <c r="AA165" s="0" t="n">
        <v>0</v>
      </c>
      <c r="AB165" s="0" t="n">
        <v>1</v>
      </c>
      <c r="AC165" s="0" t="n">
        <v>36</v>
      </c>
      <c r="AD165" s="27" t="n">
        <v>0</v>
      </c>
      <c r="AE165" s="0" t="n">
        <v>213</v>
      </c>
      <c r="AF165" s="0" t="n">
        <v>523</v>
      </c>
      <c r="AG165" s="0" t="n">
        <v>0</v>
      </c>
      <c r="AH165" s="0" t="n">
        <v>0</v>
      </c>
      <c r="AI165" s="0" t="n">
        <v>0</v>
      </c>
      <c r="AJ165" s="0" t="s">
        <v>418</v>
      </c>
    </row>
    <row r="166" customFormat="false" ht="14.5" hidden="false" customHeight="false" outlineLevel="0" collapsed="false">
      <c r="A166" s="0" t="s">
        <v>419</v>
      </c>
      <c r="B166" s="0" t="n">
        <v>18.2</v>
      </c>
      <c r="C166" s="0" t="n">
        <v>46.28333</v>
      </c>
      <c r="D166" s="30" t="n">
        <f aca="false">(generell!$C$2-C166)/generell!$G$8*generell!$F$9+1</f>
        <v>32.2843425080441</v>
      </c>
      <c r="E166" s="30" t="n">
        <f aca="false">(B166-generell!$B$5)/generell!$G$10*generell!$F$11+1</f>
        <v>22.5661214433871</v>
      </c>
      <c r="F166" s="0" t="n">
        <v>108</v>
      </c>
      <c r="G166" s="0" t="n">
        <v>404</v>
      </c>
      <c r="H166" s="0" t="n">
        <v>1</v>
      </c>
      <c r="I166" s="0" t="n">
        <v>0</v>
      </c>
      <c r="J166" s="0" t="n">
        <v>0</v>
      </c>
      <c r="K166" s="0" t="n">
        <v>0</v>
      </c>
      <c r="L166" s="27" t="n">
        <v>0</v>
      </c>
      <c r="M166" s="0" t="n">
        <v>116</v>
      </c>
      <c r="N166" s="0" t="n">
        <v>403</v>
      </c>
      <c r="O166" s="0" t="n">
        <v>0</v>
      </c>
      <c r="P166" s="0" t="n">
        <v>0</v>
      </c>
      <c r="Q166" s="0" t="n">
        <v>0</v>
      </c>
      <c r="R166" s="27" t="n">
        <v>0</v>
      </c>
      <c r="S166" s="0" t="n">
        <v>105</v>
      </c>
      <c r="T166" s="0" t="n">
        <v>422</v>
      </c>
      <c r="U166" s="0" t="n">
        <v>0</v>
      </c>
      <c r="V166" s="0" t="n">
        <v>0</v>
      </c>
      <c r="W166" s="0" t="n">
        <v>70</v>
      </c>
      <c r="X166" s="27" t="n">
        <v>0</v>
      </c>
      <c r="Y166" s="0" t="n">
        <v>75</v>
      </c>
      <c r="Z166" s="0" t="n">
        <v>411</v>
      </c>
      <c r="AA166" s="0" t="n">
        <v>0</v>
      </c>
      <c r="AB166" s="0" t="n">
        <v>0</v>
      </c>
      <c r="AC166" s="0" t="n">
        <v>0</v>
      </c>
      <c r="AD166" s="27" t="n">
        <v>0</v>
      </c>
      <c r="AE166" s="0" t="n">
        <v>77</v>
      </c>
      <c r="AF166" s="0" t="n">
        <v>412</v>
      </c>
      <c r="AG166" s="0" t="n">
        <v>0</v>
      </c>
      <c r="AH166" s="0" t="n">
        <v>0</v>
      </c>
      <c r="AI166" s="0" t="n">
        <v>0</v>
      </c>
      <c r="AJ166" s="0" t="n">
        <v>0</v>
      </c>
    </row>
    <row r="167" customFormat="false" ht="14.5" hidden="false" customHeight="false" outlineLevel="0" collapsed="false">
      <c r="A167" s="32" t="s">
        <v>420</v>
      </c>
      <c r="B167" s="32" t="n">
        <v>18.00067</v>
      </c>
      <c r="C167" s="32" t="n">
        <v>46.20694</v>
      </c>
      <c r="D167" s="30" t="n">
        <f aca="false">(generell!$C$2-C167)/generell!$G$8*generell!$F$9+1</f>
        <v>36.4301312923461</v>
      </c>
      <c r="E167" s="30" t="n">
        <f aca="false">(B167-generell!$B$5)/generell!$G$10*generell!$F$11+1</f>
        <v>15.0369991035267</v>
      </c>
      <c r="F167" s="32" t="n">
        <v>610</v>
      </c>
      <c r="G167" s="32" t="n">
        <v>186</v>
      </c>
      <c r="H167" s="32" t="n">
        <v>10</v>
      </c>
      <c r="I167" s="32" t="n">
        <v>1</v>
      </c>
      <c r="J167" s="32" t="n">
        <v>0</v>
      </c>
      <c r="K167" s="32" t="n">
        <v>0</v>
      </c>
      <c r="L167" s="32" t="n">
        <v>0</v>
      </c>
      <c r="M167" s="32" t="n">
        <v>793</v>
      </c>
      <c r="N167" s="32" t="n">
        <v>83</v>
      </c>
      <c r="O167" s="32" t="n">
        <v>0</v>
      </c>
      <c r="P167" s="32" t="n">
        <v>0</v>
      </c>
      <c r="Q167" s="32" t="n">
        <v>34</v>
      </c>
      <c r="R167" s="32" t="n">
        <v>0</v>
      </c>
      <c r="S167" s="32" t="n">
        <v>792</v>
      </c>
      <c r="T167" s="32" t="n">
        <v>81</v>
      </c>
      <c r="U167" s="32" t="n">
        <v>0</v>
      </c>
      <c r="V167" s="32" t="n">
        <v>1</v>
      </c>
      <c r="W167" s="32" t="s">
        <v>421</v>
      </c>
      <c r="X167" s="32" t="n">
        <v>0</v>
      </c>
      <c r="Y167" s="32" t="n">
        <v>835</v>
      </c>
      <c r="Z167" s="32" t="n">
        <v>38</v>
      </c>
      <c r="AA167" s="32" t="n">
        <v>0</v>
      </c>
      <c r="AB167" s="32" t="n">
        <v>1</v>
      </c>
      <c r="AC167" s="32" t="n">
        <v>36</v>
      </c>
      <c r="AD167" s="32" t="n">
        <v>0</v>
      </c>
      <c r="AE167" s="32" t="n">
        <v>825</v>
      </c>
      <c r="AF167" s="32" t="n">
        <v>6</v>
      </c>
      <c r="AG167" s="32" t="n">
        <v>0</v>
      </c>
      <c r="AH167" s="32" t="n">
        <v>0</v>
      </c>
      <c r="AI167" s="32" t="n">
        <v>0</v>
      </c>
      <c r="AJ167" s="32" t="s">
        <v>422</v>
      </c>
    </row>
    <row r="168" customFormat="false" ht="14.5" hidden="false" customHeight="false" outlineLevel="0" collapsed="false">
      <c r="A168" s="0" t="s">
        <v>423</v>
      </c>
      <c r="B168" s="0" t="n">
        <v>18.15</v>
      </c>
      <c r="C168" s="0" t="n">
        <v>46.13333</v>
      </c>
      <c r="D168" s="30" t="n">
        <f aca="false">(generell!$C$2-C168)/generell!$G$8*generell!$F$9+1</f>
        <v>40.4250457106271</v>
      </c>
      <c r="E168" s="30" t="n">
        <f aca="false">(B168-generell!$B$5)/generell!$G$10*generell!$F$11+1</f>
        <v>20.6775140235656</v>
      </c>
      <c r="F168" s="0" t="n">
        <v>243</v>
      </c>
      <c r="G168" s="0" t="n">
        <v>13</v>
      </c>
      <c r="H168" s="0" t="n">
        <v>2</v>
      </c>
      <c r="I168" s="0" t="n">
        <v>0</v>
      </c>
      <c r="J168" s="0" t="n">
        <v>0</v>
      </c>
      <c r="K168" s="0" t="n">
        <v>0</v>
      </c>
      <c r="L168" s="27" t="n">
        <v>0</v>
      </c>
      <c r="M168" s="0" t="n">
        <v>244</v>
      </c>
      <c r="N168" s="0" t="n">
        <v>0</v>
      </c>
      <c r="O168" s="0" t="n">
        <v>0</v>
      </c>
      <c r="P168" s="0" t="n">
        <v>0</v>
      </c>
      <c r="Q168" s="0" t="n">
        <v>0</v>
      </c>
      <c r="R168" s="27" t="n">
        <v>0</v>
      </c>
      <c r="S168" s="0" t="n">
        <v>218</v>
      </c>
      <c r="T168" s="0" t="n">
        <v>6</v>
      </c>
      <c r="U168" s="0" t="n">
        <v>0</v>
      </c>
      <c r="V168" s="0" t="n">
        <v>0</v>
      </c>
      <c r="W168" s="0" t="n">
        <v>0</v>
      </c>
      <c r="X168" s="27" t="n">
        <v>0</v>
      </c>
      <c r="Y168" s="0" t="n">
        <v>187</v>
      </c>
      <c r="Z168" s="0" t="n">
        <v>10</v>
      </c>
      <c r="AA168" s="0" t="n">
        <v>0</v>
      </c>
      <c r="AB168" s="0" t="n">
        <v>0</v>
      </c>
      <c r="AC168" s="0" t="n">
        <v>28</v>
      </c>
      <c r="AD168" s="27" t="n">
        <v>0</v>
      </c>
      <c r="AE168" s="0" t="n">
        <v>235</v>
      </c>
      <c r="AF168" s="0" t="n">
        <v>17</v>
      </c>
      <c r="AG168" s="0" t="n">
        <v>0</v>
      </c>
      <c r="AH168" s="0" t="n">
        <v>0</v>
      </c>
      <c r="AI168" s="0" t="n">
        <v>0</v>
      </c>
      <c r="AJ168" s="0" t="n">
        <v>0</v>
      </c>
    </row>
    <row r="169" customFormat="false" ht="14.5" hidden="false" customHeight="false" outlineLevel="0" collapsed="false">
      <c r="A169" s="0" t="s">
        <v>424</v>
      </c>
      <c r="B169" s="0" t="n">
        <v>18.17438</v>
      </c>
      <c r="C169" s="0" t="n">
        <v>46.18934</v>
      </c>
      <c r="D169" s="30" t="n">
        <f aca="false">(generell!$C$2-C169)/generell!$G$8*generell!$F$9+1</f>
        <v>37.3853071347826</v>
      </c>
      <c r="E169" s="30" t="n">
        <f aca="false">(B169-generell!$B$5)/generell!$G$10*generell!$F$11+1</f>
        <v>21.5983990014706</v>
      </c>
      <c r="F169" s="0" t="n">
        <v>15</v>
      </c>
      <c r="G169" s="0" t="n">
        <v>246</v>
      </c>
      <c r="H169" s="0" t="n">
        <v>0</v>
      </c>
      <c r="I169" s="0" t="n">
        <v>0</v>
      </c>
      <c r="J169" s="0" t="n">
        <v>0</v>
      </c>
      <c r="K169" s="0" t="n">
        <v>0</v>
      </c>
      <c r="L169" s="27" t="n">
        <v>0</v>
      </c>
      <c r="M169" s="0" t="n">
        <v>20</v>
      </c>
      <c r="N169" s="0" t="n">
        <v>213</v>
      </c>
      <c r="O169" s="0" t="n">
        <v>0</v>
      </c>
      <c r="P169" s="0" t="n">
        <v>0</v>
      </c>
      <c r="Q169" s="0" t="n">
        <v>9</v>
      </c>
      <c r="R169" s="27" t="n">
        <v>0</v>
      </c>
      <c r="S169" s="0" t="n">
        <v>12</v>
      </c>
      <c r="T169" s="0" t="n">
        <v>213</v>
      </c>
      <c r="U169" s="0" t="n">
        <v>0</v>
      </c>
      <c r="V169" s="0" t="n">
        <v>0</v>
      </c>
      <c r="W169" s="0" t="n">
        <v>16</v>
      </c>
      <c r="X169" s="27" t="n">
        <v>0</v>
      </c>
      <c r="Y169" s="0" t="n">
        <v>20</v>
      </c>
      <c r="Z169" s="0" t="n">
        <v>173</v>
      </c>
      <c r="AA169" s="0" t="n">
        <v>0</v>
      </c>
      <c r="AB169" s="0" t="n">
        <v>0</v>
      </c>
      <c r="AC169" s="0" t="n">
        <v>0</v>
      </c>
      <c r="AD169" s="27" t="n">
        <v>0</v>
      </c>
      <c r="AE169" s="0" t="n">
        <v>13</v>
      </c>
      <c r="AF169" s="0" t="n">
        <v>187</v>
      </c>
      <c r="AG169" s="0" t="n">
        <v>0</v>
      </c>
      <c r="AH169" s="0" t="n">
        <v>0</v>
      </c>
      <c r="AI169" s="0" t="n">
        <v>0</v>
      </c>
      <c r="AJ169" s="0" t="n">
        <v>0</v>
      </c>
    </row>
    <row r="170" customFormat="false" ht="14.5" hidden="false" customHeight="false" outlineLevel="0" collapsed="false">
      <c r="A170" s="0" t="s">
        <v>425</v>
      </c>
      <c r="B170" s="0" t="n">
        <v>18.26861</v>
      </c>
      <c r="C170" s="0" t="n">
        <v>46.22833</v>
      </c>
      <c r="D170" s="30" t="n">
        <f aca="false">(generell!$C$2-C170)/generell!$G$8*generell!$F$9+1</f>
        <v>35.2692670156579</v>
      </c>
      <c r="E170" s="30" t="n">
        <f aca="false">(B170-generell!$B$5)/generell!$G$10*generell!$F$11+1</f>
        <v>25.1576685448662</v>
      </c>
      <c r="F170" s="0" t="n">
        <v>11</v>
      </c>
      <c r="G170" s="0" t="n">
        <v>172</v>
      </c>
      <c r="H170" s="0" t="n">
        <v>0</v>
      </c>
      <c r="I170" s="0" t="n">
        <v>0</v>
      </c>
      <c r="J170" s="0" t="n">
        <v>0</v>
      </c>
      <c r="K170" s="0" t="n">
        <v>0</v>
      </c>
      <c r="L170" s="27" t="n">
        <v>0</v>
      </c>
      <c r="M170" s="0" t="n">
        <v>14</v>
      </c>
      <c r="N170" s="0" t="n">
        <v>193</v>
      </c>
      <c r="O170" s="0" t="n">
        <v>0</v>
      </c>
      <c r="P170" s="0" t="n">
        <v>0</v>
      </c>
      <c r="Q170" s="0" t="n">
        <v>0</v>
      </c>
      <c r="R170" s="27" t="n">
        <v>0</v>
      </c>
      <c r="S170" s="0" t="n">
        <v>5</v>
      </c>
      <c r="T170" s="0" t="n">
        <v>213</v>
      </c>
      <c r="U170" s="0" t="n">
        <v>0</v>
      </c>
      <c r="V170" s="0" t="n">
        <v>0</v>
      </c>
      <c r="W170" s="0" t="n">
        <v>0</v>
      </c>
      <c r="X170" s="27" t="n">
        <v>0</v>
      </c>
      <c r="Y170" s="0" t="n">
        <v>5</v>
      </c>
      <c r="Z170" s="0" t="n">
        <v>205</v>
      </c>
      <c r="AA170" s="0" t="n">
        <v>1</v>
      </c>
      <c r="AB170" s="0" t="n">
        <v>0</v>
      </c>
      <c r="AC170" s="0" t="n">
        <v>0</v>
      </c>
      <c r="AD170" s="27" t="n">
        <v>0</v>
      </c>
      <c r="AE170" s="0" t="n">
        <v>21</v>
      </c>
      <c r="AF170" s="0" t="n">
        <v>214</v>
      </c>
      <c r="AG170" s="0" t="n">
        <v>0</v>
      </c>
      <c r="AH170" s="0" t="n">
        <v>0</v>
      </c>
      <c r="AI170" s="0" t="n">
        <v>0</v>
      </c>
      <c r="AJ170" s="0" t="n">
        <v>29</v>
      </c>
    </row>
    <row r="171" customFormat="false" ht="14.5" hidden="false" customHeight="false" outlineLevel="0" collapsed="false">
      <c r="A171" s="0" t="s">
        <v>426</v>
      </c>
      <c r="B171" s="0" t="n">
        <v>18.28296</v>
      </c>
      <c r="C171" s="0" t="n">
        <v>46.33109</v>
      </c>
      <c r="D171" s="30" t="n">
        <f aca="false">(generell!$C$2-C171)/generell!$G$8*generell!$F$9+1</f>
        <v>29.6923426083414</v>
      </c>
      <c r="E171" s="30" t="n">
        <f aca="false">(B171-generell!$B$5)/generell!$G$10*generell!$F$11+1</f>
        <v>25.699698874355</v>
      </c>
      <c r="F171" s="0" t="n">
        <v>224</v>
      </c>
      <c r="G171" s="0" t="n">
        <v>843</v>
      </c>
      <c r="H171" s="0" t="n">
        <v>24</v>
      </c>
      <c r="I171" s="0" t="n">
        <v>4</v>
      </c>
      <c r="J171" s="0" t="n">
        <v>0</v>
      </c>
      <c r="K171" s="0" t="n">
        <v>0</v>
      </c>
      <c r="L171" s="27" t="n">
        <v>0</v>
      </c>
      <c r="M171" s="0" t="n">
        <v>219</v>
      </c>
      <c r="N171" s="0" t="n">
        <v>826</v>
      </c>
      <c r="O171" s="0" t="n">
        <v>5</v>
      </c>
      <c r="P171" s="0" t="n">
        <v>0</v>
      </c>
      <c r="Q171" s="0" t="n">
        <v>0</v>
      </c>
      <c r="R171" s="27" t="n">
        <v>0</v>
      </c>
      <c r="S171" s="0" t="n">
        <v>170</v>
      </c>
      <c r="T171" s="0" t="n">
        <v>877</v>
      </c>
      <c r="U171" s="0" t="n">
        <v>2</v>
      </c>
      <c r="V171" s="0" t="n">
        <v>0</v>
      </c>
      <c r="W171" s="0" t="n">
        <v>0</v>
      </c>
      <c r="X171" s="27" t="n">
        <v>0</v>
      </c>
      <c r="Y171" s="0" t="n">
        <v>443</v>
      </c>
      <c r="Z171" s="0" t="n">
        <v>589</v>
      </c>
      <c r="AA171" s="0" t="n">
        <v>0</v>
      </c>
      <c r="AB171" s="0" t="n">
        <v>0</v>
      </c>
      <c r="AC171" s="0" t="n">
        <v>0</v>
      </c>
      <c r="AD171" s="27" t="n">
        <v>0</v>
      </c>
      <c r="AE171" s="0" t="n">
        <v>328</v>
      </c>
      <c r="AF171" s="0" t="n">
        <v>771</v>
      </c>
      <c r="AG171" s="0" t="n">
        <v>1</v>
      </c>
      <c r="AH171" s="0" t="n">
        <v>0</v>
      </c>
      <c r="AI171" s="0" t="n">
        <v>0</v>
      </c>
      <c r="AJ171" s="0" t="n">
        <v>1</v>
      </c>
    </row>
    <row r="172" customFormat="false" ht="14.5" hidden="false" customHeight="false" outlineLevel="0" collapsed="false">
      <c r="A172" s="0" t="s">
        <v>427</v>
      </c>
      <c r="B172" s="0" t="n">
        <v>18.03465</v>
      </c>
      <c r="C172" s="0" t="n">
        <v>46.20544</v>
      </c>
      <c r="D172" s="30" t="n">
        <f aca="false">(generell!$C$2-C172)/generell!$G$8*generell!$F$9+1</f>
        <v>36.5115383243719</v>
      </c>
      <c r="E172" s="30" t="n">
        <f aca="false">(B172-generell!$B$5)/generell!$G$10*generell!$F$11+1</f>
        <v>16.3204967060374</v>
      </c>
      <c r="F172" s="0" t="n">
        <v>233</v>
      </c>
      <c r="G172" s="0" t="n">
        <v>18</v>
      </c>
      <c r="H172" s="0" t="n">
        <v>0</v>
      </c>
      <c r="I172" s="0" t="n">
        <v>0</v>
      </c>
      <c r="J172" s="0" t="n">
        <v>0</v>
      </c>
      <c r="K172" s="0" t="n">
        <v>0</v>
      </c>
      <c r="L172" s="27" t="n">
        <v>0</v>
      </c>
      <c r="M172" s="0" t="n">
        <v>261</v>
      </c>
      <c r="N172" s="0" t="n">
        <v>6</v>
      </c>
      <c r="O172" s="0" t="n">
        <v>0</v>
      </c>
      <c r="P172" s="0" t="n">
        <v>0</v>
      </c>
      <c r="Q172" s="0" t="n">
        <v>0</v>
      </c>
      <c r="R172" s="27" t="n">
        <v>0</v>
      </c>
      <c r="S172" s="0" t="n">
        <v>240</v>
      </c>
      <c r="T172" s="0" t="n">
        <v>8</v>
      </c>
      <c r="U172" s="0" t="n">
        <v>0</v>
      </c>
      <c r="V172" s="0" t="n">
        <v>0</v>
      </c>
      <c r="W172" s="0" t="n">
        <v>0</v>
      </c>
      <c r="X172" s="27" t="n">
        <v>0</v>
      </c>
      <c r="Y172" s="0" t="n">
        <v>232</v>
      </c>
      <c r="Z172" s="0" t="n">
        <v>1</v>
      </c>
      <c r="AA172" s="0" t="n">
        <v>0</v>
      </c>
      <c r="AB172" s="0" t="n">
        <v>0</v>
      </c>
      <c r="AC172" s="0" t="n">
        <v>0</v>
      </c>
      <c r="AD172" s="27" t="n">
        <v>0</v>
      </c>
      <c r="AE172" s="0" t="n">
        <v>267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</row>
    <row r="173" customFormat="false" ht="14.5" hidden="false" customHeight="false" outlineLevel="0" collapsed="false">
      <c r="A173" s="0" t="s">
        <v>428</v>
      </c>
      <c r="B173" s="0" t="n">
        <v>18.1</v>
      </c>
      <c r="C173" s="0" t="n">
        <v>46.2</v>
      </c>
      <c r="D173" s="30" t="n">
        <f aca="false">(generell!$C$2-C173)/generell!$G$8*generell!$F$9+1</f>
        <v>36.8067744938522</v>
      </c>
      <c r="E173" s="30" t="n">
        <f aca="false">(B173-generell!$B$5)/generell!$G$10*generell!$F$11+1</f>
        <v>18.7889066037442</v>
      </c>
      <c r="F173" s="0" t="n">
        <v>171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27" t="n">
        <v>0</v>
      </c>
      <c r="M173" s="0" t="n">
        <v>160</v>
      </c>
      <c r="N173" s="0" t="n">
        <v>2</v>
      </c>
      <c r="O173" s="0" t="n">
        <v>0</v>
      </c>
      <c r="P173" s="0" t="n">
        <v>0</v>
      </c>
      <c r="Q173" s="0" t="n">
        <v>0</v>
      </c>
      <c r="R173" s="27" t="n">
        <v>0</v>
      </c>
      <c r="S173" s="0" t="n">
        <v>173</v>
      </c>
      <c r="T173" s="0" t="n">
        <v>0</v>
      </c>
      <c r="U173" s="0" t="n">
        <v>0</v>
      </c>
      <c r="V173" s="0" t="n">
        <v>0</v>
      </c>
      <c r="W173" s="0" t="n">
        <v>0</v>
      </c>
      <c r="X173" s="27" t="n">
        <v>0</v>
      </c>
      <c r="Y173" s="0" t="n">
        <v>143</v>
      </c>
      <c r="Z173" s="0" t="n">
        <v>0</v>
      </c>
      <c r="AA173" s="0" t="n">
        <v>0</v>
      </c>
      <c r="AB173" s="0" t="n">
        <v>0</v>
      </c>
      <c r="AC173" s="0" t="n">
        <v>0</v>
      </c>
      <c r="AD173" s="27" t="n">
        <v>0</v>
      </c>
      <c r="AE173" s="0" t="n">
        <v>143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</row>
    <row r="174" customFormat="false" ht="14.5" hidden="false" customHeight="false" outlineLevel="0" collapsed="false">
      <c r="A174" s="0" t="s">
        <v>429</v>
      </c>
      <c r="B174" s="0" t="n">
        <v>18.25</v>
      </c>
      <c r="C174" s="0" t="n">
        <v>46.16667</v>
      </c>
      <c r="D174" s="30" t="n">
        <f aca="false">(generell!$C$2-C174)/generell!$G$8*generell!$F$9+1</f>
        <v>38.6156387454662</v>
      </c>
      <c r="E174" s="30" t="n">
        <f aca="false">(B174-generell!$B$5)/generell!$G$10*generell!$F$11+1</f>
        <v>24.4547288632087</v>
      </c>
      <c r="F174" s="0" t="n">
        <v>285</v>
      </c>
      <c r="G174" s="0" t="n">
        <v>1</v>
      </c>
      <c r="H174" s="0" t="n">
        <v>0</v>
      </c>
      <c r="I174" s="0" t="n">
        <v>0</v>
      </c>
      <c r="J174" s="0" t="n">
        <v>0</v>
      </c>
      <c r="K174" s="0" t="n">
        <v>0</v>
      </c>
      <c r="L174" s="27" t="n">
        <v>0</v>
      </c>
      <c r="M174" s="0" t="n">
        <v>414</v>
      </c>
      <c r="N174" s="0" t="n">
        <v>2</v>
      </c>
      <c r="O174" s="0" t="n">
        <v>0</v>
      </c>
      <c r="P174" s="0" t="n">
        <v>0</v>
      </c>
      <c r="Q174" s="0" t="n">
        <v>1</v>
      </c>
      <c r="R174" s="27" t="n">
        <v>0</v>
      </c>
      <c r="S174" s="0" t="n">
        <v>405</v>
      </c>
      <c r="T174" s="0" t="n">
        <v>0</v>
      </c>
      <c r="U174" s="0" t="n">
        <v>0</v>
      </c>
      <c r="V174" s="0" t="n">
        <v>0</v>
      </c>
      <c r="W174" s="0" t="n">
        <v>0</v>
      </c>
      <c r="X174" s="27" t="n">
        <v>0</v>
      </c>
      <c r="Y174" s="0" t="n">
        <v>386</v>
      </c>
      <c r="Z174" s="0" t="n">
        <v>0</v>
      </c>
      <c r="AA174" s="0" t="n">
        <v>0</v>
      </c>
      <c r="AB174" s="0" t="n">
        <v>0</v>
      </c>
      <c r="AC174" s="0" t="n">
        <v>0</v>
      </c>
      <c r="AD174" s="27" t="n">
        <v>0</v>
      </c>
      <c r="AE174" s="0" t="n">
        <v>575</v>
      </c>
      <c r="AF174" s="0" t="n">
        <v>33</v>
      </c>
      <c r="AG174" s="0" t="n">
        <v>2</v>
      </c>
      <c r="AH174" s="0" t="n">
        <v>2</v>
      </c>
      <c r="AI174" s="0" t="n">
        <v>0</v>
      </c>
      <c r="AJ174" s="0" t="n">
        <v>0</v>
      </c>
    </row>
    <row r="175" customFormat="false" ht="14.5" hidden="false" customHeight="false" outlineLevel="0" collapsed="false">
      <c r="A175" s="0" t="s">
        <v>430</v>
      </c>
      <c r="B175" s="0" t="n">
        <v>18.38861</v>
      </c>
      <c r="C175" s="0" t="n">
        <v>46.27306</v>
      </c>
      <c r="D175" s="30" t="n">
        <f aca="false">(generell!$C$2-C175)/generell!$G$8*generell!$F$9+1</f>
        <v>32.8417093206475</v>
      </c>
      <c r="E175" s="30" t="n">
        <f aca="false">(B175-generell!$B$5)/generell!$G$10*generell!$F$11+1</f>
        <v>29.6903263524379</v>
      </c>
      <c r="F175" s="0" t="n">
        <v>390</v>
      </c>
      <c r="G175" s="0" t="n">
        <v>109</v>
      </c>
      <c r="H175" s="0" t="n">
        <v>0</v>
      </c>
      <c r="I175" s="0" t="n">
        <v>0</v>
      </c>
      <c r="J175" s="0" t="n">
        <v>0</v>
      </c>
      <c r="K175" s="0" t="n">
        <v>0</v>
      </c>
      <c r="L175" s="27" t="n">
        <v>0</v>
      </c>
      <c r="M175" s="0" t="n">
        <v>533</v>
      </c>
      <c r="N175" s="0" t="n">
        <v>37</v>
      </c>
      <c r="O175" s="0" t="n">
        <v>0</v>
      </c>
      <c r="P175" s="0" t="n">
        <v>1</v>
      </c>
      <c r="Q175" s="0" t="n">
        <v>2</v>
      </c>
      <c r="R175" s="27" t="n">
        <v>0</v>
      </c>
      <c r="S175" s="0" t="n">
        <v>459</v>
      </c>
      <c r="T175" s="0" t="n">
        <v>76</v>
      </c>
      <c r="U175" s="0" t="n">
        <v>0</v>
      </c>
      <c r="V175" s="0" t="n">
        <v>0</v>
      </c>
      <c r="W175" s="0" t="n">
        <v>0</v>
      </c>
      <c r="X175" s="27" t="n">
        <v>0</v>
      </c>
      <c r="Y175" s="0" t="n">
        <v>483</v>
      </c>
      <c r="Z175" s="0" t="n">
        <v>68</v>
      </c>
      <c r="AA175" s="0" t="n">
        <v>0</v>
      </c>
      <c r="AB175" s="0" t="n">
        <v>0</v>
      </c>
      <c r="AC175" s="0" t="n">
        <v>0</v>
      </c>
      <c r="AD175" s="27" t="n">
        <v>0</v>
      </c>
      <c r="AE175" s="0" t="n">
        <v>454</v>
      </c>
      <c r="AF175" s="0" t="n">
        <v>43</v>
      </c>
      <c r="AG175" s="0" t="n">
        <v>0</v>
      </c>
      <c r="AH175" s="0" t="n">
        <v>0</v>
      </c>
      <c r="AI175" s="0" t="n">
        <v>0</v>
      </c>
      <c r="AJ175" s="0" t="n">
        <v>0</v>
      </c>
    </row>
    <row r="176" customFormat="false" ht="14.5" hidden="false" customHeight="false" outlineLevel="0" collapsed="false">
      <c r="A176" s="0" t="s">
        <v>431</v>
      </c>
      <c r="B176" s="0" t="n">
        <v>18.15769</v>
      </c>
      <c r="C176" s="0" t="n">
        <v>46.3404</v>
      </c>
      <c r="D176" s="30" t="n">
        <f aca="false">(generell!$C$2-C176)/generell!$G$8*generell!$F$9+1</f>
        <v>29.1870762962344</v>
      </c>
      <c r="E176" s="30" t="n">
        <f aca="false">(B176-generell!$B$5)/generell!$G$10*generell!$F$11+1</f>
        <v>20.9679818447341</v>
      </c>
      <c r="F176" s="0" t="n">
        <v>552</v>
      </c>
      <c r="G176" s="0" t="n">
        <v>697</v>
      </c>
      <c r="H176" s="0" t="n">
        <v>0</v>
      </c>
      <c r="I176" s="0" t="n">
        <v>0</v>
      </c>
      <c r="J176" s="0" t="n">
        <v>0</v>
      </c>
      <c r="K176" s="0" t="n">
        <v>0</v>
      </c>
      <c r="L176" s="27" t="n">
        <v>0</v>
      </c>
      <c r="M176" s="0" t="n">
        <v>891</v>
      </c>
      <c r="N176" s="0" t="n">
        <v>575</v>
      </c>
      <c r="O176" s="0" t="n">
        <v>0</v>
      </c>
      <c r="P176" s="0" t="n">
        <v>1</v>
      </c>
      <c r="Q176" s="0" t="n">
        <v>0</v>
      </c>
      <c r="R176" s="27" t="n">
        <v>0</v>
      </c>
      <c r="S176" s="0" t="n">
        <v>705</v>
      </c>
      <c r="T176" s="0" t="n">
        <v>808</v>
      </c>
      <c r="U176" s="0" t="n">
        <v>0</v>
      </c>
      <c r="V176" s="0" t="n">
        <v>0</v>
      </c>
      <c r="W176" s="0" t="n">
        <v>0</v>
      </c>
      <c r="X176" s="27" t="n">
        <v>0</v>
      </c>
      <c r="Y176" s="0" t="n">
        <v>757</v>
      </c>
      <c r="Z176" s="0" t="n">
        <v>833</v>
      </c>
      <c r="AA176" s="0" t="n">
        <v>1</v>
      </c>
      <c r="AB176" s="0" t="n">
        <v>0</v>
      </c>
      <c r="AC176" s="0" t="n">
        <v>1</v>
      </c>
      <c r="AD176" s="27" t="n">
        <v>0</v>
      </c>
      <c r="AE176" s="0" t="n">
        <v>820</v>
      </c>
      <c r="AF176" s="0" t="n">
        <v>895</v>
      </c>
      <c r="AG176" s="0" t="n">
        <v>0</v>
      </c>
      <c r="AH176" s="0" t="n">
        <v>0</v>
      </c>
      <c r="AI176" s="0" t="n">
        <v>0</v>
      </c>
      <c r="AJ176" s="0" t="n">
        <v>0</v>
      </c>
    </row>
    <row r="177" customFormat="false" ht="14.5" hidden="false" customHeight="false" outlineLevel="0" collapsed="false">
      <c r="A177" s="0" t="s">
        <v>432</v>
      </c>
      <c r="B177" s="0" t="n">
        <v>18.13389</v>
      </c>
      <c r="C177" s="0" t="n">
        <v>46.25417</v>
      </c>
      <c r="D177" s="30" t="n">
        <f aca="false">(generell!$C$2-C177)/generell!$G$8*generell!$F$9+1</f>
        <v>33.8668952106261</v>
      </c>
      <c r="E177" s="30" t="n">
        <f aca="false">(B177-generell!$B$5)/generell!$G$10*generell!$F$11+1</f>
        <v>20.0690047128992</v>
      </c>
      <c r="F177" s="0" t="n">
        <v>261</v>
      </c>
      <c r="G177" s="0" t="n">
        <v>20</v>
      </c>
      <c r="H177" s="0" t="n">
        <v>0</v>
      </c>
      <c r="I177" s="0" t="n">
        <v>0</v>
      </c>
      <c r="J177" s="0" t="n">
        <v>0</v>
      </c>
      <c r="K177" s="0" t="n">
        <v>0</v>
      </c>
      <c r="L177" s="27" t="n">
        <v>0</v>
      </c>
      <c r="M177" s="0" t="n">
        <v>277</v>
      </c>
      <c r="N177" s="0" t="n">
        <v>19</v>
      </c>
      <c r="O177" s="0" t="n">
        <v>0</v>
      </c>
      <c r="P177" s="0" t="n">
        <v>0</v>
      </c>
      <c r="Q177" s="0" t="n">
        <v>17</v>
      </c>
      <c r="R177" s="27" t="n">
        <v>0</v>
      </c>
      <c r="S177" s="0" t="n">
        <v>306</v>
      </c>
      <c r="T177" s="0" t="n">
        <v>1</v>
      </c>
      <c r="U177" s="0" t="n">
        <v>0</v>
      </c>
      <c r="V177" s="0" t="n">
        <v>0</v>
      </c>
      <c r="W177" s="0" t="n">
        <v>0</v>
      </c>
      <c r="X177" s="27" t="n">
        <v>0</v>
      </c>
      <c r="Y177" s="0" t="n">
        <v>274</v>
      </c>
      <c r="Z177" s="0" t="n">
        <v>5</v>
      </c>
      <c r="AA177" s="0" t="n">
        <v>0</v>
      </c>
      <c r="AB177" s="0" t="n">
        <v>2</v>
      </c>
      <c r="AC177" s="0" t="n">
        <v>18</v>
      </c>
      <c r="AD177" s="27" t="n">
        <v>0</v>
      </c>
      <c r="AE177" s="0" t="n">
        <v>281</v>
      </c>
      <c r="AF177" s="0" t="n">
        <v>9</v>
      </c>
      <c r="AG177" s="0" t="n">
        <v>0</v>
      </c>
      <c r="AH177" s="0" t="n">
        <v>0</v>
      </c>
      <c r="AI177" s="0" t="n">
        <v>0</v>
      </c>
      <c r="AJ177" s="0" t="n">
        <v>8</v>
      </c>
    </row>
    <row r="178" customFormat="false" ht="14.5" hidden="false" customHeight="false" outlineLevel="0" collapsed="false">
      <c r="A178" s="0" t="s">
        <v>433</v>
      </c>
      <c r="B178" s="0" t="n">
        <v>18.31191</v>
      </c>
      <c r="C178" s="0" t="n">
        <v>46.25274</v>
      </c>
      <c r="D178" s="30" t="n">
        <f aca="false">(generell!$C$2-C178)/generell!$G$8*generell!$F$9+1</f>
        <v>33.944503247824</v>
      </c>
      <c r="E178" s="30" t="n">
        <f aca="false">(B178-generell!$B$5)/generell!$G$10*generell!$F$11+1</f>
        <v>26.7932025704317</v>
      </c>
      <c r="F178" s="0" t="n">
        <v>723</v>
      </c>
      <c r="G178" s="0" t="n">
        <v>322</v>
      </c>
      <c r="H178" s="0" t="n">
        <v>0</v>
      </c>
      <c r="I178" s="0" t="n">
        <v>1</v>
      </c>
      <c r="J178" s="0" t="n">
        <v>0</v>
      </c>
      <c r="K178" s="0" t="n">
        <v>0</v>
      </c>
      <c r="L178" s="27" t="n">
        <v>0</v>
      </c>
      <c r="M178" s="0" t="n">
        <v>1175</v>
      </c>
      <c r="N178" s="0" t="n">
        <v>102</v>
      </c>
      <c r="O178" s="0" t="n">
        <v>0</v>
      </c>
      <c r="P178" s="0" t="n">
        <v>0</v>
      </c>
      <c r="Q178" s="0" t="n">
        <v>0</v>
      </c>
      <c r="R178" s="27" t="n">
        <v>0</v>
      </c>
      <c r="S178" s="0" t="n">
        <v>1240</v>
      </c>
      <c r="T178" s="0" t="n">
        <v>86</v>
      </c>
      <c r="U178" s="0" t="n">
        <v>1</v>
      </c>
      <c r="V178" s="0" t="n">
        <v>0</v>
      </c>
      <c r="W178" s="0" t="n">
        <v>6</v>
      </c>
      <c r="X178" s="27" t="n">
        <v>0</v>
      </c>
      <c r="Y178" s="0" t="n">
        <v>1166</v>
      </c>
      <c r="Z178" s="0" t="n">
        <v>53</v>
      </c>
      <c r="AA178" s="0" t="n">
        <v>0</v>
      </c>
      <c r="AB178" s="0" t="n">
        <v>0</v>
      </c>
      <c r="AC178" s="0" t="n">
        <v>1</v>
      </c>
      <c r="AD178" s="27" t="n">
        <v>0</v>
      </c>
      <c r="AE178" s="0" t="n">
        <v>1230</v>
      </c>
      <c r="AF178" s="0" t="n">
        <v>28</v>
      </c>
      <c r="AG178" s="0" t="n">
        <v>0</v>
      </c>
      <c r="AH178" s="0" t="n">
        <v>0</v>
      </c>
      <c r="AI178" s="0" t="n">
        <v>2</v>
      </c>
      <c r="AJ178" s="0" t="n">
        <v>1</v>
      </c>
    </row>
    <row r="179" customFormat="false" ht="14.5" hidden="false" customHeight="false" outlineLevel="0" collapsed="false">
      <c r="A179" s="0" t="s">
        <v>434</v>
      </c>
      <c r="B179" s="0" t="n">
        <v>18.11667</v>
      </c>
      <c r="C179" s="0" t="n">
        <v>46.2</v>
      </c>
      <c r="D179" s="30" t="n">
        <f aca="false">(generell!$C$2-C179)/generell!$G$8*generell!$F$9+1</f>
        <v>36.8067744938522</v>
      </c>
      <c r="E179" s="30" t="n">
        <f aca="false">(B179-generell!$B$5)/generell!$G$10*generell!$F$11+1</f>
        <v>19.4185683175126</v>
      </c>
      <c r="F179" s="0" t="n">
        <v>259</v>
      </c>
      <c r="G179" s="0" t="n">
        <v>1</v>
      </c>
      <c r="H179" s="0" t="n">
        <v>0</v>
      </c>
      <c r="I179" s="0" t="n">
        <v>0</v>
      </c>
      <c r="J179" s="0" t="n">
        <v>0</v>
      </c>
      <c r="K179" s="0" t="n">
        <v>0</v>
      </c>
      <c r="L179" s="27" t="n">
        <v>0</v>
      </c>
      <c r="M179" s="0" t="n">
        <v>334</v>
      </c>
      <c r="N179" s="0" t="n">
        <v>1</v>
      </c>
      <c r="O179" s="0" t="n">
        <v>0</v>
      </c>
      <c r="P179" s="0" t="n">
        <v>0</v>
      </c>
      <c r="Q179" s="0" t="n">
        <v>0</v>
      </c>
      <c r="R179" s="27" t="n">
        <v>0</v>
      </c>
      <c r="S179" s="0" t="n">
        <v>313</v>
      </c>
      <c r="T179" s="0" t="n">
        <v>5</v>
      </c>
      <c r="U179" s="0" t="n">
        <v>0</v>
      </c>
      <c r="V179" s="0" t="n">
        <v>0</v>
      </c>
      <c r="W179" s="0" t="n">
        <v>0</v>
      </c>
      <c r="X179" s="27" t="n">
        <v>0</v>
      </c>
      <c r="Y179" s="0" t="n">
        <v>253</v>
      </c>
      <c r="Z179" s="0" t="n">
        <v>8</v>
      </c>
      <c r="AA179" s="0" t="n">
        <v>0</v>
      </c>
      <c r="AB179" s="0" t="n">
        <v>0</v>
      </c>
      <c r="AC179" s="0" t="n">
        <v>0</v>
      </c>
      <c r="AD179" s="27" t="n">
        <v>0</v>
      </c>
      <c r="AE179" s="0" t="n">
        <v>277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1</v>
      </c>
    </row>
    <row r="180" customFormat="false" ht="14.5" hidden="false" customHeight="false" outlineLevel="0" collapsed="false">
      <c r="A180" s="32" t="s">
        <v>435</v>
      </c>
      <c r="B180" s="32" t="n">
        <v>18.18208</v>
      </c>
      <c r="C180" s="32" t="n">
        <v>46.306</v>
      </c>
      <c r="D180" s="30" t="n">
        <f aca="false">(generell!$C$2-C180)/generell!$G$8*generell!$F$9+1</f>
        <v>31.0540108973605</v>
      </c>
      <c r="E180" s="30" t="n">
        <f aca="false">(B180-generell!$B$5)/generell!$G$10*generell!$F$11+1</f>
        <v>21.8892445441231</v>
      </c>
      <c r="F180" s="32" t="n">
        <v>333</v>
      </c>
      <c r="G180" s="32" t="n">
        <v>316</v>
      </c>
      <c r="H180" s="32" t="n">
        <v>1</v>
      </c>
      <c r="I180" s="32" t="n">
        <v>0</v>
      </c>
      <c r="J180" s="32" t="n">
        <v>0</v>
      </c>
      <c r="K180" s="32" t="n">
        <v>0</v>
      </c>
      <c r="L180" s="32" t="n">
        <v>0</v>
      </c>
      <c r="M180" s="32" t="n">
        <v>374</v>
      </c>
      <c r="N180" s="32" t="n">
        <v>349</v>
      </c>
      <c r="O180" s="32" t="n">
        <v>1</v>
      </c>
      <c r="P180" s="32" t="n">
        <v>3</v>
      </c>
      <c r="Q180" s="32" t="n">
        <v>1</v>
      </c>
      <c r="R180" s="32" t="n">
        <v>0</v>
      </c>
      <c r="S180" s="32" t="n">
        <v>358</v>
      </c>
      <c r="T180" s="32" t="n">
        <v>333</v>
      </c>
      <c r="U180" s="32" t="n">
        <v>0</v>
      </c>
      <c r="V180" s="32" t="n">
        <v>1</v>
      </c>
      <c r="W180" s="32" t="n">
        <v>8</v>
      </c>
      <c r="X180" s="32" t="n">
        <v>0</v>
      </c>
      <c r="Y180" s="32" t="n">
        <v>326</v>
      </c>
      <c r="Z180" s="32" t="n">
        <v>356</v>
      </c>
      <c r="AA180" s="32" t="n">
        <v>0</v>
      </c>
      <c r="AB180" s="32" t="n">
        <v>0</v>
      </c>
      <c r="AC180" s="32" t="n">
        <v>3</v>
      </c>
      <c r="AD180" s="32" t="n">
        <v>0</v>
      </c>
      <c r="AE180" s="32" t="n">
        <v>267</v>
      </c>
      <c r="AF180" s="32" t="n">
        <v>375</v>
      </c>
      <c r="AG180" s="32" t="n">
        <v>0</v>
      </c>
      <c r="AH180" s="0" t="n">
        <v>0</v>
      </c>
      <c r="AI180" s="32" t="n">
        <v>0</v>
      </c>
      <c r="AJ180" s="32" t="n">
        <v>1</v>
      </c>
    </row>
    <row r="181" customFormat="false" ht="14.5" hidden="false" customHeight="false" outlineLevel="0" collapsed="false">
      <c r="A181" s="0" t="s">
        <v>436</v>
      </c>
      <c r="B181" s="0" t="n">
        <v>18.0623</v>
      </c>
      <c r="C181" s="0" t="n">
        <v>46.22457</v>
      </c>
      <c r="D181" s="30" t="n">
        <f aca="false">(generell!$C$2-C181)/generell!$G$8*generell!$F$9+1</f>
        <v>35.4733273092693</v>
      </c>
      <c r="E181" s="30" t="n">
        <f aca="false">(B181-generell!$B$5)/generell!$G$10*generell!$F$11+1</f>
        <v>17.3648966091987</v>
      </c>
      <c r="F181" s="0" t="n">
        <v>54</v>
      </c>
      <c r="G181" s="0" t="n">
        <v>266</v>
      </c>
      <c r="H181" s="0" t="n">
        <v>0</v>
      </c>
      <c r="I181" s="0" t="n">
        <v>0</v>
      </c>
      <c r="J181" s="0" t="n">
        <v>0</v>
      </c>
      <c r="K181" s="0" t="n">
        <v>0</v>
      </c>
      <c r="L181" s="27" t="n">
        <v>0</v>
      </c>
      <c r="M181" s="0" t="n">
        <v>122</v>
      </c>
      <c r="N181" s="0" t="n">
        <v>272</v>
      </c>
      <c r="O181" s="0" t="n">
        <v>0</v>
      </c>
      <c r="P181" s="0" t="n">
        <v>0</v>
      </c>
      <c r="Q181" s="0" t="n">
        <v>0</v>
      </c>
      <c r="R181" s="27" t="n">
        <v>0</v>
      </c>
      <c r="S181" s="0" t="n">
        <v>116</v>
      </c>
      <c r="T181" s="0" t="n">
        <v>330</v>
      </c>
      <c r="U181" s="0" t="n">
        <v>0</v>
      </c>
      <c r="V181" s="0" t="n">
        <v>0</v>
      </c>
      <c r="W181" s="0" t="n">
        <v>4</v>
      </c>
      <c r="X181" s="27" t="n">
        <v>0</v>
      </c>
      <c r="Y181" s="0" t="n">
        <v>136</v>
      </c>
      <c r="Z181" s="0" t="n">
        <v>285</v>
      </c>
      <c r="AA181" s="0" t="n">
        <v>0</v>
      </c>
      <c r="AB181" s="0" t="n">
        <v>0</v>
      </c>
      <c r="AC181" s="0" t="n">
        <v>20</v>
      </c>
      <c r="AD181" s="27" t="n">
        <v>0</v>
      </c>
      <c r="AE181" s="0" t="n">
        <v>303</v>
      </c>
      <c r="AF181" s="0" t="n">
        <v>151</v>
      </c>
      <c r="AG181" s="0" t="n">
        <v>0</v>
      </c>
      <c r="AH181" s="0" t="n">
        <v>0</v>
      </c>
      <c r="AI181" s="0" t="n">
        <v>0</v>
      </c>
      <c r="AJ181" s="0" t="n">
        <v>0</v>
      </c>
    </row>
    <row r="182" customFormat="false" ht="14.5" hidden="false" customHeight="false" outlineLevel="0" collapsed="false">
      <c r="A182" s="31" t="s">
        <v>437</v>
      </c>
      <c r="B182" s="31" t="n">
        <v>17.97288</v>
      </c>
      <c r="C182" s="31" t="n">
        <v>46.28612</v>
      </c>
      <c r="D182" s="30" t="n">
        <f aca="false">(generell!$C$2-C182)/generell!$G$8*generell!$F$9+1</f>
        <v>32.1329254284762</v>
      </c>
      <c r="E182" s="30" t="n">
        <f aca="false">(B182-generell!$B$5)/generell!$G$10*generell!$F$11+1</f>
        <v>13.9873110995899</v>
      </c>
      <c r="F182" s="31" t="n">
        <v>126</v>
      </c>
      <c r="G182" s="31" t="n">
        <v>824</v>
      </c>
      <c r="H182" s="31" t="n">
        <v>0</v>
      </c>
      <c r="I182" s="31" t="n">
        <v>1</v>
      </c>
      <c r="J182" s="31" t="n">
        <v>0</v>
      </c>
      <c r="K182" s="31" t="n">
        <v>0</v>
      </c>
      <c r="L182" s="31" t="n">
        <v>0</v>
      </c>
      <c r="M182" s="31" t="n">
        <v>169</v>
      </c>
      <c r="N182" s="31" t="n">
        <v>949</v>
      </c>
      <c r="O182" s="31" t="n">
        <v>0</v>
      </c>
      <c r="P182" s="31" t="n">
        <v>0</v>
      </c>
      <c r="Q182" s="31" t="n">
        <v>6</v>
      </c>
      <c r="R182" s="31" t="n">
        <v>0</v>
      </c>
      <c r="S182" s="31" t="n">
        <v>220</v>
      </c>
      <c r="T182" s="31" t="n">
        <v>955</v>
      </c>
      <c r="U182" s="31" t="n">
        <v>1</v>
      </c>
      <c r="V182" s="31" t="n">
        <v>0</v>
      </c>
      <c r="W182" s="31" t="n">
        <v>0</v>
      </c>
      <c r="X182" s="31" t="n">
        <v>0</v>
      </c>
      <c r="Y182" s="31" t="n">
        <v>192</v>
      </c>
      <c r="Z182" s="31" t="n">
        <v>952</v>
      </c>
      <c r="AA182" s="31" t="n">
        <v>0</v>
      </c>
      <c r="AB182" s="31" t="n">
        <v>0</v>
      </c>
      <c r="AC182" s="31" t="n">
        <v>16</v>
      </c>
      <c r="AD182" s="31" t="n">
        <v>0</v>
      </c>
      <c r="AE182" s="31" t="n">
        <v>282</v>
      </c>
      <c r="AF182" s="31" t="n">
        <v>895</v>
      </c>
      <c r="AG182" s="31" t="n">
        <v>0</v>
      </c>
      <c r="AH182" s="31" t="n">
        <v>0</v>
      </c>
      <c r="AI182" s="31" t="n">
        <v>0</v>
      </c>
      <c r="AJ182" s="0" t="s">
        <v>438</v>
      </c>
    </row>
    <row r="183" customFormat="false" ht="14.5" hidden="false" customHeight="false" outlineLevel="0" collapsed="false">
      <c r="A183" s="0" t="s">
        <v>439</v>
      </c>
      <c r="B183" s="0" t="n">
        <v>18.0623</v>
      </c>
      <c r="C183" s="0" t="n">
        <v>46.22457</v>
      </c>
      <c r="D183" s="30" t="n">
        <f aca="false">(generell!$C$2-C183)/generell!$G$8*generell!$F$9+1</f>
        <v>35.4733273092693</v>
      </c>
      <c r="E183" s="30" t="n">
        <f aca="false">(B183-generell!$B$5)/generell!$G$10*generell!$F$11+1</f>
        <v>17.3648966091987</v>
      </c>
      <c r="F183" s="0" t="n">
        <v>252</v>
      </c>
      <c r="G183" s="0" t="n">
        <v>0</v>
      </c>
      <c r="H183" s="0" t="n">
        <v>0</v>
      </c>
      <c r="I183" s="0" t="n">
        <v>0</v>
      </c>
      <c r="J183" s="0" t="n">
        <v>0</v>
      </c>
      <c r="K183" s="0" t="n">
        <v>0</v>
      </c>
      <c r="L183" s="27" t="n">
        <v>0</v>
      </c>
      <c r="M183" s="0" t="n">
        <v>227</v>
      </c>
      <c r="N183" s="0" t="n">
        <v>6</v>
      </c>
      <c r="O183" s="0" t="n">
        <v>0</v>
      </c>
      <c r="P183" s="0" t="n">
        <v>0</v>
      </c>
      <c r="Q183" s="0" t="n">
        <v>0</v>
      </c>
      <c r="R183" s="27" t="n">
        <v>0</v>
      </c>
      <c r="S183" s="0" t="n">
        <v>256</v>
      </c>
      <c r="T183" s="0" t="n">
        <v>5</v>
      </c>
      <c r="U183" s="0" t="n">
        <v>0</v>
      </c>
      <c r="V183" s="0" t="n">
        <v>0</v>
      </c>
      <c r="W183" s="0" t="n">
        <v>0</v>
      </c>
      <c r="X183" s="27" t="n">
        <v>0</v>
      </c>
      <c r="Y183" s="0" t="n">
        <v>247</v>
      </c>
      <c r="Z183" s="0" t="n">
        <v>10</v>
      </c>
      <c r="AA183" s="0" t="n">
        <v>0</v>
      </c>
      <c r="AB183" s="0" t="n">
        <v>0</v>
      </c>
      <c r="AC183" s="0" t="n">
        <v>0</v>
      </c>
      <c r="AD183" s="27" t="n">
        <v>0</v>
      </c>
      <c r="AE183" s="0" t="n">
        <v>243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</row>
    <row r="184" customFormat="false" ht="14.5" hidden="false" customHeight="false" outlineLevel="0" collapsed="false">
      <c r="A184" s="0" t="s">
        <v>440</v>
      </c>
      <c r="B184" s="0" t="n">
        <v>18.08094</v>
      </c>
      <c r="C184" s="0" t="n">
        <v>46.19934</v>
      </c>
      <c r="D184" s="30" t="n">
        <f aca="false">(generell!$C$2-C184)/generell!$G$8*generell!$F$9+1</f>
        <v>36.8425935879438</v>
      </c>
      <c r="E184" s="30" t="n">
        <f aca="false">(B184-generell!$B$5)/generell!$G$10*generell!$F$11+1</f>
        <v>18.0689694553081</v>
      </c>
      <c r="F184" s="0" t="n">
        <v>262</v>
      </c>
      <c r="G184" s="0" t="n">
        <v>111</v>
      </c>
      <c r="H184" s="0" t="n">
        <v>0</v>
      </c>
      <c r="I184" s="0" t="n">
        <v>0</v>
      </c>
      <c r="J184" s="0" t="n">
        <v>0</v>
      </c>
      <c r="K184" s="0" t="n">
        <v>0</v>
      </c>
      <c r="L184" s="27" t="n">
        <v>0</v>
      </c>
      <c r="M184" s="0" t="n">
        <v>349</v>
      </c>
      <c r="N184" s="0" t="n">
        <v>112</v>
      </c>
      <c r="O184" s="0" t="n">
        <v>0</v>
      </c>
      <c r="P184" s="0" t="n">
        <v>0</v>
      </c>
      <c r="Q184" s="0" t="n">
        <v>14</v>
      </c>
      <c r="R184" s="27" t="n">
        <v>0</v>
      </c>
      <c r="S184" s="0" t="n">
        <v>303</v>
      </c>
      <c r="T184" s="0" t="n">
        <v>181</v>
      </c>
      <c r="U184" s="0" t="n">
        <v>1</v>
      </c>
      <c r="V184" s="0" t="n">
        <v>0</v>
      </c>
      <c r="W184" s="0" t="n">
        <v>1</v>
      </c>
      <c r="X184" s="27" t="n">
        <v>0</v>
      </c>
      <c r="Y184" s="0" t="n">
        <v>401</v>
      </c>
      <c r="Z184" s="0" t="n">
        <v>0</v>
      </c>
      <c r="AA184" s="0" t="n">
        <v>0</v>
      </c>
      <c r="AB184" s="0" t="n">
        <v>0</v>
      </c>
      <c r="AC184" s="0" t="n">
        <v>1</v>
      </c>
      <c r="AD184" s="27" t="n">
        <v>0</v>
      </c>
      <c r="AE184" s="0" t="n">
        <v>374</v>
      </c>
      <c r="AF184" s="0" t="n">
        <v>50</v>
      </c>
      <c r="AG184" s="0" t="n">
        <v>0</v>
      </c>
      <c r="AH184" s="0" t="n">
        <v>0</v>
      </c>
      <c r="AI184" s="0" t="n">
        <v>0</v>
      </c>
      <c r="AJ184" s="0" t="n">
        <v>1</v>
      </c>
    </row>
    <row r="185" customFormat="false" ht="14.5" hidden="false" customHeight="false" outlineLevel="0" collapsed="false">
      <c r="A185" s="0" t="s">
        <v>441</v>
      </c>
      <c r="B185" s="0" t="n">
        <v>18.3</v>
      </c>
      <c r="C185" s="0" t="n">
        <v>46.36667</v>
      </c>
      <c r="D185" s="30" t="n">
        <f aca="false">(generell!$C$2-C185)/generell!$G$8*generell!$F$9+1</f>
        <v>27.7613678086889</v>
      </c>
      <c r="E185" s="30" t="n">
        <f aca="false">(B185-generell!$B$5)/generell!$G$10*generell!$F$11+1</f>
        <v>26.3433362830302</v>
      </c>
      <c r="F185" s="0" t="n">
        <v>80</v>
      </c>
      <c r="G185" s="0" t="n">
        <v>808</v>
      </c>
      <c r="H185" s="0" t="n">
        <v>160</v>
      </c>
      <c r="I185" s="0" t="n">
        <v>0</v>
      </c>
      <c r="J185" s="0" t="n">
        <v>0</v>
      </c>
      <c r="K185" s="0" t="n">
        <v>0</v>
      </c>
      <c r="L185" s="27" t="n">
        <v>0</v>
      </c>
      <c r="M185" s="0" t="n">
        <v>368</v>
      </c>
      <c r="N185" s="0" t="n">
        <v>792</v>
      </c>
      <c r="O185" s="0" t="n">
        <v>0</v>
      </c>
      <c r="P185" s="0" t="n">
        <v>0</v>
      </c>
      <c r="Q185" s="0" t="n">
        <v>0</v>
      </c>
      <c r="R185" s="27" t="n">
        <v>0</v>
      </c>
      <c r="S185" s="0" t="n">
        <v>264</v>
      </c>
      <c r="T185" s="0" t="n">
        <v>860</v>
      </c>
      <c r="U185" s="0" t="n">
        <v>10</v>
      </c>
      <c r="V185" s="0" t="n">
        <v>0</v>
      </c>
      <c r="W185" s="0" t="n">
        <v>2</v>
      </c>
      <c r="X185" s="27" t="n">
        <v>0</v>
      </c>
      <c r="Y185" s="0" t="n">
        <v>284</v>
      </c>
      <c r="Z185" s="0" t="n">
        <v>878</v>
      </c>
      <c r="AA185" s="0" t="n">
        <v>0</v>
      </c>
      <c r="AB185" s="0" t="n">
        <v>0</v>
      </c>
      <c r="AC185" s="0" t="n">
        <v>0</v>
      </c>
      <c r="AD185" s="27" t="n">
        <v>0</v>
      </c>
      <c r="AE185" s="0" t="n">
        <v>204</v>
      </c>
      <c r="AF185" s="0" t="n">
        <v>892</v>
      </c>
      <c r="AG185" s="0" t="n">
        <v>19</v>
      </c>
      <c r="AH185" s="0" t="n">
        <v>0</v>
      </c>
      <c r="AI185" s="0" t="n">
        <v>0</v>
      </c>
      <c r="AJ185" s="0" t="n">
        <v>0</v>
      </c>
    </row>
    <row r="186" customFormat="false" ht="14.5" hidden="false" customHeight="false" outlineLevel="0" collapsed="false">
      <c r="A186" s="0" t="s">
        <v>442</v>
      </c>
      <c r="B186" s="0" t="n">
        <v>18.19726</v>
      </c>
      <c r="C186" s="0" t="n">
        <v>46.19726</v>
      </c>
      <c r="D186" s="30" t="n">
        <f aca="false">(generell!$C$2-C186)/generell!$G$8*generell!$F$9+1</f>
        <v>36.9554780056862</v>
      </c>
      <c r="E186" s="30" t="n">
        <f aca="false">(B186-generell!$B$5)/generell!$G$10*generell!$F$11+1</f>
        <v>22.4626257567809</v>
      </c>
      <c r="F186" s="0" t="n">
        <v>0</v>
      </c>
      <c r="G186" s="0" t="n">
        <v>90</v>
      </c>
      <c r="H186" s="0" t="n">
        <v>0</v>
      </c>
      <c r="I186" s="0" t="n">
        <v>0</v>
      </c>
      <c r="J186" s="0" t="n">
        <v>0</v>
      </c>
      <c r="K186" s="0" t="n">
        <v>0</v>
      </c>
      <c r="L186" s="27" t="n">
        <v>0</v>
      </c>
      <c r="M186" s="0" t="n">
        <v>14</v>
      </c>
      <c r="N186" s="0" t="n">
        <v>97</v>
      </c>
      <c r="O186" s="0" t="n">
        <v>0</v>
      </c>
      <c r="P186" s="0" t="n">
        <v>0</v>
      </c>
      <c r="Q186" s="0" t="n">
        <v>0</v>
      </c>
      <c r="R186" s="27" t="n">
        <v>0</v>
      </c>
      <c r="S186" s="0" t="n">
        <v>3</v>
      </c>
      <c r="T186" s="0" t="n">
        <v>103</v>
      </c>
      <c r="U186" s="0" t="n">
        <v>0</v>
      </c>
      <c r="V186" s="0" t="n">
        <v>0</v>
      </c>
      <c r="W186" s="0" t="n">
        <v>0</v>
      </c>
      <c r="X186" s="27" t="n">
        <v>0</v>
      </c>
      <c r="Y186" s="0" t="n">
        <v>0</v>
      </c>
      <c r="Z186" s="0" t="n">
        <v>112</v>
      </c>
      <c r="AA186" s="0" t="n">
        <v>0</v>
      </c>
      <c r="AB186" s="0" t="n">
        <v>0</v>
      </c>
      <c r="AC186" s="0" t="n">
        <v>0</v>
      </c>
      <c r="AD186" s="27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</row>
    <row r="187" customFormat="false" ht="14.5" hidden="false" customHeight="false" outlineLevel="0" collapsed="false">
      <c r="A187" s="0" t="s">
        <v>443</v>
      </c>
      <c r="B187" s="0" t="n">
        <v>18.14914</v>
      </c>
      <c r="C187" s="0" t="n">
        <v>46.18945</v>
      </c>
      <c r="D187" s="30" t="n">
        <f aca="false">(generell!$C$2-C187)/generell!$G$8*generell!$F$9+1</f>
        <v>37.3793372857674</v>
      </c>
      <c r="E187" s="30" t="n">
        <f aca="false">(B187-generell!$B$5)/generell!$G$10*generell!$F$11+1</f>
        <v>20.6450299759447</v>
      </c>
      <c r="F187" s="0" t="n">
        <v>392</v>
      </c>
      <c r="G187" s="0" t="n">
        <v>250</v>
      </c>
      <c r="H187" s="0" t="n">
        <v>0</v>
      </c>
      <c r="I187" s="0" t="n">
        <v>0</v>
      </c>
      <c r="J187" s="0" t="n">
        <v>0</v>
      </c>
      <c r="K187" s="0" t="n">
        <v>0</v>
      </c>
      <c r="L187" s="27" t="n">
        <v>0</v>
      </c>
      <c r="M187" s="0" t="n">
        <v>394</v>
      </c>
      <c r="N187" s="0" t="n">
        <v>315</v>
      </c>
      <c r="O187" s="0" t="n">
        <v>6</v>
      </c>
      <c r="P187" s="0" t="n">
        <v>2</v>
      </c>
      <c r="Q187" s="0" t="n">
        <v>35</v>
      </c>
      <c r="R187" s="27" t="n">
        <v>0</v>
      </c>
      <c r="S187" s="0" t="n">
        <v>341</v>
      </c>
      <c r="T187" s="0" t="n">
        <v>277</v>
      </c>
      <c r="U187" s="0" t="n">
        <v>5</v>
      </c>
      <c r="V187" s="0" t="n">
        <v>0</v>
      </c>
      <c r="W187" s="0" t="n">
        <v>0</v>
      </c>
      <c r="X187" s="27" t="n">
        <v>0</v>
      </c>
      <c r="Y187" s="0" t="n">
        <v>305</v>
      </c>
      <c r="Z187" s="0" t="n">
        <v>284</v>
      </c>
      <c r="AA187" s="0" t="n">
        <v>1</v>
      </c>
      <c r="AB187" s="0" t="n">
        <v>1</v>
      </c>
      <c r="AC187" s="0" t="n">
        <v>1</v>
      </c>
      <c r="AD187" s="27" t="n">
        <v>0</v>
      </c>
      <c r="AE187" s="0" t="n">
        <v>357</v>
      </c>
      <c r="AF187" s="0" t="n">
        <v>221</v>
      </c>
      <c r="AG187" s="0" t="n">
        <v>0</v>
      </c>
      <c r="AH187" s="0" t="n">
        <v>0</v>
      </c>
      <c r="AI187" s="0" t="n">
        <v>0</v>
      </c>
      <c r="AJ187" s="0" t="n">
        <v>13</v>
      </c>
    </row>
    <row r="188" customFormat="false" ht="14.5" hidden="false" customHeight="false" outlineLevel="0" collapsed="false">
      <c r="A188" s="0" t="s">
        <v>444</v>
      </c>
      <c r="B188" s="0" t="n">
        <v>18.04377</v>
      </c>
      <c r="C188" s="0" t="n">
        <v>46.13312</v>
      </c>
      <c r="D188" s="30" t="n">
        <f aca="false">(generell!$C$2-C188)/generell!$G$8*generell!$F$9+1</f>
        <v>40.4364426951109</v>
      </c>
      <c r="E188" s="30" t="n">
        <f aca="false">(B188-generell!$B$5)/generell!$G$10*generell!$F$11+1</f>
        <v>16.6649786994128</v>
      </c>
      <c r="F188" s="0" t="n">
        <v>35</v>
      </c>
      <c r="G188" s="0" t="n">
        <v>378</v>
      </c>
      <c r="H188" s="0" t="n">
        <v>0</v>
      </c>
      <c r="I188" s="0" t="n">
        <v>0</v>
      </c>
      <c r="J188" s="0" t="n">
        <v>0</v>
      </c>
      <c r="K188" s="0" t="n">
        <v>0</v>
      </c>
      <c r="L188" s="27" t="n">
        <v>0</v>
      </c>
      <c r="M188" s="0" t="n">
        <v>104</v>
      </c>
      <c r="N188" s="0" t="n">
        <v>22</v>
      </c>
      <c r="O188" s="0" t="n">
        <v>0</v>
      </c>
      <c r="P188" s="0" t="n">
        <v>0</v>
      </c>
      <c r="Q188" s="0" t="n">
        <v>10</v>
      </c>
      <c r="R188" s="27" t="n">
        <v>0</v>
      </c>
      <c r="S188" s="0" t="n">
        <v>85</v>
      </c>
      <c r="T188" s="0" t="n">
        <v>499</v>
      </c>
      <c r="U188" s="0" t="n">
        <v>2</v>
      </c>
      <c r="V188" s="0" t="n">
        <v>0</v>
      </c>
      <c r="W188" s="0" t="n">
        <v>12</v>
      </c>
      <c r="X188" s="27" t="n">
        <v>0</v>
      </c>
      <c r="Y188" s="0" t="n">
        <v>212</v>
      </c>
      <c r="Z188" s="0" t="n">
        <v>491</v>
      </c>
      <c r="AA188" s="0" t="n">
        <v>1</v>
      </c>
      <c r="AB188" s="0" t="n">
        <v>0</v>
      </c>
      <c r="AC188" s="0" t="n">
        <v>0</v>
      </c>
      <c r="AD188" s="27" t="n">
        <v>0</v>
      </c>
      <c r="AE188" s="0" t="n">
        <v>156</v>
      </c>
      <c r="AF188" s="0" t="n">
        <v>468</v>
      </c>
      <c r="AG188" s="0" t="n">
        <v>0</v>
      </c>
      <c r="AH188" s="0" t="n">
        <v>0</v>
      </c>
      <c r="AI188" s="0" t="n">
        <v>0</v>
      </c>
      <c r="AJ188" s="0" t="n">
        <v>1</v>
      </c>
    </row>
    <row r="189" customFormat="false" ht="14.5" hidden="false" customHeight="false" outlineLevel="0" collapsed="false">
      <c r="A189" s="0" t="s">
        <v>445</v>
      </c>
      <c r="B189" s="0" t="n">
        <v>18.10776</v>
      </c>
      <c r="C189" s="0" t="n">
        <v>46.2552</v>
      </c>
      <c r="D189" s="30" t="n">
        <f aca="false">(generell!$C$2-C189)/generell!$G$8*generell!$F$9+1</f>
        <v>33.8109957153017</v>
      </c>
      <c r="E189" s="30" t="n">
        <f aca="false">(B189-generell!$B$5)/generell!$G$10*generell!$F$11+1</f>
        <v>19.0820184753004</v>
      </c>
      <c r="F189" s="0" t="n">
        <v>366</v>
      </c>
      <c r="G189" s="0" t="n">
        <v>2</v>
      </c>
      <c r="H189" s="0" t="n">
        <v>0</v>
      </c>
      <c r="I189" s="0" t="n">
        <v>1</v>
      </c>
      <c r="J189" s="0" t="n">
        <v>0</v>
      </c>
      <c r="K189" s="0" t="n">
        <v>0</v>
      </c>
      <c r="L189" s="27" t="n">
        <v>0</v>
      </c>
      <c r="M189" s="0" t="n">
        <v>291</v>
      </c>
      <c r="N189" s="0" t="n">
        <v>131</v>
      </c>
      <c r="O189" s="0" t="n">
        <v>0</v>
      </c>
      <c r="P189" s="0" t="n">
        <v>0</v>
      </c>
      <c r="Q189" s="0" t="n">
        <v>0</v>
      </c>
      <c r="R189" s="27" t="n">
        <v>0</v>
      </c>
      <c r="S189" s="0" t="n">
        <v>404</v>
      </c>
      <c r="T189" s="0" t="n">
        <v>128</v>
      </c>
      <c r="U189" s="0" t="n">
        <v>2</v>
      </c>
      <c r="V189" s="0" t="n">
        <v>0</v>
      </c>
      <c r="W189" s="0" t="s">
        <v>446</v>
      </c>
      <c r="X189" s="27" t="n">
        <v>0</v>
      </c>
      <c r="Y189" s="0" t="n">
        <v>437</v>
      </c>
      <c r="Z189" s="0" t="n">
        <v>74</v>
      </c>
      <c r="AA189" s="0" t="n">
        <v>0</v>
      </c>
      <c r="AB189" s="0" t="n">
        <v>0</v>
      </c>
      <c r="AC189" s="0" t="n">
        <v>84</v>
      </c>
      <c r="AD189" s="27" t="n">
        <v>0</v>
      </c>
      <c r="AE189" s="0" t="n">
        <v>444</v>
      </c>
      <c r="AF189" s="0" t="n">
        <v>168</v>
      </c>
      <c r="AG189" s="0" t="n">
        <v>0</v>
      </c>
      <c r="AH189" s="0" t="n">
        <v>0</v>
      </c>
      <c r="AI189" s="0" t="n">
        <v>0</v>
      </c>
      <c r="AJ189" s="0" t="s">
        <v>447</v>
      </c>
    </row>
    <row r="190" customFormat="false" ht="14.5" hidden="false" customHeight="false" outlineLevel="0" collapsed="false">
      <c r="A190" s="0" t="s">
        <v>448</v>
      </c>
      <c r="B190" s="0" t="n">
        <v>18.08333</v>
      </c>
      <c r="C190" s="0" t="n">
        <v>46.16667</v>
      </c>
      <c r="D190" s="30" t="n">
        <f aca="false">(generell!$C$2-C190)/generell!$G$8*generell!$F$9+1</f>
        <v>38.6156387454662</v>
      </c>
      <c r="E190" s="30" t="n">
        <f aca="false">(B190-generell!$B$5)/generell!$G$10*generell!$F$11+1</f>
        <v>18.1592448899756</v>
      </c>
      <c r="F190" s="0" t="n">
        <v>156</v>
      </c>
      <c r="G190" s="0" t="n">
        <v>5</v>
      </c>
      <c r="H190" s="0" t="n">
        <v>0</v>
      </c>
      <c r="I190" s="0" t="n">
        <v>0</v>
      </c>
      <c r="J190" s="0" t="n">
        <v>0</v>
      </c>
      <c r="K190" s="0" t="n">
        <v>0</v>
      </c>
      <c r="L190" s="27" t="n">
        <v>0</v>
      </c>
      <c r="M190" s="0" t="n">
        <v>208</v>
      </c>
      <c r="N190" s="0" t="n">
        <v>2</v>
      </c>
      <c r="O190" s="0" t="n">
        <v>0</v>
      </c>
      <c r="P190" s="0" t="n">
        <v>0</v>
      </c>
      <c r="Q190" s="0" t="n">
        <v>31</v>
      </c>
      <c r="R190" s="27" t="n">
        <v>0</v>
      </c>
      <c r="S190" s="0" t="n">
        <v>184</v>
      </c>
      <c r="T190" s="0" t="n">
        <v>2</v>
      </c>
      <c r="U190" s="0" t="n">
        <v>0</v>
      </c>
      <c r="V190" s="0" t="n">
        <v>0</v>
      </c>
      <c r="W190" s="0" t="n">
        <v>20</v>
      </c>
      <c r="X190" s="27" t="n">
        <v>0</v>
      </c>
      <c r="Y190" s="0" t="n">
        <v>188</v>
      </c>
      <c r="Z190" s="0" t="n">
        <v>6</v>
      </c>
      <c r="AA190" s="0" t="n">
        <v>0</v>
      </c>
      <c r="AB190" s="0" t="n">
        <v>0</v>
      </c>
      <c r="AC190" s="0" t="n">
        <v>28</v>
      </c>
      <c r="AD190" s="27" t="n">
        <v>0</v>
      </c>
      <c r="AE190" s="0" t="n">
        <v>245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</row>
    <row r="191" customFormat="false" ht="14.5" hidden="false" customHeight="false" outlineLevel="0" collapsed="false">
      <c r="A191" s="0" t="s">
        <v>449</v>
      </c>
      <c r="B191" s="0" t="n">
        <v>18.09241</v>
      </c>
      <c r="C191" s="0" t="n">
        <v>46.31419</v>
      </c>
      <c r="D191" s="30" t="n">
        <f aca="false">(generell!$C$2-C191)/generell!$G$8*generell!$F$9+1</f>
        <v>30.6095285024991</v>
      </c>
      <c r="E191" s="30" t="n">
        <f aca="false">(B191-generell!$B$5)/generell!$G$10*generell!$F$11+1</f>
        <v>18.5022159974152</v>
      </c>
      <c r="F191" s="0" t="n">
        <v>662</v>
      </c>
      <c r="G191" s="0" t="n">
        <v>269</v>
      </c>
      <c r="H191" s="0" t="n">
        <v>0</v>
      </c>
      <c r="I191" s="0" t="n">
        <v>36</v>
      </c>
      <c r="J191" s="0" t="n">
        <v>0</v>
      </c>
      <c r="K191" s="0" t="n">
        <v>0</v>
      </c>
      <c r="L191" s="27" t="n">
        <v>0</v>
      </c>
      <c r="M191" s="0" t="n">
        <v>798</v>
      </c>
      <c r="N191" s="0" t="n">
        <v>316</v>
      </c>
      <c r="O191" s="0" t="n">
        <v>0</v>
      </c>
      <c r="P191" s="0" t="n">
        <v>3</v>
      </c>
      <c r="Q191" s="0" t="n">
        <v>0</v>
      </c>
      <c r="R191" s="27" t="n">
        <v>0</v>
      </c>
      <c r="S191" s="0" t="n">
        <v>1107</v>
      </c>
      <c r="T191" s="0" t="n">
        <v>56</v>
      </c>
      <c r="U191" s="0" t="n">
        <v>0</v>
      </c>
      <c r="V191" s="0" t="n">
        <v>0</v>
      </c>
      <c r="W191" s="0" t="n">
        <v>0</v>
      </c>
      <c r="X191" s="27" t="n">
        <v>0</v>
      </c>
      <c r="Y191" s="0" t="n">
        <v>969</v>
      </c>
      <c r="Z191" s="0" t="n">
        <v>154</v>
      </c>
      <c r="AA191" s="0" t="n">
        <v>1</v>
      </c>
      <c r="AB191" s="0" t="n">
        <v>0</v>
      </c>
      <c r="AC191" s="0" t="n">
        <v>2</v>
      </c>
      <c r="AD191" s="27" t="n">
        <v>0</v>
      </c>
      <c r="AE191" s="0" t="n">
        <v>798</v>
      </c>
      <c r="AF191" s="0" t="n">
        <v>229</v>
      </c>
      <c r="AG191" s="0" t="n">
        <v>0</v>
      </c>
      <c r="AH191" s="0" t="n">
        <v>0</v>
      </c>
      <c r="AI191" s="0" t="n">
        <v>0</v>
      </c>
      <c r="AJ191" s="0" t="n">
        <v>0</v>
      </c>
    </row>
    <row r="192" customFormat="false" ht="14.5" hidden="false" customHeight="false" outlineLevel="0" collapsed="false">
      <c r="A192" s="0" t="s">
        <v>450</v>
      </c>
      <c r="B192" s="0" t="n">
        <v>18.26494</v>
      </c>
      <c r="C192" s="0" t="n">
        <v>46.19278</v>
      </c>
      <c r="D192" s="30" t="n">
        <f aca="false">(generell!$C$2-C192)/generell!$G$8*generell!$F$9+1</f>
        <v>37.1986136746701</v>
      </c>
      <c r="E192" s="30" t="n">
        <f aca="false">(B192-generell!$B$5)/generell!$G$10*generell!$F$11+1</f>
        <v>25.0190447602513</v>
      </c>
      <c r="F192" s="0" t="n">
        <v>61</v>
      </c>
      <c r="G192" s="0" t="n">
        <v>332</v>
      </c>
      <c r="H192" s="0" t="n">
        <v>0</v>
      </c>
      <c r="I192" s="0" t="n">
        <v>0</v>
      </c>
      <c r="J192" s="0" t="n">
        <v>0</v>
      </c>
      <c r="K192" s="0" t="n">
        <v>0</v>
      </c>
      <c r="L192" s="27" t="n">
        <v>0</v>
      </c>
      <c r="M192" s="0" t="n">
        <v>123</v>
      </c>
      <c r="N192" s="0" t="n">
        <v>386</v>
      </c>
      <c r="O192" s="0" t="n">
        <v>1</v>
      </c>
      <c r="P192" s="0" t="n">
        <v>0</v>
      </c>
      <c r="Q192" s="0" t="n">
        <v>0</v>
      </c>
      <c r="R192" s="27" t="n">
        <v>0</v>
      </c>
      <c r="S192" s="0" t="n">
        <v>132</v>
      </c>
      <c r="T192" s="0" t="n">
        <v>417</v>
      </c>
      <c r="U192" s="0" t="n">
        <v>1</v>
      </c>
      <c r="V192" s="0" t="n">
        <v>0</v>
      </c>
      <c r="W192" s="0" t="n">
        <v>0</v>
      </c>
      <c r="X192" s="27" t="n">
        <v>0</v>
      </c>
      <c r="Y192" s="0" t="n">
        <v>139</v>
      </c>
      <c r="Z192" s="0" t="n">
        <v>423</v>
      </c>
      <c r="AA192" s="0" t="n">
        <v>4</v>
      </c>
      <c r="AB192" s="0" t="n">
        <v>1</v>
      </c>
      <c r="AC192" s="0" t="n">
        <v>1</v>
      </c>
      <c r="AD192" s="27" t="n">
        <v>0</v>
      </c>
      <c r="AE192" s="0" t="n">
        <v>144</v>
      </c>
      <c r="AF192" s="0" t="n">
        <v>410</v>
      </c>
      <c r="AG192" s="0" t="n">
        <v>0</v>
      </c>
      <c r="AH192" s="0" t="n">
        <v>0</v>
      </c>
      <c r="AI192" s="0" t="n">
        <v>0</v>
      </c>
      <c r="AJ192" s="0" t="n">
        <v>0</v>
      </c>
    </row>
    <row r="193" customFormat="false" ht="14.5" hidden="false" customHeight="false" outlineLevel="0" collapsed="false">
      <c r="A193" s="0" t="s">
        <v>451</v>
      </c>
      <c r="B193" s="0" t="n">
        <v>18.04486</v>
      </c>
      <c r="C193" s="0" t="n">
        <v>46.27275</v>
      </c>
      <c r="D193" s="30" t="n">
        <f aca="false">(generell!$C$2-C193)/generell!$G$8*generell!$F$9+1</f>
        <v>32.8585334405995</v>
      </c>
      <c r="E193" s="30" t="n">
        <f aca="false">(B193-generell!$B$5)/generell!$G$10*generell!$F$11+1</f>
        <v>16.7061503411649</v>
      </c>
      <c r="F193" s="0" t="n">
        <v>337</v>
      </c>
      <c r="G193" s="0" t="n">
        <v>504</v>
      </c>
      <c r="H193" s="0" t="n">
        <v>0</v>
      </c>
      <c r="I193" s="0" t="n">
        <v>1</v>
      </c>
      <c r="J193" s="0" t="n">
        <v>0</v>
      </c>
      <c r="K193" s="0" t="n">
        <v>0</v>
      </c>
      <c r="L193" s="27" t="n">
        <v>0</v>
      </c>
      <c r="M193" s="0" t="n">
        <v>244</v>
      </c>
      <c r="N193" s="0" t="n">
        <v>537</v>
      </c>
      <c r="O193" s="0" t="n">
        <v>0</v>
      </c>
      <c r="P193" s="0" t="n">
        <v>4</v>
      </c>
      <c r="Q193" s="0" t="n">
        <v>0</v>
      </c>
      <c r="R193" s="27" t="n">
        <v>0</v>
      </c>
      <c r="S193" s="0" t="n">
        <v>202</v>
      </c>
      <c r="T193" s="0" t="n">
        <v>634</v>
      </c>
      <c r="U193" s="0" t="n">
        <v>0</v>
      </c>
      <c r="V193" s="0" t="n">
        <v>2</v>
      </c>
      <c r="W193" s="0" t="n">
        <v>6</v>
      </c>
      <c r="X193" s="27" t="n">
        <v>0</v>
      </c>
      <c r="Y193" s="0" t="n">
        <v>183</v>
      </c>
      <c r="Z193" s="0" t="n">
        <v>604</v>
      </c>
      <c r="AA193" s="0" t="n">
        <v>0</v>
      </c>
      <c r="AB193" s="0" t="n">
        <v>2</v>
      </c>
      <c r="AC193" s="0" t="n">
        <v>0</v>
      </c>
      <c r="AD193" s="27" t="n">
        <v>0</v>
      </c>
      <c r="AE193" s="0" t="n">
        <v>204</v>
      </c>
      <c r="AF193" s="0" t="n">
        <v>600</v>
      </c>
      <c r="AG193" s="0" t="n">
        <v>0</v>
      </c>
      <c r="AH193" s="0" t="n">
        <v>0</v>
      </c>
      <c r="AI193" s="0" t="n">
        <v>0</v>
      </c>
      <c r="AJ193" s="0" t="n">
        <v>0</v>
      </c>
    </row>
    <row r="194" customFormat="false" ht="14.5" hidden="false" customHeight="false" outlineLevel="0" collapsed="false">
      <c r="A194" s="0" t="s">
        <v>452</v>
      </c>
      <c r="B194" s="0" t="n">
        <v>18.04377</v>
      </c>
      <c r="C194" s="0" t="n">
        <v>46.13312</v>
      </c>
      <c r="D194" s="30" t="n">
        <f aca="false">(generell!$C$2-C194)/generell!$G$8*generell!$F$9+1</f>
        <v>40.4364426951109</v>
      </c>
      <c r="E194" s="30" t="n">
        <f aca="false">(B194-generell!$B$5)/generell!$G$10*generell!$F$11+1</f>
        <v>16.6649786994128</v>
      </c>
      <c r="F194" s="0" t="n">
        <v>26</v>
      </c>
      <c r="G194" s="0" t="n">
        <v>344</v>
      </c>
      <c r="H194" s="0" t="n">
        <v>0</v>
      </c>
      <c r="I194" s="0" t="n">
        <v>0</v>
      </c>
      <c r="J194" s="0" t="n">
        <v>0</v>
      </c>
      <c r="K194" s="0" t="n">
        <v>0</v>
      </c>
      <c r="L194" s="27" t="n">
        <v>0</v>
      </c>
      <c r="M194" s="0" t="n">
        <v>31</v>
      </c>
      <c r="N194" s="0" t="n">
        <v>348</v>
      </c>
      <c r="O194" s="0" t="n">
        <v>0</v>
      </c>
      <c r="P194" s="0" t="n">
        <v>0</v>
      </c>
      <c r="Q194" s="0" t="n">
        <v>0</v>
      </c>
      <c r="R194" s="27" t="n">
        <v>0</v>
      </c>
      <c r="S194" s="0" t="n">
        <v>21</v>
      </c>
      <c r="T194" s="0" t="n">
        <v>365</v>
      </c>
      <c r="U194" s="0" t="n">
        <v>0</v>
      </c>
      <c r="V194" s="0" t="n">
        <v>0</v>
      </c>
      <c r="W194" s="0" t="s">
        <v>453</v>
      </c>
      <c r="X194" s="27" t="n">
        <v>0</v>
      </c>
      <c r="Y194" s="0" t="n">
        <v>23</v>
      </c>
      <c r="Z194" s="0" t="n">
        <v>328</v>
      </c>
      <c r="AA194" s="0" t="n">
        <v>0</v>
      </c>
      <c r="AB194" s="0" t="n">
        <v>0</v>
      </c>
      <c r="AC194" s="0" t="n">
        <v>0</v>
      </c>
      <c r="AD194" s="27" t="n">
        <v>0</v>
      </c>
      <c r="AE194" s="0" t="n">
        <v>57</v>
      </c>
      <c r="AF194" s="0" t="n">
        <v>316</v>
      </c>
      <c r="AG194" s="0" t="n">
        <v>0</v>
      </c>
      <c r="AH194" s="0" t="n">
        <v>0</v>
      </c>
      <c r="AI194" s="0" t="n">
        <v>0</v>
      </c>
      <c r="AJ194" s="0" t="n">
        <v>21</v>
      </c>
    </row>
    <row r="195" customFormat="false" ht="14.5" hidden="false" customHeight="false" outlineLevel="0" collapsed="false">
      <c r="A195" s="0" t="s">
        <v>454</v>
      </c>
      <c r="B195" s="0" t="n">
        <v>18.05011</v>
      </c>
      <c r="C195" s="0" t="n">
        <v>46.17402</v>
      </c>
      <c r="D195" s="30" t="n">
        <f aca="false">(generell!$C$2-C195)/generell!$G$8*generell!$F$9+1</f>
        <v>38.2167442885399</v>
      </c>
      <c r="E195" s="30" t="n">
        <f aca="false">(B195-generell!$B$5)/generell!$G$10*generell!$F$11+1</f>
        <v>16.9044541202462</v>
      </c>
      <c r="F195" s="0" t="n">
        <v>116</v>
      </c>
      <c r="G195" s="0" t="n">
        <v>0</v>
      </c>
      <c r="H195" s="0" t="n">
        <v>0</v>
      </c>
      <c r="I195" s="0" t="n">
        <v>0</v>
      </c>
      <c r="J195" s="0" t="n">
        <v>0</v>
      </c>
      <c r="K195" s="0" t="n">
        <v>0</v>
      </c>
      <c r="L195" s="27" t="n">
        <v>0</v>
      </c>
      <c r="M195" s="0" t="n">
        <v>109</v>
      </c>
      <c r="N195" s="0" t="n">
        <v>0</v>
      </c>
      <c r="O195" s="0" t="n">
        <v>0</v>
      </c>
      <c r="P195" s="0" t="n">
        <v>0</v>
      </c>
      <c r="Q195" s="0" t="n">
        <v>0</v>
      </c>
      <c r="R195" s="27" t="n">
        <v>0</v>
      </c>
      <c r="S195" s="0" t="n">
        <v>144</v>
      </c>
      <c r="T195" s="0" t="n">
        <v>1</v>
      </c>
      <c r="U195" s="0" t="n">
        <v>0</v>
      </c>
      <c r="V195" s="0" t="n">
        <v>0</v>
      </c>
      <c r="W195" s="0" t="n">
        <v>0</v>
      </c>
      <c r="X195" s="27" t="n">
        <v>0</v>
      </c>
      <c r="Y195" s="0" t="n">
        <v>112</v>
      </c>
      <c r="Z195" s="0" t="n">
        <v>0</v>
      </c>
      <c r="AA195" s="0" t="n">
        <v>0</v>
      </c>
      <c r="AB195" s="0" t="n">
        <v>0</v>
      </c>
      <c r="AC195" s="0" t="n">
        <v>0</v>
      </c>
      <c r="AD195" s="27" t="n">
        <v>0</v>
      </c>
      <c r="AE195" s="0" t="n">
        <v>137</v>
      </c>
      <c r="AF195" s="0" t="n">
        <v>0</v>
      </c>
      <c r="AG195" s="0" t="n">
        <v>0</v>
      </c>
      <c r="AH195" s="0" t="n">
        <v>0</v>
      </c>
      <c r="AI195" s="0" t="n">
        <v>0</v>
      </c>
      <c r="AJ195" s="0" t="n">
        <v>0</v>
      </c>
    </row>
    <row r="196" customFormat="false" ht="14.5" hidden="false" customHeight="false" outlineLevel="0" collapsed="false">
      <c r="A196" s="0" t="s">
        <v>455</v>
      </c>
      <c r="B196" s="0" t="n">
        <v>18.31202</v>
      </c>
      <c r="C196" s="0" t="n">
        <v>46.26432</v>
      </c>
      <c r="D196" s="30" t="n">
        <f aca="false">(generell!$C$2-C196)/generell!$G$8*generell!$F$9+1</f>
        <v>33.3160409605849</v>
      </c>
      <c r="E196" s="30" t="n">
        <f aca="false">(B196-generell!$B$5)/generell!$G$10*generell!$F$11+1</f>
        <v>26.7973575067553</v>
      </c>
      <c r="F196" s="0" t="n">
        <v>420</v>
      </c>
      <c r="G196" s="0" t="n">
        <v>83</v>
      </c>
      <c r="H196" s="0" t="n">
        <v>0</v>
      </c>
      <c r="I196" s="0" t="n">
        <v>0</v>
      </c>
      <c r="J196" s="0" t="n">
        <v>0</v>
      </c>
      <c r="K196" s="0" t="n">
        <v>0</v>
      </c>
      <c r="L196" s="27" t="n">
        <v>0</v>
      </c>
      <c r="M196" s="0" t="n">
        <v>520</v>
      </c>
      <c r="N196" s="0" t="n">
        <v>9</v>
      </c>
      <c r="O196" s="0" t="n">
        <v>0</v>
      </c>
      <c r="P196" s="0" t="n">
        <v>0</v>
      </c>
      <c r="Q196" s="0" t="n">
        <v>0</v>
      </c>
      <c r="R196" s="27" t="n">
        <v>0</v>
      </c>
      <c r="S196" s="0" t="n">
        <v>487</v>
      </c>
      <c r="T196" s="0" t="n">
        <v>26</v>
      </c>
      <c r="U196" s="0" t="n">
        <v>2</v>
      </c>
      <c r="V196" s="0" t="n">
        <v>0</v>
      </c>
      <c r="W196" s="0" t="n">
        <v>1</v>
      </c>
      <c r="X196" s="27" t="n">
        <v>0</v>
      </c>
      <c r="Y196" s="0" t="n">
        <v>456</v>
      </c>
      <c r="Z196" s="0" t="n">
        <v>35</v>
      </c>
      <c r="AA196" s="0" t="n">
        <v>0</v>
      </c>
      <c r="AB196" s="0" t="n">
        <v>0</v>
      </c>
      <c r="AC196" s="0" t="n">
        <v>1</v>
      </c>
      <c r="AD196" s="27" t="n">
        <v>0</v>
      </c>
      <c r="AE196" s="0" t="n">
        <v>494</v>
      </c>
      <c r="AF196" s="0" t="n">
        <v>11</v>
      </c>
      <c r="AG196" s="0" t="n">
        <v>1</v>
      </c>
      <c r="AH196" s="0" t="n">
        <v>0</v>
      </c>
      <c r="AI196" s="0" t="n">
        <v>0</v>
      </c>
      <c r="AJ196" s="0" t="n">
        <v>0</v>
      </c>
    </row>
    <row r="197" customFormat="false" ht="14.5" hidden="false" customHeight="false" outlineLevel="0" collapsed="false">
      <c r="A197" s="0" t="s">
        <v>456</v>
      </c>
      <c r="B197" s="0" t="n">
        <v>18.26494</v>
      </c>
      <c r="C197" s="0" t="n">
        <v>46.19278</v>
      </c>
      <c r="D197" s="30" t="n">
        <f aca="false">(generell!$C$2-C197)/generell!$G$8*generell!$F$9+1</f>
        <v>37.1986136746701</v>
      </c>
      <c r="E197" s="30" t="n">
        <f aca="false">(B197-generell!$B$5)/generell!$G$10*generell!$F$11+1</f>
        <v>25.0190447602513</v>
      </c>
      <c r="F197" s="0" t="n">
        <v>227</v>
      </c>
      <c r="G197" s="0" t="n">
        <v>172</v>
      </c>
      <c r="H197" s="0" t="n">
        <v>0</v>
      </c>
      <c r="I197" s="0" t="n">
        <v>0</v>
      </c>
      <c r="J197" s="0" t="n">
        <v>0</v>
      </c>
      <c r="K197" s="0" t="n">
        <v>0</v>
      </c>
      <c r="L197" s="27" t="n">
        <v>0</v>
      </c>
      <c r="M197" s="0" t="n">
        <v>525</v>
      </c>
      <c r="N197" s="0" t="n">
        <v>421</v>
      </c>
      <c r="O197" s="0" t="n">
        <v>8</v>
      </c>
      <c r="P197" s="0" t="n">
        <v>1</v>
      </c>
      <c r="Q197" s="0" t="n">
        <v>33</v>
      </c>
      <c r="R197" s="27" t="n">
        <v>0</v>
      </c>
      <c r="S197" s="0" t="n">
        <v>1002</v>
      </c>
      <c r="T197" s="0" t="n">
        <v>462</v>
      </c>
      <c r="U197" s="0" t="n">
        <v>3</v>
      </c>
      <c r="V197" s="0" t="n">
        <v>3</v>
      </c>
      <c r="W197" s="0" t="s">
        <v>457</v>
      </c>
      <c r="X197" s="27" t="n">
        <v>0</v>
      </c>
      <c r="Y197" s="0" t="n">
        <v>1654</v>
      </c>
      <c r="Z197" s="0" t="n">
        <v>320</v>
      </c>
      <c r="AA197" s="0" t="n">
        <v>0</v>
      </c>
      <c r="AB197" s="0" t="n">
        <v>1</v>
      </c>
      <c r="AC197" s="0" t="n">
        <v>2</v>
      </c>
      <c r="AD197" s="27" t="n">
        <v>0</v>
      </c>
      <c r="AE197" s="0" t="n">
        <v>1979</v>
      </c>
      <c r="AF197" s="0" t="n">
        <v>203</v>
      </c>
      <c r="AG197" s="0" t="n">
        <v>1</v>
      </c>
      <c r="AH197" s="0" t="n">
        <v>1</v>
      </c>
      <c r="AI197" s="0" t="n">
        <v>0</v>
      </c>
      <c r="AJ197" s="0" t="n">
        <v>3</v>
      </c>
    </row>
    <row r="198" customFormat="false" ht="14.5" hidden="false" customHeight="false" outlineLevel="0" collapsed="false">
      <c r="A198" s="0" t="s">
        <v>458</v>
      </c>
      <c r="B198" s="0" t="n">
        <v>18.10974</v>
      </c>
      <c r="C198" s="0" t="n">
        <v>46.17096</v>
      </c>
      <c r="D198" s="30" t="n">
        <f aca="false">(generell!$C$2-C198)/generell!$G$8*generell!$F$9+1</f>
        <v>38.3828146338724</v>
      </c>
      <c r="E198" s="30" t="n">
        <f aca="false">(B198-generell!$B$5)/generell!$G$10*generell!$F$11+1</f>
        <v>19.1568073291253</v>
      </c>
      <c r="F198" s="0" t="n">
        <v>240</v>
      </c>
      <c r="G198" s="0" t="n">
        <v>37</v>
      </c>
      <c r="H198" s="0" t="n">
        <v>0</v>
      </c>
      <c r="I198" s="0" t="n">
        <v>0</v>
      </c>
      <c r="J198" s="0" t="n">
        <v>0</v>
      </c>
      <c r="K198" s="0" t="n">
        <v>0</v>
      </c>
      <c r="L198" s="27" t="n">
        <v>0</v>
      </c>
      <c r="M198" s="0" t="n">
        <v>248</v>
      </c>
      <c r="N198" s="0" t="n">
        <v>29</v>
      </c>
      <c r="O198" s="0" t="n">
        <v>0</v>
      </c>
      <c r="P198" s="0" t="n">
        <v>0</v>
      </c>
      <c r="Q198" s="0" t="n">
        <v>0</v>
      </c>
      <c r="R198" s="27" t="n">
        <v>0</v>
      </c>
      <c r="S198" s="0" t="n">
        <v>239</v>
      </c>
      <c r="T198" s="0" t="n">
        <v>32</v>
      </c>
      <c r="U198" s="0" t="n">
        <v>0</v>
      </c>
      <c r="V198" s="0" t="n">
        <v>0</v>
      </c>
      <c r="W198" s="0" t="n">
        <v>0</v>
      </c>
      <c r="X198" s="27" t="n">
        <v>0</v>
      </c>
      <c r="Y198" s="0" t="n">
        <v>189</v>
      </c>
      <c r="Z198" s="0" t="n">
        <v>34</v>
      </c>
      <c r="AA198" s="0" t="n">
        <v>0</v>
      </c>
      <c r="AB198" s="0" t="n">
        <v>1</v>
      </c>
      <c r="AC198" s="0" t="n">
        <v>0</v>
      </c>
      <c r="AD198" s="27" t="n">
        <v>0</v>
      </c>
      <c r="AE198" s="0" t="n">
        <v>214</v>
      </c>
      <c r="AF198" s="0" t="n">
        <v>10</v>
      </c>
      <c r="AG198" s="0" t="n">
        <v>0</v>
      </c>
      <c r="AH198" s="0" t="n">
        <v>0</v>
      </c>
      <c r="AI198" s="0" t="n">
        <v>0</v>
      </c>
      <c r="AJ198" s="0" t="n">
        <v>0</v>
      </c>
    </row>
    <row r="199" customFormat="false" ht="14.5" hidden="false" customHeight="false" outlineLevel="0" collapsed="false">
      <c r="A199" s="31" t="s">
        <v>459</v>
      </c>
      <c r="B199" s="31" t="n">
        <v>18.30249</v>
      </c>
      <c r="C199" s="31" t="n">
        <v>46.29551</v>
      </c>
      <c r="D199" s="30" t="n">
        <f aca="false">(generell!$C$2-C199)/generell!$G$8*generell!$F$9+1</f>
        <v>31.6233174079943</v>
      </c>
      <c r="E199" s="30" t="n">
        <f aca="false">(B199-generell!$B$5)/generell!$G$10*generell!$F$11+1</f>
        <v>26.4373889325373</v>
      </c>
      <c r="F199" s="31" t="n">
        <v>16</v>
      </c>
      <c r="G199" s="31" t="n">
        <v>407</v>
      </c>
      <c r="H199" s="31" t="n">
        <v>1</v>
      </c>
      <c r="I199" s="31" t="n">
        <v>0</v>
      </c>
      <c r="J199" s="31" t="n">
        <v>0</v>
      </c>
      <c r="K199" s="31" t="n">
        <v>0</v>
      </c>
      <c r="L199" s="31" t="n">
        <v>0</v>
      </c>
      <c r="M199" s="31" t="n">
        <v>6</v>
      </c>
      <c r="N199" s="31" t="n">
        <v>492</v>
      </c>
      <c r="O199" s="31" t="n">
        <v>0</v>
      </c>
      <c r="P199" s="31" t="n">
        <v>0</v>
      </c>
      <c r="Q199" s="31" t="n">
        <v>0</v>
      </c>
      <c r="R199" s="31" t="n">
        <v>0</v>
      </c>
      <c r="S199" s="31" t="n">
        <v>16</v>
      </c>
      <c r="T199" s="31" t="n">
        <v>511</v>
      </c>
      <c r="U199" s="31" t="n">
        <v>0</v>
      </c>
      <c r="V199" s="31" t="n">
        <v>0</v>
      </c>
      <c r="W199" s="31" t="n">
        <v>0</v>
      </c>
      <c r="X199" s="31" t="n">
        <v>0</v>
      </c>
      <c r="Y199" s="31" t="n">
        <v>22</v>
      </c>
      <c r="Z199" s="31" t="n">
        <v>501</v>
      </c>
      <c r="AA199" s="31" t="n">
        <v>0</v>
      </c>
      <c r="AB199" s="31" t="n">
        <v>0</v>
      </c>
      <c r="AC199" s="31" t="n">
        <v>0</v>
      </c>
      <c r="AD199" s="31" t="n">
        <v>0</v>
      </c>
      <c r="AE199" s="31" t="n">
        <v>20</v>
      </c>
      <c r="AF199" s="31" t="n">
        <v>536</v>
      </c>
      <c r="AG199" s="31" t="n">
        <v>0</v>
      </c>
      <c r="AH199" s="31" t="n">
        <v>0</v>
      </c>
      <c r="AI199" s="0" t="n">
        <v>0</v>
      </c>
      <c r="AJ199" s="0" t="n">
        <v>0</v>
      </c>
    </row>
    <row r="200" customFormat="false" ht="14.5" hidden="false" customHeight="false" outlineLevel="0" collapsed="false">
      <c r="A200" s="0" t="s">
        <v>460</v>
      </c>
      <c r="B200" s="0" t="n">
        <v>18.19194</v>
      </c>
      <c r="C200" s="0" t="n">
        <v>46.23583</v>
      </c>
      <c r="D200" s="30" t="n">
        <f aca="false">(generell!$C$2-C200)/generell!$G$8*generell!$F$9+1</f>
        <v>34.8622318555287</v>
      </c>
      <c r="E200" s="30" t="n">
        <f aca="false">(B200-generell!$B$5)/generell!$G$10*generell!$F$11+1</f>
        <v>22.2616779273119</v>
      </c>
      <c r="F200" s="0" t="n">
        <v>284</v>
      </c>
      <c r="G200" s="0" t="n">
        <v>247</v>
      </c>
      <c r="H200" s="0" t="n">
        <v>0</v>
      </c>
      <c r="I200" s="0" t="n">
        <v>1</v>
      </c>
      <c r="J200" s="0" t="n">
        <v>0</v>
      </c>
      <c r="K200" s="0" t="n">
        <v>0</v>
      </c>
      <c r="L200" s="27" t="n">
        <v>0</v>
      </c>
      <c r="M200" s="0" t="n">
        <v>322</v>
      </c>
      <c r="N200" s="0" t="n">
        <v>284</v>
      </c>
      <c r="O200" s="0" t="n">
        <v>0</v>
      </c>
      <c r="P200" s="0" t="n">
        <v>1</v>
      </c>
      <c r="Q200" s="0" t="n">
        <v>9</v>
      </c>
      <c r="R200" s="27" t="n">
        <v>0</v>
      </c>
      <c r="S200" s="0" t="n">
        <v>271</v>
      </c>
      <c r="T200" s="0" t="n">
        <v>312</v>
      </c>
      <c r="U200" s="0" t="n">
        <v>0</v>
      </c>
      <c r="V200" s="0" t="n">
        <v>0</v>
      </c>
      <c r="W200" s="0" t="s">
        <v>461</v>
      </c>
      <c r="X200" s="27" t="n">
        <v>0</v>
      </c>
      <c r="Y200" s="0" t="n">
        <v>278</v>
      </c>
      <c r="Z200" s="0" t="n">
        <v>313</v>
      </c>
      <c r="AA200" s="0" t="n">
        <v>0</v>
      </c>
      <c r="AB200" s="0" t="n">
        <v>0</v>
      </c>
      <c r="AC200" s="0" t="n">
        <v>0</v>
      </c>
      <c r="AD200" s="27" t="n">
        <v>0</v>
      </c>
      <c r="AE200" s="0" t="n">
        <v>295</v>
      </c>
      <c r="AF200" s="0" t="n">
        <v>346</v>
      </c>
      <c r="AG200" s="0" t="n">
        <v>0</v>
      </c>
      <c r="AH200" s="0" t="n">
        <v>0</v>
      </c>
      <c r="AI200" s="0" t="n">
        <v>0</v>
      </c>
      <c r="AJ200" s="0" t="s">
        <v>462</v>
      </c>
    </row>
    <row r="201" customFormat="false" ht="14.5" hidden="false" customHeight="false" outlineLevel="0" collapsed="false">
      <c r="A201" s="0" t="s">
        <v>463</v>
      </c>
      <c r="B201" s="0" t="n">
        <v>18.2324</v>
      </c>
      <c r="C201" s="0" t="n">
        <v>46.34998</v>
      </c>
      <c r="D201" s="30" t="n">
        <f aca="false">(generell!$C$2-C201)/generell!$G$8*generell!$F$9+1</f>
        <v>28.6671567183628</v>
      </c>
      <c r="E201" s="30" t="n">
        <f aca="false">(B201-generell!$B$5)/generell!$G$10*generell!$F$11+1</f>
        <v>23.7899390514315</v>
      </c>
      <c r="F201" s="0" t="n">
        <v>713</v>
      </c>
      <c r="G201" s="0" t="n">
        <v>2762</v>
      </c>
      <c r="H201" s="0" t="n">
        <v>5</v>
      </c>
      <c r="I201" s="0" t="n">
        <v>4</v>
      </c>
      <c r="J201" s="0" t="n">
        <v>0</v>
      </c>
      <c r="K201" s="0" t="n">
        <v>0</v>
      </c>
      <c r="L201" s="27" t="n">
        <v>0</v>
      </c>
      <c r="M201" s="0" t="n">
        <v>756</v>
      </c>
      <c r="N201" s="0" t="n">
        <v>2839</v>
      </c>
      <c r="O201" s="0" t="n">
        <v>6</v>
      </c>
      <c r="P201" s="0" t="n">
        <v>4</v>
      </c>
      <c r="Q201" s="0" t="n">
        <v>15</v>
      </c>
      <c r="R201" s="27" t="n">
        <v>0</v>
      </c>
      <c r="S201" s="0" t="n">
        <v>781</v>
      </c>
      <c r="T201" s="0" t="n">
        <v>2834</v>
      </c>
      <c r="U201" s="0" t="n">
        <v>1</v>
      </c>
      <c r="V201" s="0" t="n">
        <v>0</v>
      </c>
      <c r="W201" s="0" t="n">
        <v>9</v>
      </c>
      <c r="X201" s="27" t="n">
        <v>0</v>
      </c>
      <c r="Y201" s="0" t="n">
        <v>794</v>
      </c>
      <c r="Z201" s="0" t="n">
        <v>2819</v>
      </c>
      <c r="AA201" s="0" t="n">
        <v>0</v>
      </c>
      <c r="AB201" s="0" t="n">
        <v>1</v>
      </c>
      <c r="AC201" s="0" t="n">
        <v>2</v>
      </c>
      <c r="AD201" s="27" t="n">
        <v>0</v>
      </c>
      <c r="AE201" s="0" t="n">
        <v>1079</v>
      </c>
      <c r="AF201" s="0" t="n">
        <v>2749</v>
      </c>
      <c r="AG201" s="0" t="n">
        <v>0</v>
      </c>
      <c r="AH201" s="0" t="n">
        <v>3</v>
      </c>
      <c r="AI201" s="0" t="n">
        <v>0</v>
      </c>
      <c r="AJ201" s="0" t="n">
        <v>2</v>
      </c>
    </row>
    <row r="202" customFormat="false" ht="14.5" hidden="false" customHeight="false" outlineLevel="0" collapsed="false">
      <c r="A202" s="0" t="s">
        <v>464</v>
      </c>
      <c r="B202" s="0" t="n">
        <v>18.25</v>
      </c>
      <c r="C202" s="0" t="n">
        <v>46.16667</v>
      </c>
      <c r="D202" s="30" t="n">
        <f aca="false">(generell!$C$2-C202)/generell!$G$8*generell!$F$9+1</f>
        <v>38.6156387454662</v>
      </c>
      <c r="E202" s="30" t="n">
        <f aca="false">(B202-generell!$B$5)/generell!$G$10*generell!$F$11+1</f>
        <v>24.4547288632087</v>
      </c>
      <c r="F202" s="0" t="n">
        <v>360</v>
      </c>
      <c r="G202" s="0" t="n">
        <v>193</v>
      </c>
      <c r="H202" s="0" t="n">
        <v>3</v>
      </c>
      <c r="I202" s="0" t="n">
        <v>0</v>
      </c>
      <c r="J202" s="0" t="n">
        <v>0</v>
      </c>
      <c r="K202" s="0" t="n">
        <v>0</v>
      </c>
      <c r="L202" s="27" t="n">
        <v>0</v>
      </c>
      <c r="M202" s="0" t="n">
        <v>550</v>
      </c>
      <c r="N202" s="0" t="n">
        <v>133</v>
      </c>
      <c r="O202" s="0" t="n">
        <v>2</v>
      </c>
      <c r="P202" s="0" t="n">
        <v>0</v>
      </c>
      <c r="Q202" s="0" t="n">
        <v>4</v>
      </c>
      <c r="R202" s="27" t="n">
        <v>0</v>
      </c>
      <c r="S202" s="0" t="n">
        <v>550</v>
      </c>
      <c r="T202" s="0" t="n">
        <v>96</v>
      </c>
      <c r="U202" s="0" t="n">
        <v>1</v>
      </c>
      <c r="V202" s="0" t="n">
        <v>1</v>
      </c>
      <c r="W202" s="0" t="n">
        <v>0</v>
      </c>
      <c r="X202" s="27" t="n">
        <v>0</v>
      </c>
      <c r="Y202" s="0" t="n">
        <v>563</v>
      </c>
      <c r="Z202" s="0" t="n">
        <v>66</v>
      </c>
      <c r="AA202" s="0" t="n">
        <v>0</v>
      </c>
      <c r="AB202" s="0" t="n">
        <v>0</v>
      </c>
      <c r="AC202" s="0" t="n">
        <v>1</v>
      </c>
      <c r="AD202" s="27" t="n">
        <v>0</v>
      </c>
      <c r="AE202" s="0" t="n">
        <v>644</v>
      </c>
      <c r="AF202" s="0" t="n">
        <v>64</v>
      </c>
      <c r="AG202" s="0" t="n">
        <v>0</v>
      </c>
      <c r="AH202" s="0" t="n">
        <v>0</v>
      </c>
      <c r="AI202" s="0" t="n">
        <v>0</v>
      </c>
      <c r="AJ202" s="0" t="n">
        <v>29</v>
      </c>
    </row>
    <row r="203" customFormat="false" ht="14.5" hidden="false" customHeight="false" outlineLevel="0" collapsed="false">
      <c r="A203" s="0" t="s">
        <v>465</v>
      </c>
      <c r="B203" s="0" t="n">
        <v>18.33657</v>
      </c>
      <c r="C203" s="0" t="n">
        <v>46.31124</v>
      </c>
      <c r="D203" s="30" t="n">
        <f aca="false">(generell!$C$2-C203)/generell!$G$8*generell!$F$9+1</f>
        <v>30.7696289988169</v>
      </c>
      <c r="E203" s="30" t="n">
        <f aca="false">(B203-generell!$B$5)/generell!$G$10*generell!$F$11+1</f>
        <v>27.7246637498877</v>
      </c>
      <c r="F203" s="0" t="n">
        <v>0</v>
      </c>
      <c r="G203" s="0" t="n">
        <v>366</v>
      </c>
      <c r="H203" s="0" t="n">
        <v>0</v>
      </c>
      <c r="I203" s="0" t="n">
        <v>0</v>
      </c>
      <c r="J203" s="0" t="n">
        <v>0</v>
      </c>
      <c r="K203" s="0" t="n">
        <v>0</v>
      </c>
      <c r="L203" s="27" t="n">
        <v>0</v>
      </c>
      <c r="M203" s="0" t="n">
        <v>14</v>
      </c>
      <c r="N203" s="0" t="n">
        <v>454</v>
      </c>
      <c r="O203" s="0" t="n">
        <v>0</v>
      </c>
      <c r="P203" s="0" t="n">
        <v>0</v>
      </c>
      <c r="Q203" s="0" t="n">
        <v>0</v>
      </c>
      <c r="R203" s="27" t="n">
        <v>0</v>
      </c>
      <c r="S203" s="0" t="n">
        <v>61</v>
      </c>
      <c r="T203" s="0" t="n">
        <v>437</v>
      </c>
      <c r="U203" s="0" t="n">
        <v>3</v>
      </c>
      <c r="V203" s="0" t="n">
        <v>0</v>
      </c>
      <c r="W203" s="0" t="n">
        <v>0</v>
      </c>
      <c r="X203" s="27" t="n">
        <v>0</v>
      </c>
      <c r="Y203" s="0" t="n">
        <v>72</v>
      </c>
      <c r="Z203" s="0" t="n">
        <v>418</v>
      </c>
      <c r="AA203" s="0" t="n">
        <v>0</v>
      </c>
      <c r="AB203" s="0" t="n">
        <v>0</v>
      </c>
      <c r="AC203" s="0" t="n">
        <v>0</v>
      </c>
      <c r="AD203" s="27" t="n">
        <v>0</v>
      </c>
      <c r="AE203" s="0" t="n">
        <v>78</v>
      </c>
      <c r="AF203" s="0" t="n">
        <v>454</v>
      </c>
      <c r="AG203" s="0" t="n">
        <v>0</v>
      </c>
      <c r="AH203" s="0" t="n">
        <v>0</v>
      </c>
      <c r="AI203" s="0" t="n">
        <v>0</v>
      </c>
      <c r="AJ203" s="0" t="n">
        <v>0</v>
      </c>
    </row>
    <row r="204" customFormat="false" ht="14.5" hidden="false" customHeight="false" outlineLevel="0" collapsed="false">
      <c r="A204" s="0" t="s">
        <v>466</v>
      </c>
      <c r="B204" s="0" t="n">
        <v>18.33342</v>
      </c>
      <c r="C204" s="0" t="n">
        <v>46.39118</v>
      </c>
      <c r="D204" s="30" t="n">
        <f aca="false">(generell!$C$2-C204)/generell!$G$8*generell!$F$9+1</f>
        <v>26.4311769053868</v>
      </c>
      <c r="E204" s="30" t="n">
        <f aca="false">(B204-generell!$B$5)/generell!$G$10*generell!$F$11+1</f>
        <v>27.6056814824389</v>
      </c>
      <c r="F204" s="0" t="n">
        <v>7</v>
      </c>
      <c r="G204" s="0" t="n">
        <v>1059</v>
      </c>
      <c r="H204" s="0" t="n">
        <v>1</v>
      </c>
      <c r="I204" s="0" t="n">
        <v>0</v>
      </c>
      <c r="J204" s="0" t="n">
        <v>0</v>
      </c>
      <c r="K204" s="0" t="n">
        <v>0</v>
      </c>
      <c r="L204" s="27" t="n">
        <v>0</v>
      </c>
      <c r="M204" s="0" t="n">
        <v>53</v>
      </c>
      <c r="N204" s="0" t="n">
        <v>1170</v>
      </c>
      <c r="O204" s="0" t="n">
        <v>1</v>
      </c>
      <c r="P204" s="0" t="n">
        <v>0</v>
      </c>
      <c r="Q204" s="0" t="n">
        <v>0</v>
      </c>
      <c r="R204" s="27" t="n">
        <v>0</v>
      </c>
      <c r="S204" s="0" t="n">
        <v>113</v>
      </c>
      <c r="T204" s="0" t="n">
        <v>1116</v>
      </c>
      <c r="U204" s="0" t="n">
        <v>0</v>
      </c>
      <c r="V204" s="0" t="n">
        <v>0</v>
      </c>
      <c r="W204" s="0" t="n">
        <v>1</v>
      </c>
      <c r="X204" s="27" t="n">
        <v>0</v>
      </c>
      <c r="Y204" s="0" t="n">
        <v>80</v>
      </c>
      <c r="Z204" s="0" t="n">
        <v>1102</v>
      </c>
      <c r="AA204" s="0" t="n">
        <v>0</v>
      </c>
      <c r="AB204" s="0" t="n">
        <v>1</v>
      </c>
      <c r="AC204" s="0" t="n">
        <v>2</v>
      </c>
      <c r="AD204" s="27" t="n">
        <v>0</v>
      </c>
      <c r="AE204" s="0" t="n">
        <v>41</v>
      </c>
      <c r="AF204" s="0" t="n">
        <v>1092</v>
      </c>
      <c r="AG204" s="0" t="n">
        <v>0</v>
      </c>
      <c r="AH204" s="0" t="n">
        <v>1</v>
      </c>
      <c r="AI204" s="0" t="n">
        <v>0</v>
      </c>
      <c r="AJ204" s="0" t="n">
        <v>1</v>
      </c>
    </row>
    <row r="205" customFormat="false" ht="14.5" hidden="false" customHeight="false" outlineLevel="0" collapsed="false">
      <c r="A205" s="0" t="s">
        <v>467</v>
      </c>
      <c r="B205" s="0" t="n">
        <v>18.10256</v>
      </c>
      <c r="C205" s="0" t="n">
        <v>46.29043</v>
      </c>
      <c r="D205" s="30" t="n">
        <f aca="false">(generell!$C$2-C205)/generell!$G$8*generell!$F$9+1</f>
        <v>31.8990158897884</v>
      </c>
      <c r="E205" s="30" t="n">
        <f aca="false">(B205-generell!$B$5)/generell!$G$10*generell!$F$11+1</f>
        <v>18.885603303639</v>
      </c>
      <c r="F205" s="0" t="n">
        <v>460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0</v>
      </c>
      <c r="L205" s="27" t="n">
        <v>0</v>
      </c>
      <c r="M205" s="0" t="n">
        <v>400</v>
      </c>
      <c r="N205" s="0" t="n">
        <v>211</v>
      </c>
      <c r="O205" s="0" t="n">
        <v>1</v>
      </c>
      <c r="P205" s="0" t="n">
        <v>0</v>
      </c>
      <c r="Q205" s="0" t="n">
        <v>0</v>
      </c>
      <c r="R205" s="27" t="n">
        <v>0</v>
      </c>
      <c r="S205" s="0" t="n">
        <v>429</v>
      </c>
      <c r="T205" s="0" t="n">
        <v>145</v>
      </c>
      <c r="U205" s="0" t="n">
        <v>0</v>
      </c>
      <c r="V205" s="0" t="n">
        <v>0</v>
      </c>
      <c r="W205" s="0" t="s">
        <v>468</v>
      </c>
      <c r="X205" s="27" t="n">
        <v>0</v>
      </c>
      <c r="Y205" s="0" t="n">
        <v>398</v>
      </c>
      <c r="Z205" s="0" t="n">
        <v>128</v>
      </c>
      <c r="AA205" s="0" t="n">
        <v>0</v>
      </c>
      <c r="AB205" s="0" t="n">
        <v>0</v>
      </c>
      <c r="AC205" s="0" t="n">
        <v>0</v>
      </c>
      <c r="AD205" s="27" t="n">
        <v>0</v>
      </c>
      <c r="AE205" s="0" t="n">
        <v>319</v>
      </c>
      <c r="AF205" s="0" t="n">
        <v>218</v>
      </c>
      <c r="AG205" s="0" t="n">
        <v>0</v>
      </c>
      <c r="AH205" s="0" t="n">
        <v>0</v>
      </c>
      <c r="AI205" s="0" t="n">
        <v>0</v>
      </c>
      <c r="AJ205" s="0" t="n">
        <v>0</v>
      </c>
    </row>
    <row r="206" customFormat="false" ht="14.5" hidden="false" customHeight="false" outlineLevel="0" collapsed="false">
      <c r="A206" s="0" t="s">
        <v>469</v>
      </c>
      <c r="B206" s="0" t="n">
        <v>18.0623</v>
      </c>
      <c r="C206" s="0" t="n">
        <v>46.22457</v>
      </c>
      <c r="D206" s="30" t="n">
        <f aca="false">(generell!$C$2-C206)/generell!$G$8*generell!$F$9+1</f>
        <v>35.4733273092693</v>
      </c>
      <c r="E206" s="30" t="n">
        <f aca="false">(B206-generell!$B$5)/generell!$G$10*generell!$F$11+1</f>
        <v>17.3648966091987</v>
      </c>
      <c r="F206" s="0" t="n">
        <v>320</v>
      </c>
      <c r="G206" s="0" t="n">
        <v>502</v>
      </c>
      <c r="H206" s="0" t="n">
        <v>0</v>
      </c>
      <c r="I206" s="0" t="n">
        <v>0</v>
      </c>
      <c r="J206" s="0" t="n">
        <v>0</v>
      </c>
      <c r="K206" s="0" t="n">
        <v>0</v>
      </c>
      <c r="L206" s="27" t="n">
        <v>0</v>
      </c>
      <c r="M206" s="0" t="n">
        <v>630</v>
      </c>
      <c r="N206" s="0" t="n">
        <v>230</v>
      </c>
      <c r="O206" s="0" t="n">
        <v>0</v>
      </c>
      <c r="P206" s="0" t="n">
        <v>0</v>
      </c>
      <c r="Q206" s="0" t="n">
        <v>2</v>
      </c>
      <c r="R206" s="27" t="n">
        <v>0</v>
      </c>
      <c r="S206" s="0" t="n">
        <v>481</v>
      </c>
      <c r="T206" s="0" t="n">
        <v>425</v>
      </c>
      <c r="U206" s="0" t="n">
        <v>0</v>
      </c>
      <c r="V206" s="0" t="n">
        <v>0</v>
      </c>
      <c r="W206" s="0" t="n">
        <v>0</v>
      </c>
      <c r="X206" s="27" t="n">
        <v>0</v>
      </c>
      <c r="Y206" s="0" t="n">
        <v>395</v>
      </c>
      <c r="Z206" s="0" t="n">
        <v>395</v>
      </c>
      <c r="AA206" s="0" t="n">
        <v>0</v>
      </c>
      <c r="AB206" s="0" t="n">
        <v>0</v>
      </c>
      <c r="AC206" s="0" t="n">
        <v>2</v>
      </c>
      <c r="AD206" s="27" t="n">
        <v>0</v>
      </c>
      <c r="AE206" s="0" t="n">
        <v>478</v>
      </c>
      <c r="AF206" s="0" t="n">
        <v>325</v>
      </c>
      <c r="AG206" s="0" t="n">
        <v>0</v>
      </c>
      <c r="AH206" s="0" t="n">
        <v>0</v>
      </c>
      <c r="AI206" s="0" t="n">
        <v>0</v>
      </c>
      <c r="AJ206" s="0" t="n">
        <v>1</v>
      </c>
    </row>
    <row r="207" customFormat="false" ht="14.5" hidden="false" customHeight="false" outlineLevel="0" collapsed="false">
      <c r="A207" s="0" t="s">
        <v>470</v>
      </c>
      <c r="B207" s="0" t="n">
        <v>18.24794</v>
      </c>
      <c r="C207" s="0" t="n">
        <v>46.31417</v>
      </c>
      <c r="D207" s="30" t="n">
        <f aca="false">(generell!$C$2-C207)/generell!$G$8*generell!$F$9+1</f>
        <v>30.6106139295931</v>
      </c>
      <c r="E207" s="30" t="n">
        <f aca="false">(B207-generell!$B$5)/generell!$G$10*generell!$F$11+1</f>
        <v>24.376918237512</v>
      </c>
      <c r="F207" s="0" t="n">
        <v>465</v>
      </c>
      <c r="G207" s="0" t="n">
        <v>265</v>
      </c>
      <c r="H207" s="0" t="n">
        <v>0</v>
      </c>
      <c r="I207" s="0" t="n">
        <v>5</v>
      </c>
      <c r="J207" s="0" t="n">
        <v>0</v>
      </c>
      <c r="K207" s="0" t="n">
        <v>0</v>
      </c>
      <c r="L207" s="27" t="n">
        <v>0</v>
      </c>
      <c r="M207" s="0" t="n">
        <v>571</v>
      </c>
      <c r="N207" s="0" t="n">
        <v>174</v>
      </c>
      <c r="O207" s="0" t="n">
        <v>1</v>
      </c>
      <c r="P207" s="0" t="n">
        <v>1</v>
      </c>
      <c r="Q207" s="0" t="n">
        <v>3</v>
      </c>
      <c r="R207" s="27" t="n">
        <v>0</v>
      </c>
      <c r="S207" s="0" t="n">
        <v>528</v>
      </c>
      <c r="T207" s="0" t="n">
        <v>275</v>
      </c>
      <c r="U207" s="0" t="n">
        <v>0</v>
      </c>
      <c r="V207" s="0" t="n">
        <v>9</v>
      </c>
      <c r="W207" s="0" t="n">
        <v>0</v>
      </c>
      <c r="X207" s="27" t="n">
        <v>0</v>
      </c>
      <c r="Y207" s="0" t="n">
        <v>768</v>
      </c>
      <c r="Z207" s="0" t="n">
        <v>19</v>
      </c>
      <c r="AA207" s="0" t="n">
        <v>1</v>
      </c>
      <c r="AB207" s="0" t="n">
        <v>0</v>
      </c>
      <c r="AC207" s="0" t="n">
        <v>0</v>
      </c>
      <c r="AD207" s="27" t="n">
        <v>0</v>
      </c>
      <c r="AE207" s="0" t="n">
        <v>746</v>
      </c>
      <c r="AF207" s="0" t="n">
        <v>68</v>
      </c>
      <c r="AG207" s="0" t="n">
        <v>0</v>
      </c>
      <c r="AH207" s="0" t="n">
        <v>0</v>
      </c>
      <c r="AI207" s="0" t="n">
        <v>0</v>
      </c>
      <c r="AJ207" s="0" t="n">
        <v>0</v>
      </c>
    </row>
    <row r="208" customFormat="false" ht="14.5" hidden="false" customHeight="false" outlineLevel="0" collapsed="false">
      <c r="A208" s="0" t="s">
        <v>471</v>
      </c>
      <c r="B208" s="0" t="n">
        <v>18.15</v>
      </c>
      <c r="C208" s="0" t="n">
        <v>46.13333</v>
      </c>
      <c r="D208" s="30" t="n">
        <f aca="false">(generell!$C$2-C208)/generell!$G$8*generell!$F$9+1</f>
        <v>40.4250457106271</v>
      </c>
      <c r="E208" s="30" t="n">
        <f aca="false">(B208-generell!$B$5)/generell!$G$10*generell!$F$11+1</f>
        <v>20.6775140235656</v>
      </c>
      <c r="F208" s="0" t="n">
        <v>35</v>
      </c>
      <c r="G208" s="0" t="n">
        <v>198</v>
      </c>
      <c r="H208" s="0" t="n">
        <v>0</v>
      </c>
      <c r="I208" s="0" t="n">
        <v>0</v>
      </c>
      <c r="J208" s="0" t="n">
        <v>0</v>
      </c>
      <c r="K208" s="0" t="n">
        <v>0</v>
      </c>
      <c r="L208" s="27" t="n">
        <v>0</v>
      </c>
      <c r="M208" s="0" t="n">
        <v>65</v>
      </c>
      <c r="N208" s="0" t="n">
        <v>198</v>
      </c>
      <c r="O208" s="0" t="n">
        <v>0</v>
      </c>
      <c r="P208" s="0" t="n">
        <v>0</v>
      </c>
      <c r="Q208" s="0" t="n">
        <v>26</v>
      </c>
      <c r="R208" s="27" t="n">
        <v>0</v>
      </c>
      <c r="S208" s="0" t="n">
        <v>49</v>
      </c>
      <c r="T208" s="0" t="n">
        <v>176</v>
      </c>
      <c r="U208" s="0" t="n">
        <v>1</v>
      </c>
      <c r="V208" s="0" t="n">
        <v>0</v>
      </c>
      <c r="W208" s="0" t="n">
        <v>17</v>
      </c>
      <c r="X208" s="27" t="n">
        <v>0</v>
      </c>
      <c r="Y208" s="0" t="n">
        <v>33</v>
      </c>
      <c r="Z208" s="0" t="n">
        <v>158</v>
      </c>
      <c r="AA208" s="0" t="n">
        <v>0</v>
      </c>
      <c r="AB208" s="0" t="n">
        <v>0</v>
      </c>
      <c r="AC208" s="0" t="n">
        <v>38</v>
      </c>
      <c r="AD208" s="27" t="n">
        <v>0</v>
      </c>
      <c r="AE208" s="0" t="n">
        <v>43</v>
      </c>
      <c r="AF208" s="0" t="n">
        <v>166</v>
      </c>
      <c r="AG208" s="0" t="n">
        <v>0</v>
      </c>
      <c r="AH208" s="0" t="n">
        <v>0</v>
      </c>
      <c r="AI208" s="0" t="n">
        <v>0</v>
      </c>
      <c r="AJ208" s="0" t="n">
        <v>20</v>
      </c>
    </row>
    <row r="209" customFormat="false" ht="14.5" hidden="false" customHeight="false" outlineLevel="0" collapsed="false">
      <c r="A209" s="0" t="s">
        <v>472</v>
      </c>
      <c r="B209" s="0" t="n">
        <v>18.12327</v>
      </c>
      <c r="C209" s="0" t="n">
        <v>46.2184</v>
      </c>
      <c r="D209" s="30" t="n">
        <f aca="false">(generell!$C$2-C209)/generell!$G$8*generell!$F$9+1</f>
        <v>35.8081815676687</v>
      </c>
      <c r="E209" s="30" t="n">
        <f aca="false">(B209-generell!$B$5)/generell!$G$10*generell!$F$11+1</f>
        <v>19.6678644969291</v>
      </c>
      <c r="F209" s="0" t="n">
        <v>123</v>
      </c>
      <c r="G209" s="0" t="n">
        <v>267</v>
      </c>
      <c r="H209" s="0" t="n">
        <v>0</v>
      </c>
      <c r="I209" s="0" t="n">
        <v>0</v>
      </c>
      <c r="J209" s="0" t="n">
        <v>0</v>
      </c>
      <c r="K209" s="0" t="n">
        <v>0</v>
      </c>
      <c r="L209" s="27" t="n">
        <v>0</v>
      </c>
      <c r="M209" s="0" t="n">
        <v>130</v>
      </c>
      <c r="N209" s="0" t="n">
        <v>311</v>
      </c>
      <c r="O209" s="0" t="n">
        <v>0</v>
      </c>
      <c r="P209" s="0" t="n">
        <v>0</v>
      </c>
      <c r="Q209" s="0" t="n">
        <v>0</v>
      </c>
      <c r="R209" s="27" t="n">
        <v>0</v>
      </c>
      <c r="S209" s="0" t="n">
        <v>246</v>
      </c>
      <c r="T209" s="0" t="n">
        <v>218</v>
      </c>
      <c r="U209" s="0" t="n">
        <v>0</v>
      </c>
      <c r="V209" s="0" t="n">
        <v>0</v>
      </c>
      <c r="W209" s="0" t="n">
        <v>0</v>
      </c>
      <c r="X209" s="27" t="n">
        <v>0</v>
      </c>
      <c r="Y209" s="0" t="n">
        <v>174</v>
      </c>
      <c r="Z209" s="0" t="n">
        <v>262</v>
      </c>
      <c r="AA209" s="0" t="n">
        <v>0</v>
      </c>
      <c r="AB209" s="0" t="n">
        <v>1</v>
      </c>
      <c r="AC209" s="0" t="n">
        <v>0</v>
      </c>
      <c r="AD209" s="27" t="n">
        <v>0</v>
      </c>
      <c r="AE209" s="0" t="n">
        <v>236</v>
      </c>
      <c r="AF209" s="0" t="n">
        <v>202</v>
      </c>
      <c r="AG209" s="0" t="n">
        <v>0</v>
      </c>
      <c r="AH209" s="0" t="n">
        <v>0</v>
      </c>
      <c r="AI209" s="0" t="n">
        <v>0</v>
      </c>
      <c r="AJ209" s="0" t="n">
        <v>4</v>
      </c>
    </row>
    <row r="210" customFormat="false" ht="14.5" hidden="false" customHeight="false" outlineLevel="0" collapsed="false">
      <c r="A210" s="0" t="s">
        <v>473</v>
      </c>
      <c r="B210" s="0" t="n">
        <v>18.05889</v>
      </c>
      <c r="C210" s="0" t="n">
        <v>46.15237</v>
      </c>
      <c r="D210" s="30" t="n">
        <f aca="false">(generell!$C$2-C210)/generell!$G$8*generell!$F$9+1</f>
        <v>39.3917191174461</v>
      </c>
      <c r="E210" s="30" t="n">
        <f aca="false">(B210-generell!$B$5)/generell!$G$10*generell!$F$11+1</f>
        <v>17.2360935831669</v>
      </c>
      <c r="F210" s="0" t="n">
        <v>6</v>
      </c>
      <c r="G210" s="0" t="n">
        <v>128</v>
      </c>
      <c r="H210" s="0" t="n">
        <v>0</v>
      </c>
      <c r="I210" s="0" t="n">
        <v>1</v>
      </c>
      <c r="J210" s="0" t="n">
        <v>0</v>
      </c>
      <c r="K210" s="0" t="n">
        <v>0</v>
      </c>
      <c r="L210" s="27" t="n">
        <v>0</v>
      </c>
      <c r="M210" s="0" t="n">
        <v>24</v>
      </c>
      <c r="N210" s="0" t="n">
        <v>120</v>
      </c>
      <c r="O210" s="0" t="n">
        <v>0</v>
      </c>
      <c r="P210" s="0" t="n">
        <v>0</v>
      </c>
      <c r="Q210" s="0" t="n">
        <v>0</v>
      </c>
      <c r="R210" s="27" t="n">
        <v>0</v>
      </c>
      <c r="S210" s="0" t="n">
        <v>15</v>
      </c>
      <c r="T210" s="0" t="n">
        <v>177</v>
      </c>
      <c r="U210" s="0" t="n">
        <v>0</v>
      </c>
      <c r="V210" s="0" t="n">
        <v>0</v>
      </c>
      <c r="W210" s="0" t="n">
        <v>0</v>
      </c>
      <c r="X210" s="27" t="n">
        <v>0</v>
      </c>
      <c r="Y210" s="0" t="n">
        <v>7</v>
      </c>
      <c r="Z210" s="0" t="n">
        <v>184</v>
      </c>
      <c r="AA210" s="0" t="n">
        <v>0</v>
      </c>
      <c r="AB210" s="0" t="n">
        <v>0</v>
      </c>
      <c r="AC210" s="0" t="n">
        <v>0</v>
      </c>
      <c r="AD210" s="27" t="n">
        <v>0</v>
      </c>
      <c r="AE210" s="0" t="n">
        <v>9</v>
      </c>
      <c r="AF210" s="0" t="n">
        <v>232</v>
      </c>
      <c r="AG210" s="0" t="n">
        <v>1</v>
      </c>
      <c r="AH210" s="0" t="n">
        <v>0</v>
      </c>
      <c r="AI210" s="0" t="n">
        <v>0</v>
      </c>
      <c r="AJ210" s="0" t="n">
        <v>0</v>
      </c>
    </row>
    <row r="211" customFormat="false" ht="14.5" hidden="false" customHeight="false" outlineLevel="0" collapsed="false">
      <c r="A211" s="0" t="s">
        <v>474</v>
      </c>
      <c r="B211" s="0" t="n">
        <v>18.07001</v>
      </c>
      <c r="C211" s="0" t="n">
        <v>46.26015</v>
      </c>
      <c r="D211" s="30" t="n">
        <f aca="false">(generell!$C$2-C211)/generell!$G$8*generell!$F$9+1</f>
        <v>33.5423525096164</v>
      </c>
      <c r="E211" s="30" t="n">
        <f aca="false">(B211-generell!$B$5)/generell!$G$10*generell!$F$11+1</f>
        <v>17.6561198733352</v>
      </c>
      <c r="F211" s="0" t="n">
        <v>8</v>
      </c>
      <c r="G211" s="0" t="n">
        <v>180</v>
      </c>
      <c r="H211" s="0" t="n">
        <v>0</v>
      </c>
      <c r="I211" s="0" t="n">
        <v>0</v>
      </c>
      <c r="J211" s="0" t="n">
        <v>0</v>
      </c>
      <c r="K211" s="0" t="n">
        <v>0</v>
      </c>
      <c r="L211" s="27" t="n">
        <v>0</v>
      </c>
      <c r="M211" s="0" t="n">
        <v>10</v>
      </c>
      <c r="N211" s="0" t="n">
        <v>179</v>
      </c>
      <c r="O211" s="0" t="n">
        <v>0</v>
      </c>
      <c r="P211" s="0" t="n">
        <v>0</v>
      </c>
      <c r="Q211" s="0" t="n">
        <v>0</v>
      </c>
      <c r="R211" s="27" t="n">
        <v>0</v>
      </c>
      <c r="S211" s="0" t="n">
        <v>6</v>
      </c>
      <c r="T211" s="0" t="n">
        <v>200</v>
      </c>
      <c r="U211" s="0" t="n">
        <v>0</v>
      </c>
      <c r="V211" s="0" t="n">
        <v>0</v>
      </c>
      <c r="W211" s="0" t="n">
        <v>0</v>
      </c>
      <c r="X211" s="27" t="n">
        <v>0</v>
      </c>
      <c r="Y211" s="0" t="n">
        <v>8</v>
      </c>
      <c r="Z211" s="0" t="n">
        <v>203</v>
      </c>
      <c r="AA211" s="0" t="n">
        <v>0</v>
      </c>
      <c r="AB211" s="0" t="n">
        <v>0</v>
      </c>
      <c r="AC211" s="0" t="n">
        <v>0</v>
      </c>
      <c r="AD211" s="27" t="n">
        <v>0</v>
      </c>
      <c r="AE211" s="0" t="n">
        <v>9</v>
      </c>
      <c r="AF211" s="0" t="n">
        <v>199</v>
      </c>
      <c r="AG211" s="0" t="n">
        <v>0</v>
      </c>
      <c r="AH211" s="0" t="n">
        <v>0</v>
      </c>
      <c r="AI211" s="0" t="n">
        <v>0</v>
      </c>
      <c r="AJ211" s="0" t="n">
        <v>0</v>
      </c>
    </row>
    <row r="212" customFormat="false" ht="14.5" hidden="false" customHeight="false" outlineLevel="0" collapsed="false">
      <c r="A212" s="0" t="s">
        <v>475</v>
      </c>
      <c r="B212" s="0" t="n">
        <v>18.21111</v>
      </c>
      <c r="C212" s="0" t="n">
        <v>46.22194</v>
      </c>
      <c r="D212" s="30" t="n">
        <f aca="false">(generell!$C$2-C212)/generell!$G$8*generell!$F$9+1</f>
        <v>35.6160609720877</v>
      </c>
      <c r="E212" s="30" t="n">
        <f aca="false">(B212-generell!$B$5)/generell!$G$10*generell!$F$11+1</f>
        <v>22.9857700120716</v>
      </c>
      <c r="F212" s="0" t="n">
        <v>182</v>
      </c>
      <c r="G212" s="0" t="n">
        <v>140</v>
      </c>
      <c r="H212" s="0" t="n">
        <v>6</v>
      </c>
      <c r="I212" s="0" t="n">
        <v>0</v>
      </c>
      <c r="J212" s="0" t="n">
        <v>0</v>
      </c>
      <c r="K212" s="0" t="n">
        <v>0</v>
      </c>
      <c r="L212" s="27" t="n">
        <v>0</v>
      </c>
      <c r="M212" s="0" t="n">
        <v>336</v>
      </c>
      <c r="N212" s="0" t="n">
        <v>78</v>
      </c>
      <c r="O212" s="0" t="n">
        <v>0</v>
      </c>
      <c r="P212" s="0" t="n">
        <v>0</v>
      </c>
      <c r="Q212" s="0" t="n">
        <v>1</v>
      </c>
      <c r="R212" s="27" t="n">
        <v>0</v>
      </c>
      <c r="S212" s="0" t="n">
        <v>277</v>
      </c>
      <c r="T212" s="0" t="n">
        <v>170</v>
      </c>
      <c r="U212" s="0" t="n">
        <v>0</v>
      </c>
      <c r="V212" s="0" t="n">
        <v>0</v>
      </c>
      <c r="W212" s="0" t="n">
        <v>0</v>
      </c>
      <c r="X212" s="27" t="n">
        <v>0</v>
      </c>
      <c r="Y212" s="0" t="n">
        <v>220</v>
      </c>
      <c r="Z212" s="0" t="n">
        <v>170</v>
      </c>
      <c r="AA212" s="0" t="n">
        <v>0</v>
      </c>
      <c r="AB212" s="0" t="n">
        <v>0</v>
      </c>
      <c r="AC212" s="0" t="n">
        <v>0</v>
      </c>
      <c r="AD212" s="27" t="n">
        <v>0</v>
      </c>
      <c r="AE212" s="0" t="n">
        <v>229</v>
      </c>
      <c r="AF212" s="0" t="n">
        <v>177</v>
      </c>
      <c r="AG212" s="0" t="n">
        <v>0</v>
      </c>
      <c r="AH212" s="0" t="n">
        <v>0</v>
      </c>
      <c r="AI212" s="0" t="n">
        <v>0</v>
      </c>
      <c r="AJ212" s="0" t="n">
        <v>17</v>
      </c>
    </row>
    <row r="213" customFormat="false" ht="14.5" hidden="false" customHeight="false" outlineLevel="0" collapsed="false">
      <c r="A213" s="0" t="s">
        <v>476</v>
      </c>
      <c r="B213" s="0" t="n">
        <v>18.31771</v>
      </c>
      <c r="C213" s="0" t="n">
        <v>46.33178</v>
      </c>
      <c r="D213" s="30" t="n">
        <f aca="false">(generell!$C$2-C213)/generell!$G$8*generell!$F$9+1</f>
        <v>29.6548953736096</v>
      </c>
      <c r="E213" s="30" t="n">
        <f aca="false">(B213-generell!$B$5)/generell!$G$10*generell!$F$11+1</f>
        <v>27.0122810311311</v>
      </c>
      <c r="F213" s="0" t="n">
        <v>82</v>
      </c>
      <c r="G213" s="0" t="n">
        <v>1247</v>
      </c>
      <c r="H213" s="0" t="n">
        <v>24</v>
      </c>
      <c r="I213" s="0" t="n">
        <v>0</v>
      </c>
      <c r="J213" s="0" t="n">
        <v>0</v>
      </c>
      <c r="K213" s="0" t="n">
        <v>0</v>
      </c>
      <c r="L213" s="27" t="n">
        <v>0</v>
      </c>
      <c r="M213" s="0" t="n">
        <v>52</v>
      </c>
      <c r="N213" s="0" t="n">
        <v>1212</v>
      </c>
      <c r="O213" s="0" t="n">
        <v>2</v>
      </c>
      <c r="P213" s="0" t="n">
        <v>0</v>
      </c>
      <c r="Q213" s="0" t="n">
        <v>0</v>
      </c>
      <c r="R213" s="27" t="n">
        <v>0</v>
      </c>
      <c r="S213" s="0" t="n">
        <v>60</v>
      </c>
      <c r="T213" s="0" t="n">
        <v>1242</v>
      </c>
      <c r="U213" s="0" t="n">
        <v>0</v>
      </c>
      <c r="V213" s="0" t="n">
        <v>0</v>
      </c>
      <c r="W213" s="0" t="n">
        <v>3</v>
      </c>
      <c r="X213" s="27" t="n">
        <v>0</v>
      </c>
      <c r="Y213" s="0" t="n">
        <v>39</v>
      </c>
      <c r="Z213" s="0" t="n">
        <v>1204</v>
      </c>
      <c r="AA213" s="0" t="n">
        <v>0</v>
      </c>
      <c r="AB213" s="0" t="n">
        <v>0</v>
      </c>
      <c r="AC213" s="0" t="n">
        <v>0</v>
      </c>
      <c r="AD213" s="27" t="n">
        <v>0</v>
      </c>
      <c r="AE213" s="0" t="n">
        <v>83</v>
      </c>
      <c r="AF213" s="0" t="n">
        <v>1136</v>
      </c>
      <c r="AG213" s="0" t="n">
        <v>0</v>
      </c>
      <c r="AH213" s="0" t="n">
        <v>0</v>
      </c>
      <c r="AI213" s="0" t="n">
        <v>0</v>
      </c>
      <c r="AJ213" s="0" t="n">
        <v>0</v>
      </c>
    </row>
    <row r="214" customFormat="false" ht="14.5" hidden="false" customHeight="false" outlineLevel="0" collapsed="false">
      <c r="A214" s="0" t="s">
        <v>477</v>
      </c>
      <c r="B214" s="0" t="n">
        <v>18.137</v>
      </c>
      <c r="C214" s="0" t="n">
        <v>46.1693</v>
      </c>
      <c r="D214" s="30" t="n">
        <f aca="false">(generell!$C$2-C214)/generell!$G$8*generell!$F$9+1</f>
        <v>38.4729050826478</v>
      </c>
      <c r="E214" s="30" t="n">
        <f aca="false">(B214-generell!$B$5)/generell!$G$10*generell!$F$11+1</f>
        <v>20.1864760944121</v>
      </c>
      <c r="F214" s="0" t="n">
        <v>145</v>
      </c>
      <c r="G214" s="0" t="n">
        <v>158</v>
      </c>
      <c r="H214" s="0" t="n">
        <v>0</v>
      </c>
      <c r="I214" s="0" t="n">
        <v>0</v>
      </c>
      <c r="J214" s="0" t="n">
        <v>0</v>
      </c>
      <c r="K214" s="0" t="n">
        <v>0</v>
      </c>
      <c r="L214" s="27" t="n">
        <v>0</v>
      </c>
      <c r="M214" s="0" t="n">
        <v>71</v>
      </c>
      <c r="N214" s="0" t="n">
        <v>137</v>
      </c>
      <c r="O214" s="0" t="n">
        <v>0</v>
      </c>
      <c r="P214" s="0" t="n">
        <v>0</v>
      </c>
      <c r="Q214" s="0" t="n">
        <v>0</v>
      </c>
      <c r="R214" s="27" t="n">
        <v>0</v>
      </c>
      <c r="S214" s="0" t="n">
        <v>89</v>
      </c>
      <c r="T214" s="0" t="n">
        <v>177</v>
      </c>
      <c r="U214" s="0" t="n">
        <v>0</v>
      </c>
      <c r="V214" s="0" t="n">
        <v>0</v>
      </c>
      <c r="W214" s="0" t="n">
        <v>1</v>
      </c>
      <c r="X214" s="27" t="n">
        <v>0</v>
      </c>
      <c r="Y214" s="0" t="n">
        <v>37</v>
      </c>
      <c r="Z214" s="0" t="n">
        <v>190</v>
      </c>
      <c r="AA214" s="0" t="n">
        <v>0</v>
      </c>
      <c r="AB214" s="0" t="n">
        <v>0</v>
      </c>
      <c r="AC214" s="0" t="n">
        <v>0</v>
      </c>
      <c r="AD214" s="27" t="n">
        <v>0</v>
      </c>
      <c r="AE214" s="0" t="n">
        <v>79</v>
      </c>
      <c r="AF214" s="0" t="n">
        <v>161</v>
      </c>
      <c r="AG214" s="0" t="n">
        <v>0</v>
      </c>
      <c r="AH214" s="0" t="n">
        <v>0</v>
      </c>
      <c r="AI214" s="0" t="n">
        <v>0</v>
      </c>
      <c r="AJ214" s="0" t="n">
        <v>0</v>
      </c>
    </row>
    <row r="215" customFormat="false" ht="14.5" hidden="false" customHeight="false" outlineLevel="0" collapsed="false">
      <c r="A215" s="0" t="s">
        <v>478</v>
      </c>
      <c r="B215" s="0" t="n">
        <v>18.10776</v>
      </c>
      <c r="C215" s="0" t="n">
        <v>46.2552</v>
      </c>
      <c r="D215" s="30" t="n">
        <f aca="false">(generell!$C$2-C215)/generell!$G$8*generell!$F$9+1</f>
        <v>33.8109957153017</v>
      </c>
      <c r="E215" s="30" t="n">
        <f aca="false">(B215-generell!$B$5)/generell!$G$10*generell!$F$11+1</f>
        <v>19.0820184753004</v>
      </c>
      <c r="F215" s="0" t="n">
        <v>468</v>
      </c>
      <c r="G215" s="0" t="n">
        <v>6</v>
      </c>
      <c r="H215" s="0" t="n">
        <v>0</v>
      </c>
      <c r="I215" s="0" t="n">
        <v>0</v>
      </c>
      <c r="J215" s="0" t="n">
        <v>0</v>
      </c>
      <c r="K215" s="0" t="n">
        <v>0</v>
      </c>
      <c r="L215" s="27" t="n">
        <v>0</v>
      </c>
      <c r="M215" s="0" t="n">
        <v>781</v>
      </c>
      <c r="N215" s="0" t="n">
        <v>38</v>
      </c>
      <c r="O215" s="0" t="n">
        <v>1</v>
      </c>
      <c r="P215" s="0" t="n">
        <v>0</v>
      </c>
      <c r="Q215" s="0" t="n">
        <v>1</v>
      </c>
      <c r="R215" s="27" t="n">
        <v>0</v>
      </c>
      <c r="S215" s="0" t="n">
        <v>1031</v>
      </c>
      <c r="T215" s="0" t="n">
        <v>102</v>
      </c>
      <c r="U215" s="0" t="n">
        <v>3</v>
      </c>
      <c r="V215" s="0" t="n">
        <v>6</v>
      </c>
      <c r="W215" s="0" t="n">
        <v>3</v>
      </c>
      <c r="X215" s="27" t="n">
        <v>0</v>
      </c>
      <c r="Y215" s="0" t="n">
        <v>1217</v>
      </c>
      <c r="Z215" s="0" t="n">
        <v>124</v>
      </c>
      <c r="AA215" s="0" t="n">
        <v>6</v>
      </c>
      <c r="AB215" s="0" t="n">
        <v>1</v>
      </c>
      <c r="AC215" s="0" t="n">
        <v>5</v>
      </c>
      <c r="AD215" s="27" t="n">
        <v>0</v>
      </c>
      <c r="AE215" s="0" t="n">
        <v>1334</v>
      </c>
      <c r="AF215" s="0" t="n">
        <v>22</v>
      </c>
      <c r="AG215" s="0" t="n">
        <v>0</v>
      </c>
      <c r="AH215" s="0" t="n">
        <v>1</v>
      </c>
      <c r="AI215" s="0" t="n">
        <v>0</v>
      </c>
      <c r="AJ215" s="0" t="n">
        <v>3</v>
      </c>
    </row>
    <row r="216" customFormat="false" ht="14.5" hidden="false" customHeight="false" outlineLevel="0" collapsed="false">
      <c r="A216" s="0" t="s">
        <v>479</v>
      </c>
      <c r="B216" s="0" t="n">
        <v>17.94682</v>
      </c>
      <c r="C216" s="0" t="n">
        <v>46.2243</v>
      </c>
      <c r="D216" s="30" t="n">
        <f aca="false">(generell!$C$2-C216)/generell!$G$8*generell!$F$9+1</f>
        <v>35.487980575034</v>
      </c>
      <c r="E216" s="30" t="n">
        <f aca="false">(B216-generell!$B$5)/generell!$G$10*generell!$F$11+1</f>
        <v>13.0029689123789</v>
      </c>
      <c r="F216" s="0" t="n">
        <v>38</v>
      </c>
      <c r="G216" s="0" t="n">
        <v>371</v>
      </c>
      <c r="H216" s="0" t="n">
        <v>0</v>
      </c>
      <c r="I216" s="0" t="n">
        <v>0</v>
      </c>
      <c r="J216" s="0" t="n">
        <v>0</v>
      </c>
      <c r="K216" s="0" t="n">
        <v>0</v>
      </c>
      <c r="L216" s="27" t="n">
        <v>0</v>
      </c>
      <c r="M216" s="0" t="n">
        <v>33</v>
      </c>
      <c r="N216" s="0" t="n">
        <v>392</v>
      </c>
      <c r="O216" s="0" t="n">
        <v>0</v>
      </c>
      <c r="P216" s="0" t="n">
        <v>0</v>
      </c>
      <c r="Q216" s="0" t="n">
        <v>0</v>
      </c>
      <c r="R216" s="27" t="n">
        <v>0</v>
      </c>
      <c r="S216" s="0" t="n">
        <v>54</v>
      </c>
      <c r="T216" s="0" t="n">
        <v>408</v>
      </c>
      <c r="U216" s="0" t="n">
        <v>0</v>
      </c>
      <c r="V216" s="0" t="n">
        <v>0</v>
      </c>
      <c r="W216" s="0" t="n">
        <v>0</v>
      </c>
      <c r="X216" s="27" t="n">
        <v>0</v>
      </c>
      <c r="Y216" s="0" t="n">
        <v>56</v>
      </c>
      <c r="Z216" s="0" t="n">
        <v>365</v>
      </c>
      <c r="AA216" s="0" t="n">
        <v>0</v>
      </c>
      <c r="AB216" s="0" t="n">
        <v>0</v>
      </c>
      <c r="AC216" s="0" t="n">
        <v>0</v>
      </c>
      <c r="AD216" s="27" t="n">
        <v>0</v>
      </c>
      <c r="AE216" s="0" t="n">
        <v>97</v>
      </c>
      <c r="AF216" s="0" t="n">
        <v>371</v>
      </c>
      <c r="AG216" s="0" t="n">
        <v>0</v>
      </c>
      <c r="AH216" s="0" t="n">
        <v>0</v>
      </c>
      <c r="AI216" s="0" t="n">
        <v>0</v>
      </c>
      <c r="AJ216" s="0" t="n">
        <v>26</v>
      </c>
    </row>
    <row r="217" customFormat="false" ht="14.5" hidden="false" customHeight="false" outlineLevel="0" collapsed="false">
      <c r="A217" s="0" t="s">
        <v>480</v>
      </c>
      <c r="B217" s="0" t="n">
        <v>18.15</v>
      </c>
      <c r="C217" s="0" t="n">
        <v>46.13333</v>
      </c>
      <c r="D217" s="30" t="n">
        <f aca="false">(generell!$C$2-C217)/generell!$G$8*generell!$F$9+1</f>
        <v>40.4250457106271</v>
      </c>
      <c r="E217" s="30" t="n">
        <f aca="false">(B217-generell!$B$5)/generell!$G$10*generell!$F$11+1</f>
        <v>20.6775140235656</v>
      </c>
      <c r="F217" s="0" t="n">
        <v>154</v>
      </c>
      <c r="G217" s="0" t="n">
        <v>2</v>
      </c>
      <c r="H217" s="0" t="n">
        <v>0</v>
      </c>
      <c r="I217" s="0" t="n">
        <v>0</v>
      </c>
      <c r="J217" s="0" t="n">
        <v>0</v>
      </c>
      <c r="K217" s="0" t="n">
        <v>0</v>
      </c>
      <c r="L217" s="27" t="n">
        <v>0</v>
      </c>
      <c r="M217" s="0" t="n">
        <v>139</v>
      </c>
      <c r="N217" s="0" t="n">
        <v>1</v>
      </c>
      <c r="O217" s="0" t="n">
        <v>0</v>
      </c>
      <c r="P217" s="0" t="n">
        <v>0</v>
      </c>
      <c r="Q217" s="0" t="n">
        <v>0</v>
      </c>
      <c r="R217" s="27" t="n">
        <v>0</v>
      </c>
      <c r="S217" s="0" t="n">
        <v>124</v>
      </c>
      <c r="T217" s="0" t="n">
        <v>0</v>
      </c>
      <c r="U217" s="0" t="n">
        <v>0</v>
      </c>
      <c r="V217" s="0" t="n">
        <v>0</v>
      </c>
      <c r="W217" s="0" t="n">
        <v>0</v>
      </c>
      <c r="X217" s="27" t="n">
        <v>0</v>
      </c>
      <c r="Y217" s="0" t="n">
        <v>116</v>
      </c>
      <c r="Z217" s="0" t="n">
        <v>1</v>
      </c>
      <c r="AA217" s="0" t="n">
        <v>0</v>
      </c>
      <c r="AB217" s="0" t="n">
        <v>0</v>
      </c>
      <c r="AC217" s="0" t="n">
        <v>0</v>
      </c>
      <c r="AD217" s="27" t="n">
        <v>0</v>
      </c>
      <c r="AE217" s="0" t="n">
        <v>128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</row>
    <row r="218" customFormat="false" ht="14.5" hidden="false" customHeight="false" outlineLevel="0" collapsed="false">
      <c r="A218" s="0" t="s">
        <v>481</v>
      </c>
      <c r="B218" s="0" t="n">
        <v>18.28122</v>
      </c>
      <c r="C218" s="0" t="n">
        <v>46.28996</v>
      </c>
      <c r="D218" s="30" t="n">
        <f aca="false">(generell!$C$2-C218)/generell!$G$8*generell!$F$9+1</f>
        <v>31.9245234264898</v>
      </c>
      <c r="E218" s="30" t="n">
        <f aca="false">(B218-generell!$B$5)/generell!$G$10*generell!$F$11+1</f>
        <v>25.6339753361453</v>
      </c>
      <c r="F218" s="0" t="n">
        <v>24</v>
      </c>
      <c r="G218" s="0" t="n">
        <v>619</v>
      </c>
      <c r="H218" s="0" t="n">
        <v>0</v>
      </c>
      <c r="I218" s="0" t="n">
        <v>0</v>
      </c>
      <c r="J218" s="0" t="n">
        <v>0</v>
      </c>
      <c r="K218" s="0" t="n">
        <v>0</v>
      </c>
      <c r="L218" s="27" t="n">
        <v>0</v>
      </c>
      <c r="M218" s="0" t="n">
        <v>65</v>
      </c>
      <c r="N218" s="0" t="n">
        <v>759</v>
      </c>
      <c r="O218" s="0" t="n">
        <v>0</v>
      </c>
      <c r="P218" s="0" t="n">
        <v>0</v>
      </c>
      <c r="Q218" s="0" t="n">
        <v>0</v>
      </c>
      <c r="R218" s="27" t="n">
        <v>0</v>
      </c>
      <c r="S218" s="0" t="n">
        <v>87</v>
      </c>
      <c r="T218" s="0" t="n">
        <v>751</v>
      </c>
      <c r="U218" s="0" t="n">
        <v>2</v>
      </c>
      <c r="V218" s="0" t="n">
        <v>0</v>
      </c>
      <c r="W218" s="0" t="n">
        <v>0</v>
      </c>
      <c r="X218" s="27" t="n">
        <v>0</v>
      </c>
      <c r="Y218" s="0" t="n">
        <v>58</v>
      </c>
      <c r="Z218" s="0" t="n">
        <v>805</v>
      </c>
      <c r="AA218" s="0" t="n">
        <v>0</v>
      </c>
      <c r="AB218" s="0" t="n">
        <v>0</v>
      </c>
      <c r="AC218" s="0" t="n">
        <v>0</v>
      </c>
      <c r="AD218" s="27" t="n">
        <v>0</v>
      </c>
      <c r="AE218" s="0" t="n">
        <v>75</v>
      </c>
      <c r="AF218" s="0" t="n">
        <v>867</v>
      </c>
      <c r="AG218" s="0" t="n">
        <v>1</v>
      </c>
      <c r="AH218" s="0" t="n">
        <v>0</v>
      </c>
      <c r="AI218" s="0" t="n">
        <v>0</v>
      </c>
      <c r="AJ218" s="0" t="n">
        <v>1</v>
      </c>
    </row>
    <row r="219" customFormat="false" ht="14.5" hidden="false" customHeight="false" outlineLevel="0" collapsed="false">
      <c r="A219" s="0" t="s">
        <v>482</v>
      </c>
      <c r="B219" s="0" t="n">
        <v>18.37363</v>
      </c>
      <c r="C219" s="0" t="n">
        <v>46.34895</v>
      </c>
      <c r="D219" s="30" t="n">
        <f aca="false">(generell!$C$2-C219)/generell!$G$8*generell!$F$9+1</f>
        <v>28.7230562136872</v>
      </c>
      <c r="E219" s="30" t="n">
        <f aca="false">(B219-generell!$B$5)/generell!$G$10*generell!$F$11+1</f>
        <v>29.1244995694593</v>
      </c>
      <c r="F219" s="0" t="n">
        <v>12</v>
      </c>
      <c r="G219" s="0" t="n">
        <v>313</v>
      </c>
      <c r="H219" s="0" t="n">
        <v>1</v>
      </c>
      <c r="I219" s="0" t="n">
        <v>0</v>
      </c>
      <c r="J219" s="0" t="n">
        <v>0</v>
      </c>
      <c r="K219" s="0" t="n">
        <v>0</v>
      </c>
      <c r="L219" s="27" t="n">
        <v>0</v>
      </c>
      <c r="M219" s="0" t="n">
        <v>1</v>
      </c>
      <c r="N219" s="0" t="n">
        <v>316</v>
      </c>
      <c r="O219" s="0" t="n">
        <v>0</v>
      </c>
      <c r="P219" s="0" t="n">
        <v>0</v>
      </c>
      <c r="Q219" s="0" t="n">
        <v>0</v>
      </c>
      <c r="R219" s="27" t="n">
        <v>0</v>
      </c>
      <c r="S219" s="0" t="n">
        <v>44</v>
      </c>
      <c r="T219" s="0" t="n">
        <v>250</v>
      </c>
      <c r="U219" s="0" t="n">
        <v>0</v>
      </c>
      <c r="V219" s="0" t="n">
        <v>0</v>
      </c>
      <c r="W219" s="0" t="n">
        <v>0</v>
      </c>
      <c r="X219" s="27" t="n">
        <v>0</v>
      </c>
      <c r="Y219" s="0" t="n">
        <v>12</v>
      </c>
      <c r="Z219" s="0" t="n">
        <v>291</v>
      </c>
      <c r="AA219" s="0" t="n">
        <v>0</v>
      </c>
      <c r="AB219" s="0" t="n">
        <v>0</v>
      </c>
      <c r="AC219" s="0" t="n">
        <v>0</v>
      </c>
      <c r="AD219" s="27" t="n">
        <v>0</v>
      </c>
      <c r="AE219" s="0" t="n">
        <v>13</v>
      </c>
      <c r="AF219" s="0" t="n">
        <v>307</v>
      </c>
      <c r="AG219" s="0" t="n">
        <v>0</v>
      </c>
      <c r="AH219" s="0" t="n">
        <v>0</v>
      </c>
      <c r="AI219" s="0" t="n">
        <v>0</v>
      </c>
      <c r="AJ219" s="0" t="n">
        <v>0</v>
      </c>
    </row>
    <row r="220" customFormat="false" ht="14.5" hidden="false" customHeight="false" outlineLevel="0" collapsed="false">
      <c r="A220" s="0" t="s">
        <v>483</v>
      </c>
      <c r="B220" s="0" t="n">
        <v>18.37566</v>
      </c>
      <c r="C220" s="0" t="n">
        <v>46.27673</v>
      </c>
      <c r="D220" s="30" t="n">
        <f aca="false">(generell!$C$2-C220)/generell!$G$8*generell!$F$9+1</f>
        <v>32.6425334489577</v>
      </c>
      <c r="E220" s="30" t="n">
        <f aca="false">(B220-generell!$B$5)/generell!$G$10*generell!$F$11+1</f>
        <v>29.2011770307041</v>
      </c>
      <c r="F220" s="0" t="n">
        <v>651</v>
      </c>
      <c r="G220" s="0" t="n">
        <v>398</v>
      </c>
      <c r="H220" s="0" t="n">
        <v>1</v>
      </c>
      <c r="I220" s="0" t="n">
        <v>0</v>
      </c>
      <c r="J220" s="0" t="n">
        <v>0</v>
      </c>
      <c r="K220" s="0" t="n">
        <v>0</v>
      </c>
      <c r="L220" s="27" t="n">
        <v>0</v>
      </c>
      <c r="M220" s="0" t="n">
        <v>1415</v>
      </c>
      <c r="N220" s="0" t="n">
        <v>249</v>
      </c>
      <c r="O220" s="0" t="n">
        <v>2</v>
      </c>
      <c r="P220" s="0" t="n">
        <v>5</v>
      </c>
      <c r="Q220" s="0" t="n">
        <v>35</v>
      </c>
      <c r="R220" s="27" t="n">
        <v>0</v>
      </c>
      <c r="S220" s="0" t="n">
        <v>1443</v>
      </c>
      <c r="T220" s="0" t="n">
        <v>306</v>
      </c>
      <c r="U220" s="0" t="n">
        <v>33</v>
      </c>
      <c r="V220" s="0" t="n">
        <v>1</v>
      </c>
      <c r="W220" s="0" t="n">
        <v>17</v>
      </c>
      <c r="X220" s="27" t="n">
        <v>0</v>
      </c>
      <c r="Y220" s="0" t="n">
        <v>1573</v>
      </c>
      <c r="Z220" s="0" t="n">
        <v>277</v>
      </c>
      <c r="AA220" s="0" t="n">
        <v>2</v>
      </c>
      <c r="AB220" s="0" t="n">
        <v>0</v>
      </c>
      <c r="AC220" s="0" t="n">
        <v>9</v>
      </c>
      <c r="AD220" s="27" t="n">
        <v>0</v>
      </c>
      <c r="AE220" s="0" t="n">
        <v>1524</v>
      </c>
      <c r="AF220" s="0" t="n">
        <v>163</v>
      </c>
      <c r="AG220" s="0" t="n">
        <v>0</v>
      </c>
      <c r="AH220" s="0" t="n">
        <v>1</v>
      </c>
      <c r="AI220" s="0" t="n">
        <v>0</v>
      </c>
      <c r="AJ220" s="0" t="n">
        <v>9</v>
      </c>
    </row>
    <row r="221" customFormat="false" ht="14.5" hidden="false" customHeight="false" outlineLevel="0" collapsed="false">
      <c r="A221" s="0" t="s">
        <v>484</v>
      </c>
      <c r="B221" s="0" t="n">
        <v>18.0745</v>
      </c>
      <c r="C221" s="0" t="n">
        <v>46.21386</v>
      </c>
      <c r="D221" s="30" t="n">
        <f aca="false">(generell!$C$2-C221)/generell!$G$8*generell!$F$9+1</f>
        <v>36.0545735179339</v>
      </c>
      <c r="E221" s="30" t="n">
        <f aca="false">(B221-generell!$B$5)/generell!$G$10*generell!$F$11+1</f>
        <v>17.8257168196352</v>
      </c>
      <c r="F221" s="0" t="n">
        <v>165</v>
      </c>
      <c r="G221" s="0" t="n">
        <v>2</v>
      </c>
      <c r="H221" s="0" t="n">
        <v>0</v>
      </c>
      <c r="I221" s="0" t="n">
        <v>0</v>
      </c>
      <c r="J221" s="0" t="n">
        <v>0</v>
      </c>
      <c r="K221" s="0" t="n">
        <v>0</v>
      </c>
      <c r="L221" s="27" t="n">
        <v>0</v>
      </c>
      <c r="M221" s="0" t="n">
        <v>195</v>
      </c>
      <c r="N221" s="0" t="n">
        <v>5</v>
      </c>
      <c r="O221" s="0" t="n">
        <v>0</v>
      </c>
      <c r="P221" s="0" t="n">
        <v>0</v>
      </c>
      <c r="Q221" s="0" t="n">
        <v>0</v>
      </c>
      <c r="R221" s="27" t="n">
        <v>0</v>
      </c>
      <c r="S221" s="0" t="n">
        <v>203</v>
      </c>
      <c r="T221" s="0" t="n">
        <v>1</v>
      </c>
      <c r="U221" s="0" t="n">
        <v>0</v>
      </c>
      <c r="V221" s="0" t="n">
        <v>0</v>
      </c>
      <c r="W221" s="0" t="n">
        <v>0</v>
      </c>
      <c r="X221" s="27" t="n">
        <v>0</v>
      </c>
      <c r="Y221" s="0" t="n">
        <v>156</v>
      </c>
      <c r="Z221" s="0" t="n">
        <v>15</v>
      </c>
      <c r="AA221" s="0" t="n">
        <v>0</v>
      </c>
      <c r="AB221" s="0" t="n">
        <v>0</v>
      </c>
      <c r="AC221" s="0" t="n">
        <v>14</v>
      </c>
      <c r="AD221" s="27" t="n">
        <v>0</v>
      </c>
      <c r="AE221" s="0" t="n">
        <v>171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</row>
    <row r="222" customFormat="false" ht="14.5" hidden="false" customHeight="false" outlineLevel="0" collapsed="false">
      <c r="A222" s="0" t="s">
        <v>485</v>
      </c>
      <c r="B222" s="0" t="n">
        <v>18.1316</v>
      </c>
      <c r="C222" s="0" t="n">
        <v>46.32987</v>
      </c>
      <c r="D222" s="30" t="n">
        <f aca="false">(generell!$C$2-C222)/generell!$G$8*generell!$F$9+1</f>
        <v>29.7585536610559</v>
      </c>
      <c r="E222" s="30" t="n">
        <f aca="false">(B222-generell!$B$5)/generell!$G$10*generell!$F$11+1</f>
        <v>19.9825064930713</v>
      </c>
      <c r="F222" s="0" t="n">
        <v>500</v>
      </c>
      <c r="G222" s="0" t="n">
        <v>685</v>
      </c>
      <c r="H222" s="0" t="n">
        <v>0</v>
      </c>
      <c r="I222" s="0" t="n">
        <v>4</v>
      </c>
      <c r="J222" s="0" t="n">
        <v>0</v>
      </c>
      <c r="K222" s="0" t="n">
        <v>0</v>
      </c>
      <c r="L222" s="27" t="n">
        <v>0</v>
      </c>
      <c r="M222" s="0" t="n">
        <v>977</v>
      </c>
      <c r="N222" s="0" t="n">
        <v>509</v>
      </c>
      <c r="O222" s="0" t="n">
        <v>0</v>
      </c>
      <c r="P222" s="0" t="n">
        <v>2</v>
      </c>
      <c r="Q222" s="0" t="n">
        <v>0</v>
      </c>
      <c r="R222" s="27" t="n">
        <v>0</v>
      </c>
      <c r="S222" s="0" t="n">
        <v>727</v>
      </c>
      <c r="T222" s="0" t="n">
        <v>881</v>
      </c>
      <c r="U222" s="0" t="n">
        <v>2</v>
      </c>
      <c r="V222" s="0" t="n">
        <v>0</v>
      </c>
      <c r="W222" s="0" t="n">
        <v>0</v>
      </c>
      <c r="X222" s="27" t="n">
        <v>0</v>
      </c>
      <c r="Y222" s="0" t="n">
        <v>775</v>
      </c>
      <c r="Z222" s="0" t="n">
        <v>839</v>
      </c>
      <c r="AA222" s="0" t="n">
        <v>0</v>
      </c>
      <c r="AB222" s="0" t="n">
        <v>0</v>
      </c>
      <c r="AC222" s="0" t="n">
        <v>4</v>
      </c>
      <c r="AD222" s="27" t="n">
        <v>0</v>
      </c>
      <c r="AE222" s="0" t="n">
        <v>830</v>
      </c>
      <c r="AF222" s="0" t="n">
        <v>828</v>
      </c>
      <c r="AG222" s="0" t="n">
        <v>1</v>
      </c>
      <c r="AH222" s="0" t="n">
        <v>0</v>
      </c>
      <c r="AI222" s="0" t="n">
        <v>0</v>
      </c>
      <c r="AJ222" s="0" t="n">
        <v>5</v>
      </c>
    </row>
    <row r="223" customFormat="false" ht="14.5" hidden="false" customHeight="false" outlineLevel="0" collapsed="false">
      <c r="A223" s="0" t="s">
        <v>486</v>
      </c>
      <c r="B223" s="0" t="n">
        <v>18.19726</v>
      </c>
      <c r="C223" s="0" t="n">
        <v>46.19726</v>
      </c>
      <c r="D223" s="30" t="n">
        <f aca="false">(generell!$C$2-C223)/generell!$G$8*generell!$F$9+1</f>
        <v>36.9554780056862</v>
      </c>
      <c r="E223" s="30" t="n">
        <f aca="false">(B223-generell!$B$5)/generell!$G$10*generell!$F$11+1</f>
        <v>22.4626257567809</v>
      </c>
      <c r="F223" s="0" t="n">
        <v>509</v>
      </c>
      <c r="G223" s="0" t="n">
        <v>10</v>
      </c>
      <c r="H223" s="0" t="n">
        <v>1</v>
      </c>
      <c r="I223" s="0" t="n">
        <v>1</v>
      </c>
      <c r="J223" s="0" t="n">
        <v>0</v>
      </c>
      <c r="K223" s="0" t="n">
        <v>0</v>
      </c>
      <c r="L223" s="27" t="n">
        <v>0</v>
      </c>
      <c r="M223" s="0" t="n">
        <v>407</v>
      </c>
      <c r="N223" s="0" t="n">
        <v>243</v>
      </c>
      <c r="O223" s="0" t="n">
        <v>0</v>
      </c>
      <c r="P223" s="0" t="n">
        <v>1</v>
      </c>
      <c r="Q223" s="0" t="n">
        <v>0</v>
      </c>
      <c r="R223" s="27" t="n">
        <v>0</v>
      </c>
      <c r="S223" s="0" t="n">
        <v>444</v>
      </c>
      <c r="T223" s="0" t="n">
        <v>242</v>
      </c>
      <c r="U223" s="0" t="n">
        <v>0</v>
      </c>
      <c r="V223" s="0" t="n">
        <v>1</v>
      </c>
      <c r="W223" s="0" t="n">
        <v>0</v>
      </c>
      <c r="X223" s="27" t="n">
        <v>0</v>
      </c>
      <c r="Y223" s="0" t="n">
        <v>410</v>
      </c>
      <c r="Z223" s="0" t="n">
        <v>294</v>
      </c>
      <c r="AA223" s="0" t="n">
        <v>1</v>
      </c>
      <c r="AB223" s="0" t="n">
        <v>0</v>
      </c>
      <c r="AC223" s="0" t="n">
        <v>1</v>
      </c>
      <c r="AD223" s="27" t="n">
        <v>0</v>
      </c>
      <c r="AE223" s="0" t="n">
        <v>630</v>
      </c>
      <c r="AF223" s="0" t="n">
        <v>524</v>
      </c>
      <c r="AG223" s="0" t="n">
        <v>0</v>
      </c>
      <c r="AH223" s="0" t="n">
        <v>0</v>
      </c>
      <c r="AI223" s="0" t="n">
        <v>0</v>
      </c>
      <c r="AJ223" s="0" t="n">
        <v>3</v>
      </c>
    </row>
    <row r="224" customFormat="false" ht="14.5" hidden="false" customHeight="false" outlineLevel="0" collapsed="false">
      <c r="A224" s="0" t="s">
        <v>487</v>
      </c>
      <c r="B224" s="0" t="n">
        <v>18.19726</v>
      </c>
      <c r="C224" s="0" t="n">
        <v>46.19726</v>
      </c>
      <c r="D224" s="30" t="n">
        <f aca="false">(generell!$C$2-C224)/generell!$G$8*generell!$F$9+1</f>
        <v>36.9554780056862</v>
      </c>
      <c r="E224" s="30" t="n">
        <f aca="false">(B224-generell!$B$5)/generell!$G$10*generell!$F$11+1</f>
        <v>22.4626257567809</v>
      </c>
      <c r="F224" s="0" t="n">
        <v>16</v>
      </c>
      <c r="G224" s="0" t="n">
        <v>371</v>
      </c>
      <c r="H224" s="0" t="n">
        <v>0</v>
      </c>
      <c r="I224" s="0" t="n">
        <v>0</v>
      </c>
      <c r="J224" s="0" t="n">
        <v>0</v>
      </c>
      <c r="K224" s="0" t="n">
        <v>0</v>
      </c>
      <c r="L224" s="27" t="n">
        <v>0</v>
      </c>
      <c r="M224" s="0" t="n">
        <v>34</v>
      </c>
      <c r="N224" s="0" t="n">
        <v>346</v>
      </c>
      <c r="O224" s="0" t="n">
        <v>0</v>
      </c>
      <c r="P224" s="0" t="n">
        <v>0</v>
      </c>
      <c r="Q224" s="0" t="n">
        <v>1</v>
      </c>
      <c r="R224" s="27" t="n">
        <v>0</v>
      </c>
      <c r="S224" s="0" t="n">
        <v>38</v>
      </c>
      <c r="T224" s="0" t="n">
        <v>337</v>
      </c>
      <c r="U224" s="0" t="n">
        <v>0</v>
      </c>
      <c r="V224" s="0" t="n">
        <v>0</v>
      </c>
      <c r="W224" s="0" t="n">
        <v>0</v>
      </c>
      <c r="X224" s="27" t="n">
        <v>0</v>
      </c>
      <c r="Y224" s="0" t="n">
        <v>31</v>
      </c>
      <c r="Z224" s="0" t="n">
        <v>334</v>
      </c>
      <c r="AA224" s="0" t="n">
        <v>0</v>
      </c>
      <c r="AB224" s="0" t="n">
        <v>0</v>
      </c>
      <c r="AC224" s="0" t="n">
        <v>0</v>
      </c>
      <c r="AD224" s="27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</row>
    <row r="225" customFormat="false" ht="14.5" hidden="false" customHeight="false" outlineLevel="0" collapsed="false">
      <c r="A225" s="0" t="s">
        <v>488</v>
      </c>
      <c r="B225" s="0" t="n">
        <v>18.3875</v>
      </c>
      <c r="C225" s="0" t="n">
        <v>46.32111</v>
      </c>
      <c r="D225" s="30" t="n">
        <f aca="false">(generell!$C$2-C225)/generell!$G$8*generell!$F$9+1</f>
        <v>30.2339707280869</v>
      </c>
      <c r="E225" s="30" t="n">
        <f aca="false">(B225-generell!$B$5)/generell!$G$10*generell!$F$11+1</f>
        <v>29.6483992677179</v>
      </c>
      <c r="F225" s="0" t="n">
        <v>311</v>
      </c>
      <c r="G225" s="0" t="n">
        <v>384</v>
      </c>
      <c r="H225" s="0" t="n">
        <v>0</v>
      </c>
      <c r="I225" s="0" t="n">
        <v>1</v>
      </c>
      <c r="J225" s="0" t="n">
        <v>0</v>
      </c>
      <c r="K225" s="0" t="n">
        <v>0</v>
      </c>
      <c r="L225" s="27" t="n">
        <v>0</v>
      </c>
      <c r="M225" s="0" t="n">
        <v>403</v>
      </c>
      <c r="N225" s="0" t="n">
        <v>402</v>
      </c>
      <c r="O225" s="0" t="n">
        <v>0</v>
      </c>
      <c r="P225" s="0" t="n">
        <v>0</v>
      </c>
      <c r="Q225" s="0" t="n">
        <v>28</v>
      </c>
      <c r="R225" s="27" t="n">
        <v>0</v>
      </c>
      <c r="S225" s="0" t="n">
        <v>59</v>
      </c>
      <c r="T225" s="0" t="n">
        <v>399</v>
      </c>
      <c r="U225" s="0" t="n">
        <v>0</v>
      </c>
      <c r="V225" s="0" t="n">
        <v>0</v>
      </c>
      <c r="W225" s="0" t="n">
        <v>5</v>
      </c>
      <c r="X225" s="27" t="n">
        <v>0</v>
      </c>
      <c r="Y225" s="0" t="n">
        <v>15</v>
      </c>
      <c r="Z225" s="0" t="n">
        <v>416</v>
      </c>
      <c r="AA225" s="0" t="n">
        <v>0</v>
      </c>
      <c r="AB225" s="0" t="n">
        <v>0</v>
      </c>
      <c r="AC225" s="0" t="n">
        <v>16</v>
      </c>
      <c r="AD225" s="27" t="n">
        <v>0</v>
      </c>
      <c r="AE225" s="0" t="n">
        <v>27</v>
      </c>
      <c r="AF225" s="0" t="n">
        <v>431</v>
      </c>
      <c r="AG225" s="0" t="n">
        <v>0</v>
      </c>
      <c r="AH225" s="0" t="n">
        <v>0</v>
      </c>
      <c r="AI225" s="0" t="n">
        <v>0</v>
      </c>
      <c r="AJ225" s="0" t="n">
        <v>29</v>
      </c>
    </row>
    <row r="226" customFormat="false" ht="14.5" hidden="false" customHeight="false" outlineLevel="0" collapsed="false">
      <c r="A226" s="0" t="s">
        <v>489</v>
      </c>
      <c r="B226" s="0" t="n">
        <v>18.05011</v>
      </c>
      <c r="C226" s="0" t="n">
        <v>46.17402</v>
      </c>
      <c r="D226" s="30" t="n">
        <f aca="false">(generell!$C$2-C226)/generell!$G$8*generell!$F$9+1</f>
        <v>38.2167442885399</v>
      </c>
      <c r="E226" s="30" t="n">
        <f aca="false">(B226-generell!$B$5)/generell!$G$10*generell!$F$11+1</f>
        <v>16.9044541202462</v>
      </c>
      <c r="F226" s="0" t="n">
        <v>163</v>
      </c>
      <c r="G226" s="0" t="n">
        <v>86</v>
      </c>
      <c r="H226" s="0" t="n">
        <v>0</v>
      </c>
      <c r="I226" s="0" t="n">
        <v>0</v>
      </c>
      <c r="J226" s="0" t="n">
        <v>0</v>
      </c>
      <c r="K226" s="0" t="n">
        <v>0</v>
      </c>
      <c r="L226" s="27" t="n">
        <v>0</v>
      </c>
      <c r="M226" s="0" t="n">
        <v>191</v>
      </c>
      <c r="N226" s="0" t="n">
        <v>176</v>
      </c>
      <c r="O226" s="0" t="n">
        <v>0</v>
      </c>
      <c r="P226" s="0" t="n">
        <v>0</v>
      </c>
      <c r="Q226" s="0" t="n">
        <v>0</v>
      </c>
      <c r="R226" s="27" t="n">
        <v>0</v>
      </c>
      <c r="S226" s="0" t="n">
        <v>212</v>
      </c>
      <c r="T226" s="0" t="n">
        <v>198</v>
      </c>
      <c r="U226" s="0" t="n">
        <v>0</v>
      </c>
      <c r="V226" s="0" t="n">
        <v>0</v>
      </c>
      <c r="W226" s="0" t="n">
        <v>7</v>
      </c>
      <c r="X226" s="27" t="n">
        <v>0</v>
      </c>
      <c r="Y226" s="0" t="n">
        <v>163</v>
      </c>
      <c r="Z226" s="0" t="n">
        <v>209</v>
      </c>
      <c r="AA226" s="0" t="n">
        <v>0</v>
      </c>
      <c r="AB226" s="0" t="n">
        <v>0</v>
      </c>
      <c r="AC226" s="0" t="n">
        <v>0</v>
      </c>
      <c r="AD226" s="27" t="n">
        <v>0</v>
      </c>
      <c r="AE226" s="0" t="n">
        <v>285</v>
      </c>
      <c r="AF226" s="0" t="n">
        <v>120</v>
      </c>
      <c r="AG226" s="0" t="n">
        <v>0</v>
      </c>
      <c r="AH226" s="0" t="n">
        <v>0</v>
      </c>
      <c r="AI226" s="0" t="n">
        <v>0</v>
      </c>
      <c r="AJ226" s="0" t="n">
        <v>1</v>
      </c>
    </row>
    <row r="227" customFormat="false" ht="14.5" hidden="false" customHeight="false" outlineLevel="0" collapsed="false">
      <c r="A227" s="0" t="s">
        <v>490</v>
      </c>
      <c r="B227" s="0" t="n">
        <v>18.26494</v>
      </c>
      <c r="C227" s="0" t="n">
        <v>46.19278</v>
      </c>
      <c r="D227" s="30" t="n">
        <f aca="false">(generell!$C$2-C227)/generell!$G$8*generell!$F$9+1</f>
        <v>37.1986136746701</v>
      </c>
      <c r="E227" s="30" t="n">
        <f aca="false">(B227-generell!$B$5)/generell!$G$10*generell!$F$11+1</f>
        <v>25.0190447602513</v>
      </c>
      <c r="F227" s="0" t="n">
        <v>4</v>
      </c>
      <c r="G227" s="0" t="n">
        <v>257</v>
      </c>
      <c r="H227" s="0" t="n">
        <v>0</v>
      </c>
      <c r="I227" s="0" t="n">
        <v>1</v>
      </c>
      <c r="J227" s="0" t="n">
        <v>0</v>
      </c>
      <c r="K227" s="0" t="n">
        <v>0</v>
      </c>
      <c r="L227" s="27" t="n">
        <v>0</v>
      </c>
      <c r="M227" s="0" t="n">
        <v>13</v>
      </c>
      <c r="N227" s="0" t="n">
        <v>245</v>
      </c>
      <c r="O227" s="0" t="n">
        <v>0</v>
      </c>
      <c r="P227" s="0" t="n">
        <v>0</v>
      </c>
      <c r="Q227" s="0" t="n">
        <v>0</v>
      </c>
      <c r="R227" s="27" t="n">
        <v>0</v>
      </c>
      <c r="S227" s="0" t="n">
        <v>13</v>
      </c>
      <c r="T227" s="0" t="n">
        <v>237</v>
      </c>
      <c r="U227" s="0" t="n">
        <v>0</v>
      </c>
      <c r="V227" s="0" t="n">
        <v>0</v>
      </c>
      <c r="W227" s="0" t="n">
        <v>0</v>
      </c>
      <c r="X227" s="27" t="n">
        <v>0</v>
      </c>
      <c r="Y227" s="0" t="n">
        <v>13</v>
      </c>
      <c r="Z227" s="0" t="n">
        <v>234</v>
      </c>
      <c r="AA227" s="0" t="n">
        <v>0</v>
      </c>
      <c r="AB227" s="0" t="n">
        <v>0</v>
      </c>
      <c r="AC227" s="0" t="n">
        <v>0</v>
      </c>
      <c r="AD227" s="27" t="n">
        <v>0</v>
      </c>
      <c r="AE227" s="0" t="n">
        <v>17</v>
      </c>
      <c r="AF227" s="0" t="n">
        <v>250</v>
      </c>
      <c r="AG227" s="0" t="n">
        <v>0</v>
      </c>
      <c r="AH227" s="0" t="n">
        <v>0</v>
      </c>
      <c r="AI227" s="0" t="n">
        <v>0</v>
      </c>
      <c r="AJ227" s="0" t="n">
        <v>1</v>
      </c>
    </row>
    <row r="228" customFormat="false" ht="14.5" hidden="false" customHeight="false" outlineLevel="0" collapsed="false">
      <c r="A228" s="0" t="s">
        <v>491</v>
      </c>
      <c r="B228" s="0" t="n">
        <v>18.15091</v>
      </c>
      <c r="C228" s="0" t="n">
        <v>46.28135</v>
      </c>
      <c r="D228" s="30" t="n">
        <f aca="false">(generell!$C$2-C228)/generell!$G$8*generell!$F$9+1</f>
        <v>32.391799790318</v>
      </c>
      <c r="E228" s="30" t="n">
        <f aca="false">(B228-generell!$B$5)/generell!$G$10*generell!$F$11+1</f>
        <v>20.7118866786064</v>
      </c>
      <c r="F228" s="0" t="n">
        <v>274</v>
      </c>
      <c r="G228" s="0" t="n">
        <v>11</v>
      </c>
      <c r="H228" s="0" t="n">
        <v>0</v>
      </c>
      <c r="I228" s="0" t="n">
        <v>0</v>
      </c>
      <c r="J228" s="0" t="n">
        <v>0</v>
      </c>
      <c r="K228" s="0" t="n">
        <v>0</v>
      </c>
      <c r="L228" s="27" t="n">
        <v>0</v>
      </c>
      <c r="M228" s="0" t="n">
        <v>294</v>
      </c>
      <c r="N228" s="0" t="n">
        <v>0</v>
      </c>
      <c r="O228" s="0" t="n">
        <v>0</v>
      </c>
      <c r="P228" s="0" t="n">
        <v>0</v>
      </c>
      <c r="Q228" s="0" t="n">
        <v>0</v>
      </c>
      <c r="R228" s="27" t="n">
        <v>0</v>
      </c>
      <c r="S228" s="0" t="n">
        <v>213</v>
      </c>
      <c r="T228" s="0" t="n">
        <v>50</v>
      </c>
      <c r="U228" s="0" t="n">
        <v>0</v>
      </c>
      <c r="V228" s="0" t="n">
        <v>0</v>
      </c>
      <c r="W228" s="0" t="n">
        <v>0</v>
      </c>
      <c r="X228" s="27" t="n">
        <v>0</v>
      </c>
      <c r="Y228" s="0" t="n">
        <v>196</v>
      </c>
      <c r="Z228" s="0" t="n">
        <v>65</v>
      </c>
      <c r="AA228" s="0" t="n">
        <v>1</v>
      </c>
      <c r="AB228" s="0" t="n">
        <v>0</v>
      </c>
      <c r="AC228" s="0" t="n">
        <v>0</v>
      </c>
      <c r="AD228" s="27" t="n">
        <v>0</v>
      </c>
      <c r="AE228" s="0" t="n">
        <v>245</v>
      </c>
      <c r="AF228" s="0" t="n">
        <v>30</v>
      </c>
      <c r="AG228" s="0" t="n">
        <v>0</v>
      </c>
      <c r="AH228" s="0" t="n">
        <v>0</v>
      </c>
      <c r="AI228" s="0" t="n">
        <v>0</v>
      </c>
      <c r="AJ228" s="0" t="n">
        <v>0</v>
      </c>
    </row>
    <row r="229" customFormat="false" ht="14.5" hidden="false" customHeight="false" outlineLevel="0" collapsed="false">
      <c r="A229" s="0" t="s">
        <v>492</v>
      </c>
      <c r="B229" s="0" t="n">
        <v>18.15</v>
      </c>
      <c r="C229" s="0" t="n">
        <v>46.13333</v>
      </c>
      <c r="D229" s="30" t="n">
        <f aca="false">(generell!$C$2-C229)/generell!$G$8*generell!$F$9+1</f>
        <v>40.4250457106271</v>
      </c>
      <c r="E229" s="30" t="n">
        <f aca="false">(B229-generell!$B$5)/generell!$G$10*generell!$F$11+1</f>
        <v>20.6775140235656</v>
      </c>
      <c r="F229" s="0" t="n">
        <v>10</v>
      </c>
      <c r="G229" s="0" t="n">
        <v>152</v>
      </c>
      <c r="H229" s="0" t="n">
        <v>0</v>
      </c>
      <c r="I229" s="0" t="n">
        <v>0</v>
      </c>
      <c r="J229" s="0" t="n">
        <v>0</v>
      </c>
      <c r="K229" s="0" t="n">
        <v>0</v>
      </c>
      <c r="L229" s="27" t="n">
        <v>0</v>
      </c>
      <c r="M229" s="0" t="n">
        <v>14</v>
      </c>
      <c r="N229" s="0" t="n">
        <v>145</v>
      </c>
      <c r="O229" s="0" t="n">
        <v>0</v>
      </c>
      <c r="P229" s="0" t="n">
        <v>0</v>
      </c>
      <c r="Q229" s="0" t="n">
        <v>8</v>
      </c>
      <c r="R229" s="27" t="n">
        <v>0</v>
      </c>
      <c r="S229" s="0" t="n">
        <v>24</v>
      </c>
      <c r="T229" s="0" t="n">
        <v>136</v>
      </c>
      <c r="U229" s="0" t="n">
        <v>0</v>
      </c>
      <c r="V229" s="0" t="n">
        <v>0</v>
      </c>
      <c r="W229" s="0" t="n">
        <v>0</v>
      </c>
      <c r="X229" s="27" t="n">
        <v>0</v>
      </c>
      <c r="Y229" s="0" t="n">
        <v>13</v>
      </c>
      <c r="Z229" s="0" t="n">
        <v>130</v>
      </c>
      <c r="AA229" s="0" t="n">
        <v>0</v>
      </c>
      <c r="AB229" s="0" t="n">
        <v>0</v>
      </c>
      <c r="AC229" s="0" t="n">
        <v>4</v>
      </c>
      <c r="AD229" s="27" t="n">
        <v>0</v>
      </c>
      <c r="AE229" s="0" t="n">
        <v>12</v>
      </c>
      <c r="AF229" s="0" t="n">
        <v>149</v>
      </c>
      <c r="AG229" s="0" t="n">
        <v>0</v>
      </c>
      <c r="AH229" s="0" t="n">
        <v>0</v>
      </c>
      <c r="AI229" s="0" t="n">
        <v>0</v>
      </c>
      <c r="AJ229" s="0" t="n">
        <v>0</v>
      </c>
    </row>
    <row r="230" customFormat="false" ht="14.5" hidden="false" customHeight="false" outlineLevel="0" collapsed="false">
      <c r="A230" s="0" t="s">
        <v>493</v>
      </c>
      <c r="B230" s="0" t="n">
        <v>18.17831</v>
      </c>
      <c r="C230" s="0" t="n">
        <v>46.28741</v>
      </c>
      <c r="D230" s="30" t="n">
        <f aca="false">(generell!$C$2-C230)/generell!$G$8*generell!$F$9+1</f>
        <v>32.0629153809337</v>
      </c>
      <c r="E230" s="30" t="n">
        <f aca="false">(B230-generell!$B$5)/generell!$G$10*generell!$F$11+1</f>
        <v>21.7468435446686</v>
      </c>
      <c r="F230" s="0" t="n">
        <v>233</v>
      </c>
      <c r="G230" s="0" t="n">
        <v>318</v>
      </c>
      <c r="H230" s="0" t="n">
        <v>0</v>
      </c>
      <c r="I230" s="0" t="n">
        <v>0</v>
      </c>
      <c r="J230" s="0" t="n">
        <v>0</v>
      </c>
      <c r="K230" s="0" t="n">
        <v>0</v>
      </c>
      <c r="L230" s="27" t="n">
        <v>0</v>
      </c>
      <c r="M230" s="0" t="n">
        <v>270</v>
      </c>
      <c r="N230" s="0" t="n">
        <v>382</v>
      </c>
      <c r="O230" s="0" t="n">
        <v>0</v>
      </c>
      <c r="P230" s="0" t="n">
        <v>0</v>
      </c>
      <c r="Q230" s="0" t="n">
        <v>0</v>
      </c>
      <c r="R230" s="27" t="n">
        <v>0</v>
      </c>
      <c r="S230" s="0" t="n">
        <v>248</v>
      </c>
      <c r="T230" s="0" t="n">
        <v>394</v>
      </c>
      <c r="U230" s="0" t="n">
        <v>0</v>
      </c>
      <c r="V230" s="0" t="n">
        <v>0</v>
      </c>
      <c r="W230" s="0" t="n">
        <v>0</v>
      </c>
      <c r="X230" s="27" t="n">
        <v>0</v>
      </c>
      <c r="Y230" s="0" t="n">
        <v>210</v>
      </c>
      <c r="Z230" s="0" t="n">
        <v>389</v>
      </c>
      <c r="AA230" s="0" t="n">
        <v>0</v>
      </c>
      <c r="AB230" s="0" t="n">
        <v>0</v>
      </c>
      <c r="AC230" s="0" t="n">
        <v>1</v>
      </c>
      <c r="AD230" s="27" t="n">
        <v>0</v>
      </c>
      <c r="AE230" s="0" t="n">
        <v>214</v>
      </c>
      <c r="AF230" s="0" t="n">
        <v>405</v>
      </c>
      <c r="AG230" s="0" t="n">
        <v>0</v>
      </c>
      <c r="AH230" s="0" t="n">
        <v>0</v>
      </c>
      <c r="AI230" s="0" t="n">
        <v>0</v>
      </c>
      <c r="AJ230" s="0" t="n">
        <v>0</v>
      </c>
    </row>
    <row r="231" customFormat="false" ht="14.5" hidden="false" customHeight="false" outlineLevel="0" collapsed="false">
      <c r="A231" s="0" t="s">
        <v>494</v>
      </c>
      <c r="B231" s="0" t="n">
        <v>18</v>
      </c>
      <c r="C231" s="0" t="n">
        <v>46.23333</v>
      </c>
      <c r="D231" s="30" t="n">
        <f aca="false">(generell!$C$2-C231)/generell!$G$8*generell!$F$9+1</f>
        <v>34.9979102422383</v>
      </c>
      <c r="E231" s="30" t="n">
        <f aca="false">(B231-generell!$B$5)/generell!$G$10*generell!$F$11+1</f>
        <v>15.0116917641011</v>
      </c>
      <c r="F231" s="0" t="n">
        <v>499</v>
      </c>
      <c r="G231" s="0" t="n">
        <v>147</v>
      </c>
      <c r="H231" s="0" t="n">
        <v>0</v>
      </c>
      <c r="I231" s="0" t="n">
        <v>0</v>
      </c>
      <c r="J231" s="0" t="n">
        <v>0</v>
      </c>
      <c r="K231" s="0" t="n">
        <v>0</v>
      </c>
      <c r="L231" s="27" t="n">
        <v>0</v>
      </c>
      <c r="M231" s="0" t="n">
        <v>594</v>
      </c>
      <c r="N231" s="0" t="n">
        <v>105</v>
      </c>
      <c r="O231" s="0" t="n">
        <v>0</v>
      </c>
      <c r="P231" s="0" t="n">
        <v>0</v>
      </c>
      <c r="Q231" s="0" t="n">
        <v>0</v>
      </c>
      <c r="R231" s="27" t="n">
        <v>0</v>
      </c>
      <c r="S231" s="0" t="n">
        <v>684</v>
      </c>
      <c r="T231" s="0" t="n">
        <v>3</v>
      </c>
      <c r="U231" s="0" t="n">
        <v>0</v>
      </c>
      <c r="V231" s="0" t="n">
        <v>0</v>
      </c>
      <c r="W231" s="0" t="n">
        <v>0</v>
      </c>
      <c r="X231" s="27" t="n">
        <v>0</v>
      </c>
      <c r="Y231" s="0" t="n">
        <v>556</v>
      </c>
      <c r="Z231" s="0" t="n">
        <v>54</v>
      </c>
      <c r="AA231" s="0" t="n">
        <v>1</v>
      </c>
      <c r="AB231" s="0" t="n">
        <v>0</v>
      </c>
      <c r="AC231" s="0" t="n">
        <v>1</v>
      </c>
      <c r="AD231" s="27" t="n">
        <v>0</v>
      </c>
      <c r="AE231" s="0" t="n">
        <v>575</v>
      </c>
      <c r="AF231" s="0" t="n">
        <v>26</v>
      </c>
      <c r="AG231" s="0" t="n">
        <v>0</v>
      </c>
      <c r="AH231" s="0" t="n">
        <v>0</v>
      </c>
      <c r="AI231" s="0" t="n">
        <v>0</v>
      </c>
      <c r="AJ231" s="0" t="n">
        <v>0</v>
      </c>
    </row>
    <row r="232" customFormat="false" ht="14.5" hidden="false" customHeight="false" outlineLevel="0" collapsed="false">
      <c r="A232" s="0" t="s">
        <v>495</v>
      </c>
      <c r="B232" s="0" t="n">
        <v>18.35712</v>
      </c>
      <c r="C232" s="0" t="n">
        <v>46.31113</v>
      </c>
      <c r="D232" s="30" t="n">
        <f aca="false">(generell!$C$2-C232)/generell!$G$8*generell!$F$9+1</f>
        <v>30.775598847832</v>
      </c>
      <c r="E232" s="30" t="n">
        <f aca="false">(B232-generell!$B$5)/generell!$G$10*generell!$F$11+1</f>
        <v>28.5008813994343</v>
      </c>
      <c r="F232" s="0" t="n">
        <v>2</v>
      </c>
      <c r="G232" s="0" t="n">
        <v>321</v>
      </c>
      <c r="H232" s="0" t="n">
        <v>0</v>
      </c>
      <c r="I232" s="0" t="n">
        <v>0</v>
      </c>
      <c r="J232" s="0" t="n">
        <v>0</v>
      </c>
      <c r="K232" s="0" t="n">
        <v>0</v>
      </c>
      <c r="L232" s="27" t="n">
        <v>0</v>
      </c>
      <c r="M232" s="0" t="n">
        <v>10</v>
      </c>
      <c r="N232" s="0" t="n">
        <v>290</v>
      </c>
      <c r="O232" s="0" t="n">
        <v>0</v>
      </c>
      <c r="P232" s="0" t="n">
        <v>0</v>
      </c>
      <c r="Q232" s="0" t="n">
        <v>0</v>
      </c>
      <c r="R232" s="27" t="n">
        <v>0</v>
      </c>
      <c r="S232" s="0" t="n">
        <v>6</v>
      </c>
      <c r="T232" s="0" t="n">
        <v>289</v>
      </c>
      <c r="U232" s="0" t="n">
        <v>0</v>
      </c>
      <c r="V232" s="0" t="n">
        <v>0</v>
      </c>
      <c r="W232" s="0" t="n">
        <v>0</v>
      </c>
      <c r="X232" s="27" t="n">
        <v>0</v>
      </c>
      <c r="Y232" s="0" t="n">
        <v>12</v>
      </c>
      <c r="Z232" s="0" t="n">
        <v>282</v>
      </c>
      <c r="AA232" s="0" t="n">
        <v>0</v>
      </c>
      <c r="AB232" s="0" t="n">
        <v>0</v>
      </c>
      <c r="AC232" s="0" t="n">
        <v>0</v>
      </c>
      <c r="AD232" s="27" t="n">
        <v>0</v>
      </c>
      <c r="AE232" s="0" t="n">
        <v>53</v>
      </c>
      <c r="AF232" s="0" t="n">
        <v>246</v>
      </c>
      <c r="AG232" s="0" t="n">
        <v>0</v>
      </c>
      <c r="AH232" s="0" t="n">
        <v>0</v>
      </c>
      <c r="AI232" s="0" t="n">
        <v>0</v>
      </c>
      <c r="AJ232" s="0" t="n">
        <v>0</v>
      </c>
    </row>
    <row r="233" customFormat="false" ht="14.5" hidden="false" customHeight="false" outlineLevel="0" collapsed="false">
      <c r="A233" s="0" t="s">
        <v>496</v>
      </c>
      <c r="B233" s="0" t="n">
        <v>18.14305</v>
      </c>
      <c r="C233" s="0" t="n">
        <v>46.24723</v>
      </c>
      <c r="D233" s="30" t="n">
        <f aca="false">(generell!$C$2-C233)/generell!$G$8*generell!$F$9+1</f>
        <v>34.2435384121323</v>
      </c>
      <c r="E233" s="30" t="n">
        <f aca="false">(B233-generell!$B$5)/generell!$G$10*generell!$F$11+1</f>
        <v>20.4149975922104</v>
      </c>
      <c r="F233" s="0" t="n">
        <v>362</v>
      </c>
      <c r="G233" s="0" t="n">
        <v>45</v>
      </c>
      <c r="H233" s="0" t="n">
        <v>0</v>
      </c>
      <c r="I233" s="0" t="n">
        <v>0</v>
      </c>
      <c r="J233" s="0" t="n">
        <v>0</v>
      </c>
      <c r="K233" s="0" t="n">
        <v>0</v>
      </c>
      <c r="L233" s="27" t="n">
        <v>0</v>
      </c>
      <c r="M233" s="0" t="n">
        <v>407</v>
      </c>
      <c r="N233" s="0" t="n">
        <v>64</v>
      </c>
      <c r="O233" s="0" t="n">
        <v>0</v>
      </c>
      <c r="P233" s="0" t="n">
        <v>0</v>
      </c>
      <c r="Q233" s="0" t="n">
        <v>0</v>
      </c>
      <c r="R233" s="27" t="n">
        <v>0</v>
      </c>
      <c r="S233" s="0" t="n">
        <v>476</v>
      </c>
      <c r="T233" s="0" t="n">
        <v>0</v>
      </c>
      <c r="U233" s="0" t="n">
        <v>0</v>
      </c>
      <c r="V233" s="0" t="n">
        <v>0</v>
      </c>
      <c r="W233" s="0" t="n">
        <v>0</v>
      </c>
      <c r="X233" s="27" t="n">
        <v>0</v>
      </c>
      <c r="Y233" s="0" t="n">
        <v>434</v>
      </c>
      <c r="Z233" s="0" t="n">
        <v>13</v>
      </c>
      <c r="AA233" s="0" t="n">
        <v>0</v>
      </c>
      <c r="AB233" s="0" t="n">
        <v>0</v>
      </c>
      <c r="AC233" s="0" t="n">
        <v>18</v>
      </c>
      <c r="AD233" s="27" t="n">
        <v>0</v>
      </c>
      <c r="AE233" s="0" t="n">
        <v>422</v>
      </c>
      <c r="AF233" s="0" t="n">
        <v>23</v>
      </c>
      <c r="AG233" s="0" t="n">
        <v>0</v>
      </c>
      <c r="AH233" s="0" t="n">
        <v>0</v>
      </c>
      <c r="AI233" s="0" t="n">
        <v>0</v>
      </c>
      <c r="AJ233" s="0" t="n">
        <v>0</v>
      </c>
    </row>
    <row r="234" customFormat="false" ht="14.5" hidden="false" customHeight="false" outlineLevel="0" collapsed="false">
      <c r="A234" s="0" t="s">
        <v>497</v>
      </c>
      <c r="B234" s="0" t="n">
        <v>18.1337</v>
      </c>
      <c r="C234" s="0" t="n">
        <v>46.30622</v>
      </c>
      <c r="D234" s="30" t="n">
        <f aca="false">(generell!$C$2-C234)/generell!$G$8*generell!$F$9+1</f>
        <v>31.0420711993297</v>
      </c>
      <c r="E234" s="30" t="n">
        <f aca="false">(B234-generell!$B$5)/generell!$G$10*generell!$F$11+1</f>
        <v>20.0618280047039</v>
      </c>
      <c r="F234" s="0" t="n">
        <v>809</v>
      </c>
      <c r="G234" s="0" t="n">
        <v>14</v>
      </c>
      <c r="H234" s="0" t="n">
        <v>0</v>
      </c>
      <c r="I234" s="0" t="n">
        <v>0</v>
      </c>
      <c r="J234" s="0" t="n">
        <v>0</v>
      </c>
      <c r="K234" s="0" t="n">
        <v>0</v>
      </c>
      <c r="L234" s="27" t="n">
        <v>0</v>
      </c>
      <c r="M234" s="0" t="n">
        <v>730</v>
      </c>
      <c r="N234" s="0" t="n">
        <v>13</v>
      </c>
      <c r="O234" s="0" t="n">
        <v>0</v>
      </c>
      <c r="P234" s="0" t="n">
        <v>0</v>
      </c>
      <c r="Q234" s="0" t="n">
        <v>0</v>
      </c>
      <c r="R234" s="27" t="n">
        <v>0</v>
      </c>
      <c r="S234" s="0" t="n">
        <v>825</v>
      </c>
      <c r="T234" s="0" t="n">
        <v>6</v>
      </c>
      <c r="U234" s="0" t="n">
        <v>2</v>
      </c>
      <c r="V234" s="0" t="n">
        <v>0</v>
      </c>
      <c r="W234" s="0" t="n">
        <v>1</v>
      </c>
      <c r="X234" s="27" t="n">
        <v>0</v>
      </c>
      <c r="Y234" s="0" t="n">
        <v>799</v>
      </c>
      <c r="Z234" s="0" t="n">
        <v>14</v>
      </c>
      <c r="AA234" s="0" t="n">
        <v>0</v>
      </c>
      <c r="AB234" s="0" t="n">
        <v>0</v>
      </c>
      <c r="AC234" s="0" t="n">
        <v>0</v>
      </c>
      <c r="AD234" s="27" t="n">
        <v>0</v>
      </c>
      <c r="AE234" s="0" t="n">
        <v>862</v>
      </c>
      <c r="AF234" s="0" t="n">
        <v>7</v>
      </c>
      <c r="AG234" s="0" t="n">
        <v>0</v>
      </c>
      <c r="AH234" s="0" t="n">
        <v>0</v>
      </c>
      <c r="AI234" s="0" t="n">
        <v>0</v>
      </c>
      <c r="AJ234" s="0" t="n">
        <v>0</v>
      </c>
    </row>
    <row r="235" customFormat="false" ht="14.5" hidden="false" customHeight="false" outlineLevel="0" collapsed="false">
      <c r="A235" s="0" t="s">
        <v>498</v>
      </c>
      <c r="B235" s="0" t="n">
        <v>18.12484</v>
      </c>
      <c r="C235" s="0" t="n">
        <v>46.26526</v>
      </c>
      <c r="D235" s="30" t="n">
        <f aca="false">(generell!$C$2-C235)/generell!$G$8*generell!$F$9+1</f>
        <v>33.265025887182</v>
      </c>
      <c r="E235" s="30" t="n">
        <f aca="false">(B235-generell!$B$5)/generell!$G$10*generell!$F$11+1</f>
        <v>19.7271667699114</v>
      </c>
      <c r="F235" s="0" t="n">
        <v>284</v>
      </c>
      <c r="G235" s="0" t="n">
        <v>0</v>
      </c>
      <c r="H235" s="0" t="n">
        <v>0</v>
      </c>
      <c r="I235" s="0" t="n">
        <v>0</v>
      </c>
      <c r="J235" s="0" t="n">
        <v>0</v>
      </c>
      <c r="K235" s="0" t="n">
        <v>0</v>
      </c>
      <c r="L235" s="27" t="n">
        <v>0</v>
      </c>
      <c r="M235" s="0" t="n">
        <v>276</v>
      </c>
      <c r="N235" s="0" t="n">
        <v>0</v>
      </c>
      <c r="O235" s="0" t="n">
        <v>0</v>
      </c>
      <c r="P235" s="0" t="n">
        <v>0</v>
      </c>
      <c r="Q235" s="0" t="n">
        <v>0</v>
      </c>
      <c r="R235" s="27" t="n">
        <v>0</v>
      </c>
      <c r="S235" s="0" t="n">
        <v>280</v>
      </c>
      <c r="T235" s="0" t="n">
        <v>2</v>
      </c>
      <c r="U235" s="0" t="n">
        <v>0</v>
      </c>
      <c r="V235" s="0" t="n">
        <v>0</v>
      </c>
      <c r="W235" s="0" t="n">
        <v>0</v>
      </c>
      <c r="X235" s="27" t="n">
        <v>0</v>
      </c>
      <c r="Y235" s="0" t="n">
        <v>255</v>
      </c>
      <c r="Z235" s="0" t="n">
        <v>7</v>
      </c>
      <c r="AA235" s="0" t="n">
        <v>0</v>
      </c>
      <c r="AB235" s="0" t="n">
        <v>0</v>
      </c>
      <c r="AC235" s="0" t="n">
        <v>10</v>
      </c>
      <c r="AD235" s="27" t="n">
        <v>0</v>
      </c>
      <c r="AE235" s="0" t="n">
        <v>243</v>
      </c>
      <c r="AF235" s="0" t="n">
        <v>21</v>
      </c>
      <c r="AG235" s="0" t="n">
        <v>0</v>
      </c>
      <c r="AH235" s="0" t="n">
        <v>0</v>
      </c>
      <c r="AI235" s="0" t="n">
        <v>0</v>
      </c>
      <c r="AJ235" s="0" t="n">
        <v>14</v>
      </c>
    </row>
    <row r="236" customFormat="false" ht="14.5" hidden="false" customHeight="false" outlineLevel="0" collapsed="false">
      <c r="A236" s="0" t="s">
        <v>499</v>
      </c>
      <c r="B236" s="0" t="n">
        <v>18.21478</v>
      </c>
      <c r="C236" s="0" t="n">
        <v>46.27448</v>
      </c>
      <c r="D236" s="30" t="n">
        <f aca="false">(generell!$C$2-C236)/generell!$G$8*generell!$F$9+1</f>
        <v>32.7646439969966</v>
      </c>
      <c r="E236" s="30" t="n">
        <f aca="false">(B236-generell!$B$5)/generell!$G$10*generell!$F$11+1</f>
        <v>23.1243937966865</v>
      </c>
      <c r="F236" s="0" t="n">
        <v>205</v>
      </c>
      <c r="G236" s="0" t="n">
        <v>346</v>
      </c>
      <c r="H236" s="0" t="n">
        <v>0</v>
      </c>
      <c r="I236" s="0" t="n">
        <v>0</v>
      </c>
      <c r="J236" s="0" t="n">
        <v>0</v>
      </c>
      <c r="K236" s="0" t="n">
        <v>0</v>
      </c>
      <c r="L236" s="27" t="n">
        <v>0</v>
      </c>
      <c r="M236" s="0" t="n">
        <v>152</v>
      </c>
      <c r="N236" s="0" t="n">
        <v>408</v>
      </c>
      <c r="O236" s="0" t="n">
        <v>52</v>
      </c>
      <c r="P236" s="0" t="n">
        <v>0</v>
      </c>
      <c r="Q236" s="0" t="s">
        <v>500</v>
      </c>
      <c r="R236" s="27" t="n">
        <v>0</v>
      </c>
      <c r="S236" s="0" t="n">
        <v>113</v>
      </c>
      <c r="T236" s="0" t="n">
        <v>427</v>
      </c>
      <c r="U236" s="0" t="n">
        <v>1</v>
      </c>
      <c r="V236" s="0" t="n">
        <v>0</v>
      </c>
      <c r="W236" s="0" t="n">
        <v>19</v>
      </c>
      <c r="X236" s="27" t="n">
        <v>0</v>
      </c>
      <c r="Y236" s="0" t="n">
        <v>136</v>
      </c>
      <c r="Z236" s="0" t="n">
        <v>420</v>
      </c>
      <c r="AA236" s="0" t="n">
        <v>0</v>
      </c>
      <c r="AB236" s="0" t="n">
        <v>0</v>
      </c>
      <c r="AC236" s="0" t="n">
        <v>78</v>
      </c>
      <c r="AD236" s="27" t="n">
        <v>0</v>
      </c>
      <c r="AE236" s="0" t="n">
        <v>137</v>
      </c>
      <c r="AF236" s="0" t="n">
        <v>425</v>
      </c>
      <c r="AG236" s="0" t="n">
        <v>0</v>
      </c>
      <c r="AH236" s="0" t="n">
        <v>0</v>
      </c>
      <c r="AI236" s="0" t="n">
        <v>0</v>
      </c>
      <c r="AJ236" s="0" t="n">
        <v>109</v>
      </c>
    </row>
    <row r="237" customFormat="false" ht="14.5" hidden="false" customHeight="false" outlineLevel="0" collapsed="false">
      <c r="A237" s="0" t="s">
        <v>501</v>
      </c>
      <c r="B237" s="0" t="n">
        <v>18.34163</v>
      </c>
      <c r="C237" s="0" t="n">
        <v>46.26875</v>
      </c>
      <c r="D237" s="30" t="n">
        <f aca="false">(generell!$C$2-C237)/generell!$G$8*generell!$F$9+1</f>
        <v>33.0756188593353</v>
      </c>
      <c r="E237" s="30" t="n">
        <f aca="false">(B237-generell!$B$5)/generell!$G$10*generell!$F$11+1</f>
        <v>27.9157908207736</v>
      </c>
      <c r="F237" s="0" t="n">
        <v>282</v>
      </c>
      <c r="G237" s="0" t="n">
        <v>0</v>
      </c>
      <c r="H237" s="0" t="n">
        <v>1</v>
      </c>
      <c r="I237" s="0" t="n">
        <v>0</v>
      </c>
      <c r="J237" s="0" t="n">
        <v>0</v>
      </c>
      <c r="K237" s="0" t="n">
        <v>0</v>
      </c>
      <c r="L237" s="27" t="n">
        <v>0</v>
      </c>
      <c r="M237" s="0" t="n">
        <v>307</v>
      </c>
      <c r="N237" s="0" t="n">
        <v>2</v>
      </c>
      <c r="O237" s="0" t="n">
        <v>0</v>
      </c>
      <c r="P237" s="0" t="n">
        <v>0</v>
      </c>
      <c r="Q237" s="0" t="n">
        <v>0</v>
      </c>
      <c r="R237" s="27" t="n">
        <v>0</v>
      </c>
      <c r="S237" s="0" t="n">
        <v>280</v>
      </c>
      <c r="T237" s="0" t="n">
        <v>1</v>
      </c>
      <c r="U237" s="0" t="n">
        <v>0</v>
      </c>
      <c r="V237" s="0" t="n">
        <v>0</v>
      </c>
      <c r="W237" s="0" t="n">
        <v>0</v>
      </c>
      <c r="X237" s="27" t="n">
        <v>0</v>
      </c>
      <c r="Y237" s="0" t="n">
        <v>275</v>
      </c>
      <c r="Z237" s="0" t="n">
        <v>0</v>
      </c>
      <c r="AA237" s="0" t="n">
        <v>0</v>
      </c>
      <c r="AB237" s="0" t="n">
        <v>0</v>
      </c>
      <c r="AC237" s="0" t="n">
        <v>0</v>
      </c>
      <c r="AD237" s="27" t="n">
        <v>0</v>
      </c>
      <c r="AE237" s="0" t="n">
        <v>286</v>
      </c>
      <c r="AF237" s="0" t="n">
        <v>3</v>
      </c>
      <c r="AG237" s="0" t="n">
        <v>0</v>
      </c>
      <c r="AH237" s="0" t="n">
        <v>0</v>
      </c>
      <c r="AI237" s="0" t="n">
        <v>0</v>
      </c>
      <c r="AJ237" s="0" t="n">
        <v>0</v>
      </c>
    </row>
    <row r="238" customFormat="false" ht="14.5" hidden="false" customHeight="false" outlineLevel="0" collapsed="false">
      <c r="D238" s="30"/>
      <c r="E238" s="30"/>
    </row>
    <row r="239" customFormat="false" ht="14.5" hidden="false" customHeight="false" outlineLevel="0" collapsed="false">
      <c r="A239" s="12" t="s">
        <v>502</v>
      </c>
      <c r="D239" s="30"/>
      <c r="E239" s="30"/>
      <c r="F239" s="0" t="n">
        <f aca="false">SUM(F240:F262)</f>
        <v>11566</v>
      </c>
      <c r="G239" s="0" t="n">
        <f aca="false">SUM(G240:G262)</f>
        <v>17426</v>
      </c>
      <c r="H239" s="0" t="n">
        <f aca="false">SUM(H240:H262)</f>
        <v>10533</v>
      </c>
      <c r="I239" s="0" t="n">
        <f aca="false">SUM(I240:I262)</f>
        <v>39</v>
      </c>
      <c r="J239" s="0" t="n">
        <v>0</v>
      </c>
      <c r="K239" s="0" t="n">
        <v>0</v>
      </c>
      <c r="L239" s="27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27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27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27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</row>
    <row r="240" customFormat="false" ht="14.5" hidden="false" customHeight="false" outlineLevel="0" collapsed="false">
      <c r="A240" s="0" t="s">
        <v>503</v>
      </c>
      <c r="B240" s="0" t="n">
        <v>18.71644</v>
      </c>
      <c r="C240" s="0" t="n">
        <v>46.05313</v>
      </c>
      <c r="D240" s="30" t="n">
        <f aca="false">(generell!$C$2-C240)/generell!$G$8*generell!$F$9+1</f>
        <v>44.7776083562748</v>
      </c>
      <c r="E240" s="30" t="n">
        <f aca="false">(B240-generell!$B$5)/generell!$G$10*generell!$F$11+1</f>
        <v>42.0731697612397</v>
      </c>
      <c r="F240" s="0" t="n">
        <v>12</v>
      </c>
      <c r="G240" s="0" t="n">
        <v>626</v>
      </c>
      <c r="H240" s="0" t="n">
        <v>11</v>
      </c>
      <c r="I240" s="0" t="n">
        <v>0</v>
      </c>
      <c r="J240" s="0" t="n">
        <v>0</v>
      </c>
      <c r="K240" s="0" t="n">
        <v>0</v>
      </c>
      <c r="L240" s="27" t="n">
        <v>0</v>
      </c>
      <c r="M240" s="0" t="n">
        <v>62</v>
      </c>
      <c r="N240" s="0" t="n">
        <v>635</v>
      </c>
      <c r="O240" s="0" t="n">
        <v>4</v>
      </c>
      <c r="P240" s="0" t="n">
        <v>0</v>
      </c>
      <c r="Q240" s="0" t="n">
        <v>0</v>
      </c>
      <c r="R240" s="27" t="n">
        <v>0</v>
      </c>
      <c r="S240" s="0" t="n">
        <v>74</v>
      </c>
      <c r="T240" s="0" t="n">
        <v>690</v>
      </c>
      <c r="U240" s="0" t="n">
        <v>5</v>
      </c>
      <c r="V240" s="0" t="n">
        <v>0</v>
      </c>
      <c r="W240" s="0" t="n">
        <v>0</v>
      </c>
      <c r="X240" s="27" t="n">
        <v>0</v>
      </c>
      <c r="Y240" s="0" t="n">
        <v>9</v>
      </c>
      <c r="Z240" s="0" t="n">
        <v>726</v>
      </c>
      <c r="AA240" s="0" t="n">
        <v>4</v>
      </c>
      <c r="AB240" s="0" t="n">
        <v>0</v>
      </c>
      <c r="AC240" s="0" t="n">
        <v>1</v>
      </c>
      <c r="AD240" s="27" t="n">
        <v>0</v>
      </c>
      <c r="AE240" s="0" t="n">
        <v>37</v>
      </c>
      <c r="AF240" s="0" t="n">
        <v>682</v>
      </c>
      <c r="AG240" s="0" t="n">
        <v>1</v>
      </c>
      <c r="AH240" s="0" t="n">
        <v>0</v>
      </c>
      <c r="AI240" s="0" t="n">
        <v>0</v>
      </c>
      <c r="AJ240" s="0" t="n">
        <v>1</v>
      </c>
    </row>
    <row r="241" customFormat="false" ht="14.5" hidden="false" customHeight="false" outlineLevel="0" collapsed="false">
      <c r="A241" s="0" t="s">
        <v>504</v>
      </c>
      <c r="B241" s="0" t="n">
        <v>18.55179</v>
      </c>
      <c r="C241" s="0" t="n">
        <v>46.00424</v>
      </c>
      <c r="D241" s="30" t="n">
        <f aca="false">(generell!$C$2-C241)/generell!$G$8*generell!$F$9+1</f>
        <v>47.4309348867701</v>
      </c>
      <c r="E241" s="30" t="n">
        <f aca="false">(B241-generell!$B$5)/generell!$G$10*generell!$F$11+1</f>
        <v>35.8539855277675</v>
      </c>
      <c r="F241" s="0" t="n">
        <v>187</v>
      </c>
      <c r="G241" s="0" t="n">
        <v>1055</v>
      </c>
      <c r="H241" s="0" t="n">
        <v>4</v>
      </c>
      <c r="I241" s="0" t="n">
        <v>0</v>
      </c>
      <c r="J241" s="0" t="n">
        <v>0</v>
      </c>
      <c r="K241" s="0" t="n">
        <v>0</v>
      </c>
      <c r="L241" s="27" t="n">
        <v>0</v>
      </c>
      <c r="M241" s="0" t="n">
        <v>183</v>
      </c>
      <c r="N241" s="0" t="n">
        <v>1189</v>
      </c>
      <c r="O241" s="0" t="n">
        <v>8</v>
      </c>
      <c r="P241" s="0" t="n">
        <v>0</v>
      </c>
      <c r="Q241" s="0" t="n">
        <v>1</v>
      </c>
      <c r="R241" s="27" t="n">
        <v>0</v>
      </c>
      <c r="S241" s="0" t="n">
        <v>124</v>
      </c>
      <c r="T241" s="0" t="n">
        <v>1334</v>
      </c>
      <c r="U241" s="0" t="n">
        <v>37</v>
      </c>
      <c r="V241" s="0" t="n">
        <v>0</v>
      </c>
      <c r="W241" s="0" t="n">
        <v>1</v>
      </c>
      <c r="X241" s="27" t="n">
        <v>0</v>
      </c>
      <c r="Y241" s="0" t="n">
        <v>101</v>
      </c>
      <c r="Z241" s="0" t="n">
        <v>1341</v>
      </c>
      <c r="AA241" s="0" t="n">
        <v>4</v>
      </c>
      <c r="AB241" s="0" t="n">
        <v>0</v>
      </c>
      <c r="AC241" s="0" t="n">
        <v>5</v>
      </c>
      <c r="AD241" s="27" t="n">
        <v>0</v>
      </c>
      <c r="AE241" s="0" t="n">
        <v>129</v>
      </c>
      <c r="AF241" s="0" t="n">
        <v>1388</v>
      </c>
      <c r="AG241" s="0" t="n">
        <v>4</v>
      </c>
      <c r="AH241" s="0" t="n">
        <v>0</v>
      </c>
      <c r="AI241" s="0" t="n">
        <v>0</v>
      </c>
      <c r="AJ241" s="0" t="n">
        <v>0</v>
      </c>
    </row>
    <row r="242" customFormat="false" ht="14.5" hidden="false" customHeight="false" outlineLevel="0" collapsed="false">
      <c r="A242" s="0" t="s">
        <v>505</v>
      </c>
      <c r="B242" s="0" t="n">
        <v>18.51833</v>
      </c>
      <c r="C242" s="0" t="n">
        <v>45.96722</v>
      </c>
      <c r="D242" s="30" t="n">
        <f aca="false">(generell!$C$2-C242)/generell!$G$8*generell!$F$9+1</f>
        <v>49.4400604371679</v>
      </c>
      <c r="E242" s="30" t="n">
        <f aca="false">(B242-generell!$B$5)/generell!$G$10*generell!$F$11+1</f>
        <v>34.5901294424228</v>
      </c>
      <c r="F242" s="0" t="n">
        <v>230</v>
      </c>
      <c r="G242" s="0" t="n">
        <v>2211</v>
      </c>
      <c r="H242" s="0" t="n">
        <v>29</v>
      </c>
      <c r="I242" s="0" t="n">
        <v>4</v>
      </c>
      <c r="J242" s="0" t="n">
        <v>2</v>
      </c>
      <c r="K242" s="0" t="n">
        <v>0</v>
      </c>
      <c r="L242" s="27" t="n">
        <v>0</v>
      </c>
      <c r="M242" s="0" t="n">
        <v>353</v>
      </c>
      <c r="N242" s="0" t="n">
        <v>2517</v>
      </c>
      <c r="O242" s="0" t="n">
        <v>56</v>
      </c>
      <c r="P242" s="0" t="n">
        <v>1</v>
      </c>
      <c r="Q242" s="0" t="n">
        <v>19</v>
      </c>
      <c r="R242" s="27" t="n">
        <v>0</v>
      </c>
      <c r="S242" s="0" t="n">
        <v>474</v>
      </c>
      <c r="T242" s="0" t="n">
        <v>2698</v>
      </c>
      <c r="U242" s="0" t="n">
        <v>87</v>
      </c>
      <c r="V242" s="0" t="n">
        <v>4</v>
      </c>
      <c r="W242" s="0" t="s">
        <v>506</v>
      </c>
      <c r="X242" s="27" t="n">
        <v>0</v>
      </c>
      <c r="Y242" s="0" t="n">
        <v>439</v>
      </c>
      <c r="Z242" s="0" t="n">
        <v>2518</v>
      </c>
      <c r="AA242" s="0" t="n">
        <v>54</v>
      </c>
      <c r="AB242" s="0" t="n">
        <v>0</v>
      </c>
      <c r="AC242" s="0" t="n">
        <v>11</v>
      </c>
      <c r="AD242" s="27" t="n">
        <v>0</v>
      </c>
      <c r="AE242" s="0" t="n">
        <v>982</v>
      </c>
      <c r="AF242" s="0" t="n">
        <v>2078</v>
      </c>
      <c r="AG242" s="0" t="n">
        <v>24</v>
      </c>
      <c r="AH242" s="0" t="n">
        <v>2</v>
      </c>
      <c r="AI242" s="0" t="n">
        <v>1</v>
      </c>
      <c r="AJ242" s="0" t="n">
        <v>3</v>
      </c>
    </row>
    <row r="243" customFormat="false" ht="14.5" hidden="false" customHeight="false" outlineLevel="0" collapsed="false">
      <c r="A243" s="0" t="s">
        <v>507</v>
      </c>
      <c r="B243" s="0" t="n">
        <v>18.46722</v>
      </c>
      <c r="C243" s="0" t="n">
        <v>45.93389</v>
      </c>
      <c r="D243" s="30" t="n">
        <f aca="false">(generell!$C$2-C243)/generell!$G$8*generell!$F$9+1</f>
        <v>51.2489246887818</v>
      </c>
      <c r="E243" s="30" t="n">
        <f aca="false">(B243-generell!$B$5)/generell!$G$10*generell!$F$11+1</f>
        <v>32.6595949378814</v>
      </c>
      <c r="F243" s="0" t="n">
        <v>10</v>
      </c>
      <c r="G243" s="0" t="n">
        <v>574</v>
      </c>
      <c r="H243" s="0" t="n">
        <v>287</v>
      </c>
      <c r="I243" s="0" t="n">
        <v>1</v>
      </c>
      <c r="J243" s="0" t="n">
        <v>0</v>
      </c>
      <c r="K243" s="0" t="n">
        <v>0</v>
      </c>
      <c r="L243" s="27" t="n">
        <v>0</v>
      </c>
      <c r="M243" s="0" t="n">
        <v>28</v>
      </c>
      <c r="N243" s="0" t="n">
        <v>558</v>
      </c>
      <c r="O243" s="0" t="n">
        <v>314</v>
      </c>
      <c r="P243" s="0" t="n">
        <v>1</v>
      </c>
      <c r="Q243" s="0" t="n">
        <v>24</v>
      </c>
      <c r="R243" s="27" t="n">
        <v>0</v>
      </c>
      <c r="S243" s="0" t="n">
        <v>59</v>
      </c>
      <c r="T243" s="0" t="n">
        <v>581</v>
      </c>
      <c r="U243" s="0" t="n">
        <v>240</v>
      </c>
      <c r="V243" s="0" t="n">
        <v>0</v>
      </c>
      <c r="W243" s="0" t="n">
        <v>27</v>
      </c>
      <c r="X243" s="27" t="n">
        <v>0</v>
      </c>
      <c r="Y243" s="0" t="n">
        <v>44</v>
      </c>
      <c r="Z243" s="0" t="n">
        <v>560</v>
      </c>
      <c r="AA243" s="0" t="n">
        <v>204</v>
      </c>
      <c r="AB243" s="0" t="n">
        <v>0</v>
      </c>
      <c r="AC243" s="0" t="n">
        <v>21</v>
      </c>
      <c r="AD243" s="27" t="n">
        <v>0</v>
      </c>
      <c r="AE243" s="0" t="n">
        <v>57</v>
      </c>
      <c r="AF243" s="0" t="n">
        <v>608</v>
      </c>
      <c r="AG243" s="0" t="n">
        <v>64</v>
      </c>
      <c r="AH243" s="0" t="n">
        <v>0</v>
      </c>
      <c r="AI243" s="0" t="n">
        <v>0</v>
      </c>
      <c r="AJ243" s="0" t="n">
        <v>25</v>
      </c>
    </row>
    <row r="244" customFormat="false" ht="14.5" hidden="false" customHeight="false" outlineLevel="0" collapsed="false">
      <c r="A244" s="0" t="s">
        <v>508</v>
      </c>
      <c r="D244" s="30"/>
      <c r="E244" s="30"/>
      <c r="F244" s="0" t="n">
        <v>64</v>
      </c>
      <c r="G244" s="0" t="n">
        <v>85</v>
      </c>
      <c r="H244" s="0" t="n">
        <v>1745</v>
      </c>
      <c r="I244" s="0" t="n">
        <v>0</v>
      </c>
      <c r="J244" s="0" t="n">
        <v>0</v>
      </c>
      <c r="K244" s="0" t="n">
        <v>0</v>
      </c>
      <c r="L244" s="27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27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27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27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</row>
    <row r="245" customFormat="false" ht="14.5" hidden="false" customHeight="false" outlineLevel="0" collapsed="false">
      <c r="A245" s="0" t="s">
        <v>509</v>
      </c>
      <c r="B245" s="0" t="n">
        <v>18.62696</v>
      </c>
      <c r="C245" s="0" t="n">
        <v>46.07095</v>
      </c>
      <c r="D245" s="30" t="n">
        <f aca="false">(generell!$C$2-C245)/generell!$G$8*generell!$F$9+1</f>
        <v>43.8104928158079</v>
      </c>
      <c r="E245" s="30" t="n">
        <f aca="false">(B245-generell!$B$5)/generell!$G$10*generell!$F$11+1</f>
        <v>38.6933179227271</v>
      </c>
      <c r="F245" s="0" t="n">
        <v>1</v>
      </c>
      <c r="G245" s="0" t="n">
        <v>150</v>
      </c>
      <c r="H245" s="0" t="n">
        <v>5</v>
      </c>
      <c r="I245" s="0" t="n">
        <v>0</v>
      </c>
      <c r="J245" s="0" t="n">
        <v>0</v>
      </c>
      <c r="K245" s="0" t="n">
        <v>0</v>
      </c>
      <c r="L245" s="27" t="n">
        <v>0</v>
      </c>
      <c r="M245" s="0" t="n">
        <v>3</v>
      </c>
      <c r="N245" s="0" t="n">
        <v>179</v>
      </c>
      <c r="O245" s="0" t="n">
        <v>0</v>
      </c>
      <c r="P245" s="0" t="n">
        <v>0</v>
      </c>
      <c r="Q245" s="0" t="n">
        <v>0</v>
      </c>
      <c r="R245" s="27" t="n">
        <v>0</v>
      </c>
      <c r="S245" s="0" t="n">
        <v>5</v>
      </c>
      <c r="T245" s="0" t="n">
        <v>227</v>
      </c>
      <c r="U245" s="0" t="n">
        <v>1</v>
      </c>
      <c r="V245" s="0" t="n">
        <v>0</v>
      </c>
      <c r="W245" s="0" t="n">
        <v>0</v>
      </c>
      <c r="X245" s="27" t="n">
        <v>0</v>
      </c>
      <c r="Y245" s="0" t="n">
        <v>2</v>
      </c>
      <c r="Z245" s="0" t="n">
        <v>219</v>
      </c>
      <c r="AA245" s="0" t="n">
        <v>6</v>
      </c>
      <c r="AB245" s="0" t="n">
        <v>0</v>
      </c>
      <c r="AC245" s="0" t="n">
        <v>0</v>
      </c>
      <c r="AD245" s="27" t="n">
        <v>0</v>
      </c>
      <c r="AE245" s="0" t="n">
        <v>6</v>
      </c>
      <c r="AF245" s="0" t="n">
        <v>217</v>
      </c>
      <c r="AG245" s="0" t="n">
        <v>1</v>
      </c>
      <c r="AH245" s="0" t="n">
        <v>0</v>
      </c>
      <c r="AI245" s="0" t="n">
        <v>0</v>
      </c>
      <c r="AJ245" s="0" t="n">
        <v>0</v>
      </c>
    </row>
    <row r="246" customFormat="false" ht="14.5" hidden="false" customHeight="false" outlineLevel="0" collapsed="false">
      <c r="A246" s="0" t="s">
        <v>510</v>
      </c>
      <c r="B246" s="0" t="n">
        <v>18.62696</v>
      </c>
      <c r="C246" s="0" t="n">
        <v>46.07095</v>
      </c>
      <c r="D246" s="30" t="n">
        <f aca="false">(generell!$C$2-C246)/generell!$G$8*generell!$F$9+1</f>
        <v>43.8104928158079</v>
      </c>
      <c r="E246" s="30" t="n">
        <f aca="false">(B246-generell!$B$5)/generell!$G$10*generell!$F$11+1</f>
        <v>38.6933179227271</v>
      </c>
      <c r="F246" s="0" t="n">
        <v>14</v>
      </c>
      <c r="G246" s="0" t="n">
        <v>347</v>
      </c>
      <c r="H246" s="0" t="n">
        <v>143</v>
      </c>
      <c r="I246" s="0" t="n">
        <v>0</v>
      </c>
      <c r="J246" s="0" t="n">
        <v>0</v>
      </c>
      <c r="K246" s="0" t="n">
        <v>0</v>
      </c>
      <c r="L246" s="27" t="n">
        <v>0</v>
      </c>
      <c r="M246" s="0" t="n">
        <v>18</v>
      </c>
      <c r="N246" s="0" t="n">
        <v>502</v>
      </c>
      <c r="O246" s="0" t="n">
        <v>124</v>
      </c>
      <c r="P246" s="0" t="n">
        <v>0</v>
      </c>
      <c r="Q246" s="0" t="n">
        <v>3</v>
      </c>
      <c r="R246" s="27" t="n">
        <v>0</v>
      </c>
      <c r="S246" s="0" t="n">
        <v>32</v>
      </c>
      <c r="T246" s="0" t="n">
        <v>597</v>
      </c>
      <c r="U246" s="0" t="n">
        <v>154</v>
      </c>
      <c r="V246" s="0" t="n">
        <v>0</v>
      </c>
      <c r="W246" s="0" t="n">
        <v>0</v>
      </c>
      <c r="X246" s="27" t="n">
        <v>0</v>
      </c>
      <c r="Y246" s="0" t="n">
        <v>23</v>
      </c>
      <c r="Z246" s="0" t="n">
        <v>608</v>
      </c>
      <c r="AA246" s="0" t="n">
        <v>85</v>
      </c>
      <c r="AB246" s="0" t="n">
        <v>0</v>
      </c>
      <c r="AC246" s="0" t="n">
        <v>0</v>
      </c>
      <c r="AD246" s="27" t="n">
        <v>0</v>
      </c>
      <c r="AE246" s="0" t="n">
        <v>35</v>
      </c>
      <c r="AF246" s="0" t="n">
        <v>637</v>
      </c>
      <c r="AG246" s="0" t="n">
        <v>2</v>
      </c>
      <c r="AH246" s="0" t="n">
        <v>0</v>
      </c>
      <c r="AI246" s="0" t="n">
        <v>0</v>
      </c>
      <c r="AJ246" s="0" t="n">
        <v>0</v>
      </c>
    </row>
    <row r="247" customFormat="false" ht="14.5" hidden="false" customHeight="false" outlineLevel="0" collapsed="false">
      <c r="A247" s="0" t="s">
        <v>511</v>
      </c>
      <c r="D247" s="30"/>
      <c r="E247" s="30"/>
      <c r="F247" s="0" t="n">
        <v>120</v>
      </c>
      <c r="G247" s="0" t="n">
        <v>88</v>
      </c>
      <c r="H247" s="0" t="n">
        <v>1452</v>
      </c>
      <c r="I247" s="0" t="n">
        <v>0</v>
      </c>
      <c r="J247" s="0" t="n">
        <v>0</v>
      </c>
      <c r="K247" s="0" t="n">
        <v>0</v>
      </c>
      <c r="L247" s="27" t="n">
        <v>0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27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27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27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</row>
    <row r="248" customFormat="false" ht="14.5" hidden="false" customHeight="false" outlineLevel="0" collapsed="false">
      <c r="A248" s="0" t="s">
        <v>512</v>
      </c>
      <c r="B248" s="0" t="n">
        <v>18.70778</v>
      </c>
      <c r="C248" s="0" t="n">
        <v>45.95028</v>
      </c>
      <c r="D248" s="30" t="n">
        <f aca="false">(generell!$C$2-C248)/generell!$G$8*generell!$F$9+1</f>
        <v>50.3594171855128</v>
      </c>
      <c r="E248" s="30" t="n">
        <f aca="false">(B248-generell!$B$5)/generell!$G$10*generell!$F$11+1</f>
        <v>41.7460629561266</v>
      </c>
      <c r="F248" s="0" t="n">
        <v>813</v>
      </c>
      <c r="G248" s="0" t="n">
        <v>30</v>
      </c>
      <c r="H248" s="0" t="n">
        <v>3</v>
      </c>
      <c r="I248" s="0" t="n">
        <v>1</v>
      </c>
      <c r="J248" s="0" t="n">
        <v>0</v>
      </c>
      <c r="K248" s="0" t="n">
        <v>0</v>
      </c>
      <c r="L248" s="27" t="n">
        <v>0</v>
      </c>
      <c r="M248" s="0" t="n">
        <v>836</v>
      </c>
      <c r="N248" s="0" t="n">
        <v>30</v>
      </c>
      <c r="O248" s="0" t="n">
        <v>1</v>
      </c>
      <c r="P248" s="0" t="n">
        <v>0</v>
      </c>
      <c r="Q248" s="0" t="n">
        <v>0</v>
      </c>
      <c r="R248" s="27" t="n">
        <v>0</v>
      </c>
      <c r="S248" s="0" t="n">
        <v>936</v>
      </c>
      <c r="T248" s="0" t="n">
        <v>2</v>
      </c>
      <c r="U248" s="0" t="n">
        <v>0</v>
      </c>
      <c r="V248" s="0" t="n">
        <v>0</v>
      </c>
      <c r="W248" s="0" t="n">
        <v>0</v>
      </c>
      <c r="X248" s="27" t="n">
        <v>0</v>
      </c>
      <c r="Y248" s="0" t="n">
        <v>907</v>
      </c>
      <c r="Z248" s="0" t="n">
        <v>0</v>
      </c>
      <c r="AA248" s="0" t="n">
        <v>0</v>
      </c>
      <c r="AB248" s="0" t="n">
        <v>0</v>
      </c>
      <c r="AC248" s="0" t="n">
        <v>0</v>
      </c>
      <c r="AD248" s="27" t="n">
        <v>0</v>
      </c>
      <c r="AE248" s="0" t="n">
        <v>1556</v>
      </c>
      <c r="AF248" s="0" t="n">
        <v>57</v>
      </c>
      <c r="AG248" s="0" t="n">
        <v>25</v>
      </c>
      <c r="AH248" s="0" t="n">
        <v>0</v>
      </c>
      <c r="AI248" s="0" t="n">
        <v>24</v>
      </c>
      <c r="AJ248" s="0" t="n">
        <v>0</v>
      </c>
    </row>
    <row r="249" customFormat="false" ht="14.5" hidden="false" customHeight="false" outlineLevel="0" collapsed="false">
      <c r="A249" s="0" t="s">
        <v>513</v>
      </c>
      <c r="B249" s="0" t="n">
        <v>18.62526</v>
      </c>
      <c r="C249" s="0" t="n">
        <v>46.00543</v>
      </c>
      <c r="D249" s="30" t="n">
        <f aca="false">(generell!$C$2-C249)/generell!$G$8*generell!$F$9+1</f>
        <v>47.3663519746966</v>
      </c>
      <c r="E249" s="30" t="n">
        <f aca="false">(B249-generell!$B$5)/generell!$G$10*generell!$F$11+1</f>
        <v>38.6291052704532</v>
      </c>
      <c r="F249" s="0" t="n">
        <v>341</v>
      </c>
      <c r="G249" s="0" t="n">
        <v>1279</v>
      </c>
      <c r="H249" s="0" t="n">
        <v>231</v>
      </c>
      <c r="I249" s="0" t="n">
        <v>0</v>
      </c>
      <c r="J249" s="0" t="n">
        <v>0</v>
      </c>
      <c r="K249" s="0" t="n">
        <v>0</v>
      </c>
      <c r="L249" s="27" t="n">
        <v>0</v>
      </c>
      <c r="M249" s="0" t="n">
        <v>433</v>
      </c>
      <c r="N249" s="0" t="n">
        <v>1483</v>
      </c>
      <c r="O249" s="0" t="n">
        <v>214</v>
      </c>
      <c r="P249" s="0" t="n">
        <v>1</v>
      </c>
      <c r="Q249" s="0" t="n">
        <v>40</v>
      </c>
      <c r="R249" s="27" t="n">
        <v>0</v>
      </c>
      <c r="S249" s="0" t="n">
        <v>694</v>
      </c>
      <c r="T249" s="0" t="n">
        <v>1490</v>
      </c>
      <c r="U249" s="0" t="n">
        <v>211</v>
      </c>
      <c r="V249" s="0" t="n">
        <v>1</v>
      </c>
      <c r="W249" s="0" t="n">
        <v>9</v>
      </c>
      <c r="X249" s="27" t="n">
        <v>0</v>
      </c>
      <c r="Y249" s="0" t="n">
        <v>440</v>
      </c>
      <c r="Z249" s="0" t="n">
        <v>1693</v>
      </c>
      <c r="AA249" s="0" t="n">
        <v>179</v>
      </c>
      <c r="AB249" s="0" t="n">
        <v>1</v>
      </c>
      <c r="AC249" s="0" t="n">
        <v>19</v>
      </c>
      <c r="AD249" s="27" t="n">
        <v>0</v>
      </c>
      <c r="AE249" s="0" t="n">
        <v>502</v>
      </c>
      <c r="AF249" s="0" t="n">
        <v>1701</v>
      </c>
      <c r="AG249" s="0" t="n">
        <v>51</v>
      </c>
      <c r="AH249" s="0" t="n">
        <v>1</v>
      </c>
      <c r="AI249" s="0" t="n">
        <v>0</v>
      </c>
      <c r="AJ249" s="0" t="n">
        <v>9</v>
      </c>
    </row>
    <row r="250" customFormat="false" ht="14.5" hidden="false" customHeight="false" outlineLevel="0" collapsed="false">
      <c r="A250" s="0" t="s">
        <v>179</v>
      </c>
      <c r="B250" s="0" t="n">
        <v>18.51625</v>
      </c>
      <c r="C250" s="0" t="n">
        <v>46.04571</v>
      </c>
      <c r="D250" s="30" t="n">
        <f aca="false">(generell!$C$2-C250)/generell!$G$8*generell!$F$9+1</f>
        <v>45.1803018080294</v>
      </c>
      <c r="E250" s="30" t="n">
        <f aca="false">(B250-generell!$B$5)/generell!$G$10*generell!$F$11+1</f>
        <v>34.5115633737583</v>
      </c>
      <c r="F250" s="0" t="n">
        <v>8</v>
      </c>
      <c r="G250" s="0" t="n">
        <v>506</v>
      </c>
      <c r="H250" s="0" t="n">
        <v>253</v>
      </c>
      <c r="I250" s="0" t="n">
        <v>0</v>
      </c>
      <c r="J250" s="0" t="n">
        <v>0</v>
      </c>
      <c r="K250" s="0" t="n">
        <v>0</v>
      </c>
      <c r="L250" s="27" t="n">
        <v>0</v>
      </c>
      <c r="M250" s="0" t="n">
        <v>26</v>
      </c>
      <c r="N250" s="0" t="n">
        <v>608</v>
      </c>
      <c r="O250" s="0" t="n">
        <v>213</v>
      </c>
      <c r="P250" s="0" t="n">
        <v>0</v>
      </c>
      <c r="Q250" s="0" t="n">
        <v>6</v>
      </c>
      <c r="R250" s="27" t="n">
        <v>0</v>
      </c>
      <c r="S250" s="0" t="n">
        <v>65</v>
      </c>
      <c r="T250" s="0" t="n">
        <v>729</v>
      </c>
      <c r="U250" s="0" t="n">
        <v>209</v>
      </c>
      <c r="V250" s="0" t="n">
        <v>0</v>
      </c>
      <c r="W250" s="0" t="n">
        <v>0</v>
      </c>
      <c r="X250" s="27" t="n">
        <v>0</v>
      </c>
      <c r="Y250" s="0" t="n">
        <v>29</v>
      </c>
      <c r="Z250" s="0" t="n">
        <v>764</v>
      </c>
      <c r="AA250" s="0" t="n">
        <v>188</v>
      </c>
      <c r="AB250" s="0" t="n">
        <v>0</v>
      </c>
      <c r="AC250" s="0" t="n">
        <v>2</v>
      </c>
      <c r="AD250" s="27" t="n">
        <v>0</v>
      </c>
      <c r="AE250" s="0" t="n">
        <v>21</v>
      </c>
      <c r="AF250" s="0" t="n">
        <v>790</v>
      </c>
      <c r="AG250" s="0" t="n">
        <v>4</v>
      </c>
      <c r="AH250" s="0" t="n">
        <v>0</v>
      </c>
      <c r="AI250" s="0" t="n">
        <v>9</v>
      </c>
      <c r="AJ250" s="0" t="n">
        <v>1</v>
      </c>
    </row>
    <row r="251" customFormat="false" ht="14.5" hidden="false" customHeight="false" outlineLevel="0" collapsed="false">
      <c r="A251" s="0" t="s">
        <v>514</v>
      </c>
      <c r="B251" s="0" t="n">
        <v>18.59752</v>
      </c>
      <c r="C251" s="0" t="n">
        <v>45.90584</v>
      </c>
      <c r="D251" s="30" t="n">
        <f aca="false">(generell!$C$2-C251)/generell!$G$8*generell!$F$9+1</f>
        <v>52.7712361876649</v>
      </c>
      <c r="E251" s="30" t="n">
        <f aca="false">(B251-generell!$B$5)/generell!$G$10*generell!$F$11+1</f>
        <v>37.5813058739362</v>
      </c>
      <c r="F251" s="0" t="n">
        <v>117</v>
      </c>
      <c r="G251" s="0" t="n">
        <v>1204</v>
      </c>
      <c r="H251" s="0" t="n">
        <v>430</v>
      </c>
      <c r="I251" s="0" t="n">
        <v>0</v>
      </c>
      <c r="J251" s="0" t="n">
        <v>1</v>
      </c>
      <c r="K251" s="0" t="n">
        <v>0</v>
      </c>
      <c r="L251" s="27" t="n">
        <v>0</v>
      </c>
      <c r="M251" s="0" t="n">
        <v>52</v>
      </c>
      <c r="N251" s="0" t="n">
        <v>1455</v>
      </c>
      <c r="O251" s="0" t="n">
        <v>384</v>
      </c>
      <c r="P251" s="0" t="n">
        <v>1</v>
      </c>
      <c r="Q251" s="0" t="n">
        <v>18</v>
      </c>
      <c r="R251" s="27" t="n">
        <v>0</v>
      </c>
      <c r="S251" s="0" t="n">
        <v>78</v>
      </c>
      <c r="T251" s="0" t="n">
        <v>1492</v>
      </c>
      <c r="U251" s="0" t="n">
        <v>379</v>
      </c>
      <c r="V251" s="0" t="n">
        <v>0</v>
      </c>
      <c r="W251" s="0" t="n">
        <v>2</v>
      </c>
      <c r="X251" s="27" t="n">
        <v>0</v>
      </c>
      <c r="Y251" s="0" t="n">
        <v>163</v>
      </c>
      <c r="Z251" s="0" t="n">
        <v>1428</v>
      </c>
      <c r="AA251" s="0" t="n">
        <v>290</v>
      </c>
      <c r="AB251" s="0" t="n">
        <v>1</v>
      </c>
      <c r="AC251" s="0" t="n">
        <v>33</v>
      </c>
      <c r="AD251" s="27" t="n">
        <v>0</v>
      </c>
      <c r="AE251" s="0" t="n">
        <v>270</v>
      </c>
      <c r="AF251" s="0" t="n">
        <v>1593</v>
      </c>
      <c r="AG251" s="0" t="n">
        <v>21</v>
      </c>
      <c r="AH251" s="0" t="n">
        <v>0</v>
      </c>
      <c r="AI251" s="0" t="n">
        <v>0</v>
      </c>
      <c r="AJ251" s="0" t="n">
        <v>1</v>
      </c>
    </row>
    <row r="252" customFormat="false" ht="14.5" hidden="false" customHeight="false" outlineLevel="0" collapsed="false">
      <c r="A252" s="0" t="s">
        <v>515</v>
      </c>
      <c r="B252" s="0" t="n">
        <v>18.68306</v>
      </c>
      <c r="C252" s="0" t="n">
        <v>45.99306</v>
      </c>
      <c r="D252" s="30" t="n">
        <f aca="false">(generell!$C$2-C252)/generell!$G$8*generell!$F$9+1</f>
        <v>48.0376886321361</v>
      </c>
      <c r="E252" s="30" t="n">
        <f aca="false">(B252-generell!$B$5)/generell!$G$10*generell!$F$11+1</f>
        <v>40.8123354477669</v>
      </c>
      <c r="F252" s="0" t="n">
        <v>6475</v>
      </c>
      <c r="G252" s="0" t="n">
        <v>1638</v>
      </c>
      <c r="H252" s="0" t="n">
        <v>3632</v>
      </c>
      <c r="I252" s="0" t="n">
        <v>26</v>
      </c>
      <c r="J252" s="0" t="n">
        <v>0</v>
      </c>
      <c r="K252" s="0" t="n">
        <v>38</v>
      </c>
      <c r="L252" s="27" t="n">
        <v>0</v>
      </c>
      <c r="M252" s="0" t="n">
        <v>9664</v>
      </c>
      <c r="N252" s="0" t="n">
        <v>1999</v>
      </c>
      <c r="O252" s="0" t="n">
        <v>1347</v>
      </c>
      <c r="P252" s="0" t="n">
        <v>29</v>
      </c>
      <c r="Q252" s="0" t="n">
        <v>2793</v>
      </c>
      <c r="R252" s="27" t="n">
        <v>0</v>
      </c>
      <c r="S252" s="0" t="n">
        <v>10634</v>
      </c>
      <c r="T252" s="0" t="n">
        <v>2081</v>
      </c>
      <c r="U252" s="0" t="n">
        <v>948</v>
      </c>
      <c r="V252" s="0" t="n">
        <v>10</v>
      </c>
      <c r="W252" s="0" t="s">
        <v>516</v>
      </c>
      <c r="X252" s="27" t="n">
        <v>0</v>
      </c>
      <c r="Y252" s="0" t="n">
        <v>9836</v>
      </c>
      <c r="Z252" s="0" t="n">
        <v>2159</v>
      </c>
      <c r="AA252" s="0" t="n">
        <v>897</v>
      </c>
      <c r="AB252" s="0" t="n">
        <v>22</v>
      </c>
      <c r="AC252" s="0" t="s">
        <v>517</v>
      </c>
      <c r="AD252" s="27" t="n">
        <v>0</v>
      </c>
      <c r="AE252" s="0" t="n">
        <v>13095</v>
      </c>
      <c r="AF252" s="0" t="n">
        <v>1920</v>
      </c>
      <c r="AG252" s="0" t="n">
        <v>245</v>
      </c>
      <c r="AH252" s="0" t="n">
        <v>12</v>
      </c>
      <c r="AI252" s="0" t="n">
        <v>2049</v>
      </c>
      <c r="AJ252" s="0" t="n">
        <v>30</v>
      </c>
    </row>
    <row r="253" customFormat="false" ht="14.5" hidden="false" customHeight="false" outlineLevel="0" collapsed="false">
      <c r="A253" s="0" t="s">
        <v>518</v>
      </c>
      <c r="B253" s="0" t="n">
        <v>18.56638</v>
      </c>
      <c r="C253" s="0" t="n">
        <v>46.03571</v>
      </c>
      <c r="D253" s="30" t="n">
        <f aca="false">(generell!$C$2-C253)/generell!$G$8*generell!$F$9+1</f>
        <v>45.7230153548682</v>
      </c>
      <c r="E253" s="30" t="n">
        <f aca="false">(B253-generell!$B$5)/generell!$G$10*generell!$F$11+1</f>
        <v>36.4050811728713</v>
      </c>
      <c r="F253" s="0" t="n">
        <v>7</v>
      </c>
      <c r="G253" s="0" t="n">
        <v>433</v>
      </c>
      <c r="H253" s="0" t="n">
        <v>2</v>
      </c>
      <c r="I253" s="0" t="n">
        <v>0</v>
      </c>
      <c r="J253" s="0" t="n">
        <v>0</v>
      </c>
      <c r="K253" s="0" t="n">
        <v>0</v>
      </c>
      <c r="L253" s="27" t="n">
        <v>0</v>
      </c>
      <c r="M253" s="0" t="n">
        <v>4</v>
      </c>
      <c r="N253" s="0" t="n">
        <v>575</v>
      </c>
      <c r="O253" s="0" t="n">
        <v>7</v>
      </c>
      <c r="P253" s="0" t="n">
        <v>0</v>
      </c>
      <c r="Q253" s="0" t="n">
        <v>0</v>
      </c>
      <c r="R253" s="27" t="n">
        <v>0</v>
      </c>
      <c r="S253" s="0" t="n">
        <v>8</v>
      </c>
      <c r="T253" s="0" t="n">
        <v>610</v>
      </c>
      <c r="U253" s="0" t="n">
        <v>3</v>
      </c>
      <c r="V253" s="0" t="n">
        <v>0</v>
      </c>
      <c r="W253" s="0" t="n">
        <v>0</v>
      </c>
      <c r="X253" s="27" t="n">
        <v>0</v>
      </c>
      <c r="Y253" s="0" t="n">
        <v>15</v>
      </c>
      <c r="Z253" s="0" t="n">
        <v>649</v>
      </c>
      <c r="AA253" s="0" t="n">
        <v>2</v>
      </c>
      <c r="AB253" s="0" t="n">
        <v>0</v>
      </c>
      <c r="AC253" s="0" t="n">
        <v>0</v>
      </c>
      <c r="AD253" s="27" t="n">
        <v>0</v>
      </c>
      <c r="AE253" s="0" t="n">
        <v>27</v>
      </c>
      <c r="AF253" s="0" t="n">
        <v>634</v>
      </c>
      <c r="AG253" s="0" t="n">
        <v>0</v>
      </c>
      <c r="AH253" s="0" t="n">
        <v>0</v>
      </c>
      <c r="AI253" s="0" t="n">
        <v>0</v>
      </c>
      <c r="AJ253" s="0" t="n">
        <v>0</v>
      </c>
    </row>
    <row r="254" customFormat="false" ht="14.5" hidden="false" customHeight="false" outlineLevel="0" collapsed="false">
      <c r="A254" s="0" t="s">
        <v>519</v>
      </c>
      <c r="B254" s="0" t="n">
        <v>18.57846</v>
      </c>
      <c r="C254" s="0" t="n">
        <v>45.94428</v>
      </c>
      <c r="D254" s="30" t="n">
        <f aca="false">(generell!$C$2-C254)/generell!$G$8*generell!$F$9+1</f>
        <v>50.6850453136162</v>
      </c>
      <c r="E254" s="30" t="n">
        <f aca="false">(B254-generell!$B$5)/generell!$G$10*generell!$F$11+1</f>
        <v>36.8613687255002</v>
      </c>
      <c r="F254" s="0" t="n">
        <v>383</v>
      </c>
      <c r="G254" s="0" t="n">
        <v>1240</v>
      </c>
      <c r="H254" s="0" t="n">
        <v>48</v>
      </c>
      <c r="I254" s="0" t="n">
        <v>2</v>
      </c>
      <c r="J254" s="0" t="n">
        <v>0</v>
      </c>
      <c r="K254" s="0" t="n">
        <v>0</v>
      </c>
      <c r="L254" s="27" t="n">
        <v>0</v>
      </c>
      <c r="M254" s="0" t="n">
        <v>350</v>
      </c>
      <c r="N254" s="0" t="n">
        <v>1474</v>
      </c>
      <c r="O254" s="0" t="n">
        <v>72</v>
      </c>
      <c r="P254" s="0" t="n">
        <v>0</v>
      </c>
      <c r="Q254" s="0" t="n">
        <v>8</v>
      </c>
      <c r="R254" s="27" t="n">
        <v>0</v>
      </c>
      <c r="S254" s="0" t="n">
        <v>691</v>
      </c>
      <c r="T254" s="0" t="n">
        <v>1291</v>
      </c>
      <c r="U254" s="0" t="n">
        <v>65</v>
      </c>
      <c r="V254" s="0" t="n">
        <v>0</v>
      </c>
      <c r="W254" s="0" t="n">
        <v>0</v>
      </c>
      <c r="X254" s="27" t="n">
        <v>0</v>
      </c>
      <c r="Y254" s="0" t="n">
        <v>639</v>
      </c>
      <c r="Z254" s="0" t="n">
        <v>1449</v>
      </c>
      <c r="AA254" s="0" t="n">
        <v>30</v>
      </c>
      <c r="AB254" s="0" t="n">
        <v>1</v>
      </c>
      <c r="AC254" s="0" t="n">
        <v>7</v>
      </c>
      <c r="AD254" s="27" t="n">
        <v>0</v>
      </c>
      <c r="AE254" s="0" t="n">
        <v>892</v>
      </c>
      <c r="AF254" s="0" t="n">
        <v>1254</v>
      </c>
      <c r="AG254" s="0" t="n">
        <v>9</v>
      </c>
      <c r="AH254" s="0" t="n">
        <v>1</v>
      </c>
      <c r="AI254" s="0" t="n">
        <v>1</v>
      </c>
      <c r="AJ254" s="0" t="n">
        <v>1</v>
      </c>
    </row>
    <row r="255" customFormat="false" ht="14.5" hidden="false" customHeight="false" outlineLevel="0" collapsed="false">
      <c r="A255" s="0" t="s">
        <v>520</v>
      </c>
      <c r="B255" s="0" t="n">
        <v>18.47083</v>
      </c>
      <c r="C255" s="0" t="n">
        <v>45.90972</v>
      </c>
      <c r="D255" s="30" t="n">
        <f aca="false">(generell!$C$2-C255)/generell!$G$8*generell!$F$9+1</f>
        <v>52.5606633314913</v>
      </c>
      <c r="E255" s="30" t="n">
        <f aca="false">(B255-generell!$B$5)/generell!$G$10*generell!$F$11+1</f>
        <v>32.7959523935924</v>
      </c>
      <c r="F255" s="0" t="n">
        <v>9</v>
      </c>
      <c r="G255" s="0" t="n">
        <v>202</v>
      </c>
      <c r="H255" s="0" t="n">
        <v>146</v>
      </c>
      <c r="I255" s="0" t="n">
        <v>0</v>
      </c>
      <c r="J255" s="0" t="n">
        <v>0</v>
      </c>
      <c r="K255" s="0" t="n">
        <v>0</v>
      </c>
      <c r="L255" s="27" t="n">
        <v>0</v>
      </c>
      <c r="M255" s="0" t="n">
        <v>10</v>
      </c>
      <c r="N255" s="0" t="n">
        <v>259</v>
      </c>
      <c r="O255" s="0" t="n">
        <v>126</v>
      </c>
      <c r="P255" s="0" t="n">
        <v>0</v>
      </c>
      <c r="Q255" s="0" t="n">
        <v>0</v>
      </c>
      <c r="R255" s="27" t="n">
        <v>0</v>
      </c>
      <c r="S255" s="0" t="n">
        <v>1</v>
      </c>
      <c r="T255" s="0" t="n">
        <v>299</v>
      </c>
      <c r="U255" s="0" t="n">
        <v>113</v>
      </c>
      <c r="V255" s="0" t="n">
        <v>0</v>
      </c>
      <c r="W255" s="0" t="n">
        <v>0</v>
      </c>
      <c r="X255" s="27" t="n">
        <v>0</v>
      </c>
      <c r="Y255" s="0" t="n">
        <v>7</v>
      </c>
      <c r="Z255" s="0" t="n">
        <v>309</v>
      </c>
      <c r="AA255" s="0" t="n">
        <v>109</v>
      </c>
      <c r="AB255" s="0" t="n">
        <v>0</v>
      </c>
      <c r="AC255" s="0" t="n">
        <v>1</v>
      </c>
      <c r="AD255" s="27" t="n">
        <v>0</v>
      </c>
      <c r="AE255" s="0" t="n">
        <v>14</v>
      </c>
      <c r="AF255" s="0" t="n">
        <v>344</v>
      </c>
      <c r="AG255" s="0" t="n">
        <v>13</v>
      </c>
      <c r="AH255" s="0" t="n">
        <v>0</v>
      </c>
      <c r="AI255" s="0" t="n">
        <v>0</v>
      </c>
      <c r="AJ255" s="0" t="n">
        <v>0</v>
      </c>
    </row>
    <row r="256" customFormat="false" ht="14.5" hidden="false" customHeight="false" outlineLevel="0" collapsed="false">
      <c r="A256" s="0" t="s">
        <v>182</v>
      </c>
      <c r="B256" s="0" t="n">
        <v>18.65887</v>
      </c>
      <c r="C256" s="0" t="n">
        <v>46.08048</v>
      </c>
      <c r="D256" s="30" t="n">
        <f aca="false">(generell!$C$2-C256)/generell!$G$8*generell!$F$9+1</f>
        <v>43.2932868056706</v>
      </c>
      <c r="E256" s="30" t="n">
        <f aca="false">(B256-generell!$B$5)/generell!$G$10*generell!$F$11+1</f>
        <v>39.8986271780572</v>
      </c>
      <c r="F256" s="0" t="n">
        <v>59</v>
      </c>
      <c r="G256" s="0" t="n">
        <v>1311</v>
      </c>
      <c r="H256" s="0" t="n">
        <v>603</v>
      </c>
      <c r="I256" s="0" t="n">
        <v>0</v>
      </c>
      <c r="J256" s="0" t="n">
        <v>0</v>
      </c>
      <c r="K256" s="0" t="n">
        <v>0</v>
      </c>
      <c r="L256" s="27" t="n">
        <v>0</v>
      </c>
      <c r="M256" s="0" t="n">
        <v>243</v>
      </c>
      <c r="N256" s="0" t="n">
        <v>1372</v>
      </c>
      <c r="O256" s="0" t="n">
        <v>516</v>
      </c>
      <c r="P256" s="0" t="n">
        <v>0</v>
      </c>
      <c r="Q256" s="0" t="n">
        <v>0</v>
      </c>
      <c r="R256" s="27" t="n">
        <v>0</v>
      </c>
      <c r="S256" s="0" t="n">
        <v>108</v>
      </c>
      <c r="T256" s="0" t="n">
        <v>1465</v>
      </c>
      <c r="U256" s="0" t="n">
        <v>500</v>
      </c>
      <c r="V256" s="0" t="n">
        <v>0</v>
      </c>
      <c r="W256" s="0" t="n">
        <v>29</v>
      </c>
      <c r="X256" s="27" t="n">
        <v>0</v>
      </c>
      <c r="Y256" s="0" t="n">
        <v>109</v>
      </c>
      <c r="Z256" s="0" t="n">
        <v>1396</v>
      </c>
      <c r="AA256" s="0" t="n">
        <v>380</v>
      </c>
      <c r="AB256" s="0" t="n">
        <v>0</v>
      </c>
      <c r="AC256" s="0" t="n">
        <v>7</v>
      </c>
      <c r="AD256" s="27" t="n">
        <v>0</v>
      </c>
      <c r="AE256" s="0" t="n">
        <v>164</v>
      </c>
      <c r="AF256" s="0" t="n">
        <v>1613</v>
      </c>
      <c r="AG256" s="0" t="n">
        <v>79</v>
      </c>
      <c r="AH256" s="0" t="n">
        <v>0</v>
      </c>
      <c r="AI256" s="0" t="n">
        <v>5</v>
      </c>
      <c r="AJ256" s="0" t="n">
        <v>3</v>
      </c>
    </row>
    <row r="257" customFormat="false" ht="14.5" hidden="false" customHeight="false" outlineLevel="0" collapsed="false">
      <c r="A257" s="0" t="s">
        <v>521</v>
      </c>
      <c r="B257" s="0" t="n">
        <v>18.60397</v>
      </c>
      <c r="C257" s="0" t="n">
        <v>46.04452</v>
      </c>
      <c r="D257" s="30" t="n">
        <f aca="false">(generell!$C$2-C257)/generell!$G$8*generell!$F$9+1</f>
        <v>45.2448847201033</v>
      </c>
      <c r="E257" s="30" t="n">
        <f aca="false">(B257-generell!$B$5)/generell!$G$10*generell!$F$11+1</f>
        <v>37.8249362310932</v>
      </c>
      <c r="F257" s="0" t="n">
        <v>18</v>
      </c>
      <c r="G257" s="0" t="n">
        <v>685</v>
      </c>
      <c r="H257" s="0" t="n">
        <v>0</v>
      </c>
      <c r="I257" s="0" t="n">
        <v>0</v>
      </c>
      <c r="J257" s="0" t="n">
        <v>0</v>
      </c>
      <c r="K257" s="0" t="n">
        <v>0</v>
      </c>
      <c r="L257" s="27" t="n">
        <v>0</v>
      </c>
      <c r="M257" s="0" t="n">
        <v>34</v>
      </c>
      <c r="N257" s="0" t="n">
        <v>884</v>
      </c>
      <c r="O257" s="0" t="n">
        <v>1</v>
      </c>
      <c r="P257" s="0" t="n">
        <v>0</v>
      </c>
      <c r="Q257" s="0" t="n">
        <v>1</v>
      </c>
      <c r="R257" s="27" t="n">
        <v>0</v>
      </c>
      <c r="S257" s="0" t="n">
        <v>65</v>
      </c>
      <c r="T257" s="0" t="n">
        <v>997</v>
      </c>
      <c r="U257" s="0" t="n">
        <v>0</v>
      </c>
      <c r="V257" s="0" t="n">
        <v>0</v>
      </c>
      <c r="W257" s="0" t="n">
        <v>2</v>
      </c>
      <c r="X257" s="27" t="n">
        <v>0</v>
      </c>
      <c r="Y257" s="0" t="n">
        <v>28</v>
      </c>
      <c r="Z257" s="0" t="n">
        <v>1048</v>
      </c>
      <c r="AA257" s="0" t="n">
        <v>0</v>
      </c>
      <c r="AB257" s="0" t="n">
        <v>0</v>
      </c>
      <c r="AC257" s="0" t="n">
        <v>12</v>
      </c>
      <c r="AD257" s="27" t="n">
        <v>0</v>
      </c>
      <c r="AE257" s="0" t="n">
        <v>33</v>
      </c>
      <c r="AF257" s="0" t="n">
        <v>1072</v>
      </c>
      <c r="AG257" s="0" t="n">
        <v>0</v>
      </c>
      <c r="AH257" s="0" t="n">
        <v>0</v>
      </c>
      <c r="AI257" s="0" t="n">
        <v>0</v>
      </c>
      <c r="AJ257" s="0" t="n">
        <v>1</v>
      </c>
    </row>
    <row r="258" customFormat="false" ht="14.5" hidden="false" customHeight="false" outlineLevel="0" collapsed="false">
      <c r="A258" s="0" t="s">
        <v>522</v>
      </c>
      <c r="B258" s="0" t="n">
        <v>18.53465</v>
      </c>
      <c r="C258" s="0" t="n">
        <v>45.99265</v>
      </c>
      <c r="D258" s="30" t="n">
        <f aca="false">(generell!$C$2-C258)/generell!$G$8*generell!$F$9+1</f>
        <v>48.0599398875566</v>
      </c>
      <c r="E258" s="30" t="n">
        <f aca="false">(B258-generell!$B$5)/generell!$G$10*generell!$F$11+1</f>
        <v>35.2065709042526</v>
      </c>
      <c r="F258" s="0" t="n">
        <v>19</v>
      </c>
      <c r="G258" s="0" t="n">
        <v>744</v>
      </c>
      <c r="H258" s="0" t="n">
        <v>2</v>
      </c>
      <c r="I258" s="0" t="n">
        <v>0</v>
      </c>
      <c r="J258" s="0" t="n">
        <v>0</v>
      </c>
      <c r="K258" s="0" t="n">
        <v>0</v>
      </c>
      <c r="L258" s="27" t="n">
        <v>0</v>
      </c>
      <c r="M258" s="0" t="n">
        <v>26</v>
      </c>
      <c r="N258" s="0" t="n">
        <v>787</v>
      </c>
      <c r="O258" s="0" t="n">
        <v>6</v>
      </c>
      <c r="P258" s="0" t="n">
        <v>0</v>
      </c>
      <c r="Q258" s="0" t="n">
        <v>0</v>
      </c>
      <c r="R258" s="27" t="n">
        <v>0</v>
      </c>
      <c r="S258" s="0" t="n">
        <v>31</v>
      </c>
      <c r="T258" s="0" t="n">
        <v>856</v>
      </c>
      <c r="U258" s="0" t="n">
        <v>1</v>
      </c>
      <c r="V258" s="0" t="n">
        <v>0</v>
      </c>
      <c r="W258" s="0" t="n">
        <v>28</v>
      </c>
      <c r="X258" s="27" t="n">
        <v>0</v>
      </c>
      <c r="Y258" s="0" t="n">
        <v>16</v>
      </c>
      <c r="Z258" s="0" t="n">
        <v>815</v>
      </c>
      <c r="AA258" s="0" t="n">
        <v>0</v>
      </c>
      <c r="AB258" s="0" t="n">
        <v>0</v>
      </c>
      <c r="AC258" s="0" t="n">
        <v>6</v>
      </c>
      <c r="AD258" s="27" t="n">
        <v>0</v>
      </c>
      <c r="AE258" s="0" t="n">
        <v>36</v>
      </c>
      <c r="AF258" s="0" t="n">
        <v>846</v>
      </c>
      <c r="AG258" s="0" t="n">
        <v>1</v>
      </c>
      <c r="AH258" s="0" t="n">
        <v>0</v>
      </c>
      <c r="AI258" s="0" t="n">
        <v>2</v>
      </c>
      <c r="AJ258" s="0" t="n">
        <v>0</v>
      </c>
    </row>
    <row r="259" customFormat="false" ht="14.5" hidden="false" customHeight="false" outlineLevel="0" collapsed="false">
      <c r="A259" s="0" t="s">
        <v>523</v>
      </c>
      <c r="B259" s="0" t="n">
        <v>18.75865</v>
      </c>
      <c r="C259" s="0" t="n">
        <v>46.08663</v>
      </c>
      <c r="D259" s="30" t="n">
        <f aca="false">(generell!$C$2-C259)/generell!$G$8*generell!$F$9+1</f>
        <v>42.9595179743648</v>
      </c>
      <c r="E259" s="30" t="n">
        <f aca="false">(B259-generell!$B$5)/generell!$G$10*generell!$F$11+1</f>
        <v>43.667532145053</v>
      </c>
      <c r="F259" s="0" t="n">
        <v>2600</v>
      </c>
      <c r="G259" s="0" t="n">
        <v>1567</v>
      </c>
      <c r="H259" s="0" t="n">
        <v>545</v>
      </c>
      <c r="I259" s="0" t="n">
        <v>3</v>
      </c>
      <c r="J259" s="0" t="n">
        <v>2</v>
      </c>
      <c r="K259" s="0" t="n">
        <v>0</v>
      </c>
      <c r="L259" s="27" t="n">
        <v>0</v>
      </c>
      <c r="M259" s="0" t="n">
        <v>3435</v>
      </c>
      <c r="N259" s="0" t="n">
        <v>1570</v>
      </c>
      <c r="O259" s="0" t="n">
        <v>593</v>
      </c>
      <c r="P259" s="0" t="n">
        <v>2</v>
      </c>
      <c r="Q259" s="0" t="n">
        <v>0</v>
      </c>
      <c r="R259" s="27" t="n">
        <v>0</v>
      </c>
      <c r="S259" s="0" t="n">
        <v>3694</v>
      </c>
      <c r="T259" s="0" t="n">
        <v>1543</v>
      </c>
      <c r="U259" s="0" t="n">
        <v>603</v>
      </c>
      <c r="V259" s="0" t="n">
        <v>4</v>
      </c>
      <c r="W259" s="0" t="s">
        <v>524</v>
      </c>
      <c r="X259" s="27" t="n">
        <v>0</v>
      </c>
      <c r="Y259" s="0" t="n">
        <v>3754</v>
      </c>
      <c r="Z259" s="0" t="n">
        <v>1418</v>
      </c>
      <c r="AA259" s="0" t="n">
        <v>368</v>
      </c>
      <c r="AB259" s="0" t="n">
        <v>12</v>
      </c>
      <c r="AC259" s="0" t="n">
        <v>79</v>
      </c>
      <c r="AD259" s="27" t="n">
        <v>0</v>
      </c>
      <c r="AE259" s="0" t="n">
        <v>4465</v>
      </c>
      <c r="AF259" s="0" t="n">
        <v>1004</v>
      </c>
      <c r="AG259" s="0" t="n">
        <v>51</v>
      </c>
      <c r="AH259" s="0" t="n">
        <v>5</v>
      </c>
      <c r="AI259" s="0" t="n">
        <v>2</v>
      </c>
      <c r="AJ259" s="0" t="n">
        <v>2</v>
      </c>
    </row>
    <row r="260" customFormat="false" ht="14.5" hidden="false" customHeight="false" outlineLevel="0" collapsed="false">
      <c r="A260" s="0" t="s">
        <v>525</v>
      </c>
      <c r="B260" s="0" t="n">
        <v>18.54222</v>
      </c>
      <c r="C260" s="0" t="n">
        <v>45.91556</v>
      </c>
      <c r="D260" s="30" t="n">
        <f aca="false">(generell!$C$2-C260)/generell!$G$8*generell!$F$9+1</f>
        <v>52.2437186201374</v>
      </c>
      <c r="E260" s="30" t="n">
        <f aca="false">(B260-generell!$B$5)/generell!$G$10*generell!$F$11+1</f>
        <v>35.4925060676136</v>
      </c>
      <c r="F260" s="0" t="n">
        <v>37</v>
      </c>
      <c r="G260" s="0" t="n">
        <v>687</v>
      </c>
      <c r="H260" s="0" t="n">
        <v>418</v>
      </c>
      <c r="I260" s="0" t="n">
        <v>1</v>
      </c>
      <c r="J260" s="0" t="n">
        <v>0</v>
      </c>
      <c r="K260" s="0" t="n">
        <v>0</v>
      </c>
      <c r="L260" s="27" t="n">
        <v>0</v>
      </c>
      <c r="M260" s="0" t="n">
        <v>41</v>
      </c>
      <c r="N260" s="0" t="n">
        <v>888</v>
      </c>
      <c r="O260" s="0" t="n">
        <v>282</v>
      </c>
      <c r="P260" s="0" t="n">
        <v>4</v>
      </c>
      <c r="Q260" s="0" t="n">
        <v>44</v>
      </c>
      <c r="R260" s="27" t="n">
        <v>0</v>
      </c>
      <c r="S260" s="0" t="n">
        <v>71</v>
      </c>
      <c r="T260" s="0" t="n">
        <v>848</v>
      </c>
      <c r="U260" s="0" t="n">
        <v>275</v>
      </c>
      <c r="V260" s="0" t="n">
        <v>4</v>
      </c>
      <c r="W260" s="0" t="s">
        <v>526</v>
      </c>
      <c r="X260" s="27" t="n">
        <v>0</v>
      </c>
      <c r="Y260" s="0" t="n">
        <v>54</v>
      </c>
      <c r="Z260" s="0" t="n">
        <v>868</v>
      </c>
      <c r="AA260" s="0" t="n">
        <v>218</v>
      </c>
      <c r="AB260" s="0" t="n">
        <v>0</v>
      </c>
      <c r="AC260" s="0" t="n">
        <v>56</v>
      </c>
      <c r="AD260" s="27" t="n">
        <v>0</v>
      </c>
      <c r="AE260" s="0" t="n">
        <v>232</v>
      </c>
      <c r="AF260" s="0" t="n">
        <v>866</v>
      </c>
      <c r="AG260" s="0" t="n">
        <v>21</v>
      </c>
      <c r="AH260" s="0" t="n">
        <v>0</v>
      </c>
      <c r="AI260" s="0" t="n">
        <v>0</v>
      </c>
      <c r="AJ260" s="0" t="n">
        <v>0</v>
      </c>
    </row>
    <row r="261" customFormat="false" ht="14.5" hidden="false" customHeight="false" outlineLevel="0" collapsed="false">
      <c r="A261" s="0" t="s">
        <v>527</v>
      </c>
      <c r="B261" s="0" t="n">
        <v>18.65972</v>
      </c>
      <c r="C261" s="0" t="n">
        <v>45.90056</v>
      </c>
      <c r="D261" s="30" t="n">
        <f aca="false">(generell!$C$2-C261)/generell!$G$8*generell!$F$9+1</f>
        <v>53.0577889403958</v>
      </c>
      <c r="E261" s="30" t="n">
        <f aca="false">(B261-generell!$B$5)/generell!$G$10*generell!$F$11+1</f>
        <v>39.9307335041942</v>
      </c>
      <c r="F261" s="0" t="n">
        <v>10</v>
      </c>
      <c r="G261" s="0" t="n">
        <v>246</v>
      </c>
      <c r="H261" s="0" t="n">
        <v>2</v>
      </c>
      <c r="I261" s="0" t="n">
        <v>0</v>
      </c>
      <c r="J261" s="0" t="n">
        <v>0</v>
      </c>
      <c r="K261" s="0" t="n">
        <v>0</v>
      </c>
      <c r="L261" s="27" t="n">
        <v>0</v>
      </c>
      <c r="M261" s="0" t="n">
        <v>6</v>
      </c>
      <c r="N261" s="0" t="n">
        <v>327</v>
      </c>
      <c r="O261" s="0" t="n">
        <v>7</v>
      </c>
      <c r="P261" s="0" t="n">
        <v>0</v>
      </c>
      <c r="Q261" s="0" t="n">
        <v>0</v>
      </c>
      <c r="R261" s="27" t="n">
        <v>0</v>
      </c>
      <c r="S261" s="0" t="n">
        <v>17</v>
      </c>
      <c r="T261" s="0" t="n">
        <v>381</v>
      </c>
      <c r="U261" s="0" t="n">
        <v>9</v>
      </c>
      <c r="V261" s="0" t="n">
        <v>1</v>
      </c>
      <c r="W261" s="0" t="n">
        <v>0</v>
      </c>
      <c r="X261" s="27" t="n">
        <v>0</v>
      </c>
      <c r="Y261" s="0" t="n">
        <v>205</v>
      </c>
      <c r="Z261" s="0" t="n">
        <v>376</v>
      </c>
      <c r="AA261" s="0" t="n">
        <v>17</v>
      </c>
      <c r="AB261" s="0" t="n">
        <v>0</v>
      </c>
      <c r="AC261" s="0" t="n">
        <v>20</v>
      </c>
      <c r="AD261" s="27" t="n">
        <v>0</v>
      </c>
      <c r="AE261" s="0" t="n">
        <v>17</v>
      </c>
      <c r="AF261" s="0" t="n">
        <v>395</v>
      </c>
      <c r="AG261" s="0" t="n">
        <v>7</v>
      </c>
      <c r="AH261" s="0" t="n">
        <v>0</v>
      </c>
      <c r="AI261" s="0" t="n">
        <v>0</v>
      </c>
      <c r="AJ261" s="0" t="n">
        <v>0</v>
      </c>
    </row>
    <row r="262" customFormat="false" ht="14.5" hidden="false" customHeight="false" outlineLevel="0" collapsed="false">
      <c r="A262" s="0" t="s">
        <v>528</v>
      </c>
      <c r="B262" s="0" t="n">
        <v>18.51166</v>
      </c>
      <c r="C262" s="0" t="n">
        <v>45.99636</v>
      </c>
      <c r="D262" s="30" t="n">
        <f aca="false">(generell!$C$2-C262)/generell!$G$8*generell!$F$9+1</f>
        <v>47.8585931616791</v>
      </c>
      <c r="E262" s="30" t="n">
        <f aca="false">(B262-generell!$B$5)/generell!$G$10*generell!$F$11+1</f>
        <v>34.3381892126186</v>
      </c>
      <c r="F262" s="0" t="n">
        <v>32</v>
      </c>
      <c r="G262" s="0" t="n">
        <v>518</v>
      </c>
      <c r="H262" s="0" t="n">
        <v>542</v>
      </c>
      <c r="I262" s="0" t="n">
        <v>1</v>
      </c>
      <c r="J262" s="0" t="n">
        <v>124</v>
      </c>
      <c r="K262" s="0" t="n">
        <v>0</v>
      </c>
      <c r="L262" s="27" t="n">
        <v>0</v>
      </c>
      <c r="M262" s="0" t="n">
        <v>235</v>
      </c>
      <c r="N262" s="0" t="n">
        <v>560</v>
      </c>
      <c r="O262" s="0" t="n">
        <v>556</v>
      </c>
      <c r="P262" s="0" t="n">
        <v>1</v>
      </c>
      <c r="Q262" s="0" t="n">
        <v>10</v>
      </c>
      <c r="R262" s="27" t="n">
        <v>0</v>
      </c>
      <c r="S262" s="0" t="n">
        <v>267</v>
      </c>
      <c r="T262" s="0" t="n">
        <v>700</v>
      </c>
      <c r="U262" s="0" t="n">
        <v>6</v>
      </c>
      <c r="V262" s="0" t="n">
        <v>0</v>
      </c>
      <c r="W262" s="0" t="s">
        <v>529</v>
      </c>
      <c r="X262" s="27" t="n">
        <v>0</v>
      </c>
      <c r="Y262" s="0" t="n">
        <v>14</v>
      </c>
      <c r="Z262" s="0" t="n">
        <v>682</v>
      </c>
      <c r="AA262" s="0" t="n">
        <v>1</v>
      </c>
      <c r="AB262" s="0" t="n">
        <v>0</v>
      </c>
      <c r="AC262" s="0" t="s">
        <v>530</v>
      </c>
      <c r="AD262" s="27" t="n">
        <v>0</v>
      </c>
      <c r="AE262" s="0" t="n">
        <v>61</v>
      </c>
      <c r="AF262" s="0" t="n">
        <v>603</v>
      </c>
      <c r="AG262" s="0" t="n">
        <v>3</v>
      </c>
      <c r="AH262" s="0" t="n">
        <v>2</v>
      </c>
      <c r="AI262" s="0" t="n">
        <v>362</v>
      </c>
      <c r="AJ262" s="0" t="s">
        <v>531</v>
      </c>
    </row>
    <row r="263" customFormat="false" ht="14.5" hidden="false" customHeight="false" outlineLevel="0" collapsed="false">
      <c r="D263" s="30"/>
      <c r="E263" s="30"/>
    </row>
    <row r="264" customFormat="false" ht="14.5" hidden="false" customHeight="false" outlineLevel="0" collapsed="false">
      <c r="A264" s="12" t="s">
        <v>532</v>
      </c>
      <c r="D264" s="30"/>
      <c r="E264" s="30"/>
      <c r="F264" s="0" t="n">
        <f aca="false">SUM(F265:F301)</f>
        <v>7301</v>
      </c>
      <c r="G264" s="0" t="n">
        <f aca="false">SUM(G265:G301)</f>
        <v>21416</v>
      </c>
      <c r="H264" s="0" t="n">
        <f aca="false">SUM(H265:H301)</f>
        <v>1537</v>
      </c>
      <c r="I264" s="0" t="n">
        <f aca="false">SUM(I265:I301)</f>
        <v>8</v>
      </c>
      <c r="J264" s="0" t="n">
        <v>0</v>
      </c>
      <c r="K264" s="0" t="n">
        <v>0</v>
      </c>
      <c r="L264" s="27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27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27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27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</row>
    <row r="265" customFormat="false" ht="14.5" hidden="false" customHeight="false" outlineLevel="0" collapsed="false">
      <c r="A265" s="0" t="s">
        <v>533</v>
      </c>
      <c r="B265" s="34" t="n">
        <v>18.40883</v>
      </c>
      <c r="C265" s="34" t="n">
        <v>46.07565</v>
      </c>
      <c r="D265" s="30" t="n">
        <f aca="false">(generell!$C$2-C265)/generell!$G$8*generell!$F$9+1</f>
        <v>43.5554174487937</v>
      </c>
      <c r="E265" s="30" t="n">
        <f aca="false">(B265-generell!$B$5)/generell!$G$10*generell!$F$11+1</f>
        <v>30.4540791930138</v>
      </c>
      <c r="F265" s="34" t="n">
        <v>879</v>
      </c>
      <c r="G265" s="34" t="n">
        <v>288</v>
      </c>
      <c r="H265" s="34" t="n">
        <v>0</v>
      </c>
      <c r="I265" s="34" t="n">
        <v>0</v>
      </c>
      <c r="J265" s="34" t="n">
        <v>0</v>
      </c>
      <c r="K265" s="34" t="n">
        <v>0</v>
      </c>
      <c r="L265" s="34" t="n">
        <v>0</v>
      </c>
      <c r="M265" s="34" t="n">
        <v>1000</v>
      </c>
      <c r="N265" s="34" t="n">
        <v>284</v>
      </c>
      <c r="O265" s="34" t="n">
        <v>4</v>
      </c>
      <c r="P265" s="34" t="n">
        <v>0</v>
      </c>
      <c r="Q265" s="34" t="n">
        <v>0</v>
      </c>
      <c r="R265" s="34" t="n">
        <v>0</v>
      </c>
      <c r="S265" s="34" t="n">
        <v>993</v>
      </c>
      <c r="T265" s="34" t="n">
        <v>235</v>
      </c>
      <c r="U265" s="34" t="n">
        <v>7</v>
      </c>
      <c r="V265" s="34" t="n">
        <v>1</v>
      </c>
      <c r="W265" s="34" t="n">
        <v>28</v>
      </c>
      <c r="X265" s="34" t="n">
        <v>0</v>
      </c>
      <c r="Y265" s="34" t="n">
        <v>842</v>
      </c>
      <c r="Z265" s="34" t="n">
        <v>318</v>
      </c>
      <c r="AA265" s="34" t="n">
        <v>10</v>
      </c>
      <c r="AB265" s="34" t="n">
        <v>1</v>
      </c>
      <c r="AC265" s="34" t="s">
        <v>534</v>
      </c>
      <c r="AD265" s="34" t="n">
        <v>0</v>
      </c>
      <c r="AE265" s="34" t="n">
        <v>1164</v>
      </c>
      <c r="AF265" s="34" t="n">
        <v>53</v>
      </c>
      <c r="AG265" s="34" t="n">
        <v>10</v>
      </c>
      <c r="AH265" s="34" t="n">
        <v>0</v>
      </c>
      <c r="AI265" s="0" t="n">
        <v>0</v>
      </c>
      <c r="AJ265" s="0" t="n">
        <v>0</v>
      </c>
    </row>
    <row r="266" customFormat="false" ht="14.5" hidden="false" customHeight="false" outlineLevel="0" collapsed="false">
      <c r="A266" s="0" t="s">
        <v>535</v>
      </c>
      <c r="B266" s="0" t="n">
        <v>18.48415</v>
      </c>
      <c r="C266" s="0" t="n">
        <v>46.12453</v>
      </c>
      <c r="D266" s="30" t="n">
        <f aca="false">(generell!$C$2-C266)/generell!$G$8*generell!$F$9+1</f>
        <v>40.9026336318454</v>
      </c>
      <c r="E266" s="30" t="n">
        <f aca="false">(B266-generell!$B$5)/generell!$G$10*generell!$F$11+1</f>
        <v>33.2990774102329</v>
      </c>
      <c r="F266" s="0" t="n">
        <v>7</v>
      </c>
      <c r="G266" s="0" t="n">
        <v>310</v>
      </c>
      <c r="H266" s="0" t="n">
        <v>1</v>
      </c>
      <c r="I266" s="0" t="n">
        <v>1</v>
      </c>
      <c r="J266" s="0" t="n">
        <v>0</v>
      </c>
      <c r="K266" s="0" t="n">
        <v>0</v>
      </c>
      <c r="L266" s="27" t="n">
        <v>0</v>
      </c>
      <c r="M266" s="0" t="n">
        <v>11</v>
      </c>
      <c r="N266" s="0" t="n">
        <v>404</v>
      </c>
      <c r="O266" s="0" t="n">
        <v>0</v>
      </c>
      <c r="P266" s="0" t="n">
        <v>0</v>
      </c>
      <c r="Q266" s="0" t="n">
        <v>0</v>
      </c>
      <c r="R266" s="27" t="n">
        <v>0</v>
      </c>
      <c r="S266" s="0" t="n">
        <v>30</v>
      </c>
      <c r="T266" s="0" t="n">
        <v>478</v>
      </c>
      <c r="U266" s="0" t="n">
        <v>0</v>
      </c>
      <c r="V266" s="0" t="n">
        <v>0</v>
      </c>
      <c r="W266" s="0" t="n">
        <v>1</v>
      </c>
      <c r="X266" s="27" t="n">
        <v>0</v>
      </c>
      <c r="Y266" s="0" t="n">
        <v>33</v>
      </c>
      <c r="Z266" s="0" t="n">
        <v>448</v>
      </c>
      <c r="AA266" s="0" t="n">
        <v>0</v>
      </c>
      <c r="AB266" s="0" t="n">
        <v>0</v>
      </c>
      <c r="AC266" s="0" t="n">
        <v>0</v>
      </c>
      <c r="AD266" s="27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</row>
    <row r="267" customFormat="false" ht="14.5" hidden="false" customHeight="false" outlineLevel="0" collapsed="false">
      <c r="A267" s="0" t="s">
        <v>536</v>
      </c>
      <c r="B267" s="0" t="n">
        <v>18.64202</v>
      </c>
      <c r="C267" s="0" t="n">
        <v>46.12691</v>
      </c>
      <c r="D267" s="30" t="n">
        <f aca="false">(generell!$C$2-C267)/generell!$G$8*generell!$F$9+1</f>
        <v>40.7734678076976</v>
      </c>
      <c r="E267" s="30" t="n">
        <f aca="false">(B267-generell!$B$5)/generell!$G$10*generell!$F$11+1</f>
        <v>39.2621664775773</v>
      </c>
      <c r="F267" s="0" t="n">
        <v>101</v>
      </c>
      <c r="G267" s="0" t="n">
        <v>1426</v>
      </c>
      <c r="H267" s="0" t="n">
        <v>10</v>
      </c>
      <c r="I267" s="0" t="n">
        <v>0</v>
      </c>
      <c r="J267" s="0" t="n">
        <v>0</v>
      </c>
      <c r="K267" s="0" t="n">
        <v>0</v>
      </c>
      <c r="L267" s="27" t="n">
        <v>0</v>
      </c>
      <c r="M267" s="0" t="n">
        <v>154</v>
      </c>
      <c r="N267" s="0" t="n">
        <v>1569</v>
      </c>
      <c r="O267" s="0" t="n">
        <v>0</v>
      </c>
      <c r="P267" s="0" t="n">
        <v>0</v>
      </c>
      <c r="Q267" s="0" t="n">
        <v>0</v>
      </c>
      <c r="R267" s="27" t="n">
        <v>0</v>
      </c>
      <c r="S267" s="0" t="n">
        <v>144</v>
      </c>
      <c r="T267" s="0" t="n">
        <v>1709</v>
      </c>
      <c r="U267" s="0" t="n">
        <v>10</v>
      </c>
      <c r="V267" s="0" t="n">
        <v>0</v>
      </c>
      <c r="W267" s="0" t="n">
        <v>0</v>
      </c>
      <c r="X267" s="27" t="n">
        <v>0</v>
      </c>
      <c r="Y267" s="0" t="n">
        <v>96</v>
      </c>
      <c r="Z267" s="0" t="n">
        <v>1705</v>
      </c>
      <c r="AA267" s="0" t="n">
        <v>5</v>
      </c>
      <c r="AB267" s="0" t="n">
        <v>0</v>
      </c>
      <c r="AC267" s="0" t="n">
        <v>0</v>
      </c>
      <c r="AD267" s="27" t="n">
        <v>0</v>
      </c>
      <c r="AE267" s="0" t="n">
        <v>341</v>
      </c>
      <c r="AF267" s="0" t="n">
        <v>1497</v>
      </c>
      <c r="AG267" s="0" t="n">
        <v>0</v>
      </c>
      <c r="AH267" s="0" t="n">
        <v>1</v>
      </c>
      <c r="AI267" s="0" t="n">
        <v>4</v>
      </c>
      <c r="AJ267" s="0" t="n">
        <v>10</v>
      </c>
    </row>
    <row r="268" customFormat="false" ht="14.5" hidden="false" customHeight="false" outlineLevel="0" collapsed="false">
      <c r="A268" s="0" t="s">
        <v>537</v>
      </c>
      <c r="B268" s="0" t="n">
        <v>18.37541</v>
      </c>
      <c r="C268" s="0" t="n">
        <v>46.05966</v>
      </c>
      <c r="D268" s="30" t="n">
        <f aca="false">(generell!$C$2-C268)/generell!$G$8*generell!$F$9+1</f>
        <v>44.4232164101891</v>
      </c>
      <c r="E268" s="30" t="n">
        <f aca="false">(B268-generell!$B$5)/generell!$G$10*generell!$F$11+1</f>
        <v>29.191733993605</v>
      </c>
      <c r="F268" s="0" t="n">
        <v>391</v>
      </c>
      <c r="G268" s="0" t="n">
        <v>103</v>
      </c>
      <c r="H268" s="0" t="n">
        <v>5</v>
      </c>
      <c r="I268" s="0" t="n">
        <v>4</v>
      </c>
      <c r="J268" s="0" t="n">
        <v>0</v>
      </c>
      <c r="K268" s="0" t="n">
        <v>0</v>
      </c>
      <c r="L268" s="27" t="n">
        <v>0</v>
      </c>
      <c r="M268" s="0" t="n">
        <v>553</v>
      </c>
      <c r="N268" s="0" t="n">
        <v>23</v>
      </c>
      <c r="O268" s="0" t="n">
        <v>2</v>
      </c>
      <c r="P268" s="0" t="n">
        <v>0</v>
      </c>
      <c r="Q268" s="0" t="n">
        <v>0</v>
      </c>
      <c r="R268" s="27" t="n">
        <v>0</v>
      </c>
      <c r="S268" s="0" t="n">
        <v>500</v>
      </c>
      <c r="T268" s="0" t="n">
        <v>2</v>
      </c>
      <c r="U268" s="0" t="n">
        <v>0</v>
      </c>
      <c r="V268" s="0" t="n">
        <v>2</v>
      </c>
      <c r="W268" s="0" t="n">
        <v>0</v>
      </c>
      <c r="X268" s="27" t="n">
        <v>0</v>
      </c>
      <c r="Y268" s="0" t="n">
        <v>476</v>
      </c>
      <c r="Z268" s="0" t="n">
        <v>0</v>
      </c>
      <c r="AA268" s="0" t="n">
        <v>0</v>
      </c>
      <c r="AB268" s="0" t="n">
        <v>0</v>
      </c>
      <c r="AC268" s="0" t="n">
        <v>0</v>
      </c>
      <c r="AD268" s="27" t="n">
        <v>0</v>
      </c>
      <c r="AE268" s="0" t="n">
        <v>414</v>
      </c>
      <c r="AF268" s="0" t="n">
        <v>89</v>
      </c>
      <c r="AG268" s="0" t="n">
        <v>4</v>
      </c>
      <c r="AH268" s="0" t="n">
        <v>0</v>
      </c>
      <c r="AI268" s="0" t="n">
        <v>0</v>
      </c>
      <c r="AJ268" s="0" t="n">
        <v>0</v>
      </c>
    </row>
    <row r="269" customFormat="false" ht="14.5" hidden="false" customHeight="false" outlineLevel="0" collapsed="false">
      <c r="A269" s="0" t="s">
        <v>538</v>
      </c>
      <c r="B269" s="0" t="n">
        <v>18.55877</v>
      </c>
      <c r="C269" s="0" t="n">
        <v>46.16191</v>
      </c>
      <c r="D269" s="30" t="n">
        <f aca="false">(generell!$C$2-C269)/generell!$G$8*generell!$F$9+1</f>
        <v>38.8739703937617</v>
      </c>
      <c r="E269" s="30" t="n">
        <f aca="false">(B269-generell!$B$5)/generell!$G$10*generell!$F$11+1</f>
        <v>36.1176351235745</v>
      </c>
      <c r="F269" s="0" t="n">
        <v>7</v>
      </c>
      <c r="G269" s="0" t="n">
        <v>623</v>
      </c>
      <c r="H269" s="0" t="n">
        <v>0</v>
      </c>
      <c r="I269" s="0" t="n">
        <v>0</v>
      </c>
      <c r="J269" s="0" t="n">
        <v>0</v>
      </c>
      <c r="K269" s="0" t="n">
        <v>0</v>
      </c>
      <c r="L269" s="27" t="n">
        <v>0</v>
      </c>
      <c r="M269" s="0" t="n">
        <v>45</v>
      </c>
      <c r="N269" s="0" t="n">
        <v>766</v>
      </c>
      <c r="O269" s="0" t="n">
        <v>1</v>
      </c>
      <c r="P269" s="0" t="n">
        <v>0</v>
      </c>
      <c r="Q269" s="0" t="n">
        <v>0</v>
      </c>
      <c r="R269" s="27" t="n">
        <v>0</v>
      </c>
      <c r="S269" s="0" t="n">
        <v>75</v>
      </c>
      <c r="T269" s="0" t="n">
        <v>813</v>
      </c>
      <c r="U269" s="0" t="n">
        <v>1</v>
      </c>
      <c r="V269" s="0" t="n">
        <v>0</v>
      </c>
      <c r="W269" s="0" t="n">
        <v>12</v>
      </c>
      <c r="X269" s="27" t="n">
        <v>0</v>
      </c>
      <c r="Y269" s="0" t="n">
        <v>33</v>
      </c>
      <c r="Z269" s="0" t="n">
        <v>784</v>
      </c>
      <c r="AA269" s="0" t="n">
        <v>0</v>
      </c>
      <c r="AB269" s="0" t="n">
        <v>1</v>
      </c>
      <c r="AC269" s="0" t="n">
        <v>0</v>
      </c>
      <c r="AD269" s="27" t="n">
        <v>0</v>
      </c>
      <c r="AE269" s="0" t="n">
        <v>44</v>
      </c>
      <c r="AF269" s="0" t="n">
        <v>575</v>
      </c>
      <c r="AG269" s="0" t="n">
        <v>0</v>
      </c>
      <c r="AH269" s="0" t="n">
        <v>0</v>
      </c>
      <c r="AI269" s="0" t="n">
        <v>1</v>
      </c>
      <c r="AJ269" s="0" t="n">
        <v>12</v>
      </c>
    </row>
    <row r="270" customFormat="false" ht="14.5" hidden="false" customHeight="false" outlineLevel="0" collapsed="false">
      <c r="A270" s="0" t="s">
        <v>539</v>
      </c>
      <c r="B270" s="0" t="n">
        <v>18.52364</v>
      </c>
      <c r="C270" s="0" t="n">
        <v>46.10835</v>
      </c>
      <c r="D270" s="30" t="n">
        <f aca="false">(generell!$C$2-C270)/generell!$G$8*generell!$F$9+1</f>
        <v>41.7807441506306</v>
      </c>
      <c r="E270" s="30" t="n">
        <f aca="false">(B270-generell!$B$5)/generell!$G$10*generell!$F$11+1</f>
        <v>34.7906995504079</v>
      </c>
      <c r="F270" s="0" t="n">
        <v>146</v>
      </c>
      <c r="G270" s="0" t="n">
        <v>485</v>
      </c>
      <c r="H270" s="0" t="n">
        <v>1</v>
      </c>
      <c r="I270" s="0" t="n">
        <v>0</v>
      </c>
      <c r="J270" s="0" t="n">
        <v>0</v>
      </c>
      <c r="K270" s="0" t="n">
        <v>0</v>
      </c>
      <c r="L270" s="27" t="n">
        <v>0</v>
      </c>
      <c r="M270" s="0" t="n">
        <v>134</v>
      </c>
      <c r="N270" s="0" t="n">
        <v>620</v>
      </c>
      <c r="O270" s="0" t="n">
        <v>0</v>
      </c>
      <c r="P270" s="0" t="n">
        <v>0</v>
      </c>
      <c r="Q270" s="0" t="n">
        <v>0</v>
      </c>
      <c r="R270" s="27" t="n">
        <v>0</v>
      </c>
      <c r="S270" s="0" t="n">
        <v>135</v>
      </c>
      <c r="T270" s="0" t="n">
        <v>669</v>
      </c>
      <c r="U270" s="0" t="n">
        <v>0</v>
      </c>
      <c r="V270" s="0" t="n">
        <v>0</v>
      </c>
      <c r="W270" s="0" t="n">
        <v>0</v>
      </c>
      <c r="X270" s="27" t="n">
        <v>0</v>
      </c>
      <c r="Y270" s="0" t="n">
        <v>108</v>
      </c>
      <c r="Z270" s="0" t="n">
        <v>672</v>
      </c>
      <c r="AA270" s="0" t="n">
        <v>0</v>
      </c>
      <c r="AB270" s="0" t="n">
        <v>0</v>
      </c>
      <c r="AC270" s="0" t="n">
        <v>0</v>
      </c>
      <c r="AD270" s="27" t="n">
        <v>0</v>
      </c>
      <c r="AE270" s="0" t="n">
        <v>123</v>
      </c>
      <c r="AF270" s="0" t="n">
        <v>659</v>
      </c>
      <c r="AG270" s="0" t="n">
        <v>1</v>
      </c>
      <c r="AH270" s="0" t="n">
        <v>0</v>
      </c>
      <c r="AI270" s="0" t="n">
        <v>0</v>
      </c>
      <c r="AJ270" s="0" t="n">
        <v>0</v>
      </c>
    </row>
    <row r="271" customFormat="false" ht="14.5" hidden="false" customHeight="false" outlineLevel="0" collapsed="false">
      <c r="A271" s="0" t="s">
        <v>540</v>
      </c>
      <c r="B271" s="0" t="n">
        <v>18.4954</v>
      </c>
      <c r="C271" s="0" t="n">
        <v>46.2568</v>
      </c>
      <c r="D271" s="30" t="n">
        <f aca="false">(generell!$C$2-C271)/generell!$G$8*generell!$F$9+1</f>
        <v>33.7241615478077</v>
      </c>
      <c r="E271" s="30" t="n">
        <f aca="false">(B271-generell!$B$5)/generell!$G$10*generell!$F$11+1</f>
        <v>33.7240140796927</v>
      </c>
      <c r="F271" s="0" t="n">
        <v>185</v>
      </c>
      <c r="G271" s="0" t="n">
        <v>2238</v>
      </c>
      <c r="H271" s="0" t="n">
        <v>71</v>
      </c>
      <c r="I271" s="0" t="n">
        <v>0</v>
      </c>
      <c r="J271" s="0" t="n">
        <v>0</v>
      </c>
      <c r="K271" s="0" t="n">
        <v>0</v>
      </c>
      <c r="L271" s="27" t="n">
        <v>0</v>
      </c>
      <c r="M271" s="0" t="n">
        <v>144</v>
      </c>
      <c r="N271" s="0" t="n">
        <v>2286</v>
      </c>
      <c r="O271" s="0" t="n">
        <v>54</v>
      </c>
      <c r="P271" s="0" t="n">
        <v>0</v>
      </c>
      <c r="Q271" s="0" t="n">
        <v>2</v>
      </c>
      <c r="R271" s="27" t="n">
        <v>0</v>
      </c>
      <c r="S271" s="0" t="n">
        <v>156</v>
      </c>
      <c r="T271" s="0" t="n">
        <v>2378</v>
      </c>
      <c r="U271" s="0" t="n">
        <v>41</v>
      </c>
      <c r="V271" s="0" t="n">
        <v>0</v>
      </c>
      <c r="W271" s="0" t="n">
        <v>2</v>
      </c>
      <c r="X271" s="27" t="n">
        <v>0</v>
      </c>
      <c r="Y271" s="0" t="n">
        <v>290</v>
      </c>
      <c r="Z271" s="0" t="n">
        <v>2109</v>
      </c>
      <c r="AA271" s="0" t="n">
        <v>39</v>
      </c>
      <c r="AB271" s="0" t="n">
        <v>2</v>
      </c>
      <c r="AC271" s="0" t="n">
        <v>0</v>
      </c>
      <c r="AD271" s="27" t="n">
        <v>0</v>
      </c>
      <c r="AE271" s="0" t="n">
        <v>242</v>
      </c>
      <c r="AF271" s="0" t="n">
        <v>2226</v>
      </c>
      <c r="AG271" s="0" t="n">
        <v>1</v>
      </c>
      <c r="AH271" s="0" t="n">
        <v>0</v>
      </c>
      <c r="AI271" s="0" t="n">
        <v>0</v>
      </c>
      <c r="AJ271" s="0" t="n">
        <v>13</v>
      </c>
    </row>
    <row r="272" customFormat="false" ht="14.5" hidden="false" customHeight="false" outlineLevel="0" collapsed="false">
      <c r="A272" s="0" t="s">
        <v>541</v>
      </c>
      <c r="B272" s="0" t="n">
        <v>18.4144</v>
      </c>
      <c r="C272" s="0" t="n">
        <v>46.00962</v>
      </c>
      <c r="D272" s="30" t="n">
        <f aca="false">(generell!$C$2-C272)/generell!$G$8*generell!$F$9+1</f>
        <v>47.138954998571</v>
      </c>
      <c r="E272" s="30" t="n">
        <f aca="false">(B272-generell!$B$5)/generell!$G$10*generell!$F$11+1</f>
        <v>30.6644700595819</v>
      </c>
      <c r="F272" s="0" t="n">
        <v>14</v>
      </c>
      <c r="G272" s="0" t="n">
        <v>251</v>
      </c>
      <c r="H272" s="0" t="n">
        <v>0</v>
      </c>
      <c r="I272" s="0" t="n">
        <v>0</v>
      </c>
      <c r="J272" s="0" t="n">
        <v>0</v>
      </c>
      <c r="K272" s="0" t="n">
        <v>0</v>
      </c>
      <c r="L272" s="27" t="n">
        <v>0</v>
      </c>
      <c r="M272" s="0" t="n">
        <v>36</v>
      </c>
      <c r="N272" s="0" t="n">
        <v>317</v>
      </c>
      <c r="O272" s="0" t="n">
        <v>0</v>
      </c>
      <c r="P272" s="0" t="n">
        <v>0</v>
      </c>
      <c r="Q272" s="0" t="n">
        <v>0</v>
      </c>
      <c r="R272" s="27" t="n">
        <v>0</v>
      </c>
      <c r="S272" s="0" t="n">
        <v>60</v>
      </c>
      <c r="T272" s="0" t="n">
        <v>314</v>
      </c>
      <c r="U272" s="0" t="n">
        <v>11</v>
      </c>
      <c r="V272" s="0" t="n">
        <v>0</v>
      </c>
      <c r="W272" s="0" t="n">
        <v>0</v>
      </c>
      <c r="X272" s="27" t="n">
        <v>0</v>
      </c>
      <c r="Y272" s="0" t="n">
        <v>10</v>
      </c>
      <c r="Z272" s="0" t="n">
        <v>331</v>
      </c>
      <c r="AA272" s="0" t="n">
        <v>0</v>
      </c>
      <c r="AB272" s="0" t="n">
        <v>0</v>
      </c>
      <c r="AC272" s="0" t="n">
        <v>0</v>
      </c>
      <c r="AD272" s="27" t="n">
        <v>0</v>
      </c>
      <c r="AE272" s="0" t="n">
        <v>16</v>
      </c>
      <c r="AF272" s="0" t="n">
        <v>353</v>
      </c>
      <c r="AG272" s="0" t="n">
        <v>0</v>
      </c>
      <c r="AH272" s="0" t="n">
        <v>0</v>
      </c>
      <c r="AI272" s="0" t="n">
        <v>1</v>
      </c>
      <c r="AJ272" s="0" t="n">
        <v>0</v>
      </c>
    </row>
    <row r="273" customFormat="false" ht="14.5" hidden="false" customHeight="false" outlineLevel="0" collapsed="false">
      <c r="A273" s="0" t="s">
        <v>542</v>
      </c>
      <c r="B273" s="0" t="n">
        <v>18.56998</v>
      </c>
      <c r="C273" s="0" t="n">
        <v>46.08823</v>
      </c>
      <c r="D273" s="30" t="n">
        <f aca="false">(generell!$C$2-C273)/generell!$G$8*generell!$F$9+1</f>
        <v>42.8726838068704</v>
      </c>
      <c r="E273" s="30" t="n">
        <f aca="false">(B273-generell!$B$5)/generell!$G$10*generell!$F$11+1</f>
        <v>36.5410609070986</v>
      </c>
      <c r="F273" s="0" t="n">
        <v>50</v>
      </c>
      <c r="G273" s="0" t="n">
        <v>1337</v>
      </c>
      <c r="H273" s="0" t="n">
        <v>5</v>
      </c>
      <c r="I273" s="0" t="n">
        <v>0</v>
      </c>
      <c r="J273" s="0" t="n">
        <v>0</v>
      </c>
      <c r="K273" s="0" t="n">
        <v>0</v>
      </c>
      <c r="L273" s="27" t="n">
        <v>0</v>
      </c>
      <c r="M273" s="0" t="n">
        <v>47</v>
      </c>
      <c r="N273" s="0" t="n">
        <v>1637</v>
      </c>
      <c r="O273" s="0" t="n">
        <v>7</v>
      </c>
      <c r="P273" s="0" t="n">
        <v>0</v>
      </c>
      <c r="Q273" s="0" t="n">
        <v>0</v>
      </c>
      <c r="R273" s="27" t="n">
        <v>0</v>
      </c>
      <c r="S273" s="0" t="n">
        <v>81</v>
      </c>
      <c r="T273" s="0" t="n">
        <v>1522</v>
      </c>
      <c r="U273" s="0" t="n">
        <v>0</v>
      </c>
      <c r="V273" s="0" t="n">
        <v>0</v>
      </c>
      <c r="W273" s="0" t="n">
        <v>0</v>
      </c>
      <c r="X273" s="27" t="n">
        <v>0</v>
      </c>
      <c r="Y273" s="0" t="n">
        <v>67</v>
      </c>
      <c r="Z273" s="0" t="n">
        <v>1562</v>
      </c>
      <c r="AA273" s="0" t="n">
        <v>0</v>
      </c>
      <c r="AB273" s="0" t="n">
        <v>0</v>
      </c>
      <c r="AC273" s="0" t="n">
        <v>0</v>
      </c>
      <c r="AD273" s="27" t="n">
        <v>0</v>
      </c>
      <c r="AE273" s="0" t="n">
        <v>88</v>
      </c>
      <c r="AF273" s="0" t="n">
        <v>1616</v>
      </c>
      <c r="AG273" s="0" t="n">
        <v>1</v>
      </c>
      <c r="AH273" s="0" t="n">
        <v>0</v>
      </c>
      <c r="AI273" s="0" t="n">
        <v>0</v>
      </c>
      <c r="AJ273" s="0" t="n">
        <v>1</v>
      </c>
    </row>
    <row r="274" customFormat="false" ht="14.5" hidden="false" customHeight="false" outlineLevel="0" collapsed="false">
      <c r="A274" s="0" t="s">
        <v>543</v>
      </c>
      <c r="B274" s="0" t="n">
        <v>18.45171</v>
      </c>
      <c r="C274" s="0" t="n">
        <v>46.05959</v>
      </c>
      <c r="D274" s="30" t="n">
        <f aca="false">(generell!$C$2-C274)/generell!$G$8*generell!$F$9+1</f>
        <v>44.427015405017</v>
      </c>
      <c r="E274" s="30" t="n">
        <f aca="false">(B274-generell!$B$5)/generell!$G$10*generell!$F$11+1</f>
        <v>32.0737489162526</v>
      </c>
      <c r="F274" s="0" t="n">
        <v>22</v>
      </c>
      <c r="G274" s="0" t="n">
        <v>292</v>
      </c>
      <c r="H274" s="0" t="n">
        <v>326</v>
      </c>
      <c r="I274" s="0" t="n">
        <v>0</v>
      </c>
      <c r="J274" s="0" t="n">
        <v>3</v>
      </c>
      <c r="K274" s="0" t="n">
        <v>0</v>
      </c>
      <c r="L274" s="27" t="n">
        <v>0</v>
      </c>
      <c r="M274" s="0" t="n">
        <v>53</v>
      </c>
      <c r="N274" s="0" t="n">
        <v>307</v>
      </c>
      <c r="O274" s="0" t="n">
        <v>352</v>
      </c>
      <c r="P274" s="0" t="n">
        <v>0</v>
      </c>
      <c r="Q274" s="0" t="n">
        <v>0</v>
      </c>
      <c r="R274" s="27" t="n">
        <v>0</v>
      </c>
      <c r="S274" s="0" t="n">
        <v>54</v>
      </c>
      <c r="T274" s="0" t="n">
        <v>347</v>
      </c>
      <c r="U274" s="0" t="n">
        <v>407</v>
      </c>
      <c r="V274" s="0" t="n">
        <v>0</v>
      </c>
      <c r="W274" s="0" t="n">
        <v>0</v>
      </c>
      <c r="X274" s="27" t="n">
        <v>0</v>
      </c>
      <c r="Y274" s="0" t="n">
        <v>31</v>
      </c>
      <c r="Z274" s="0" t="n">
        <v>368</v>
      </c>
      <c r="AA274" s="0" t="n">
        <v>0</v>
      </c>
      <c r="AB274" s="0" t="n">
        <v>0</v>
      </c>
      <c r="AC274" s="0" t="s">
        <v>544</v>
      </c>
      <c r="AD274" s="27" t="n">
        <v>0</v>
      </c>
      <c r="AE274" s="0" t="n">
        <v>163</v>
      </c>
      <c r="AF274" s="0" t="n">
        <v>341</v>
      </c>
      <c r="AG274" s="0" t="n">
        <v>0</v>
      </c>
      <c r="AH274" s="0" t="n">
        <v>0</v>
      </c>
      <c r="AI274" s="0" t="n">
        <v>287</v>
      </c>
      <c r="AJ274" s="0" t="n">
        <v>0</v>
      </c>
    </row>
    <row r="275" customFormat="false" ht="14.5" hidden="false" customHeight="false" outlineLevel="0" collapsed="false">
      <c r="A275" s="0" t="s">
        <v>545</v>
      </c>
      <c r="B275" s="0" t="n">
        <v>18.47317</v>
      </c>
      <c r="C275" s="0" t="n">
        <v>46.10252</v>
      </c>
      <c r="D275" s="30" t="n">
        <f aca="false">(generell!$C$2-C275)/generell!$G$8*generell!$F$9+1</f>
        <v>42.0971461484379</v>
      </c>
      <c r="E275" s="30" t="n">
        <f aca="false">(B275-generell!$B$5)/generell!$G$10*generell!$F$11+1</f>
        <v>32.8843392208401</v>
      </c>
      <c r="F275" s="0" t="n">
        <v>364</v>
      </c>
      <c r="G275" s="0" t="n">
        <v>120</v>
      </c>
      <c r="H275" s="0" t="n">
        <v>2</v>
      </c>
      <c r="I275" s="0" t="n">
        <v>0</v>
      </c>
      <c r="J275" s="0" t="n">
        <v>0</v>
      </c>
      <c r="K275" s="0" t="n">
        <v>0</v>
      </c>
      <c r="L275" s="27" t="n">
        <v>0</v>
      </c>
      <c r="M275" s="0" t="n">
        <v>479</v>
      </c>
      <c r="N275" s="0" t="n">
        <v>75</v>
      </c>
      <c r="O275" s="0" t="n">
        <v>0</v>
      </c>
      <c r="P275" s="0" t="n">
        <v>0</v>
      </c>
      <c r="Q275" s="0" t="n">
        <v>0</v>
      </c>
      <c r="R275" s="27" t="n">
        <v>0</v>
      </c>
      <c r="S275" s="0" t="n">
        <v>516</v>
      </c>
      <c r="T275" s="0" t="n">
        <v>6</v>
      </c>
      <c r="U275" s="0" t="n">
        <v>0</v>
      </c>
      <c r="V275" s="0" t="n">
        <v>0</v>
      </c>
      <c r="W275" s="0" t="n">
        <v>0</v>
      </c>
      <c r="X275" s="27" t="n">
        <v>0</v>
      </c>
      <c r="Y275" s="0" t="n">
        <v>546</v>
      </c>
      <c r="Z275" s="0" t="n">
        <v>4</v>
      </c>
      <c r="AA275" s="0" t="n">
        <v>1</v>
      </c>
      <c r="AB275" s="0" t="n">
        <v>0</v>
      </c>
      <c r="AC275" s="0" t="n">
        <v>0</v>
      </c>
      <c r="AD275" s="27" t="n">
        <v>0</v>
      </c>
      <c r="AE275" s="0" t="n">
        <v>526</v>
      </c>
      <c r="AF275" s="0" t="n">
        <v>5</v>
      </c>
      <c r="AG275" s="0" t="n">
        <v>0</v>
      </c>
      <c r="AH275" s="0" t="n">
        <v>0</v>
      </c>
      <c r="AI275" s="0" t="n">
        <v>0</v>
      </c>
      <c r="AJ275" s="0" t="n">
        <v>0</v>
      </c>
    </row>
    <row r="276" customFormat="false" ht="14.5" hidden="false" customHeight="false" outlineLevel="0" collapsed="false">
      <c r="A276" s="0" t="s">
        <v>546</v>
      </c>
      <c r="B276" s="31" t="n">
        <v>18.46183</v>
      </c>
      <c r="C276" s="31" t="n">
        <v>46.02703</v>
      </c>
      <c r="D276" s="30" t="n">
        <f aca="false">(generell!$C$2-C276)/generell!$G$8*generell!$F$9+1</f>
        <v>46.1940907135242</v>
      </c>
      <c r="E276" s="30" t="n">
        <f aca="false">(B276-generell!$B$5)/generell!$G$10*generell!$F$11+1</f>
        <v>32.4560030580245</v>
      </c>
      <c r="F276" s="31" t="n">
        <v>36</v>
      </c>
      <c r="G276" s="31" t="n">
        <v>883</v>
      </c>
      <c r="H276" s="31" t="n">
        <v>21</v>
      </c>
      <c r="I276" s="31" t="n">
        <v>1</v>
      </c>
      <c r="J276" s="31" t="n">
        <v>0</v>
      </c>
      <c r="K276" s="31" t="n">
        <v>0</v>
      </c>
      <c r="L276" s="31" t="n">
        <v>0</v>
      </c>
      <c r="M276" s="31" t="n">
        <v>30</v>
      </c>
      <c r="N276" s="31" t="n">
        <v>1053</v>
      </c>
      <c r="O276" s="31" t="n">
        <v>9</v>
      </c>
      <c r="P276" s="31" t="n">
        <v>0</v>
      </c>
      <c r="Q276" s="31" t="n">
        <v>1</v>
      </c>
      <c r="R276" s="31" t="n">
        <v>0</v>
      </c>
      <c r="S276" s="31" t="n">
        <v>40</v>
      </c>
      <c r="T276" s="31" t="n">
        <v>1196</v>
      </c>
      <c r="U276" s="31" t="n">
        <v>24</v>
      </c>
      <c r="V276" s="31" t="n">
        <v>0</v>
      </c>
      <c r="W276" s="31" t="n">
        <v>0</v>
      </c>
      <c r="X276" s="31" t="n">
        <v>0</v>
      </c>
      <c r="Y276" s="31" t="n">
        <v>46</v>
      </c>
      <c r="Z276" s="31" t="n">
        <v>1142</v>
      </c>
      <c r="AA276" s="31" t="n">
        <v>15</v>
      </c>
      <c r="AB276" s="31" t="n">
        <v>0</v>
      </c>
      <c r="AC276" s="31" t="n">
        <v>1</v>
      </c>
      <c r="AD276" s="31" t="n">
        <v>0</v>
      </c>
      <c r="AE276" s="31" t="n">
        <v>120</v>
      </c>
      <c r="AF276" s="31" t="n">
        <v>1078</v>
      </c>
      <c r="AG276" s="31" t="n">
        <v>2</v>
      </c>
      <c r="AH276" s="31" t="n">
        <v>0</v>
      </c>
      <c r="AI276" s="31" t="n">
        <v>0</v>
      </c>
      <c r="AJ276" s="31" t="n">
        <v>1</v>
      </c>
    </row>
    <row r="277" customFormat="false" ht="14.5" hidden="false" customHeight="false" outlineLevel="0" collapsed="false">
      <c r="A277" s="0" t="s">
        <v>547</v>
      </c>
      <c r="B277" s="0" t="n">
        <v>18.52364</v>
      </c>
      <c r="C277" s="0" t="n">
        <v>46.10835</v>
      </c>
      <c r="D277" s="30" t="n">
        <f aca="false">(generell!$C$2-C277)/generell!$G$8*generell!$F$9+1</f>
        <v>41.7807441506306</v>
      </c>
      <c r="E277" s="30" t="n">
        <f aca="false">(B277-generell!$B$5)/generell!$G$10*generell!$F$11+1</f>
        <v>34.7906995504079</v>
      </c>
      <c r="F277" s="0" t="n">
        <v>21</v>
      </c>
      <c r="G277" s="0" t="n">
        <v>750</v>
      </c>
      <c r="H277" s="0" t="n">
        <v>0</v>
      </c>
      <c r="I277" s="0" t="n">
        <v>0</v>
      </c>
      <c r="J277" s="0" t="n">
        <v>3</v>
      </c>
      <c r="K277" s="0" t="n">
        <v>0</v>
      </c>
      <c r="L277" s="27" t="n">
        <v>0</v>
      </c>
      <c r="M277" s="0" t="n">
        <v>38</v>
      </c>
      <c r="N277" s="0" t="n">
        <v>854</v>
      </c>
      <c r="O277" s="0" t="n">
        <v>1</v>
      </c>
      <c r="P277" s="0" t="n">
        <v>0</v>
      </c>
      <c r="Q277" s="0" t="n">
        <v>0</v>
      </c>
      <c r="R277" s="27" t="n">
        <v>0</v>
      </c>
      <c r="S277" s="0" t="n">
        <v>42</v>
      </c>
      <c r="T277" s="0" t="n">
        <v>932</v>
      </c>
      <c r="U277" s="0" t="n">
        <v>1</v>
      </c>
      <c r="V277" s="0" t="n">
        <v>0</v>
      </c>
      <c r="W277" s="0" t="n">
        <v>1</v>
      </c>
      <c r="X277" s="27" t="n">
        <v>0</v>
      </c>
      <c r="Y277" s="0" t="n">
        <v>35</v>
      </c>
      <c r="Z277" s="0" t="n">
        <v>939</v>
      </c>
      <c r="AA277" s="0" t="n">
        <v>0</v>
      </c>
      <c r="AB277" s="0" t="n">
        <v>0</v>
      </c>
      <c r="AC277" s="0" t="n">
        <v>0</v>
      </c>
      <c r="AD277" s="27" t="n">
        <v>0</v>
      </c>
      <c r="AE277" s="0" t="n">
        <v>53</v>
      </c>
      <c r="AF277" s="0" t="n">
        <v>938</v>
      </c>
      <c r="AG277" s="0" t="n">
        <v>0</v>
      </c>
      <c r="AH277" s="0" t="n">
        <v>0</v>
      </c>
      <c r="AI277" s="0" t="n">
        <v>0</v>
      </c>
      <c r="AJ277" s="0" t="n">
        <v>1</v>
      </c>
    </row>
    <row r="278" customFormat="false" ht="14.5" hidden="false" customHeight="false" outlineLevel="0" collapsed="false">
      <c r="A278" s="0" t="s">
        <v>548</v>
      </c>
      <c r="B278" s="0" t="n">
        <v>18.47385</v>
      </c>
      <c r="C278" s="0" t="n">
        <v>46.15593</v>
      </c>
      <c r="D278" s="30" t="n">
        <f aca="false">(generell!$C$2-C278)/generell!$G$8*generell!$F$9+1</f>
        <v>39.1985130947714</v>
      </c>
      <c r="E278" s="30" t="n">
        <f aca="false">(B278-generell!$B$5)/generell!$G$10*generell!$F$11+1</f>
        <v>32.9100242817496</v>
      </c>
      <c r="F278" s="0" t="n">
        <v>27</v>
      </c>
      <c r="G278" s="0" t="n">
        <v>444</v>
      </c>
      <c r="H278" s="0" t="n">
        <v>0</v>
      </c>
      <c r="I278" s="0" t="n">
        <v>0</v>
      </c>
      <c r="J278" s="0" t="n">
        <v>0</v>
      </c>
      <c r="K278" s="0" t="n">
        <v>0</v>
      </c>
      <c r="L278" s="27" t="n">
        <v>0</v>
      </c>
      <c r="M278" s="0" t="n">
        <v>16</v>
      </c>
      <c r="N278" s="0" t="n">
        <v>450</v>
      </c>
      <c r="O278" s="0" t="n">
        <v>0</v>
      </c>
      <c r="P278" s="0" t="n">
        <v>0</v>
      </c>
      <c r="Q278" s="0" t="n">
        <v>0</v>
      </c>
      <c r="R278" s="27" t="n">
        <v>0</v>
      </c>
      <c r="S278" s="0" t="n">
        <v>15</v>
      </c>
      <c r="T278" s="0" t="n">
        <v>475</v>
      </c>
      <c r="U278" s="0" t="n">
        <v>0</v>
      </c>
      <c r="V278" s="0" t="n">
        <v>0</v>
      </c>
      <c r="W278" s="0" t="n">
        <v>0</v>
      </c>
      <c r="X278" s="27" t="n">
        <v>0</v>
      </c>
      <c r="Y278" s="0" t="n">
        <v>12</v>
      </c>
      <c r="Z278" s="0" t="n">
        <v>456</v>
      </c>
      <c r="AA278" s="0" t="n">
        <v>0</v>
      </c>
      <c r="AB278" s="0" t="n">
        <v>0</v>
      </c>
      <c r="AC278" s="0" t="n">
        <v>0</v>
      </c>
      <c r="AD278" s="27" t="n">
        <v>0</v>
      </c>
      <c r="AE278" s="0" t="n">
        <v>30</v>
      </c>
      <c r="AF278" s="0" t="n">
        <v>467</v>
      </c>
      <c r="AG278" s="0" t="n">
        <v>0</v>
      </c>
      <c r="AH278" s="0" t="n">
        <v>0</v>
      </c>
      <c r="AI278" s="0" t="n">
        <v>0</v>
      </c>
      <c r="AJ278" s="0" t="n">
        <v>0</v>
      </c>
    </row>
    <row r="279" customFormat="false" ht="14.5" hidden="false" customHeight="false" outlineLevel="0" collapsed="false">
      <c r="A279" s="0" t="s">
        <v>549</v>
      </c>
      <c r="B279" s="0" t="n">
        <v>18.51334</v>
      </c>
      <c r="C279" s="0" t="n">
        <v>46.07526</v>
      </c>
      <c r="D279" s="30" t="n">
        <f aca="false">(generell!$C$2-C279)/generell!$G$8*generell!$F$9+1</f>
        <v>43.5765832771205</v>
      </c>
      <c r="E279" s="30" t="n">
        <f aca="false">(B279-generell!$B$5)/generell!$G$10*generell!$F$11+1</f>
        <v>34.4016464219247</v>
      </c>
      <c r="F279" s="0" t="n">
        <v>133</v>
      </c>
      <c r="G279" s="0" t="n">
        <v>272</v>
      </c>
      <c r="H279" s="0" t="n">
        <v>118</v>
      </c>
      <c r="I279" s="0" t="n">
        <v>0</v>
      </c>
      <c r="J279" s="0" t="n">
        <v>4</v>
      </c>
      <c r="K279" s="0" t="n">
        <v>0</v>
      </c>
      <c r="L279" s="27" t="n">
        <v>0</v>
      </c>
      <c r="M279" s="0" t="n">
        <v>284</v>
      </c>
      <c r="N279" s="0" t="n">
        <v>342</v>
      </c>
      <c r="O279" s="0" t="n">
        <v>112</v>
      </c>
      <c r="P279" s="0" t="n">
        <v>0</v>
      </c>
      <c r="Q279" s="0" t="n">
        <v>0</v>
      </c>
      <c r="R279" s="27" t="n">
        <v>0</v>
      </c>
      <c r="S279" s="0" t="n">
        <v>245</v>
      </c>
      <c r="T279" s="0" t="n">
        <v>398</v>
      </c>
      <c r="U279" s="0" t="n">
        <v>88</v>
      </c>
      <c r="V279" s="0" t="n">
        <v>0</v>
      </c>
      <c r="W279" s="0" t="n">
        <v>0</v>
      </c>
      <c r="X279" s="27" t="n">
        <v>0</v>
      </c>
      <c r="Y279" s="0" t="n">
        <v>224</v>
      </c>
      <c r="Z279" s="0" t="n">
        <v>384</v>
      </c>
      <c r="AA279" s="0" t="n">
        <v>103</v>
      </c>
      <c r="AB279" s="0" t="n">
        <v>0</v>
      </c>
      <c r="AC279" s="0" t="n">
        <v>0</v>
      </c>
      <c r="AD279" s="27" t="n">
        <v>0</v>
      </c>
      <c r="AE279" s="0" t="n">
        <v>203</v>
      </c>
      <c r="AF279" s="0" t="n">
        <v>386</v>
      </c>
      <c r="AG279" s="0" t="n">
        <v>0</v>
      </c>
      <c r="AH279" s="0" t="n">
        <v>0</v>
      </c>
      <c r="AI279" s="0" t="n">
        <v>78</v>
      </c>
      <c r="AJ279" s="0" t="n">
        <v>0</v>
      </c>
    </row>
    <row r="280" customFormat="false" ht="14.5" hidden="false" customHeight="false" outlineLevel="0" collapsed="false">
      <c r="A280" s="0" t="s">
        <v>550</v>
      </c>
      <c r="B280" s="0" t="n">
        <v>18.54509</v>
      </c>
      <c r="C280" s="0" t="n">
        <v>46.05667</v>
      </c>
      <c r="D280" s="30" t="n">
        <f aca="false">(generell!$C$2-C280)/generell!$G$8*generell!$F$9+1</f>
        <v>44.5854877606942</v>
      </c>
      <c r="E280" s="30" t="n">
        <f aca="false">(B280-generell!$B$5)/generell!$G$10*generell!$F$11+1</f>
        <v>35.6009121335114</v>
      </c>
      <c r="F280" s="0" t="n">
        <v>47</v>
      </c>
      <c r="G280" s="0" t="n">
        <v>294</v>
      </c>
      <c r="H280" s="0" t="n">
        <v>153</v>
      </c>
      <c r="I280" s="0" t="n">
        <v>0</v>
      </c>
      <c r="J280" s="0" t="n">
        <v>2</v>
      </c>
      <c r="K280" s="0" t="n">
        <v>0</v>
      </c>
      <c r="L280" s="27" t="n">
        <v>0</v>
      </c>
      <c r="M280" s="0" t="n">
        <v>65</v>
      </c>
      <c r="N280" s="0" t="n">
        <v>366</v>
      </c>
      <c r="O280" s="0" t="n">
        <v>150</v>
      </c>
      <c r="P280" s="0" t="n">
        <v>0</v>
      </c>
      <c r="Q280" s="0" t="n">
        <v>0</v>
      </c>
      <c r="R280" s="27" t="n">
        <v>0</v>
      </c>
      <c r="S280" s="0" t="n">
        <v>74</v>
      </c>
      <c r="T280" s="0" t="n">
        <v>390</v>
      </c>
      <c r="U280" s="0" t="n">
        <v>133</v>
      </c>
      <c r="V280" s="0" t="n">
        <v>0</v>
      </c>
      <c r="W280" s="0" t="n">
        <v>0</v>
      </c>
      <c r="X280" s="27" t="n">
        <v>0</v>
      </c>
      <c r="Y280" s="0" t="n">
        <v>58</v>
      </c>
      <c r="Z280" s="0" t="n">
        <v>410</v>
      </c>
      <c r="AA280" s="0" t="n">
        <v>1</v>
      </c>
      <c r="AB280" s="0" t="n">
        <v>0</v>
      </c>
      <c r="AC280" s="0" t="s">
        <v>551</v>
      </c>
      <c r="AD280" s="27" t="n">
        <v>0</v>
      </c>
      <c r="AE280" s="0" t="n">
        <v>51</v>
      </c>
      <c r="AF280" s="0" t="n">
        <v>379</v>
      </c>
      <c r="AG280" s="0" t="n">
        <v>50</v>
      </c>
      <c r="AH280" s="0" t="n">
        <v>0</v>
      </c>
      <c r="AI280" s="0" t="n">
        <v>25</v>
      </c>
      <c r="AJ280" s="0" t="n">
        <v>0</v>
      </c>
    </row>
    <row r="281" customFormat="false" ht="14.5" hidden="false" customHeight="false" outlineLevel="0" collapsed="false">
      <c r="A281" s="0" t="s">
        <v>552</v>
      </c>
      <c r="B281" s="0" t="n">
        <v>18.47639</v>
      </c>
      <c r="C281" s="0" t="n">
        <v>46.01045</v>
      </c>
      <c r="D281" s="30" t="n">
        <f aca="false">(generell!$C$2-C281)/generell!$G$8*generell!$F$9+1</f>
        <v>47.0939097741834</v>
      </c>
      <c r="E281" s="30" t="n">
        <f aca="false">(B281-generell!$B$5)/generell!$G$10*generell!$F$11+1</f>
        <v>33.0059655386765</v>
      </c>
      <c r="F281" s="0" t="n">
        <v>12</v>
      </c>
      <c r="G281" s="0" t="n">
        <v>325</v>
      </c>
      <c r="H281" s="0" t="n">
        <v>172</v>
      </c>
      <c r="I281" s="0" t="n">
        <v>0</v>
      </c>
      <c r="J281" s="0" t="n">
        <v>0</v>
      </c>
      <c r="K281" s="0" t="n">
        <v>0</v>
      </c>
      <c r="L281" s="27" t="n">
        <v>0</v>
      </c>
      <c r="M281" s="0" t="n">
        <v>12</v>
      </c>
      <c r="N281" s="0" t="n">
        <v>408</v>
      </c>
      <c r="O281" s="0" t="n">
        <v>157</v>
      </c>
      <c r="P281" s="0" t="n">
        <v>1</v>
      </c>
      <c r="Q281" s="0" t="n">
        <v>0</v>
      </c>
      <c r="R281" s="27" t="n">
        <v>0</v>
      </c>
      <c r="S281" s="0" t="n">
        <v>125</v>
      </c>
      <c r="T281" s="0" t="n">
        <v>416</v>
      </c>
      <c r="U281" s="0" t="n">
        <v>137</v>
      </c>
      <c r="V281" s="0" t="n">
        <v>0</v>
      </c>
      <c r="W281" s="0" t="n">
        <v>0</v>
      </c>
      <c r="X281" s="27" t="n">
        <v>0</v>
      </c>
      <c r="Y281" s="0" t="n">
        <v>16</v>
      </c>
      <c r="Z281" s="0" t="n">
        <v>427</v>
      </c>
      <c r="AA281" s="0" t="n">
        <v>1</v>
      </c>
      <c r="AB281" s="0" t="n">
        <v>0</v>
      </c>
      <c r="AC281" s="0" t="s">
        <v>553</v>
      </c>
      <c r="AD281" s="27" t="n">
        <v>0</v>
      </c>
      <c r="AE281" s="0" t="n">
        <v>20</v>
      </c>
      <c r="AF281" s="0" t="n">
        <v>417</v>
      </c>
      <c r="AG281" s="0" t="n">
        <v>4</v>
      </c>
      <c r="AH281" s="0" t="n">
        <v>0</v>
      </c>
      <c r="AI281" s="0" t="n">
        <v>124</v>
      </c>
      <c r="AJ281" s="0" t="n">
        <v>0</v>
      </c>
    </row>
    <row r="282" customFormat="false" ht="14.5" hidden="false" customHeight="false" outlineLevel="0" collapsed="false">
      <c r="A282" s="0" t="s">
        <v>554</v>
      </c>
      <c r="B282" s="0" t="n">
        <v>18.47076</v>
      </c>
      <c r="C282" s="0" t="n">
        <v>46.22468</v>
      </c>
      <c r="D282" s="30" t="n">
        <f aca="false">(generell!$C$2-C282)/generell!$G$8*generell!$F$9+1</f>
        <v>35.4673574602541</v>
      </c>
      <c r="E282" s="30" t="n">
        <f aca="false">(B282-generell!$B$5)/generell!$G$10*generell!$F$11+1</f>
        <v>32.7933083432046</v>
      </c>
      <c r="F282" s="0" t="n">
        <v>135</v>
      </c>
      <c r="G282" s="0" t="n">
        <v>2425</v>
      </c>
      <c r="H282" s="0" t="n">
        <v>5</v>
      </c>
      <c r="I282" s="0" t="n">
        <v>0</v>
      </c>
      <c r="J282" s="0" t="n">
        <v>0</v>
      </c>
      <c r="K282" s="0" t="n">
        <v>0</v>
      </c>
      <c r="L282" s="27" t="n">
        <v>0</v>
      </c>
      <c r="M282" s="0" t="n">
        <v>166</v>
      </c>
      <c r="N282" s="0" t="n">
        <v>2314</v>
      </c>
      <c r="O282" s="0" t="n">
        <v>2</v>
      </c>
      <c r="P282" s="0" t="n">
        <v>0</v>
      </c>
      <c r="Q282" s="0" t="n">
        <v>2</v>
      </c>
      <c r="R282" s="27" t="n">
        <v>0</v>
      </c>
      <c r="S282" s="0" t="n">
        <v>285</v>
      </c>
      <c r="T282" s="0" t="n">
        <v>2306</v>
      </c>
      <c r="U282" s="0" t="n">
        <v>1</v>
      </c>
      <c r="V282" s="0" t="n">
        <v>0</v>
      </c>
      <c r="W282" s="0" t="n">
        <v>28</v>
      </c>
      <c r="X282" s="27" t="n">
        <v>0</v>
      </c>
      <c r="Y282" s="0" t="n">
        <v>249</v>
      </c>
      <c r="Z282" s="0" t="n">
        <v>2272</v>
      </c>
      <c r="AA282" s="0" t="n">
        <v>0</v>
      </c>
      <c r="AB282" s="0" t="n">
        <v>1</v>
      </c>
      <c r="AC282" s="0" t="n">
        <v>2</v>
      </c>
      <c r="AD282" s="27" t="n">
        <v>0</v>
      </c>
      <c r="AE282" s="0" t="n">
        <v>145</v>
      </c>
      <c r="AF282" s="0" t="n">
        <v>2442</v>
      </c>
      <c r="AG282" s="0" t="n">
        <v>0</v>
      </c>
      <c r="AH282" s="0" t="n">
        <v>1</v>
      </c>
      <c r="AI282" s="0" t="n">
        <v>0</v>
      </c>
      <c r="AJ282" s="0" t="s">
        <v>555</v>
      </c>
    </row>
    <row r="283" customFormat="false" ht="14.5" hidden="false" customHeight="false" outlineLevel="0" collapsed="false">
      <c r="A283" s="0" t="s">
        <v>556</v>
      </c>
      <c r="B283" s="0" t="n">
        <v>18.44838</v>
      </c>
      <c r="C283" s="0" t="n">
        <v>46.00066</v>
      </c>
      <c r="D283" s="30" t="n">
        <f aca="false">(generell!$C$2-C283)/generell!$G$8*generell!$F$9+1</f>
        <v>47.6252263365384</v>
      </c>
      <c r="E283" s="30" t="n">
        <f aca="false">(B283-generell!$B$5)/generell!$G$10*generell!$F$11+1</f>
        <v>31.9479676620926</v>
      </c>
      <c r="F283" s="0" t="n">
        <v>12</v>
      </c>
      <c r="G283" s="0" t="n">
        <v>390</v>
      </c>
      <c r="H283" s="0" t="n">
        <v>0</v>
      </c>
      <c r="I283" s="0" t="n">
        <v>0</v>
      </c>
      <c r="J283" s="0" t="n">
        <v>0</v>
      </c>
      <c r="K283" s="0" t="n">
        <v>0</v>
      </c>
      <c r="L283" s="27" t="n">
        <v>0</v>
      </c>
      <c r="M283" s="0" t="n">
        <v>15</v>
      </c>
      <c r="N283" s="0" t="n">
        <v>498</v>
      </c>
      <c r="O283" s="0" t="n">
        <v>0</v>
      </c>
      <c r="P283" s="0" t="n">
        <v>0</v>
      </c>
      <c r="Q283" s="0" t="n">
        <v>0</v>
      </c>
      <c r="R283" s="27" t="n">
        <v>0</v>
      </c>
      <c r="S283" s="0" t="n">
        <v>24</v>
      </c>
      <c r="T283" s="0" t="n">
        <v>542</v>
      </c>
      <c r="U283" s="0" t="n">
        <v>0</v>
      </c>
      <c r="V283" s="0" t="n">
        <v>0</v>
      </c>
      <c r="W283" s="0" t="n">
        <v>0</v>
      </c>
      <c r="X283" s="27" t="n">
        <v>0</v>
      </c>
      <c r="Y283" s="0" t="n">
        <v>9</v>
      </c>
      <c r="Z283" s="0" t="n">
        <v>604</v>
      </c>
      <c r="AA283" s="0" t="n">
        <v>6</v>
      </c>
      <c r="AB283" s="0" t="n">
        <v>0</v>
      </c>
      <c r="AC283" s="0" t="n">
        <v>0</v>
      </c>
      <c r="AD283" s="27" t="n">
        <v>0</v>
      </c>
      <c r="AE283" s="0" t="n">
        <v>40</v>
      </c>
      <c r="AF283" s="0" t="n">
        <v>630</v>
      </c>
      <c r="AG283" s="0" t="n">
        <v>2</v>
      </c>
      <c r="AH283" s="0" t="n">
        <v>0</v>
      </c>
      <c r="AI283" s="0" t="n">
        <v>7</v>
      </c>
      <c r="AJ283" s="0" t="n">
        <v>0</v>
      </c>
    </row>
    <row r="284" customFormat="false" ht="14.5" hidden="false" customHeight="false" outlineLevel="0" collapsed="false">
      <c r="A284" s="0" t="s">
        <v>557</v>
      </c>
      <c r="B284" s="0" t="n">
        <v>18.41029</v>
      </c>
      <c r="C284" s="0" t="n">
        <v>46.22104</v>
      </c>
      <c r="D284" s="30" t="n">
        <f aca="false">(generell!$C$2-C284)/generell!$G$8*generell!$F$9+1</f>
        <v>35.6649051913033</v>
      </c>
      <c r="E284" s="30" t="n">
        <f aca="false">(B284-generell!$B$5)/generell!$G$10*generell!$F$11+1</f>
        <v>30.5092265296725</v>
      </c>
      <c r="F284" s="0" t="n">
        <v>6</v>
      </c>
      <c r="G284" s="0" t="n">
        <v>356</v>
      </c>
      <c r="H284" s="0" t="n">
        <v>0</v>
      </c>
      <c r="I284" s="0" t="n">
        <v>0</v>
      </c>
      <c r="J284" s="0" t="n">
        <v>0</v>
      </c>
      <c r="K284" s="0" t="n">
        <v>0</v>
      </c>
      <c r="L284" s="27" t="n">
        <v>0</v>
      </c>
      <c r="M284" s="0" t="n">
        <v>12</v>
      </c>
      <c r="N284" s="0" t="n">
        <v>346</v>
      </c>
      <c r="O284" s="0" t="n">
        <v>0</v>
      </c>
      <c r="P284" s="0" t="n">
        <v>0</v>
      </c>
      <c r="Q284" s="0" t="n">
        <v>0</v>
      </c>
      <c r="R284" s="27" t="n">
        <v>0</v>
      </c>
      <c r="S284" s="0" t="n">
        <v>10</v>
      </c>
      <c r="T284" s="0" t="n">
        <v>370</v>
      </c>
      <c r="U284" s="0" t="n">
        <v>0</v>
      </c>
      <c r="V284" s="0" t="n">
        <v>0</v>
      </c>
      <c r="W284" s="0" t="n">
        <v>0</v>
      </c>
      <c r="X284" s="27" t="n">
        <v>0</v>
      </c>
      <c r="Y284" s="0" t="n">
        <v>20</v>
      </c>
      <c r="Z284" s="0" t="n">
        <v>355</v>
      </c>
      <c r="AA284" s="0" t="n">
        <v>0</v>
      </c>
      <c r="AB284" s="0" t="n">
        <v>1</v>
      </c>
      <c r="AC284" s="0" t="n">
        <v>0</v>
      </c>
      <c r="AD284" s="27" t="n">
        <v>0</v>
      </c>
      <c r="AE284" s="0" t="n">
        <v>5</v>
      </c>
      <c r="AF284" s="0" t="n">
        <v>352</v>
      </c>
      <c r="AG284" s="0" t="n">
        <v>0</v>
      </c>
      <c r="AH284" s="0" t="n">
        <v>0</v>
      </c>
      <c r="AI284" s="0" t="n">
        <v>0</v>
      </c>
      <c r="AJ284" s="0" t="n">
        <v>0</v>
      </c>
    </row>
    <row r="285" customFormat="false" ht="14.5" hidden="false" customHeight="false" outlineLevel="0" collapsed="false">
      <c r="A285" s="0" t="s">
        <v>558</v>
      </c>
      <c r="B285" s="0" t="n">
        <v>18.53239</v>
      </c>
      <c r="C285" s="0" t="n">
        <v>46.22076</v>
      </c>
      <c r="D285" s="30" t="n">
        <f aca="false">(generell!$C$2-C285)/generell!$G$8*generell!$F$9+1</f>
        <v>35.680101170615</v>
      </c>
      <c r="E285" s="30" t="n">
        <f aca="false">(B285-generell!$B$5)/generell!$G$10*generell!$F$11+1</f>
        <v>35.1212058488767</v>
      </c>
      <c r="F285" s="0" t="n">
        <v>9</v>
      </c>
      <c r="G285" s="0" t="n">
        <v>653</v>
      </c>
      <c r="H285" s="0" t="n">
        <v>0</v>
      </c>
      <c r="I285" s="0" t="n">
        <v>0</v>
      </c>
      <c r="J285" s="0" t="n">
        <v>0</v>
      </c>
      <c r="K285" s="0" t="n">
        <v>0</v>
      </c>
      <c r="L285" s="27" t="n">
        <v>0</v>
      </c>
      <c r="M285" s="0" t="n">
        <v>53</v>
      </c>
      <c r="N285" s="0" t="n">
        <v>654</v>
      </c>
      <c r="O285" s="0" t="n">
        <v>0</v>
      </c>
      <c r="P285" s="0" t="n">
        <v>0</v>
      </c>
      <c r="Q285" s="0" t="n">
        <v>0</v>
      </c>
      <c r="R285" s="27" t="n">
        <v>0</v>
      </c>
      <c r="S285" s="0" t="n">
        <v>53</v>
      </c>
      <c r="T285" s="0" t="n">
        <v>747</v>
      </c>
      <c r="U285" s="0" t="n">
        <v>0</v>
      </c>
      <c r="V285" s="0" t="n">
        <v>0</v>
      </c>
      <c r="W285" s="0" t="n">
        <v>0</v>
      </c>
      <c r="X285" s="27" t="n">
        <v>0</v>
      </c>
      <c r="Y285" s="0" t="n">
        <v>49</v>
      </c>
      <c r="Z285" s="0" t="n">
        <v>837</v>
      </c>
      <c r="AA285" s="0" t="n">
        <v>0</v>
      </c>
      <c r="AB285" s="0" t="n">
        <v>0</v>
      </c>
      <c r="AC285" s="0" t="n">
        <v>0</v>
      </c>
      <c r="AD285" s="27" t="n">
        <v>0</v>
      </c>
      <c r="AE285" s="0" t="n">
        <v>50</v>
      </c>
      <c r="AF285" s="0" t="n">
        <v>850</v>
      </c>
      <c r="AG285" s="0" t="n">
        <v>0</v>
      </c>
      <c r="AH285" s="0" t="n">
        <v>1</v>
      </c>
      <c r="AI285" s="0" t="n">
        <v>0</v>
      </c>
      <c r="AJ285" s="0" t="n">
        <v>0</v>
      </c>
    </row>
    <row r="286" customFormat="false" ht="14.5" hidden="false" customHeight="false" outlineLevel="0" collapsed="false">
      <c r="A286" s="0" t="s">
        <v>559</v>
      </c>
      <c r="B286" s="0" t="n">
        <v>18.4144</v>
      </c>
      <c r="C286" s="0" t="n">
        <v>46.00962</v>
      </c>
      <c r="D286" s="30" t="n">
        <f aca="false">(generell!$C$2-C286)/generell!$G$8*generell!$F$9+1</f>
        <v>47.138954998571</v>
      </c>
      <c r="E286" s="30" t="n">
        <f aca="false">(B286-generell!$B$5)/generell!$G$10*generell!$F$11+1</f>
        <v>30.6644700595819</v>
      </c>
      <c r="F286" s="0" t="n">
        <v>10</v>
      </c>
      <c r="G286" s="0" t="n">
        <v>304</v>
      </c>
      <c r="H286" s="0" t="n">
        <v>171</v>
      </c>
      <c r="I286" s="0" t="n">
        <v>0</v>
      </c>
      <c r="J286" s="0" t="n">
        <v>0</v>
      </c>
      <c r="K286" s="0" t="n">
        <v>0</v>
      </c>
      <c r="L286" s="27" t="n">
        <v>0</v>
      </c>
      <c r="M286" s="0" t="n">
        <v>29</v>
      </c>
      <c r="N286" s="0" t="n">
        <v>363</v>
      </c>
      <c r="O286" s="0" t="n">
        <v>205</v>
      </c>
      <c r="P286" s="0" t="n">
        <v>0</v>
      </c>
      <c r="Q286" s="0" t="n">
        <v>0</v>
      </c>
      <c r="R286" s="27" t="n">
        <v>0</v>
      </c>
      <c r="S286" s="0" t="n">
        <v>26</v>
      </c>
      <c r="T286" s="0" t="n">
        <v>388</v>
      </c>
      <c r="U286" s="0" t="n">
        <v>4</v>
      </c>
      <c r="V286" s="0" t="n">
        <v>0</v>
      </c>
      <c r="W286" s="0" t="s">
        <v>560</v>
      </c>
      <c r="X286" s="27" t="n">
        <v>0</v>
      </c>
      <c r="Y286" s="0" t="n">
        <v>17</v>
      </c>
      <c r="Z286" s="0" t="n">
        <v>366</v>
      </c>
      <c r="AA286" s="0" t="n">
        <v>0</v>
      </c>
      <c r="AB286" s="0" t="n">
        <v>0</v>
      </c>
      <c r="AC286" s="0" t="s">
        <v>561</v>
      </c>
      <c r="AD286" s="27" t="n">
        <v>0</v>
      </c>
      <c r="AE286" s="0" t="n">
        <v>55</v>
      </c>
      <c r="AF286" s="0" t="n">
        <v>377</v>
      </c>
      <c r="AG286" s="0" t="n">
        <v>1</v>
      </c>
      <c r="AH286" s="0" t="n">
        <v>0</v>
      </c>
      <c r="AI286" s="0" t="n">
        <v>162</v>
      </c>
      <c r="AJ286" s="0" t="n">
        <v>0</v>
      </c>
    </row>
    <row r="287" customFormat="false" ht="14.5" hidden="false" customHeight="false" outlineLevel="0" collapsed="false">
      <c r="A287" s="0" t="s">
        <v>562</v>
      </c>
      <c r="B287" s="0" t="n">
        <v>18.45583</v>
      </c>
      <c r="C287" s="0" t="n">
        <v>46.14431</v>
      </c>
      <c r="D287" s="30" t="n">
        <f aca="false">(generell!$C$2-C287)/generell!$G$8*generell!$F$9+1</f>
        <v>39.8291462361982</v>
      </c>
      <c r="E287" s="30" t="n">
        <f aca="false">(B287-generell!$B$5)/generell!$G$10*generell!$F$11+1</f>
        <v>32.2293701676459</v>
      </c>
      <c r="F287" s="0" t="n">
        <v>305</v>
      </c>
      <c r="G287" s="0" t="n">
        <v>226</v>
      </c>
      <c r="H287" s="0" t="n">
        <v>2</v>
      </c>
      <c r="I287" s="0" t="n">
        <v>0</v>
      </c>
      <c r="J287" s="0" t="n">
        <v>0</v>
      </c>
      <c r="K287" s="0" t="n">
        <v>0</v>
      </c>
      <c r="L287" s="27" t="n">
        <v>0</v>
      </c>
      <c r="M287" s="0" t="n">
        <v>301</v>
      </c>
      <c r="N287" s="0" t="n">
        <v>264</v>
      </c>
      <c r="O287" s="0" t="n">
        <v>1</v>
      </c>
      <c r="P287" s="0" t="n">
        <v>0</v>
      </c>
      <c r="Q287" s="0" t="n">
        <v>0</v>
      </c>
      <c r="R287" s="27" t="n">
        <v>0</v>
      </c>
      <c r="S287" s="0" t="n">
        <v>318</v>
      </c>
      <c r="T287" s="0" t="n">
        <v>299</v>
      </c>
      <c r="U287" s="0" t="n">
        <v>0</v>
      </c>
      <c r="V287" s="0" t="n">
        <v>0</v>
      </c>
      <c r="W287" s="0" t="n">
        <v>4</v>
      </c>
      <c r="X287" s="27" t="n">
        <v>0</v>
      </c>
      <c r="Y287" s="0" t="n">
        <v>261</v>
      </c>
      <c r="Z287" s="0" t="n">
        <v>334</v>
      </c>
      <c r="AA287" s="0" t="n">
        <v>0</v>
      </c>
      <c r="AB287" s="0" t="n">
        <v>0</v>
      </c>
      <c r="AC287" s="0" t="n">
        <v>0</v>
      </c>
      <c r="AD287" s="27" t="n">
        <v>0</v>
      </c>
      <c r="AE287" s="0" t="n">
        <v>274</v>
      </c>
      <c r="AF287" s="0" t="n">
        <v>349</v>
      </c>
      <c r="AG287" s="0" t="n">
        <v>0</v>
      </c>
      <c r="AH287" s="0" t="n">
        <v>0</v>
      </c>
      <c r="AI287" s="0" t="n">
        <v>0</v>
      </c>
      <c r="AJ287" s="0" t="n">
        <v>0</v>
      </c>
    </row>
    <row r="288" customFormat="false" ht="14.5" hidden="false" customHeight="false" outlineLevel="0" collapsed="false">
      <c r="A288" s="32" t="s">
        <v>563</v>
      </c>
      <c r="B288" s="0" t="n">
        <v>18.42321</v>
      </c>
      <c r="C288" s="0" t="n">
        <v>46.16033</v>
      </c>
      <c r="D288" s="30" t="n">
        <f aca="false">(generell!$C$2-C288)/generell!$G$8*generell!$F$9+1</f>
        <v>38.9597191341621</v>
      </c>
      <c r="E288" s="30" t="n">
        <f aca="false">(B288-generell!$B$5)/generell!$G$10*generell!$F$11+1</f>
        <v>30.9972426869545</v>
      </c>
      <c r="F288" s="0" t="n">
        <v>1160</v>
      </c>
      <c r="G288" s="0" t="n">
        <v>1512</v>
      </c>
      <c r="H288" s="0" t="n">
        <v>48</v>
      </c>
      <c r="I288" s="0" t="n">
        <v>1</v>
      </c>
      <c r="J288" s="0" t="n">
        <v>0</v>
      </c>
      <c r="K288" s="0" t="n">
        <v>0</v>
      </c>
      <c r="L288" s="27" t="n">
        <v>0</v>
      </c>
      <c r="M288" s="0" t="n">
        <v>1152</v>
      </c>
      <c r="N288" s="0" t="n">
        <v>1533</v>
      </c>
      <c r="O288" s="0" t="n">
        <v>42</v>
      </c>
      <c r="P288" s="0" t="n">
        <v>1</v>
      </c>
      <c r="Q288" s="0" t="n">
        <v>13</v>
      </c>
      <c r="R288" s="27" t="n">
        <v>0</v>
      </c>
      <c r="S288" s="0" t="n">
        <v>1338</v>
      </c>
      <c r="T288" s="0" t="n">
        <v>1411</v>
      </c>
      <c r="U288" s="0" t="n">
        <v>15</v>
      </c>
      <c r="V288" s="0" t="n">
        <v>1</v>
      </c>
      <c r="W288" s="0" t="n">
        <v>8</v>
      </c>
      <c r="X288" s="27" t="n">
        <v>0</v>
      </c>
      <c r="Y288" s="0" t="n">
        <v>1331</v>
      </c>
      <c r="Z288" s="0" t="n">
        <v>1291</v>
      </c>
      <c r="AA288" s="0" t="n">
        <v>12</v>
      </c>
      <c r="AB288" s="0" t="n">
        <v>0</v>
      </c>
      <c r="AC288" s="0" t="n">
        <v>6</v>
      </c>
      <c r="AD288" s="27" t="n">
        <v>0</v>
      </c>
      <c r="AE288" s="0" t="n">
        <v>1692</v>
      </c>
      <c r="AF288" s="0" t="n">
        <v>1051</v>
      </c>
      <c r="AG288" s="0" t="n">
        <v>5</v>
      </c>
      <c r="AH288" s="0" t="n">
        <v>3</v>
      </c>
      <c r="AI288" s="0" t="n">
        <v>0</v>
      </c>
      <c r="AJ288" s="0" t="n">
        <v>8</v>
      </c>
    </row>
    <row r="289" customFormat="false" ht="14.5" hidden="false" customHeight="false" outlineLevel="0" collapsed="false">
      <c r="A289" s="0" t="s">
        <v>564</v>
      </c>
      <c r="B289" s="0" t="n">
        <v>18.37648</v>
      </c>
      <c r="C289" s="0" t="n">
        <v>46.09372</v>
      </c>
      <c r="D289" s="30" t="n">
        <f aca="false">(generell!$C$2-C289)/generell!$G$8*generell!$F$9+1</f>
        <v>42.5747340696561</v>
      </c>
      <c r="E289" s="30" t="n">
        <f aca="false">(B289-generell!$B$5)/generell!$G$10*generell!$F$11+1</f>
        <v>29.2321501923892</v>
      </c>
      <c r="F289" s="0" t="n">
        <v>393</v>
      </c>
      <c r="G289" s="0" t="n">
        <v>39</v>
      </c>
      <c r="H289" s="0" t="n">
        <v>0</v>
      </c>
      <c r="I289" s="0" t="n">
        <v>0</v>
      </c>
      <c r="J289" s="0" t="n">
        <v>0</v>
      </c>
      <c r="K289" s="0" t="n">
        <v>0</v>
      </c>
      <c r="L289" s="27" t="n">
        <v>0</v>
      </c>
      <c r="M289" s="0" t="n">
        <v>410</v>
      </c>
      <c r="N289" s="0" t="n">
        <v>12</v>
      </c>
      <c r="O289" s="0" t="n">
        <v>0</v>
      </c>
      <c r="P289" s="0" t="n">
        <v>0</v>
      </c>
      <c r="Q289" s="0" t="n">
        <v>0</v>
      </c>
      <c r="R289" s="27" t="n">
        <v>0</v>
      </c>
      <c r="S289" s="0" t="n">
        <v>360</v>
      </c>
      <c r="T289" s="0" t="n">
        <v>39</v>
      </c>
      <c r="U289" s="0" t="n">
        <v>0</v>
      </c>
      <c r="V289" s="0" t="n">
        <v>0</v>
      </c>
      <c r="W289" s="0" t="n">
        <v>0</v>
      </c>
      <c r="X289" s="27" t="n">
        <v>0</v>
      </c>
      <c r="Y289" s="0" t="n">
        <v>326</v>
      </c>
      <c r="Z289" s="0" t="n">
        <v>28</v>
      </c>
      <c r="AA289" s="0" t="n">
        <v>1</v>
      </c>
      <c r="AB289" s="0" t="n">
        <v>0</v>
      </c>
      <c r="AC289" s="0" t="n">
        <v>1</v>
      </c>
      <c r="AD289" s="27" t="n">
        <v>0</v>
      </c>
      <c r="AE289" s="0" t="n">
        <v>338</v>
      </c>
      <c r="AF289" s="0" t="n">
        <v>36</v>
      </c>
      <c r="AG289" s="0" t="n">
        <v>0</v>
      </c>
      <c r="AH289" s="0" t="n">
        <v>0</v>
      </c>
      <c r="AI289" s="0" t="n">
        <v>0</v>
      </c>
      <c r="AJ289" s="0" t="n">
        <v>1</v>
      </c>
    </row>
    <row r="290" customFormat="false" ht="14.5" hidden="false" customHeight="false" outlineLevel="0" collapsed="false">
      <c r="A290" s="0" t="s">
        <v>565</v>
      </c>
      <c r="B290" s="0" t="n">
        <v>18.46355</v>
      </c>
      <c r="C290" s="0" t="n">
        <v>46.16354</v>
      </c>
      <c r="D290" s="30" t="n">
        <f aca="false">(generell!$C$2-C290)/generell!$G$8*generell!$F$9+1</f>
        <v>38.7855080856271</v>
      </c>
      <c r="E290" s="30" t="n">
        <f aca="false">(B290-generell!$B$5)/generell!$G$10*generell!$F$11+1</f>
        <v>32.5209711532665</v>
      </c>
      <c r="F290" s="0" t="n">
        <v>1</v>
      </c>
      <c r="G290" s="0" t="n">
        <v>120</v>
      </c>
      <c r="H290" s="0" t="n">
        <v>0</v>
      </c>
      <c r="I290" s="0" t="n">
        <v>0</v>
      </c>
      <c r="J290" s="0" t="n">
        <v>0</v>
      </c>
      <c r="K290" s="0" t="n">
        <v>0</v>
      </c>
      <c r="L290" s="27" t="n">
        <v>0</v>
      </c>
      <c r="M290" s="0" t="n">
        <v>0</v>
      </c>
      <c r="N290" s="0" t="n">
        <v>130</v>
      </c>
      <c r="O290" s="0" t="n">
        <v>0</v>
      </c>
      <c r="P290" s="0" t="n">
        <v>0</v>
      </c>
      <c r="Q290" s="0" t="n">
        <v>0</v>
      </c>
      <c r="R290" s="27" t="n">
        <v>0</v>
      </c>
      <c r="S290" s="0" t="n">
        <v>6</v>
      </c>
      <c r="T290" s="0" t="n">
        <v>160</v>
      </c>
      <c r="U290" s="0" t="n">
        <v>0</v>
      </c>
      <c r="V290" s="0" t="n">
        <v>0</v>
      </c>
      <c r="W290" s="0" t="n">
        <v>0</v>
      </c>
      <c r="X290" s="27" t="n">
        <v>0</v>
      </c>
      <c r="Y290" s="0" t="n">
        <v>7</v>
      </c>
      <c r="Z290" s="0" t="n">
        <v>171</v>
      </c>
      <c r="AA290" s="0" t="n">
        <v>0</v>
      </c>
      <c r="AB290" s="0" t="n">
        <v>0</v>
      </c>
      <c r="AC290" s="0" t="n">
        <v>0</v>
      </c>
      <c r="AD290" s="27" t="n">
        <v>0</v>
      </c>
      <c r="AE290" s="0" t="n">
        <v>8</v>
      </c>
      <c r="AF290" s="0" t="n">
        <v>169</v>
      </c>
      <c r="AG290" s="0" t="n">
        <v>0</v>
      </c>
      <c r="AH290" s="0" t="n">
        <v>0</v>
      </c>
      <c r="AI290" s="0" t="n">
        <v>0</v>
      </c>
      <c r="AJ290" s="0" t="n">
        <v>0</v>
      </c>
    </row>
    <row r="291" customFormat="false" ht="14.5" hidden="false" customHeight="false" outlineLevel="0" collapsed="false">
      <c r="A291" s="0" t="s">
        <v>566</v>
      </c>
      <c r="B291" s="0" t="n">
        <v>18.51136</v>
      </c>
      <c r="C291" s="0" t="n">
        <v>46.17727</v>
      </c>
      <c r="D291" s="30" t="n">
        <f aca="false">(generell!$C$2-C291)/generell!$G$8*generell!$F$9+1</f>
        <v>38.0403623858172</v>
      </c>
      <c r="E291" s="30" t="n">
        <f aca="false">(B291-generell!$B$5)/generell!$G$10*generell!$F$11+1</f>
        <v>34.3268575680998</v>
      </c>
      <c r="F291" s="0" t="n">
        <v>126</v>
      </c>
      <c r="G291" s="0" t="n">
        <v>767</v>
      </c>
      <c r="H291" s="0" t="n">
        <v>122</v>
      </c>
      <c r="I291" s="0" t="n">
        <v>0</v>
      </c>
      <c r="J291" s="0" t="n">
        <v>0</v>
      </c>
      <c r="K291" s="0" t="n">
        <v>0</v>
      </c>
      <c r="L291" s="27" t="n">
        <v>0</v>
      </c>
      <c r="M291" s="0" t="n">
        <v>163</v>
      </c>
      <c r="N291" s="0" t="n">
        <v>827</v>
      </c>
      <c r="O291" s="0" t="n">
        <v>87</v>
      </c>
      <c r="P291" s="0" t="n">
        <v>0</v>
      </c>
      <c r="Q291" s="0" t="n">
        <v>0</v>
      </c>
      <c r="R291" s="27" t="n">
        <v>0</v>
      </c>
      <c r="S291" s="0" t="n">
        <v>132</v>
      </c>
      <c r="T291" s="0" t="n">
        <v>882</v>
      </c>
      <c r="U291" s="0" t="n">
        <v>92</v>
      </c>
      <c r="V291" s="0" t="n">
        <v>2</v>
      </c>
      <c r="W291" s="0" t="n">
        <v>2</v>
      </c>
      <c r="X291" s="27" t="n">
        <v>0</v>
      </c>
      <c r="Y291" s="0" t="n">
        <v>117</v>
      </c>
      <c r="Z291" s="0" t="n">
        <v>879</v>
      </c>
      <c r="AA291" s="0" t="n">
        <v>56</v>
      </c>
      <c r="AB291" s="0" t="n">
        <v>0</v>
      </c>
      <c r="AC291" s="0" t="n">
        <v>0</v>
      </c>
      <c r="AD291" s="27" t="n">
        <v>0</v>
      </c>
      <c r="AE291" s="0" t="n">
        <v>116</v>
      </c>
      <c r="AF291" s="0" t="n">
        <v>937</v>
      </c>
      <c r="AG291" s="0" t="n">
        <v>30</v>
      </c>
      <c r="AH291" s="0" t="n">
        <v>0</v>
      </c>
      <c r="AI291" s="0" t="n">
        <v>0</v>
      </c>
      <c r="AJ291" s="0" t="n">
        <v>0</v>
      </c>
    </row>
    <row r="292" customFormat="false" ht="14.5" hidden="false" customHeight="false" outlineLevel="0" collapsed="false">
      <c r="A292" s="0" t="s">
        <v>567</v>
      </c>
      <c r="B292" s="0" t="n">
        <v>18.58591</v>
      </c>
      <c r="C292" s="0" t="n">
        <v>46.13152</v>
      </c>
      <c r="D292" s="30" t="n">
        <f aca="false">(generell!$C$2-C292)/generell!$G$8*generell!$F$9+1</f>
        <v>40.5232768626049</v>
      </c>
      <c r="E292" s="30" t="n">
        <f aca="false">(B292-generell!$B$5)/generell!$G$10*generell!$F$11+1</f>
        <v>37.1427712310536</v>
      </c>
      <c r="F292" s="0" t="n">
        <v>757</v>
      </c>
      <c r="G292" s="0" t="n">
        <v>255</v>
      </c>
      <c r="H292" s="0" t="n">
        <v>3</v>
      </c>
      <c r="I292" s="0" t="n">
        <v>0</v>
      </c>
      <c r="J292" s="0" t="n">
        <v>0</v>
      </c>
      <c r="K292" s="0" t="n">
        <v>0</v>
      </c>
      <c r="L292" s="27" t="n">
        <v>0</v>
      </c>
      <c r="M292" s="0" t="n">
        <v>1018</v>
      </c>
      <c r="N292" s="0" t="n">
        <v>237</v>
      </c>
      <c r="O292" s="0" t="n">
        <v>0</v>
      </c>
      <c r="P292" s="0" t="n">
        <v>0</v>
      </c>
      <c r="Q292" s="0" t="n">
        <v>0</v>
      </c>
      <c r="R292" s="27" t="n">
        <v>0</v>
      </c>
      <c r="S292" s="0" t="n">
        <v>1137</v>
      </c>
      <c r="T292" s="0" t="n">
        <v>238</v>
      </c>
      <c r="U292" s="0" t="n">
        <v>1</v>
      </c>
      <c r="V292" s="0" t="n">
        <v>0</v>
      </c>
      <c r="W292" s="0" t="n">
        <v>1</v>
      </c>
      <c r="X292" s="27" t="n">
        <v>0</v>
      </c>
      <c r="Y292" s="0" t="n">
        <v>876</v>
      </c>
      <c r="Z292" s="0" t="n">
        <v>362</v>
      </c>
      <c r="AA292" s="0" t="n">
        <v>0</v>
      </c>
      <c r="AB292" s="0" t="n">
        <v>0</v>
      </c>
      <c r="AC292" s="0" t="n">
        <v>0</v>
      </c>
      <c r="AD292" s="27" t="n">
        <v>0</v>
      </c>
      <c r="AE292" s="0" t="n">
        <v>1081</v>
      </c>
      <c r="AF292" s="0" t="n">
        <v>140</v>
      </c>
      <c r="AG292" s="0" t="n">
        <v>0</v>
      </c>
      <c r="AH292" s="0" t="n">
        <v>0</v>
      </c>
      <c r="AI292" s="0" t="n">
        <v>0</v>
      </c>
      <c r="AJ292" s="0" t="n">
        <v>0</v>
      </c>
    </row>
    <row r="293" customFormat="false" ht="14.5" hidden="false" customHeight="false" outlineLevel="0" collapsed="false">
      <c r="A293" s="0" t="s">
        <v>568</v>
      </c>
      <c r="B293" s="0" t="n">
        <v>18.44838</v>
      </c>
      <c r="C293" s="0" t="n">
        <v>46.00066</v>
      </c>
      <c r="D293" s="30" t="n">
        <f aca="false">(generell!$C$2-C293)/generell!$G$8*generell!$F$9+1</f>
        <v>47.6252263365384</v>
      </c>
      <c r="E293" s="30" t="n">
        <f aca="false">(B293-generell!$B$5)/generell!$G$10*generell!$F$11+1</f>
        <v>31.9479676620926</v>
      </c>
      <c r="F293" s="0" t="n">
        <v>26</v>
      </c>
      <c r="G293" s="0" t="n">
        <v>606</v>
      </c>
      <c r="H293" s="0" t="n">
        <v>3</v>
      </c>
      <c r="I293" s="0" t="n">
        <v>1</v>
      </c>
      <c r="J293" s="0" t="n">
        <v>0</v>
      </c>
      <c r="K293" s="0" t="n">
        <v>0</v>
      </c>
      <c r="L293" s="27" t="n">
        <v>0</v>
      </c>
      <c r="M293" s="0" t="n">
        <v>25</v>
      </c>
      <c r="N293" s="0" t="n">
        <v>680</v>
      </c>
      <c r="O293" s="0" t="n">
        <v>2</v>
      </c>
      <c r="P293" s="0" t="n">
        <v>0</v>
      </c>
      <c r="Q293" s="0" t="n">
        <v>0</v>
      </c>
      <c r="R293" s="27" t="n">
        <v>0</v>
      </c>
      <c r="S293" s="0" t="n">
        <v>29</v>
      </c>
      <c r="T293" s="0" t="n">
        <v>772</v>
      </c>
      <c r="U293" s="0" t="n">
        <v>1</v>
      </c>
      <c r="V293" s="0" t="n">
        <v>0</v>
      </c>
      <c r="W293" s="0" t="n">
        <v>0</v>
      </c>
      <c r="X293" s="27" t="n">
        <v>0</v>
      </c>
      <c r="Y293" s="0" t="n">
        <v>16</v>
      </c>
      <c r="Z293" s="0" t="n">
        <v>838</v>
      </c>
      <c r="AA293" s="0" t="n">
        <v>3</v>
      </c>
      <c r="AB293" s="0" t="n">
        <v>0</v>
      </c>
      <c r="AC293" s="0" t="n">
        <v>1</v>
      </c>
      <c r="AD293" s="27" t="n">
        <v>0</v>
      </c>
      <c r="AE293" s="0" t="n">
        <v>36</v>
      </c>
      <c r="AF293" s="0" t="n">
        <v>874</v>
      </c>
      <c r="AG293" s="0" t="n">
        <v>0</v>
      </c>
      <c r="AH293" s="0" t="n">
        <v>0</v>
      </c>
      <c r="AI293" s="0" t="n">
        <v>6</v>
      </c>
      <c r="AJ293" s="0" t="n">
        <v>0</v>
      </c>
    </row>
    <row r="294" customFormat="false" ht="14.5" hidden="false" customHeight="false" outlineLevel="0" collapsed="false">
      <c r="A294" s="0" t="s">
        <v>569</v>
      </c>
      <c r="B294" s="0" t="n">
        <v>18.46115</v>
      </c>
      <c r="C294" s="0" t="n">
        <v>46.07352</v>
      </c>
      <c r="D294" s="30" t="n">
        <f aca="false">(generell!$C$2-C294)/generell!$G$8*generell!$F$9+1</f>
        <v>43.6710154342704</v>
      </c>
      <c r="E294" s="30" t="n">
        <f aca="false">(B294-generell!$B$5)/generell!$G$10*generell!$F$11+1</f>
        <v>32.430317997115</v>
      </c>
      <c r="F294" s="0" t="n">
        <v>150</v>
      </c>
      <c r="G294" s="0" t="n">
        <v>206</v>
      </c>
      <c r="H294" s="0" t="n">
        <v>1</v>
      </c>
      <c r="I294" s="0" t="n">
        <v>0</v>
      </c>
      <c r="J294" s="0" t="n">
        <v>0</v>
      </c>
      <c r="K294" s="0" t="n">
        <v>0</v>
      </c>
      <c r="L294" s="27" t="n">
        <v>0</v>
      </c>
      <c r="M294" s="0" t="n">
        <v>192</v>
      </c>
      <c r="N294" s="0" t="n">
        <v>191</v>
      </c>
      <c r="O294" s="0" t="n">
        <v>0</v>
      </c>
      <c r="P294" s="0" t="n">
        <v>0</v>
      </c>
      <c r="Q294" s="0" t="n">
        <v>0</v>
      </c>
      <c r="R294" s="27" t="n">
        <v>0</v>
      </c>
      <c r="S294" s="0" t="n">
        <v>246</v>
      </c>
      <c r="T294" s="0" t="n">
        <v>171</v>
      </c>
      <c r="U294" s="0" t="n">
        <v>0</v>
      </c>
      <c r="V294" s="0" t="n">
        <v>0</v>
      </c>
      <c r="W294" s="0" t="n">
        <v>0</v>
      </c>
      <c r="X294" s="27" t="n">
        <v>0</v>
      </c>
      <c r="Y294" s="0" t="n">
        <v>187</v>
      </c>
      <c r="Z294" s="0" t="n">
        <v>232</v>
      </c>
      <c r="AA294" s="0" t="n">
        <v>1</v>
      </c>
      <c r="AB294" s="0" t="n">
        <v>0</v>
      </c>
      <c r="AC294" s="0" t="n">
        <v>0</v>
      </c>
      <c r="AD294" s="27" t="n">
        <v>0</v>
      </c>
      <c r="AE294" s="0" t="n">
        <v>311</v>
      </c>
      <c r="AF294" s="0" t="n">
        <v>100</v>
      </c>
      <c r="AG294" s="0" t="n">
        <v>0</v>
      </c>
      <c r="AH294" s="0" t="n">
        <v>0</v>
      </c>
      <c r="AI294" s="0" t="n">
        <v>0</v>
      </c>
      <c r="AJ294" s="0" t="n">
        <v>0</v>
      </c>
    </row>
    <row r="295" customFormat="false" ht="14.5" hidden="false" customHeight="false" outlineLevel="0" collapsed="false">
      <c r="A295" s="0" t="s">
        <v>570</v>
      </c>
      <c r="B295" s="0" t="n">
        <v>18.45667</v>
      </c>
      <c r="C295" s="0" t="n">
        <v>46.10028</v>
      </c>
      <c r="D295" s="30" t="n">
        <f aca="false">(generell!$C$2-C295)/generell!$G$8*generell!$F$9+1</f>
        <v>42.2187139829298</v>
      </c>
      <c r="E295" s="30" t="n">
        <f aca="false">(B295-generell!$B$5)/generell!$G$10*generell!$F$11+1</f>
        <v>32.2610987722989</v>
      </c>
      <c r="F295" s="0" t="n">
        <v>440</v>
      </c>
      <c r="G295" s="0" t="n">
        <v>233</v>
      </c>
      <c r="H295" s="0" t="n">
        <v>1</v>
      </c>
      <c r="I295" s="0" t="n">
        <v>0</v>
      </c>
      <c r="J295" s="0" t="n">
        <v>0</v>
      </c>
      <c r="K295" s="0" t="n">
        <v>0</v>
      </c>
      <c r="L295" s="27" t="n">
        <v>0</v>
      </c>
      <c r="M295" s="0" t="n">
        <v>569</v>
      </c>
      <c r="N295" s="0" t="n">
        <v>163</v>
      </c>
      <c r="O295" s="0" t="n">
        <v>0</v>
      </c>
      <c r="P295" s="0" t="n">
        <v>0</v>
      </c>
      <c r="Q295" s="0" t="n">
        <v>1</v>
      </c>
      <c r="R295" s="27" t="n">
        <v>0</v>
      </c>
      <c r="S295" s="0" t="n">
        <v>484</v>
      </c>
      <c r="T295" s="0" t="n">
        <v>210</v>
      </c>
      <c r="U295" s="0" t="n">
        <v>0</v>
      </c>
      <c r="V295" s="0" t="n">
        <v>0</v>
      </c>
      <c r="W295" s="0" t="n">
        <v>0</v>
      </c>
      <c r="X295" s="27" t="n">
        <v>0</v>
      </c>
      <c r="Y295" s="0" t="n">
        <v>381</v>
      </c>
      <c r="Z295" s="0" t="n">
        <v>242</v>
      </c>
      <c r="AA295" s="0" t="n">
        <v>2</v>
      </c>
      <c r="AB295" s="0" t="n">
        <v>0</v>
      </c>
      <c r="AC295" s="0" t="n">
        <v>0</v>
      </c>
      <c r="AD295" s="27" t="n">
        <v>0</v>
      </c>
      <c r="AE295" s="0" t="n">
        <v>524</v>
      </c>
      <c r="AF295" s="0" t="n">
        <v>78</v>
      </c>
      <c r="AG295" s="0" t="n">
        <v>1</v>
      </c>
      <c r="AH295" s="0" t="n">
        <v>0</v>
      </c>
      <c r="AI295" s="0" t="n">
        <v>0</v>
      </c>
      <c r="AJ295" s="0" t="n">
        <v>14</v>
      </c>
    </row>
    <row r="296" customFormat="false" ht="14.5" hidden="false" customHeight="false" outlineLevel="0" collapsed="false">
      <c r="A296" s="0" t="s">
        <v>571</v>
      </c>
      <c r="B296" s="0" t="n">
        <v>18.40743</v>
      </c>
      <c r="C296" s="0" t="n">
        <v>46.10124</v>
      </c>
      <c r="D296" s="30" t="n">
        <f aca="false">(generell!$C$2-C296)/generell!$G$8*generell!$F$9+1</f>
        <v>42.1666134824333</v>
      </c>
      <c r="E296" s="30" t="n">
        <f aca="false">(B296-generell!$B$5)/generell!$G$10*generell!$F$11+1</f>
        <v>30.4011981852588</v>
      </c>
      <c r="F296" s="0" t="n">
        <v>670</v>
      </c>
      <c r="G296" s="0" t="n">
        <v>7</v>
      </c>
      <c r="H296" s="0" t="n">
        <v>0</v>
      </c>
      <c r="I296" s="0" t="n">
        <v>0</v>
      </c>
      <c r="J296" s="0" t="n">
        <v>0</v>
      </c>
      <c r="K296" s="0" t="n">
        <v>0</v>
      </c>
      <c r="L296" s="27" t="n">
        <v>0</v>
      </c>
      <c r="M296" s="0" t="n">
        <v>681</v>
      </c>
      <c r="N296" s="0" t="n">
        <v>19</v>
      </c>
      <c r="O296" s="0" t="n">
        <v>4</v>
      </c>
      <c r="P296" s="0" t="n">
        <v>0</v>
      </c>
      <c r="Q296" s="0" t="n">
        <v>0</v>
      </c>
      <c r="R296" s="27" t="n">
        <v>0</v>
      </c>
      <c r="S296" s="0" t="n">
        <v>709</v>
      </c>
      <c r="T296" s="0" t="n">
        <v>6</v>
      </c>
      <c r="U296" s="0" t="n">
        <v>5</v>
      </c>
      <c r="V296" s="0" t="n">
        <v>0</v>
      </c>
      <c r="W296" s="0" t="n">
        <v>0</v>
      </c>
      <c r="X296" s="27" t="n">
        <v>0</v>
      </c>
      <c r="Y296" s="0" t="n">
        <v>590</v>
      </c>
      <c r="Z296" s="0" t="n">
        <v>58</v>
      </c>
      <c r="AA296" s="0" t="n">
        <v>6</v>
      </c>
      <c r="AB296" s="0" t="n">
        <v>0</v>
      </c>
      <c r="AC296" s="0" t="n">
        <v>1</v>
      </c>
      <c r="AD296" s="27" t="n">
        <v>0</v>
      </c>
      <c r="AE296" s="0" t="n">
        <v>620</v>
      </c>
      <c r="AF296" s="0" t="n">
        <v>45</v>
      </c>
      <c r="AG296" s="0" t="n">
        <v>5</v>
      </c>
      <c r="AH296" s="0" t="n">
        <v>0</v>
      </c>
      <c r="AI296" s="0" t="n">
        <v>0</v>
      </c>
      <c r="AJ296" s="0" t="n">
        <v>0</v>
      </c>
    </row>
    <row r="297" customFormat="false" ht="14.5" hidden="false" customHeight="false" outlineLevel="0" collapsed="false">
      <c r="A297" s="0" t="s">
        <v>572</v>
      </c>
      <c r="B297" s="0" t="n">
        <v>18.58333</v>
      </c>
      <c r="C297" s="0" t="n">
        <v>46.1</v>
      </c>
      <c r="D297" s="30" t="n">
        <f aca="false">(generell!$C$2-C297)/generell!$G$8*generell!$F$9+1</f>
        <v>42.2339099622411</v>
      </c>
      <c r="E297" s="30" t="n">
        <f aca="false">(B297-generell!$B$5)/generell!$G$10*generell!$F$11+1</f>
        <v>37.0453190881909</v>
      </c>
      <c r="F297" s="0" t="n">
        <v>13</v>
      </c>
      <c r="G297" s="0" t="n">
        <v>508</v>
      </c>
      <c r="H297" s="0" t="n">
        <v>7</v>
      </c>
      <c r="I297" s="0" t="n">
        <v>0</v>
      </c>
      <c r="J297" s="0" t="n">
        <v>0</v>
      </c>
      <c r="K297" s="0" t="n">
        <v>0</v>
      </c>
      <c r="L297" s="27" t="n">
        <v>0</v>
      </c>
      <c r="M297" s="0" t="n">
        <v>2</v>
      </c>
      <c r="N297" s="0" t="n">
        <v>622</v>
      </c>
      <c r="O297" s="0" t="n">
        <v>6</v>
      </c>
      <c r="P297" s="0" t="n">
        <v>0</v>
      </c>
      <c r="Q297" s="0" t="n">
        <v>1</v>
      </c>
      <c r="R297" s="27" t="n">
        <v>0</v>
      </c>
      <c r="S297" s="0" t="n">
        <v>17</v>
      </c>
      <c r="T297" s="0" t="n">
        <v>640</v>
      </c>
      <c r="U297" s="0" t="n">
        <v>0</v>
      </c>
      <c r="V297" s="0" t="n">
        <v>0</v>
      </c>
      <c r="W297" s="0" t="n">
        <v>0</v>
      </c>
      <c r="X297" s="27" t="n">
        <v>0</v>
      </c>
      <c r="Y297" s="0" t="n">
        <v>6</v>
      </c>
      <c r="Z297" s="0" t="n">
        <v>659</v>
      </c>
      <c r="AA297" s="0" t="n">
        <v>0</v>
      </c>
      <c r="AB297" s="0" t="n">
        <v>0</v>
      </c>
      <c r="AC297" s="0" t="n">
        <v>0</v>
      </c>
      <c r="AD297" s="27" t="n">
        <v>0</v>
      </c>
      <c r="AE297" s="0" t="n">
        <v>8</v>
      </c>
      <c r="AF297" s="0" t="n">
        <v>688</v>
      </c>
      <c r="AG297" s="0" t="n">
        <v>0</v>
      </c>
      <c r="AH297" s="0" t="n">
        <v>0</v>
      </c>
      <c r="AI297" s="0" t="n">
        <v>0</v>
      </c>
      <c r="AJ297" s="0" t="n">
        <v>0</v>
      </c>
    </row>
    <row r="298" customFormat="false" ht="14.5" hidden="false" customHeight="false" outlineLevel="0" collapsed="false">
      <c r="A298" s="0" t="s">
        <v>573</v>
      </c>
      <c r="B298" s="0" t="n">
        <v>18.48038</v>
      </c>
      <c r="C298" s="0" t="n">
        <v>46.18684</v>
      </c>
      <c r="D298" s="30" t="n">
        <f aca="false">(generell!$C$2-C298)/generell!$G$8*generell!$F$9+1</f>
        <v>37.5209855214925</v>
      </c>
      <c r="E298" s="30" t="n">
        <f aca="false">(B298-generell!$B$5)/generell!$G$10*generell!$F$11+1</f>
        <v>33.1566764107783</v>
      </c>
      <c r="F298" s="0" t="n">
        <v>0</v>
      </c>
      <c r="G298" s="0" t="n">
        <v>373</v>
      </c>
      <c r="H298" s="0" t="n">
        <v>0</v>
      </c>
      <c r="I298" s="0" t="n">
        <v>0</v>
      </c>
      <c r="J298" s="0" t="n">
        <v>0</v>
      </c>
      <c r="K298" s="0" t="n">
        <v>0</v>
      </c>
      <c r="L298" s="27" t="n">
        <v>0</v>
      </c>
      <c r="M298" s="0" t="n">
        <v>16</v>
      </c>
      <c r="N298" s="0" t="n">
        <v>355</v>
      </c>
      <c r="O298" s="0" t="n">
        <v>0</v>
      </c>
      <c r="P298" s="0" t="n">
        <v>0</v>
      </c>
      <c r="Q298" s="0" t="n">
        <v>1</v>
      </c>
      <c r="R298" s="27" t="n">
        <v>0</v>
      </c>
      <c r="S298" s="0" t="n">
        <v>19</v>
      </c>
      <c r="T298" s="0" t="n">
        <v>376</v>
      </c>
      <c r="U298" s="0" t="n">
        <v>3</v>
      </c>
      <c r="V298" s="0" t="n">
        <v>0</v>
      </c>
      <c r="W298" s="0" t="n">
        <v>0</v>
      </c>
      <c r="X298" s="27" t="n">
        <v>0</v>
      </c>
      <c r="Y298" s="0" t="n">
        <v>12</v>
      </c>
      <c r="Z298" s="0" t="n">
        <v>348</v>
      </c>
      <c r="AA298" s="0" t="n">
        <v>1</v>
      </c>
      <c r="AB298" s="0" t="n">
        <v>0</v>
      </c>
      <c r="AC298" s="0" t="n">
        <v>0</v>
      </c>
      <c r="AD298" s="27" t="n">
        <v>0</v>
      </c>
      <c r="AE298" s="0" t="n">
        <v>12</v>
      </c>
      <c r="AF298" s="0" t="n">
        <v>363</v>
      </c>
      <c r="AG298" s="0" t="n">
        <v>0</v>
      </c>
      <c r="AH298" s="0" t="n">
        <v>0</v>
      </c>
      <c r="AI298" s="0" t="n">
        <v>0</v>
      </c>
      <c r="AJ298" s="0" t="n">
        <v>0</v>
      </c>
    </row>
    <row r="299" customFormat="false" ht="14.5" hidden="false" customHeight="false" outlineLevel="0" collapsed="false">
      <c r="A299" s="0" t="s">
        <v>574</v>
      </c>
      <c r="B299" s="0" t="n">
        <v>18.43197</v>
      </c>
      <c r="C299" s="0" t="n">
        <v>46.17258</v>
      </c>
      <c r="D299" s="30" t="n">
        <f aca="false">(generell!$C$2-C299)/generell!$G$8*generell!$F$9+1</f>
        <v>38.2948950392844</v>
      </c>
      <c r="E299" s="30" t="n">
        <f aca="false">(B299-generell!$B$5)/generell!$G$10*generell!$F$11+1</f>
        <v>31.3281267069071</v>
      </c>
      <c r="F299" s="0" t="n">
        <v>597</v>
      </c>
      <c r="G299" s="0" t="n">
        <v>120</v>
      </c>
      <c r="H299" s="0" t="n">
        <v>0</v>
      </c>
      <c r="I299" s="0" t="n">
        <v>0</v>
      </c>
      <c r="J299" s="0" t="n">
        <v>0</v>
      </c>
      <c r="K299" s="0" t="n">
        <v>0</v>
      </c>
      <c r="L299" s="27" t="n">
        <v>0</v>
      </c>
      <c r="M299" s="0" t="n">
        <v>562</v>
      </c>
      <c r="N299" s="0" t="n">
        <v>141</v>
      </c>
      <c r="O299" s="0" t="n">
        <v>0</v>
      </c>
      <c r="P299" s="0" t="n">
        <v>0</v>
      </c>
      <c r="Q299" s="0" t="n">
        <v>0</v>
      </c>
      <c r="R299" s="27" t="n">
        <v>0</v>
      </c>
      <c r="S299" s="0" t="n">
        <v>519</v>
      </c>
      <c r="T299" s="0" t="n">
        <v>143</v>
      </c>
      <c r="U299" s="0" t="n">
        <v>0</v>
      </c>
      <c r="V299" s="0" t="n">
        <v>0</v>
      </c>
      <c r="W299" s="0" t="n">
        <v>0</v>
      </c>
      <c r="X299" s="27" t="n">
        <v>0</v>
      </c>
      <c r="Y299" s="0" t="n">
        <v>490</v>
      </c>
      <c r="Z299" s="0" t="n">
        <v>138</v>
      </c>
      <c r="AA299" s="0" t="n">
        <v>5</v>
      </c>
      <c r="AB299" s="0" t="n">
        <v>0</v>
      </c>
      <c r="AC299" s="0" t="n">
        <v>1</v>
      </c>
      <c r="AD299" s="27" t="n">
        <v>0</v>
      </c>
      <c r="AE299" s="0" t="n">
        <v>485</v>
      </c>
      <c r="AF299" s="0" t="n">
        <v>129</v>
      </c>
      <c r="AG299" s="0" t="n">
        <v>1</v>
      </c>
      <c r="AH299" s="0" t="n">
        <v>0</v>
      </c>
      <c r="AI299" s="0" t="n">
        <v>0</v>
      </c>
      <c r="AJ299" s="0" t="n">
        <v>0</v>
      </c>
    </row>
    <row r="300" customFormat="false" ht="14.5" hidden="false" customHeight="false" outlineLevel="0" collapsed="false">
      <c r="A300" s="0" t="s">
        <v>575</v>
      </c>
      <c r="B300" s="0" t="n">
        <v>18.61534</v>
      </c>
      <c r="C300" s="0" t="n">
        <v>46.15628</v>
      </c>
      <c r="D300" s="30" t="n">
        <f aca="false">(generell!$C$2-C300)/generell!$G$8*generell!$F$9+1</f>
        <v>39.1795181206318</v>
      </c>
      <c r="E300" s="30" t="n">
        <f aca="false">(B300-generell!$B$5)/generell!$G$10*generell!$F$11+1</f>
        <v>38.2544055583606</v>
      </c>
      <c r="F300" s="0" t="n">
        <v>42</v>
      </c>
      <c r="G300" s="0" t="n">
        <v>1565</v>
      </c>
      <c r="H300" s="0" t="n">
        <v>289</v>
      </c>
      <c r="I300" s="0" t="n">
        <v>0</v>
      </c>
      <c r="J300" s="0" t="n">
        <v>0</v>
      </c>
      <c r="K300" s="0" t="n">
        <v>0</v>
      </c>
      <c r="L300" s="27" t="n">
        <v>0</v>
      </c>
      <c r="M300" s="0" t="n">
        <v>105</v>
      </c>
      <c r="N300" s="0" t="n">
        <v>1882</v>
      </c>
      <c r="O300" s="0" t="n">
        <v>253</v>
      </c>
      <c r="P300" s="0" t="n">
        <v>0</v>
      </c>
      <c r="Q300" s="0" t="n">
        <v>15</v>
      </c>
      <c r="R300" s="27" t="n">
        <v>0</v>
      </c>
      <c r="S300" s="0" t="n">
        <v>356</v>
      </c>
      <c r="T300" s="0" t="n">
        <v>1816</v>
      </c>
      <c r="U300" s="0" t="n">
        <v>214</v>
      </c>
      <c r="V300" s="0" t="n">
        <v>1</v>
      </c>
      <c r="W300" s="0" t="n">
        <v>1</v>
      </c>
      <c r="X300" s="27" t="n">
        <v>0</v>
      </c>
      <c r="Y300" s="0" t="n">
        <v>367</v>
      </c>
      <c r="Z300" s="0" t="n">
        <v>1804</v>
      </c>
      <c r="AA300" s="0" t="n">
        <v>210</v>
      </c>
      <c r="AB300" s="0" t="n">
        <v>0</v>
      </c>
      <c r="AC300" s="0" t="n">
        <v>0</v>
      </c>
      <c r="AD300" s="27" t="n">
        <v>0</v>
      </c>
      <c r="AE300" s="0" t="n">
        <v>243</v>
      </c>
      <c r="AF300" s="0" t="n">
        <v>2130</v>
      </c>
      <c r="AG300" s="0" t="n">
        <v>5</v>
      </c>
      <c r="AH300" s="0" t="n">
        <v>0</v>
      </c>
      <c r="AI300" s="0" t="n">
        <v>0</v>
      </c>
      <c r="AJ300" s="0" t="n">
        <v>2</v>
      </c>
    </row>
    <row r="301" customFormat="false" ht="14.5" hidden="false" customHeight="false" outlineLevel="0" collapsed="false">
      <c r="A301" s="0" t="s">
        <v>576</v>
      </c>
      <c r="B301" s="0" t="n">
        <v>18.59024</v>
      </c>
      <c r="C301" s="0" t="n">
        <v>46.25852</v>
      </c>
      <c r="D301" s="30" t="n">
        <f aca="false">(generell!$C$2-C301)/generell!$G$8*generell!$F$9+1</f>
        <v>33.6308148177514</v>
      </c>
      <c r="E301" s="30" t="n">
        <f aca="false">(B301-generell!$B$5)/generell!$G$10*generell!$F$11+1</f>
        <v>37.3063246336102</v>
      </c>
      <c r="F301" s="0" t="n">
        <v>7</v>
      </c>
      <c r="G301" s="0" t="n">
        <v>310</v>
      </c>
      <c r="H301" s="0" t="n">
        <v>0</v>
      </c>
      <c r="I301" s="0" t="n">
        <v>0</v>
      </c>
      <c r="J301" s="0" t="n">
        <v>0</v>
      </c>
      <c r="K301" s="0" t="n">
        <v>0</v>
      </c>
      <c r="L301" s="27" t="n">
        <v>0</v>
      </c>
      <c r="M301" s="0" t="n">
        <v>1</v>
      </c>
      <c r="N301" s="0" t="n">
        <v>294</v>
      </c>
      <c r="O301" s="0" t="n">
        <v>0</v>
      </c>
      <c r="P301" s="0" t="n">
        <v>0</v>
      </c>
      <c r="Q301" s="0" t="n">
        <v>0</v>
      </c>
      <c r="R301" s="27" t="n">
        <v>0</v>
      </c>
      <c r="S301" s="0" t="n">
        <v>28</v>
      </c>
      <c r="T301" s="0" t="n">
        <v>312</v>
      </c>
      <c r="U301" s="0" t="n">
        <v>0</v>
      </c>
      <c r="V301" s="0" t="n">
        <v>0</v>
      </c>
      <c r="W301" s="0" t="n">
        <v>0</v>
      </c>
      <c r="X301" s="27" t="n">
        <v>0</v>
      </c>
      <c r="Y301" s="0" t="n">
        <v>18</v>
      </c>
      <c r="Z301" s="0" t="n">
        <v>266</v>
      </c>
      <c r="AA301" s="0" t="n">
        <v>0</v>
      </c>
      <c r="AB301" s="0" t="n">
        <v>0</v>
      </c>
      <c r="AC301" s="0" t="n">
        <v>0</v>
      </c>
      <c r="AD301" s="27" t="n">
        <v>0</v>
      </c>
      <c r="AE301" s="0" t="n">
        <v>7</v>
      </c>
      <c r="AF301" s="0" t="n">
        <v>285</v>
      </c>
      <c r="AG301" s="0" t="n">
        <v>0</v>
      </c>
      <c r="AH301" s="0" t="n">
        <v>0</v>
      </c>
      <c r="AI301" s="0" t="n">
        <v>0</v>
      </c>
      <c r="AJ301" s="0" t="n">
        <v>0</v>
      </c>
    </row>
    <row r="302" customFormat="false" ht="14.5" hidden="false" customHeight="false" outlineLevel="0" collapsed="false">
      <c r="D302" s="30"/>
      <c r="E302" s="30"/>
    </row>
    <row r="303" customFormat="false" ht="14.5" hidden="false" customHeight="false" outlineLevel="0" collapsed="false">
      <c r="A303" s="12" t="s">
        <v>577</v>
      </c>
      <c r="D303" s="30"/>
      <c r="E303" s="30"/>
      <c r="F303" s="0" t="n">
        <f aca="false">SUM(F304:F374)</f>
        <v>31498</v>
      </c>
      <c r="G303" s="0" t="n">
        <f aca="false">SUM(G304:G374)</f>
        <v>1966</v>
      </c>
      <c r="H303" s="0" t="n">
        <f aca="false">SUM(H304:H374)</f>
        <v>131</v>
      </c>
      <c r="I303" s="0" t="n">
        <f aca="false">SUM(I304:I374)</f>
        <v>29</v>
      </c>
      <c r="J303" s="0" t="n">
        <v>0</v>
      </c>
      <c r="K303" s="0" t="n">
        <v>0</v>
      </c>
      <c r="L303" s="27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27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27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27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</row>
    <row r="304" customFormat="false" ht="14.5" hidden="false" customHeight="false" outlineLevel="0" collapsed="false">
      <c r="A304" s="0" t="s">
        <v>578</v>
      </c>
      <c r="B304" s="0" t="n">
        <v>18.13639</v>
      </c>
      <c r="C304" s="0" t="n">
        <v>45.9</v>
      </c>
      <c r="D304" s="30" t="n">
        <f aca="false">(generell!$C$2-C304)/generell!$G$8*generell!$F$9+1</f>
        <v>53.0881808990188</v>
      </c>
      <c r="E304" s="30" t="n">
        <f aca="false">(B304-generell!$B$5)/generell!$G$10*generell!$F$11+1</f>
        <v>20.1634350838902</v>
      </c>
      <c r="F304" s="0" t="n">
        <v>265</v>
      </c>
      <c r="G304" s="0" t="n">
        <v>1</v>
      </c>
      <c r="H304" s="0" t="n">
        <v>0</v>
      </c>
      <c r="I304" s="0" t="n">
        <v>1</v>
      </c>
      <c r="J304" s="0" t="n">
        <v>0</v>
      </c>
      <c r="K304" s="0" t="n">
        <v>0</v>
      </c>
      <c r="L304" s="27" t="n">
        <v>0</v>
      </c>
      <c r="M304" s="0" t="n">
        <v>263</v>
      </c>
      <c r="N304" s="0" t="n">
        <v>6</v>
      </c>
      <c r="O304" s="0" t="n">
        <v>1</v>
      </c>
      <c r="P304" s="0" t="n">
        <v>0</v>
      </c>
      <c r="Q304" s="0" t="n">
        <v>0</v>
      </c>
      <c r="R304" s="27" t="n">
        <v>0</v>
      </c>
      <c r="S304" s="0" t="n">
        <v>235</v>
      </c>
      <c r="T304" s="0" t="n">
        <v>1</v>
      </c>
      <c r="U304" s="0" t="n">
        <v>1</v>
      </c>
      <c r="V304" s="0" t="n">
        <v>0</v>
      </c>
      <c r="W304" s="0" t="n">
        <v>1</v>
      </c>
      <c r="X304" s="27" t="n">
        <v>0</v>
      </c>
      <c r="Y304" s="0" t="n">
        <v>206</v>
      </c>
      <c r="Z304" s="0" t="n">
        <v>0</v>
      </c>
      <c r="AA304" s="0" t="n">
        <v>1</v>
      </c>
      <c r="AB304" s="0" t="n">
        <v>0</v>
      </c>
      <c r="AC304" s="0" t="n">
        <v>0</v>
      </c>
      <c r="AD304" s="27" t="n">
        <v>0</v>
      </c>
      <c r="AE304" s="0" t="n">
        <v>229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</row>
    <row r="305" customFormat="false" ht="14.5" hidden="false" customHeight="false" outlineLevel="0" collapsed="false">
      <c r="A305" s="0" t="s">
        <v>579</v>
      </c>
      <c r="B305" s="0" t="n">
        <v>18.07333</v>
      </c>
      <c r="C305" s="0" t="n">
        <v>45.99028</v>
      </c>
      <c r="D305" s="30" t="n">
        <f aca="false">(generell!$C$2-C305)/generell!$G$8*generell!$F$9+1</f>
        <v>48.1885629981574</v>
      </c>
      <c r="E305" s="30" t="n">
        <f aca="false">(B305-generell!$B$5)/generell!$G$10*generell!$F$11+1</f>
        <v>17.7815234060113</v>
      </c>
      <c r="F305" s="0" t="n">
        <v>182</v>
      </c>
      <c r="G305" s="0" t="n">
        <v>1</v>
      </c>
      <c r="H305" s="0" t="n">
        <v>0</v>
      </c>
      <c r="I305" s="0" t="n">
        <v>0</v>
      </c>
      <c r="J305" s="0" t="n">
        <v>0</v>
      </c>
      <c r="K305" s="0" t="n">
        <v>0</v>
      </c>
      <c r="L305" s="27" t="n">
        <v>0</v>
      </c>
      <c r="M305" s="0" t="n">
        <v>167</v>
      </c>
      <c r="N305" s="0" t="n">
        <v>0</v>
      </c>
      <c r="O305" s="0" t="n">
        <v>0</v>
      </c>
      <c r="P305" s="0" t="n">
        <v>0</v>
      </c>
      <c r="Q305" s="0" t="n">
        <v>0</v>
      </c>
      <c r="R305" s="27" t="n">
        <v>0</v>
      </c>
      <c r="S305" s="0" t="n">
        <v>169</v>
      </c>
      <c r="T305" s="0" t="n">
        <v>0</v>
      </c>
      <c r="U305" s="0" t="n">
        <v>0</v>
      </c>
      <c r="V305" s="0" t="n">
        <v>0</v>
      </c>
      <c r="W305" s="0" t="n">
        <v>3</v>
      </c>
      <c r="X305" s="27" t="n">
        <v>0</v>
      </c>
      <c r="Y305" s="0" t="n">
        <v>175</v>
      </c>
      <c r="Z305" s="0" t="n">
        <v>0</v>
      </c>
      <c r="AA305" s="0" t="n">
        <v>0</v>
      </c>
      <c r="AB305" s="0" t="n">
        <v>0</v>
      </c>
      <c r="AC305" s="0" t="n">
        <v>0</v>
      </c>
      <c r="AD305" s="27" t="n">
        <v>0</v>
      </c>
      <c r="AE305" s="0" t="n">
        <v>163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2</v>
      </c>
    </row>
    <row r="306" customFormat="false" ht="14.5" hidden="false" customHeight="false" outlineLevel="0" collapsed="false">
      <c r="A306" s="0" t="s">
        <v>580</v>
      </c>
      <c r="B306" s="0" t="n">
        <v>18.08309</v>
      </c>
      <c r="C306" s="0" t="n">
        <v>46.08523</v>
      </c>
      <c r="D306" s="30" t="n">
        <f aca="false">(generell!$C$2-C306)/generell!$G$8*generell!$F$9+1</f>
        <v>43.035497870922</v>
      </c>
      <c r="E306" s="30" t="n">
        <f aca="false">(B306-generell!$B$5)/generell!$G$10*generell!$F$11+1</f>
        <v>18.1501795743604</v>
      </c>
      <c r="F306" s="0" t="n">
        <v>546</v>
      </c>
      <c r="G306" s="0" t="n">
        <v>3</v>
      </c>
      <c r="H306" s="0" t="n">
        <v>2</v>
      </c>
      <c r="I306" s="0" t="n">
        <v>0</v>
      </c>
      <c r="J306" s="0" t="n">
        <v>0</v>
      </c>
      <c r="K306" s="0" t="n">
        <v>0</v>
      </c>
      <c r="L306" s="27" t="n">
        <v>0</v>
      </c>
      <c r="M306" s="0" t="n">
        <v>534</v>
      </c>
      <c r="N306" s="0" t="n">
        <v>12</v>
      </c>
      <c r="O306" s="0" t="n">
        <v>0</v>
      </c>
      <c r="P306" s="0" t="n">
        <v>0</v>
      </c>
      <c r="Q306" s="0" t="n">
        <v>0</v>
      </c>
      <c r="R306" s="27" t="n">
        <v>0</v>
      </c>
      <c r="S306" s="0" t="n">
        <v>570</v>
      </c>
      <c r="T306" s="0" t="n">
        <v>1</v>
      </c>
      <c r="U306" s="0" t="n">
        <v>0</v>
      </c>
      <c r="V306" s="0" t="n">
        <v>0</v>
      </c>
      <c r="W306" s="0" t="n">
        <v>0</v>
      </c>
      <c r="X306" s="27" t="n">
        <v>0</v>
      </c>
      <c r="Y306" s="0" t="n">
        <v>540</v>
      </c>
      <c r="Z306" s="0" t="n">
        <v>7</v>
      </c>
      <c r="AA306" s="0" t="n">
        <v>0</v>
      </c>
      <c r="AB306" s="0" t="n">
        <v>1</v>
      </c>
      <c r="AC306" s="0" t="n">
        <v>0</v>
      </c>
      <c r="AD306" s="27" t="n">
        <v>0</v>
      </c>
      <c r="AE306" s="0" t="n">
        <v>552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0</v>
      </c>
    </row>
    <row r="307" customFormat="false" ht="14.5" hidden="false" customHeight="false" outlineLevel="0" collapsed="false">
      <c r="A307" s="0" t="s">
        <v>581</v>
      </c>
      <c r="B307" s="0" t="n">
        <v>18.08889</v>
      </c>
      <c r="C307" s="0" t="n">
        <v>45.95361</v>
      </c>
      <c r="D307" s="30" t="n">
        <f aca="false">(generell!$C$2-C307)/generell!$G$8*generell!$F$9+1</f>
        <v>50.1786935744156</v>
      </c>
      <c r="E307" s="30" t="n">
        <f aca="false">(B307-generell!$B$5)/generell!$G$10*generell!$F$11+1</f>
        <v>18.3692580350597</v>
      </c>
      <c r="F307" s="0" t="n">
        <v>617</v>
      </c>
      <c r="G307" s="0" t="n">
        <v>14</v>
      </c>
      <c r="H307" s="0" t="n">
        <v>0</v>
      </c>
      <c r="I307" s="0" t="n">
        <v>0</v>
      </c>
      <c r="J307" s="0" t="n">
        <v>0</v>
      </c>
      <c r="K307" s="0" t="n">
        <v>0</v>
      </c>
      <c r="L307" s="27" t="n">
        <v>0</v>
      </c>
      <c r="M307" s="0" t="n">
        <v>674</v>
      </c>
      <c r="N307" s="0" t="n">
        <v>9</v>
      </c>
      <c r="O307" s="0" t="n">
        <v>0</v>
      </c>
      <c r="P307" s="0" t="n">
        <v>0</v>
      </c>
      <c r="Q307" s="0" t="n">
        <v>0</v>
      </c>
      <c r="R307" s="27" t="n">
        <v>0</v>
      </c>
      <c r="S307" s="0" t="n">
        <v>736</v>
      </c>
      <c r="T307" s="0" t="n">
        <v>4</v>
      </c>
      <c r="U307" s="0" t="n">
        <v>0</v>
      </c>
      <c r="V307" s="0" t="n">
        <v>0</v>
      </c>
      <c r="W307" s="0" t="s">
        <v>582</v>
      </c>
      <c r="X307" s="27" t="n">
        <v>0</v>
      </c>
      <c r="Y307" s="0" t="n">
        <v>747</v>
      </c>
      <c r="Z307" s="0" t="n">
        <v>4</v>
      </c>
      <c r="AA307" s="0" t="n">
        <v>0</v>
      </c>
      <c r="AB307" s="0" t="n">
        <v>0</v>
      </c>
      <c r="AC307" s="0" t="n">
        <v>1</v>
      </c>
      <c r="AD307" s="27" t="n">
        <v>0</v>
      </c>
      <c r="AE307" s="0" t="n">
        <v>720</v>
      </c>
      <c r="AF307" s="0" t="n">
        <v>0</v>
      </c>
      <c r="AG307" s="0" t="n">
        <v>1</v>
      </c>
      <c r="AH307" s="0" t="n">
        <v>0</v>
      </c>
      <c r="AI307" s="0" t="n">
        <v>0</v>
      </c>
      <c r="AJ307" s="0" t="n">
        <v>1</v>
      </c>
    </row>
    <row r="308" customFormat="false" ht="14.5" hidden="false" customHeight="false" outlineLevel="0" collapsed="false">
      <c r="A308" s="0" t="s">
        <v>583</v>
      </c>
      <c r="B308" s="0" t="n">
        <v>17.87925</v>
      </c>
      <c r="C308" s="0" t="n">
        <v>45.9945</v>
      </c>
      <c r="D308" s="30" t="n">
        <f aca="false">(generell!$C$2-C308)/generell!$G$8*generell!$F$9+1</f>
        <v>47.9595378813912</v>
      </c>
      <c r="E308" s="30" t="n">
        <f aca="false">(B308-generell!$B$5)/generell!$G$10*generell!$F$11+1</f>
        <v>10.4507048452321</v>
      </c>
      <c r="F308" s="0" t="n">
        <v>522</v>
      </c>
      <c r="G308" s="0" t="n">
        <v>1</v>
      </c>
      <c r="H308" s="0" t="n">
        <v>0</v>
      </c>
      <c r="I308" s="0" t="n">
        <v>0</v>
      </c>
      <c r="J308" s="0" t="n">
        <v>0</v>
      </c>
      <c r="K308" s="0" t="n">
        <v>0</v>
      </c>
      <c r="L308" s="27" t="n">
        <v>0</v>
      </c>
      <c r="M308" s="0" t="n">
        <v>488</v>
      </c>
      <c r="N308" s="0" t="n">
        <v>6</v>
      </c>
      <c r="O308" s="0" t="n">
        <v>0</v>
      </c>
      <c r="P308" s="0" t="n">
        <v>1</v>
      </c>
      <c r="Q308" s="0" t="s">
        <v>584</v>
      </c>
      <c r="R308" s="27" t="n">
        <v>0</v>
      </c>
      <c r="S308" s="0" t="n">
        <v>452</v>
      </c>
      <c r="T308" s="0" t="n">
        <v>0</v>
      </c>
      <c r="U308" s="0" t="n">
        <v>0</v>
      </c>
      <c r="V308" s="0" t="n">
        <v>0</v>
      </c>
      <c r="W308" s="0" t="n">
        <v>20</v>
      </c>
      <c r="X308" s="27" t="n">
        <v>0</v>
      </c>
      <c r="Y308" s="0" t="n">
        <v>417</v>
      </c>
      <c r="Z308" s="0" t="n">
        <v>0</v>
      </c>
      <c r="AA308" s="0" t="n">
        <v>0</v>
      </c>
      <c r="AB308" s="0" t="n">
        <v>0</v>
      </c>
      <c r="AC308" s="0" t="n">
        <v>4</v>
      </c>
      <c r="AD308" s="27" t="n">
        <v>0</v>
      </c>
      <c r="AE308" s="0" t="n">
        <v>370</v>
      </c>
      <c r="AF308" s="0" t="n">
        <v>7</v>
      </c>
      <c r="AG308" s="0" t="n">
        <v>4</v>
      </c>
      <c r="AH308" s="0" t="n">
        <v>0</v>
      </c>
      <c r="AI308" s="0" t="n">
        <v>0</v>
      </c>
      <c r="AJ308" s="0" t="n">
        <v>19</v>
      </c>
    </row>
    <row r="309" customFormat="false" ht="14.5" hidden="false" customHeight="false" outlineLevel="0" collapsed="false">
      <c r="A309" s="0" t="s">
        <v>585</v>
      </c>
      <c r="B309" s="0" t="n">
        <v>17.80554</v>
      </c>
      <c r="C309" s="0" t="n">
        <v>46.04865</v>
      </c>
      <c r="D309" s="30" t="n">
        <f aca="false">(generell!$C$2-C309)/generell!$G$8*generell!$F$9+1</f>
        <v>45.0207440252587</v>
      </c>
      <c r="E309" s="30" t="n">
        <f aca="false">(B309-generell!$B$5)/generell!$G$10*generell!$F$11+1</f>
        <v>7.66651978693123</v>
      </c>
      <c r="F309" s="0" t="n">
        <v>316</v>
      </c>
      <c r="G309" s="0" t="n">
        <v>1</v>
      </c>
      <c r="H309" s="0" t="n">
        <v>0</v>
      </c>
      <c r="I309" s="0" t="n">
        <v>0</v>
      </c>
      <c r="J309" s="0" t="n">
        <v>0</v>
      </c>
      <c r="K309" s="0" t="n">
        <v>0</v>
      </c>
      <c r="L309" s="27" t="n">
        <v>0</v>
      </c>
      <c r="M309" s="0" t="n">
        <v>314</v>
      </c>
      <c r="N309" s="0" t="n">
        <v>5</v>
      </c>
      <c r="O309" s="0" t="n">
        <v>0</v>
      </c>
      <c r="P309" s="0" t="n">
        <v>0</v>
      </c>
      <c r="Q309" s="0" t="n">
        <v>0</v>
      </c>
      <c r="R309" s="27" t="n">
        <v>0</v>
      </c>
      <c r="S309" s="0" t="n">
        <v>317</v>
      </c>
      <c r="T309" s="0" t="n">
        <v>0</v>
      </c>
      <c r="U309" s="0" t="n">
        <v>0</v>
      </c>
      <c r="V309" s="0" t="n">
        <v>0</v>
      </c>
      <c r="W309" s="0" t="n">
        <v>0</v>
      </c>
      <c r="X309" s="27" t="n">
        <v>0</v>
      </c>
      <c r="Y309" s="0" t="n">
        <v>254</v>
      </c>
      <c r="Z309" s="0" t="n">
        <v>0</v>
      </c>
      <c r="AA309" s="0" t="n">
        <v>0</v>
      </c>
      <c r="AB309" s="0" t="n">
        <v>0</v>
      </c>
      <c r="AC309" s="0" t="n">
        <v>0</v>
      </c>
      <c r="AD309" s="27" t="n">
        <v>0</v>
      </c>
      <c r="AE309" s="0" t="n">
        <v>319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</row>
    <row r="310" customFormat="false" ht="14.5" hidden="false" customHeight="false" outlineLevel="0" collapsed="false">
      <c r="A310" s="0" t="s">
        <v>586</v>
      </c>
      <c r="B310" s="0" t="n">
        <v>18.08132</v>
      </c>
      <c r="C310" s="0" t="n">
        <v>46.02295</v>
      </c>
      <c r="D310" s="30" t="n">
        <f aca="false">(generell!$C$2-C310)/generell!$G$8*generell!$F$9+1</f>
        <v>46.4155178406346</v>
      </c>
      <c r="E310" s="30" t="n">
        <f aca="false">(B310-generell!$B$5)/generell!$G$10*generell!$F$11+1</f>
        <v>18.0833228716989</v>
      </c>
      <c r="F310" s="0" t="n">
        <v>1145</v>
      </c>
      <c r="G310" s="0" t="n">
        <v>13</v>
      </c>
      <c r="H310" s="0" t="n">
        <v>0</v>
      </c>
      <c r="I310" s="0" t="n">
        <v>1</v>
      </c>
      <c r="J310" s="0" t="n">
        <v>0</v>
      </c>
      <c r="K310" s="0" t="n">
        <v>0</v>
      </c>
      <c r="L310" s="27" t="n">
        <v>0</v>
      </c>
      <c r="M310" s="0" t="n">
        <v>526</v>
      </c>
      <c r="N310" s="0" t="n">
        <v>1</v>
      </c>
      <c r="O310" s="0" t="n">
        <v>1</v>
      </c>
      <c r="P310" s="0" t="n">
        <v>0</v>
      </c>
      <c r="Q310" s="0" t="n">
        <v>1</v>
      </c>
      <c r="R310" s="27" t="n">
        <v>0</v>
      </c>
      <c r="S310" s="0" t="n">
        <v>524</v>
      </c>
      <c r="T310" s="0" t="n">
        <v>3</v>
      </c>
      <c r="U310" s="0" t="n">
        <v>0</v>
      </c>
      <c r="V310" s="0" t="n">
        <v>0</v>
      </c>
      <c r="W310" s="0" t="n">
        <v>0</v>
      </c>
      <c r="X310" s="27" t="n">
        <v>0</v>
      </c>
      <c r="Y310" s="0" t="n">
        <v>486</v>
      </c>
      <c r="Z310" s="0" t="n">
        <v>0</v>
      </c>
      <c r="AA310" s="0" t="n">
        <v>0</v>
      </c>
      <c r="AB310" s="0" t="n">
        <v>0</v>
      </c>
      <c r="AC310" s="0" t="n">
        <v>1</v>
      </c>
      <c r="AD310" s="27" t="n">
        <v>0</v>
      </c>
      <c r="AE310" s="0" t="n">
        <v>485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3</v>
      </c>
    </row>
    <row r="311" customFormat="false" ht="14.5" hidden="false" customHeight="false" outlineLevel="0" collapsed="false">
      <c r="A311" s="0" t="s">
        <v>587</v>
      </c>
      <c r="B311" s="0" t="n">
        <v>18.04901</v>
      </c>
      <c r="C311" s="0" t="n">
        <v>46.08061</v>
      </c>
      <c r="D311" s="30" t="n">
        <f aca="false">(generell!$C$2-C311)/generell!$G$8*generell!$F$9+1</f>
        <v>43.2862315295617</v>
      </c>
      <c r="E311" s="30" t="n">
        <f aca="false">(B311-generell!$B$5)/generell!$G$10*generell!$F$11+1</f>
        <v>16.8629047570101</v>
      </c>
      <c r="F311" s="0" t="n">
        <v>656</v>
      </c>
      <c r="G311" s="0" t="n">
        <v>1</v>
      </c>
      <c r="H311" s="0" t="n">
        <v>0</v>
      </c>
      <c r="I311" s="0" t="n">
        <v>0</v>
      </c>
      <c r="J311" s="0" t="n">
        <v>0</v>
      </c>
      <c r="K311" s="0" t="n">
        <v>0</v>
      </c>
      <c r="L311" s="27" t="n">
        <v>0</v>
      </c>
      <c r="M311" s="0" t="n">
        <v>652</v>
      </c>
      <c r="N311" s="0" t="n">
        <v>2</v>
      </c>
      <c r="O311" s="0" t="n">
        <v>1</v>
      </c>
      <c r="P311" s="0" t="n">
        <v>0</v>
      </c>
      <c r="Q311" s="0" t="n">
        <v>9</v>
      </c>
      <c r="R311" s="27" t="n">
        <v>0</v>
      </c>
      <c r="S311" s="0" t="n">
        <v>657</v>
      </c>
      <c r="T311" s="0" t="n">
        <v>4</v>
      </c>
      <c r="U311" s="0" t="n">
        <v>4</v>
      </c>
      <c r="V311" s="0" t="n">
        <v>0</v>
      </c>
      <c r="W311" s="0" t="n">
        <v>24</v>
      </c>
      <c r="X311" s="27" t="n">
        <v>0</v>
      </c>
      <c r="Y311" s="0" t="n">
        <v>619</v>
      </c>
      <c r="Z311" s="0" t="n">
        <v>3</v>
      </c>
      <c r="AA311" s="0" t="n">
        <v>1</v>
      </c>
      <c r="AB311" s="0" t="n">
        <v>0</v>
      </c>
      <c r="AC311" s="0" t="n">
        <v>0</v>
      </c>
      <c r="AD311" s="27" t="n">
        <v>0</v>
      </c>
      <c r="AE311" s="0" t="n">
        <v>660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</row>
    <row r="312" customFormat="false" ht="14.5" hidden="false" customHeight="false" outlineLevel="0" collapsed="false">
      <c r="A312" s="0" t="s">
        <v>588</v>
      </c>
      <c r="B312" s="0" t="n">
        <v>18.12028</v>
      </c>
      <c r="C312" s="0" t="n">
        <v>45.91028</v>
      </c>
      <c r="D312" s="30" t="n">
        <f aca="false">(generell!$C$2-C312)/generell!$G$8*generell!$F$9+1</f>
        <v>52.5302713728683</v>
      </c>
      <c r="E312" s="30" t="n">
        <f aca="false">(B312-generell!$B$5)/generell!$G$10*generell!$F$11+1</f>
        <v>19.5549257732238</v>
      </c>
      <c r="F312" s="0" t="n">
        <v>266</v>
      </c>
      <c r="G312" s="0" t="n">
        <v>1</v>
      </c>
      <c r="H312" s="0" t="n">
        <v>0</v>
      </c>
      <c r="I312" s="0" t="n">
        <v>0</v>
      </c>
      <c r="J312" s="0" t="n">
        <v>0</v>
      </c>
      <c r="K312" s="0" t="n">
        <v>0</v>
      </c>
      <c r="L312" s="27" t="n">
        <v>0</v>
      </c>
      <c r="M312" s="0" t="n">
        <v>275</v>
      </c>
      <c r="N312" s="0" t="n">
        <v>4</v>
      </c>
      <c r="O312" s="0" t="n">
        <v>0</v>
      </c>
      <c r="P312" s="0" t="n">
        <v>0</v>
      </c>
      <c r="Q312" s="0" t="n">
        <v>0</v>
      </c>
      <c r="R312" s="27" t="n">
        <v>0</v>
      </c>
      <c r="S312" s="0" t="n">
        <v>268</v>
      </c>
      <c r="T312" s="0" t="n">
        <v>3</v>
      </c>
      <c r="U312" s="0" t="n">
        <v>0</v>
      </c>
      <c r="V312" s="0" t="n">
        <v>0</v>
      </c>
      <c r="W312" s="0" t="n">
        <v>1</v>
      </c>
      <c r="X312" s="27" t="n">
        <v>0</v>
      </c>
      <c r="Y312" s="0" t="n">
        <v>236</v>
      </c>
      <c r="Z312" s="0" t="n">
        <v>0</v>
      </c>
      <c r="AA312" s="0" t="n">
        <v>1</v>
      </c>
      <c r="AB312" s="0" t="n">
        <v>0</v>
      </c>
      <c r="AC312" s="0" t="n">
        <v>0</v>
      </c>
      <c r="AD312" s="27" t="n">
        <v>0</v>
      </c>
      <c r="AE312" s="0" t="n">
        <v>236</v>
      </c>
      <c r="AF312" s="0" t="n">
        <v>3</v>
      </c>
      <c r="AG312" s="0" t="n">
        <v>2</v>
      </c>
      <c r="AH312" s="0" t="n">
        <v>0</v>
      </c>
      <c r="AI312" s="0" t="n">
        <v>0</v>
      </c>
      <c r="AJ312" s="0" t="n">
        <v>0</v>
      </c>
    </row>
    <row r="313" customFormat="false" ht="14.5" hidden="false" customHeight="false" outlineLevel="0" collapsed="false">
      <c r="A313" s="0" t="s">
        <v>589</v>
      </c>
      <c r="B313" s="0" t="n">
        <v>18.04056</v>
      </c>
      <c r="C313" s="0" t="n">
        <v>45.90694</v>
      </c>
      <c r="D313" s="30" t="n">
        <f aca="false">(generell!$C$2-C313)/generell!$G$8*generell!$F$9+1</f>
        <v>52.7115376975126</v>
      </c>
      <c r="E313" s="30" t="n">
        <f aca="false">(B313-generell!$B$5)/generell!$G$10*generell!$F$11+1</f>
        <v>16.5437301030603</v>
      </c>
      <c r="F313" s="0" t="n">
        <v>231</v>
      </c>
      <c r="G313" s="0" t="n">
        <v>8</v>
      </c>
      <c r="H313" s="0" t="n">
        <v>0</v>
      </c>
      <c r="I313" s="0" t="n">
        <v>0</v>
      </c>
      <c r="J313" s="0" t="n">
        <v>0</v>
      </c>
      <c r="K313" s="0" t="n">
        <v>0</v>
      </c>
      <c r="L313" s="27" t="n">
        <v>0</v>
      </c>
      <c r="M313" s="0" t="n">
        <v>243</v>
      </c>
      <c r="N313" s="0" t="n">
        <v>6</v>
      </c>
      <c r="O313" s="0" t="n">
        <v>0</v>
      </c>
      <c r="P313" s="0" t="n">
        <v>0</v>
      </c>
      <c r="Q313" s="0" t="n">
        <v>25</v>
      </c>
      <c r="R313" s="27" t="n">
        <v>0</v>
      </c>
      <c r="S313" s="0" t="n">
        <v>221</v>
      </c>
      <c r="T313" s="0" t="n">
        <v>5</v>
      </c>
      <c r="U313" s="0" t="n">
        <v>1</v>
      </c>
      <c r="V313" s="0" t="n">
        <v>0</v>
      </c>
      <c r="W313" s="0" t="n">
        <v>0</v>
      </c>
      <c r="X313" s="27" t="n">
        <v>0</v>
      </c>
      <c r="Y313" s="0" t="n">
        <v>227</v>
      </c>
      <c r="Z313" s="0" t="n">
        <v>2</v>
      </c>
      <c r="AA313" s="0" t="n">
        <v>0</v>
      </c>
      <c r="AB313" s="0" t="n">
        <v>0</v>
      </c>
      <c r="AC313" s="0" t="n">
        <v>1</v>
      </c>
      <c r="AD313" s="27" t="n">
        <v>0</v>
      </c>
      <c r="AE313" s="0" t="n">
        <v>227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</row>
    <row r="314" customFormat="false" ht="14.5" hidden="false" customHeight="false" outlineLevel="0" collapsed="false">
      <c r="A314" s="0" t="s">
        <v>590</v>
      </c>
      <c r="B314" s="0" t="n">
        <v>17.79027</v>
      </c>
      <c r="C314" s="0" t="n">
        <v>45.8756</v>
      </c>
      <c r="D314" s="30" t="n">
        <f aca="false">(generell!$C$2-C314)/generell!$G$8*generell!$F$9+1</f>
        <v>54.4124019533056</v>
      </c>
      <c r="E314" s="30" t="n">
        <f aca="false">(B314-generell!$B$5)/generell!$G$10*generell!$F$11+1</f>
        <v>7.0897390809177</v>
      </c>
      <c r="F314" s="0" t="n">
        <v>889</v>
      </c>
      <c r="G314" s="0" t="n">
        <v>19</v>
      </c>
      <c r="H314" s="0" t="n">
        <v>6</v>
      </c>
      <c r="I314" s="0" t="n">
        <v>1</v>
      </c>
      <c r="J314" s="0" t="n">
        <v>0</v>
      </c>
      <c r="K314" s="0" t="n">
        <v>0</v>
      </c>
      <c r="L314" s="27" t="n">
        <v>0</v>
      </c>
      <c r="M314" s="0" t="n">
        <v>936</v>
      </c>
      <c r="N314" s="0" t="n">
        <v>1</v>
      </c>
      <c r="O314" s="0" t="n">
        <v>11</v>
      </c>
      <c r="P314" s="0" t="n">
        <v>1</v>
      </c>
      <c r="Q314" s="0" t="s">
        <v>591</v>
      </c>
      <c r="R314" s="27" t="n">
        <v>0</v>
      </c>
      <c r="S314" s="0" t="n">
        <v>886</v>
      </c>
      <c r="T314" s="0" t="n">
        <v>3</v>
      </c>
      <c r="U314" s="0" t="n">
        <v>5</v>
      </c>
      <c r="V314" s="0" t="n">
        <v>1</v>
      </c>
      <c r="W314" s="0" t="n">
        <v>0</v>
      </c>
      <c r="X314" s="27" t="n">
        <v>0</v>
      </c>
      <c r="Y314" s="0" t="n">
        <v>741</v>
      </c>
      <c r="Z314" s="0" t="n">
        <v>9</v>
      </c>
      <c r="AA314" s="0" t="n">
        <v>6</v>
      </c>
      <c r="AB314" s="0" t="n">
        <v>2</v>
      </c>
      <c r="AC314" s="0" t="n">
        <v>20</v>
      </c>
      <c r="AD314" s="27" t="n">
        <v>0</v>
      </c>
      <c r="AE314" s="0" t="n">
        <v>715</v>
      </c>
      <c r="AF314" s="0" t="n">
        <v>0</v>
      </c>
      <c r="AG314" s="0" t="n">
        <v>1</v>
      </c>
      <c r="AH314" s="0" t="n">
        <v>0</v>
      </c>
      <c r="AI314" s="0" t="n">
        <v>0</v>
      </c>
      <c r="AJ314" s="0" t="n">
        <v>0</v>
      </c>
    </row>
    <row r="315" customFormat="false" ht="14.5" hidden="false" customHeight="false" outlineLevel="0" collapsed="false">
      <c r="A315" s="0" t="s">
        <v>592</v>
      </c>
      <c r="B315" s="0" t="n">
        <v>17.86659</v>
      </c>
      <c r="C315" s="0" t="n">
        <v>46.05049</v>
      </c>
      <c r="D315" s="30" t="n">
        <f aca="false">(generell!$C$2-C315)/generell!$G$8*generell!$F$9+1</f>
        <v>44.9208847326402</v>
      </c>
      <c r="E315" s="30" t="n">
        <f aca="false">(B315-generell!$B$5)/generell!$G$10*generell!$F$11+1</f>
        <v>9.97250944653323</v>
      </c>
      <c r="F315" s="0" t="n">
        <v>489</v>
      </c>
      <c r="G315" s="0" t="n">
        <v>3</v>
      </c>
      <c r="H315" s="0" t="n">
        <v>0</v>
      </c>
      <c r="I315" s="0" t="n">
        <v>0</v>
      </c>
      <c r="J315" s="0" t="n">
        <v>0</v>
      </c>
      <c r="K315" s="0" t="n">
        <v>0</v>
      </c>
      <c r="L315" s="27" t="n">
        <v>0</v>
      </c>
      <c r="M315" s="0" t="n">
        <v>541</v>
      </c>
      <c r="N315" s="0" t="n">
        <v>0</v>
      </c>
      <c r="O315" s="0" t="n">
        <v>0</v>
      </c>
      <c r="P315" s="0" t="n">
        <v>0</v>
      </c>
      <c r="Q315" s="0" t="n">
        <v>0</v>
      </c>
      <c r="R315" s="27" t="n">
        <v>0</v>
      </c>
      <c r="S315" s="0" t="n">
        <v>490</v>
      </c>
      <c r="T315" s="0" t="n">
        <v>0</v>
      </c>
      <c r="U315" s="0" t="n">
        <v>0</v>
      </c>
      <c r="V315" s="0" t="n">
        <v>0</v>
      </c>
      <c r="W315" s="0" t="n">
        <v>0</v>
      </c>
      <c r="X315" s="27" t="n">
        <v>0</v>
      </c>
      <c r="Y315" s="0" t="n">
        <v>429</v>
      </c>
      <c r="Z315" s="0" t="n">
        <v>1</v>
      </c>
      <c r="AA315" s="0" t="n">
        <v>0</v>
      </c>
      <c r="AB315" s="0" t="n">
        <v>0</v>
      </c>
      <c r="AC315" s="0" t="n">
        <v>0</v>
      </c>
      <c r="AD315" s="27" t="n">
        <v>0</v>
      </c>
      <c r="AE315" s="0" t="n">
        <v>649</v>
      </c>
      <c r="AF315" s="0" t="n">
        <v>0</v>
      </c>
      <c r="AG315" s="0" t="n">
        <v>0</v>
      </c>
      <c r="AH315" s="0" t="n">
        <v>0</v>
      </c>
      <c r="AI315" s="0" t="n">
        <v>0</v>
      </c>
      <c r="AJ315" s="0" t="n">
        <v>10</v>
      </c>
    </row>
    <row r="316" customFormat="false" ht="14.5" hidden="false" customHeight="false" outlineLevel="0" collapsed="false">
      <c r="A316" s="0" t="s">
        <v>593</v>
      </c>
      <c r="B316" s="0" t="n">
        <v>17.88838</v>
      </c>
      <c r="C316" s="0" t="n">
        <v>46.02193</v>
      </c>
      <c r="D316" s="30" t="n">
        <f aca="false">(generell!$C$2-C316)/generell!$G$8*generell!$F$9+1</f>
        <v>46.4708746224124</v>
      </c>
      <c r="E316" s="30" t="n">
        <f aca="false">(B316-generell!$B$5)/generell!$G$10*generell!$F$11+1</f>
        <v>10.7955645600916</v>
      </c>
      <c r="F316" s="0" t="n">
        <v>641</v>
      </c>
      <c r="G316" s="0" t="n">
        <v>11</v>
      </c>
      <c r="H316" s="0" t="n">
        <v>1</v>
      </c>
      <c r="I316" s="0" t="n">
        <v>0</v>
      </c>
      <c r="J316" s="0" t="n">
        <v>0</v>
      </c>
      <c r="K316" s="0" t="n">
        <v>0</v>
      </c>
      <c r="L316" s="27" t="n">
        <v>0</v>
      </c>
      <c r="M316" s="0" t="n">
        <v>648</v>
      </c>
      <c r="N316" s="0" t="n">
        <v>0</v>
      </c>
      <c r="O316" s="0" t="n">
        <v>1</v>
      </c>
      <c r="P316" s="0" t="n">
        <v>0</v>
      </c>
      <c r="Q316" s="0" t="n">
        <v>8</v>
      </c>
      <c r="R316" s="27" t="n">
        <v>0</v>
      </c>
      <c r="S316" s="0" t="n">
        <v>609</v>
      </c>
      <c r="T316" s="0" t="n">
        <v>3</v>
      </c>
      <c r="U316" s="0" t="n">
        <v>0</v>
      </c>
      <c r="V316" s="0" t="n">
        <v>0</v>
      </c>
      <c r="W316" s="0" t="n">
        <v>0</v>
      </c>
      <c r="X316" s="27" t="n">
        <v>0</v>
      </c>
      <c r="Y316" s="0" t="n">
        <v>591</v>
      </c>
      <c r="Z316" s="0" t="n">
        <v>5</v>
      </c>
      <c r="AA316" s="0" t="n">
        <v>0</v>
      </c>
      <c r="AB316" s="0" t="n">
        <v>0</v>
      </c>
      <c r="AC316" s="0" t="n">
        <v>0</v>
      </c>
      <c r="AD316" s="27" t="n">
        <v>0</v>
      </c>
      <c r="AE316" s="0" t="n">
        <v>571</v>
      </c>
      <c r="AF316" s="0" t="n">
        <v>0</v>
      </c>
      <c r="AG316" s="0" t="n">
        <v>1</v>
      </c>
      <c r="AH316" s="0" t="n">
        <v>0</v>
      </c>
      <c r="AI316" s="0" t="n">
        <v>0</v>
      </c>
      <c r="AJ316" s="0" t="n">
        <v>0</v>
      </c>
    </row>
    <row r="317" customFormat="false" ht="14.5" hidden="false" customHeight="false" outlineLevel="0" collapsed="false">
      <c r="A317" s="0" t="s">
        <v>594</v>
      </c>
      <c r="B317" s="0" t="n">
        <v>17.9882</v>
      </c>
      <c r="C317" s="0" t="n">
        <v>46.10751</v>
      </c>
      <c r="D317" s="30" t="n">
        <f aca="false">(generell!$C$2-C317)/generell!$G$8*generell!$F$9+1</f>
        <v>41.8263320885653</v>
      </c>
      <c r="E317" s="30" t="n">
        <f aca="false">(B317-generell!$B$5)/generell!$G$10*generell!$F$11+1</f>
        <v>14.5659804130232</v>
      </c>
      <c r="F317" s="0" t="n">
        <v>364</v>
      </c>
      <c r="G317" s="0" t="n">
        <v>341</v>
      </c>
      <c r="H317" s="0" t="n">
        <v>0</v>
      </c>
      <c r="I317" s="0" t="n">
        <v>0</v>
      </c>
      <c r="J317" s="0" t="n">
        <v>0</v>
      </c>
      <c r="K317" s="0" t="n">
        <v>0</v>
      </c>
      <c r="L317" s="27" t="n">
        <v>0</v>
      </c>
      <c r="M317" s="0" t="n">
        <v>314</v>
      </c>
      <c r="N317" s="0" t="n">
        <v>506</v>
      </c>
      <c r="O317" s="0" t="n">
        <v>5</v>
      </c>
      <c r="P317" s="0" t="n">
        <v>0</v>
      </c>
      <c r="Q317" s="0" t="n">
        <v>0</v>
      </c>
      <c r="R317" s="27" t="n">
        <v>0</v>
      </c>
      <c r="S317" s="0" t="n">
        <v>354</v>
      </c>
      <c r="T317" s="0" t="n">
        <v>435</v>
      </c>
      <c r="U317" s="0" t="n">
        <v>1</v>
      </c>
      <c r="V317" s="0" t="n">
        <v>1</v>
      </c>
      <c r="W317" s="0" t="n">
        <v>0</v>
      </c>
      <c r="X317" s="27" t="n">
        <v>0</v>
      </c>
      <c r="Y317" s="0" t="n">
        <v>509</v>
      </c>
      <c r="Z317" s="0" t="n">
        <v>200</v>
      </c>
      <c r="AA317" s="0" t="n">
        <v>1</v>
      </c>
      <c r="AB317" s="0" t="n">
        <v>1</v>
      </c>
      <c r="AC317" s="0" t="n">
        <v>3</v>
      </c>
      <c r="AD317" s="27" t="n">
        <v>0</v>
      </c>
      <c r="AE317" s="0" t="n">
        <v>709</v>
      </c>
      <c r="AF317" s="0" t="n">
        <v>149</v>
      </c>
      <c r="AG317" s="0" t="n">
        <v>1</v>
      </c>
      <c r="AH317" s="0" t="n">
        <v>0</v>
      </c>
      <c r="AI317" s="0" t="n">
        <v>0</v>
      </c>
      <c r="AJ317" s="0" t="n">
        <v>0</v>
      </c>
    </row>
    <row r="318" customFormat="false" ht="14.5" hidden="false" customHeight="false" outlineLevel="0" collapsed="false">
      <c r="A318" s="0" t="s">
        <v>595</v>
      </c>
      <c r="B318" s="0" t="n">
        <v>17.91096</v>
      </c>
      <c r="C318" s="0" t="n">
        <v>45.88141</v>
      </c>
      <c r="D318" s="30" t="n">
        <f aca="false">(generell!$C$2-C318)/generell!$G$8*generell!$F$9+1</f>
        <v>54.097085382592</v>
      </c>
      <c r="E318" s="30" t="n">
        <f aca="false">(B318-generell!$B$5)/generell!$G$10*generell!$F$11+1</f>
        <v>11.6484596708829</v>
      </c>
      <c r="F318" s="0" t="n">
        <v>545</v>
      </c>
      <c r="G318" s="0" t="n">
        <v>1</v>
      </c>
      <c r="H318" s="0" t="n">
        <v>6</v>
      </c>
      <c r="I318" s="0" t="n">
        <v>0</v>
      </c>
      <c r="J318" s="0" t="n">
        <v>7</v>
      </c>
      <c r="K318" s="0" t="n">
        <v>0</v>
      </c>
      <c r="L318" s="27" t="n">
        <v>0</v>
      </c>
      <c r="M318" s="0" t="n">
        <v>550</v>
      </c>
      <c r="N318" s="0" t="n">
        <v>0</v>
      </c>
      <c r="O318" s="0" t="n">
        <v>0</v>
      </c>
      <c r="P318" s="0" t="n">
        <v>0</v>
      </c>
      <c r="Q318" s="0" t="n">
        <v>0</v>
      </c>
      <c r="R318" s="27" t="n">
        <v>0</v>
      </c>
      <c r="S318" s="0" t="n">
        <v>515</v>
      </c>
      <c r="T318" s="0" t="n">
        <v>2</v>
      </c>
      <c r="U318" s="0" t="n">
        <v>1</v>
      </c>
      <c r="V318" s="0" t="n">
        <v>0</v>
      </c>
      <c r="W318" s="0" t="n">
        <v>10</v>
      </c>
      <c r="X318" s="27" t="n">
        <v>0</v>
      </c>
      <c r="Y318" s="0" t="n">
        <v>479</v>
      </c>
      <c r="Z318" s="0" t="n">
        <v>6</v>
      </c>
      <c r="AA318" s="0" t="n">
        <v>0</v>
      </c>
      <c r="AB318" s="0" t="n">
        <v>0</v>
      </c>
      <c r="AC318" s="0" t="n">
        <v>1</v>
      </c>
      <c r="AD318" s="27" t="n">
        <v>0</v>
      </c>
      <c r="AE318" s="0" t="n">
        <v>431</v>
      </c>
      <c r="AF318" s="0" t="n">
        <v>4</v>
      </c>
      <c r="AG318" s="0" t="n">
        <v>1</v>
      </c>
      <c r="AH318" s="0" t="n">
        <v>0</v>
      </c>
      <c r="AI318" s="0" t="n">
        <v>0</v>
      </c>
      <c r="AJ318" s="0" t="n">
        <v>8</v>
      </c>
    </row>
    <row r="319" customFormat="false" ht="14.5" hidden="false" customHeight="false" outlineLevel="0" collapsed="false">
      <c r="A319" s="0" t="s">
        <v>596</v>
      </c>
      <c r="B319" s="0" t="n">
        <v>17.94431</v>
      </c>
      <c r="C319" s="0" t="n">
        <v>45.87171</v>
      </c>
      <c r="D319" s="30" t="n">
        <f aca="false">(generell!$C$2-C319)/generell!$G$8*generell!$F$9+1</f>
        <v>54.6235175230258</v>
      </c>
      <c r="E319" s="30" t="n">
        <f aca="false">(B319-generell!$B$5)/generell!$G$10*generell!$F$11+1</f>
        <v>12.9081608199039</v>
      </c>
      <c r="F319" s="0" t="n">
        <v>287</v>
      </c>
      <c r="G319" s="0" t="n">
        <v>0</v>
      </c>
      <c r="H319" s="0" t="n">
        <v>0</v>
      </c>
      <c r="I319" s="0" t="n">
        <v>0</v>
      </c>
      <c r="J319" s="0" t="n">
        <v>0</v>
      </c>
      <c r="K319" s="0" t="n">
        <v>0</v>
      </c>
      <c r="L319" s="27" t="n">
        <v>0</v>
      </c>
      <c r="M319" s="0" t="n">
        <v>305</v>
      </c>
      <c r="N319" s="0" t="n">
        <v>0</v>
      </c>
      <c r="O319" s="0" t="n">
        <v>0</v>
      </c>
      <c r="P319" s="0" t="n">
        <v>4</v>
      </c>
      <c r="Q319" s="0" t="n">
        <v>0</v>
      </c>
      <c r="R319" s="27" t="n">
        <v>0</v>
      </c>
      <c r="S319" s="0" t="n">
        <v>244</v>
      </c>
      <c r="T319" s="0" t="n">
        <v>4</v>
      </c>
      <c r="U319" s="0" t="n">
        <v>3</v>
      </c>
      <c r="V319" s="0" t="n">
        <v>0</v>
      </c>
      <c r="W319" s="0" t="n">
        <v>0</v>
      </c>
      <c r="X319" s="27" t="n">
        <v>0</v>
      </c>
      <c r="Y319" s="0" t="n">
        <v>221</v>
      </c>
      <c r="Z319" s="0" t="n">
        <v>13</v>
      </c>
      <c r="AA319" s="0" t="n">
        <v>3</v>
      </c>
      <c r="AB319" s="0" t="n">
        <v>0</v>
      </c>
      <c r="AC319" s="0" t="n">
        <v>20</v>
      </c>
      <c r="AD319" s="27" t="n">
        <v>0</v>
      </c>
      <c r="AE319" s="0" t="n">
        <v>239</v>
      </c>
      <c r="AF319" s="0" t="n">
        <v>0</v>
      </c>
      <c r="AG319" s="0" t="n">
        <v>1</v>
      </c>
      <c r="AH319" s="0" t="n">
        <v>0</v>
      </c>
      <c r="AI319" s="0" t="n">
        <v>0</v>
      </c>
      <c r="AJ319" s="0" t="n">
        <v>12</v>
      </c>
    </row>
    <row r="320" customFormat="false" ht="14.5" hidden="false" customHeight="false" outlineLevel="0" collapsed="false">
      <c r="A320" s="0" t="s">
        <v>597</v>
      </c>
      <c r="B320" s="0" t="n">
        <v>17.9324</v>
      </c>
      <c r="C320" s="0" t="n">
        <v>46.18991</v>
      </c>
      <c r="D320" s="30" t="n">
        <f aca="false">(generell!$C$2-C320)/generell!$G$8*generell!$F$9+1</f>
        <v>37.3543724626129</v>
      </c>
      <c r="E320" s="30" t="n">
        <f aca="false">(B320-generell!$B$5)/generell!$G$10*generell!$F$11+1</f>
        <v>12.4582945325024</v>
      </c>
      <c r="F320" s="0" t="n">
        <v>30</v>
      </c>
      <c r="G320" s="0" t="n">
        <v>235</v>
      </c>
      <c r="H320" s="0" t="n">
        <v>0</v>
      </c>
      <c r="I320" s="0" t="n">
        <v>0</v>
      </c>
      <c r="J320" s="0" t="n">
        <v>0</v>
      </c>
      <c r="K320" s="0" t="n">
        <v>0</v>
      </c>
      <c r="L320" s="27" t="n">
        <v>0</v>
      </c>
      <c r="M320" s="0" t="n">
        <v>51</v>
      </c>
      <c r="N320" s="0" t="n">
        <v>276</v>
      </c>
      <c r="O320" s="0" t="n">
        <v>0</v>
      </c>
      <c r="P320" s="0" t="n">
        <v>0</v>
      </c>
      <c r="Q320" s="0" t="n">
        <v>0</v>
      </c>
      <c r="R320" s="27" t="n">
        <v>0</v>
      </c>
      <c r="S320" s="0" t="n">
        <v>34</v>
      </c>
      <c r="T320" s="0" t="n">
        <v>342</v>
      </c>
      <c r="U320" s="0" t="n">
        <v>0</v>
      </c>
      <c r="V320" s="0" t="n">
        <v>0</v>
      </c>
      <c r="W320" s="0" t="n">
        <v>0</v>
      </c>
      <c r="X320" s="27" t="n">
        <v>0</v>
      </c>
      <c r="Y320" s="0" t="n">
        <v>30</v>
      </c>
      <c r="Z320" s="0" t="n">
        <v>342</v>
      </c>
      <c r="AA320" s="0" t="n">
        <v>1</v>
      </c>
      <c r="AB320" s="0" t="n">
        <v>0</v>
      </c>
      <c r="AC320" s="0" t="n">
        <v>11</v>
      </c>
      <c r="AD320" s="27" t="n">
        <v>0</v>
      </c>
      <c r="AE320" s="0" t="n">
        <v>159</v>
      </c>
      <c r="AF320" s="0" t="n">
        <v>230</v>
      </c>
      <c r="AG320" s="0" t="n">
        <v>0</v>
      </c>
      <c r="AH320" s="0" t="n">
        <v>0</v>
      </c>
      <c r="AI320" s="0" t="n">
        <v>0</v>
      </c>
      <c r="AJ320" s="0" t="n">
        <v>9</v>
      </c>
    </row>
    <row r="321" customFormat="false" ht="14.5" hidden="false" customHeight="false" outlineLevel="0" collapsed="false">
      <c r="A321" s="0" t="s">
        <v>598</v>
      </c>
      <c r="B321" s="0" t="n">
        <v>17.99043</v>
      </c>
      <c r="C321" s="0" t="n">
        <v>46.08308</v>
      </c>
      <c r="D321" s="30" t="n">
        <f aca="false">(generell!$C$2-C321)/generell!$G$8*generell!$F$9+1</f>
        <v>43.1521812834924</v>
      </c>
      <c r="E321" s="30" t="n">
        <f aca="false">(B321-generell!$B$5)/generell!$G$10*generell!$F$11+1</f>
        <v>14.6502123039472</v>
      </c>
      <c r="F321" s="0" t="n">
        <v>279</v>
      </c>
      <c r="G321" s="0" t="n">
        <v>2</v>
      </c>
      <c r="H321" s="0" t="n">
        <v>0</v>
      </c>
      <c r="I321" s="0" t="n">
        <v>0</v>
      </c>
      <c r="J321" s="0" t="n">
        <v>15</v>
      </c>
      <c r="K321" s="0" t="n">
        <v>0</v>
      </c>
      <c r="L321" s="27" t="n">
        <v>0</v>
      </c>
      <c r="M321" s="0" t="n">
        <v>316</v>
      </c>
      <c r="N321" s="0" t="n">
        <v>17</v>
      </c>
      <c r="O321" s="0" t="n">
        <v>0</v>
      </c>
      <c r="P321" s="0" t="n">
        <v>0</v>
      </c>
      <c r="Q321" s="0" t="n">
        <v>2</v>
      </c>
      <c r="R321" s="27" t="n">
        <v>0</v>
      </c>
      <c r="S321" s="0" t="n">
        <v>298</v>
      </c>
      <c r="T321" s="0" t="n">
        <v>35</v>
      </c>
      <c r="U321" s="0" t="n">
        <v>0</v>
      </c>
      <c r="V321" s="0" t="n">
        <v>0</v>
      </c>
      <c r="W321" s="0" t="n">
        <v>13</v>
      </c>
      <c r="X321" s="27" t="n">
        <v>0</v>
      </c>
      <c r="Y321" s="0" t="n">
        <v>338</v>
      </c>
      <c r="Z321" s="0" t="n">
        <v>26</v>
      </c>
      <c r="AA321" s="0" t="n">
        <v>0</v>
      </c>
      <c r="AB321" s="0" t="n">
        <v>0</v>
      </c>
      <c r="AC321" s="0" t="n">
        <v>5</v>
      </c>
      <c r="AD321" s="27" t="n">
        <v>0</v>
      </c>
      <c r="AE321" s="0" t="n">
        <v>443</v>
      </c>
      <c r="AF321" s="0" t="n">
        <v>32</v>
      </c>
      <c r="AG321" s="0" t="n">
        <v>1</v>
      </c>
      <c r="AH321" s="0" t="n">
        <v>0</v>
      </c>
      <c r="AI321" s="0" t="n">
        <v>0</v>
      </c>
      <c r="AJ321" s="0" t="n">
        <v>2</v>
      </c>
    </row>
    <row r="322" customFormat="false" ht="14.5" hidden="false" customHeight="false" outlineLevel="0" collapsed="false">
      <c r="A322" s="0" t="s">
        <v>599</v>
      </c>
      <c r="B322" s="0" t="n">
        <v>17.83591</v>
      </c>
      <c r="C322" s="0" t="n">
        <v>45.993</v>
      </c>
      <c r="D322" s="30" t="n">
        <f aca="false">(generell!$C$2-C322)/generell!$G$8*generell!$F$9+1</f>
        <v>48.040944913417</v>
      </c>
      <c r="E322" s="30" t="n">
        <f aca="false">(B322-generell!$B$5)/generell!$G$10*generell!$F$11+1</f>
        <v>8.81365993373074</v>
      </c>
      <c r="F322" s="0" t="n">
        <v>842</v>
      </c>
      <c r="G322" s="0" t="n">
        <v>13</v>
      </c>
      <c r="H322" s="0" t="n">
        <v>1</v>
      </c>
      <c r="I322" s="0" t="n">
        <v>0</v>
      </c>
      <c r="J322" s="0" t="n">
        <v>0</v>
      </c>
      <c r="K322" s="0" t="n">
        <v>0</v>
      </c>
      <c r="L322" s="27" t="n">
        <v>0</v>
      </c>
      <c r="M322" s="0" t="n">
        <v>997</v>
      </c>
      <c r="N322" s="0" t="n">
        <v>17</v>
      </c>
      <c r="O322" s="0" t="n">
        <v>2</v>
      </c>
      <c r="P322" s="0" t="n">
        <v>0</v>
      </c>
      <c r="Q322" s="0" t="n">
        <v>6</v>
      </c>
      <c r="R322" s="27" t="n">
        <v>0</v>
      </c>
      <c r="S322" s="0" t="n">
        <v>1511</v>
      </c>
      <c r="T322" s="0" t="n">
        <v>10</v>
      </c>
      <c r="U322" s="0" t="n">
        <v>6</v>
      </c>
      <c r="V322" s="0" t="n">
        <v>0</v>
      </c>
      <c r="W322" s="0" t="n">
        <v>1</v>
      </c>
      <c r="X322" s="27" t="n">
        <v>0</v>
      </c>
      <c r="Y322" s="0" t="n">
        <v>1340</v>
      </c>
      <c r="Z322" s="0" t="n">
        <v>17</v>
      </c>
      <c r="AA322" s="0" t="n">
        <v>0</v>
      </c>
      <c r="AB322" s="0" t="n">
        <v>0</v>
      </c>
      <c r="AC322" s="0" t="n">
        <v>10</v>
      </c>
      <c r="AD322" s="27" t="n">
        <v>0</v>
      </c>
      <c r="AE322" s="0" t="n">
        <v>1263</v>
      </c>
      <c r="AF322" s="0" t="n">
        <v>4</v>
      </c>
      <c r="AG322" s="0" t="n">
        <v>2</v>
      </c>
      <c r="AH322" s="0" t="n">
        <v>1</v>
      </c>
      <c r="AI322" s="0" t="n">
        <v>0</v>
      </c>
      <c r="AJ322" s="0" t="s">
        <v>600</v>
      </c>
    </row>
    <row r="323" customFormat="false" ht="14.5" hidden="false" customHeight="false" outlineLevel="0" collapsed="false">
      <c r="A323" s="0" t="s">
        <v>601</v>
      </c>
      <c r="B323" s="0" t="n">
        <v>17.9566</v>
      </c>
      <c r="C323" s="0" t="n">
        <v>46.09769</v>
      </c>
      <c r="D323" s="30" t="n">
        <f aca="false">(generell!$C$2-C323)/generell!$G$8*generell!$F$9+1</f>
        <v>42.3592767915609</v>
      </c>
      <c r="E323" s="30" t="n">
        <f aca="false">(B323-generell!$B$5)/generell!$G$10*generell!$F$11+1</f>
        <v>13.3723805236961</v>
      </c>
      <c r="F323" s="0" t="n">
        <v>362</v>
      </c>
      <c r="G323" s="0" t="n">
        <v>1</v>
      </c>
      <c r="H323" s="0" t="n">
        <v>0</v>
      </c>
      <c r="I323" s="0" t="n">
        <v>0</v>
      </c>
      <c r="J323" s="0" t="n">
        <v>0</v>
      </c>
      <c r="K323" s="0" t="n">
        <v>0</v>
      </c>
      <c r="L323" s="27" t="n">
        <v>0</v>
      </c>
      <c r="M323" s="0" t="n">
        <v>420</v>
      </c>
      <c r="N323" s="0" t="n">
        <v>1</v>
      </c>
      <c r="O323" s="0" t="n">
        <v>0</v>
      </c>
      <c r="P323" s="0" t="n">
        <v>0</v>
      </c>
      <c r="Q323" s="0" t="n">
        <v>33</v>
      </c>
      <c r="R323" s="27" t="n">
        <v>0</v>
      </c>
      <c r="S323" s="0" t="n">
        <v>354</v>
      </c>
      <c r="T323" s="0" t="n">
        <v>11</v>
      </c>
      <c r="U323" s="0" t="n">
        <v>1</v>
      </c>
      <c r="V323" s="0" t="n">
        <v>0</v>
      </c>
      <c r="W323" s="0" t="s">
        <v>602</v>
      </c>
      <c r="X323" s="27" t="n">
        <v>0</v>
      </c>
      <c r="Y323" s="0" t="n">
        <v>342</v>
      </c>
      <c r="Z323" s="0" t="n">
        <v>13</v>
      </c>
      <c r="AA323" s="0" t="n">
        <v>1</v>
      </c>
      <c r="AB323" s="0" t="n">
        <v>0</v>
      </c>
      <c r="AC323" s="0" t="n">
        <v>0</v>
      </c>
      <c r="AD323" s="27" t="n">
        <v>0</v>
      </c>
      <c r="AE323" s="0" t="n">
        <v>352</v>
      </c>
      <c r="AF323" s="0" t="n">
        <v>0</v>
      </c>
      <c r="AG323" s="0" t="n">
        <v>1</v>
      </c>
      <c r="AH323" s="0" t="n">
        <v>0</v>
      </c>
      <c r="AI323" s="0" t="n">
        <v>0</v>
      </c>
      <c r="AJ323" s="0" t="n">
        <v>43</v>
      </c>
    </row>
    <row r="324" customFormat="false" ht="14.5" hidden="false" customHeight="false" outlineLevel="0" collapsed="false">
      <c r="A324" s="0" t="s">
        <v>603</v>
      </c>
      <c r="B324" s="0" t="n">
        <v>18.09</v>
      </c>
      <c r="C324" s="0" t="n">
        <v>45.90389</v>
      </c>
      <c r="D324" s="30" t="n">
        <f aca="false">(generell!$C$2-C324)/generell!$G$8*generell!$F$9+1</f>
        <v>52.8770653292985</v>
      </c>
      <c r="E324" s="30" t="n">
        <f aca="false">(B324-generell!$B$5)/generell!$G$10*generell!$F$11+1</f>
        <v>18.4111851197798</v>
      </c>
      <c r="F324" s="0" t="n">
        <v>291</v>
      </c>
      <c r="G324" s="0" t="n">
        <v>3</v>
      </c>
      <c r="H324" s="0" t="n">
        <v>0</v>
      </c>
      <c r="I324" s="0" t="n">
        <v>1</v>
      </c>
      <c r="J324" s="0" t="n">
        <v>0</v>
      </c>
      <c r="K324" s="0" t="n">
        <v>0</v>
      </c>
      <c r="L324" s="27" t="n">
        <v>0</v>
      </c>
      <c r="M324" s="0" t="n">
        <v>263</v>
      </c>
      <c r="N324" s="0" t="n">
        <v>2</v>
      </c>
      <c r="O324" s="0" t="n">
        <v>0</v>
      </c>
      <c r="P324" s="0" t="n">
        <v>0</v>
      </c>
      <c r="Q324" s="0" t="n">
        <v>0</v>
      </c>
      <c r="R324" s="27" t="n">
        <v>0</v>
      </c>
      <c r="S324" s="0" t="n">
        <v>248</v>
      </c>
      <c r="T324" s="0" t="n">
        <v>0</v>
      </c>
      <c r="U324" s="0" t="n">
        <v>0</v>
      </c>
      <c r="V324" s="0" t="n">
        <v>0</v>
      </c>
      <c r="W324" s="0" t="n">
        <v>28</v>
      </c>
      <c r="X324" s="27" t="n">
        <v>0</v>
      </c>
      <c r="Y324" s="0" t="n">
        <v>253</v>
      </c>
      <c r="Z324" s="0" t="n">
        <v>0</v>
      </c>
      <c r="AA324" s="0" t="n">
        <v>0</v>
      </c>
      <c r="AB324" s="0" t="n">
        <v>1</v>
      </c>
      <c r="AC324" s="0" t="n">
        <v>0</v>
      </c>
      <c r="AD324" s="27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</row>
    <row r="325" customFormat="false" ht="14.5" hidden="false" customHeight="false" outlineLevel="0" collapsed="false">
      <c r="A325" s="0" t="s">
        <v>604</v>
      </c>
      <c r="B325" s="0" t="n">
        <v>18.02417</v>
      </c>
      <c r="C325" s="0" t="n">
        <v>45.98972</v>
      </c>
      <c r="D325" s="30" t="n">
        <f aca="false">(generell!$C$2-C325)/generell!$G$8*generell!$F$9+1</f>
        <v>48.2189549567804</v>
      </c>
      <c r="E325" s="30" t="n">
        <f aca="false">(B325-generell!$B$5)/generell!$G$10*generell!$F$11+1</f>
        <v>15.9246445908429</v>
      </c>
      <c r="F325" s="0" t="n">
        <v>360</v>
      </c>
      <c r="G325" s="0" t="n">
        <v>1</v>
      </c>
      <c r="H325" s="0" t="n">
        <v>0</v>
      </c>
      <c r="I325" s="0" t="n">
        <v>0</v>
      </c>
      <c r="J325" s="0" t="n">
        <v>0</v>
      </c>
      <c r="K325" s="0" t="n">
        <v>0</v>
      </c>
      <c r="L325" s="27" t="n">
        <v>0</v>
      </c>
      <c r="M325" s="0" t="n">
        <v>305</v>
      </c>
      <c r="N325" s="0" t="n">
        <v>6</v>
      </c>
      <c r="O325" s="0" t="n">
        <v>0</v>
      </c>
      <c r="P325" s="0" t="n">
        <v>0</v>
      </c>
      <c r="Q325" s="0" t="n">
        <v>0</v>
      </c>
      <c r="R325" s="27" t="n">
        <v>0</v>
      </c>
      <c r="S325" s="0" t="n">
        <v>320</v>
      </c>
      <c r="T325" s="0" t="n">
        <v>0</v>
      </c>
      <c r="U325" s="0" t="n">
        <v>0</v>
      </c>
      <c r="V325" s="0" t="n">
        <v>0</v>
      </c>
      <c r="W325" s="0" t="n">
        <v>0</v>
      </c>
      <c r="X325" s="27" t="n">
        <v>0</v>
      </c>
      <c r="Y325" s="0" t="n">
        <v>321</v>
      </c>
      <c r="Z325" s="0" t="n">
        <v>0</v>
      </c>
      <c r="AA325" s="0" t="n">
        <v>0</v>
      </c>
      <c r="AB325" s="0" t="n">
        <v>0</v>
      </c>
      <c r="AC325" s="0" t="n">
        <v>2</v>
      </c>
      <c r="AD325" s="27" t="n">
        <v>0</v>
      </c>
      <c r="AE325" s="0" t="n">
        <v>667</v>
      </c>
      <c r="AF325" s="0" t="n">
        <v>13</v>
      </c>
      <c r="AG325" s="0" t="n">
        <v>1</v>
      </c>
      <c r="AH325" s="0" t="n">
        <v>0</v>
      </c>
      <c r="AI325" s="0" t="n">
        <v>0</v>
      </c>
      <c r="AJ325" s="0" t="n">
        <v>2</v>
      </c>
    </row>
    <row r="326" customFormat="false" ht="14.5" hidden="false" customHeight="false" outlineLevel="0" collapsed="false">
      <c r="A326" s="0" t="s">
        <v>605</v>
      </c>
      <c r="B326" s="0" t="n">
        <v>17.9627</v>
      </c>
      <c r="C326" s="0" t="n">
        <v>45.91871</v>
      </c>
      <c r="D326" s="30" t="n">
        <f aca="false">(generell!$C$2-C326)/generell!$G$8*generell!$F$9+1</f>
        <v>52.0727638528833</v>
      </c>
      <c r="E326" s="30" t="n">
        <f aca="false">(B326-generell!$B$5)/generell!$G$10*generell!$F$11+1</f>
        <v>13.6027906289143</v>
      </c>
      <c r="F326" s="0" t="n">
        <v>311</v>
      </c>
      <c r="G326" s="0" t="n">
        <v>0</v>
      </c>
      <c r="H326" s="0" t="n">
        <v>0</v>
      </c>
      <c r="I326" s="0" t="n">
        <v>0</v>
      </c>
      <c r="J326" s="0" t="n">
        <v>0</v>
      </c>
      <c r="K326" s="0" t="n">
        <v>0</v>
      </c>
      <c r="L326" s="27" t="n">
        <v>0</v>
      </c>
      <c r="M326" s="0" t="n">
        <v>323</v>
      </c>
      <c r="N326" s="0" t="n">
        <v>0</v>
      </c>
      <c r="O326" s="0" t="n">
        <v>0</v>
      </c>
      <c r="P326" s="0" t="n">
        <v>0</v>
      </c>
      <c r="Q326" s="0" t="n">
        <v>26</v>
      </c>
      <c r="R326" s="27" t="n">
        <v>0</v>
      </c>
      <c r="S326" s="0" t="n">
        <v>350</v>
      </c>
      <c r="T326" s="0" t="n">
        <v>1</v>
      </c>
      <c r="U326" s="0" t="n">
        <v>0</v>
      </c>
      <c r="V326" s="0" t="n">
        <v>0</v>
      </c>
      <c r="W326" s="0" t="n">
        <v>24</v>
      </c>
      <c r="X326" s="27" t="n">
        <v>0</v>
      </c>
      <c r="Y326" s="0" t="n">
        <v>317</v>
      </c>
      <c r="Z326" s="0" t="n">
        <v>0</v>
      </c>
      <c r="AA326" s="0" t="n">
        <v>7</v>
      </c>
      <c r="AB326" s="0" t="n">
        <v>0</v>
      </c>
      <c r="AC326" s="0" t="s">
        <v>606</v>
      </c>
      <c r="AD326" s="27" t="n">
        <v>0</v>
      </c>
      <c r="AE326" s="0" t="n">
        <v>410</v>
      </c>
      <c r="AF326" s="0" t="n">
        <v>2</v>
      </c>
      <c r="AG326" s="0" t="n">
        <v>3</v>
      </c>
      <c r="AH326" s="0" t="n">
        <v>0</v>
      </c>
      <c r="AI326" s="0" t="n">
        <v>0</v>
      </c>
      <c r="AJ326" s="0" t="n">
        <v>1</v>
      </c>
    </row>
    <row r="327" customFormat="false" ht="14.5" hidden="false" customHeight="false" outlineLevel="0" collapsed="false">
      <c r="A327" s="0" t="s">
        <v>607</v>
      </c>
      <c r="B327" s="0" t="n">
        <v>17.9882</v>
      </c>
      <c r="C327" s="0" t="n">
        <v>46.10751</v>
      </c>
      <c r="D327" s="30" t="n">
        <f aca="false">(generell!$C$2-C327)/generell!$G$8*generell!$F$9+1</f>
        <v>41.8263320885653</v>
      </c>
      <c r="E327" s="30" t="n">
        <f aca="false">(B327-generell!$B$5)/generell!$G$10*generell!$F$11+1</f>
        <v>14.5659804130232</v>
      </c>
      <c r="F327" s="0" t="n">
        <v>10</v>
      </c>
      <c r="G327" s="0" t="n">
        <v>120</v>
      </c>
      <c r="H327" s="0" t="n">
        <v>1</v>
      </c>
      <c r="I327" s="0" t="n">
        <v>0</v>
      </c>
      <c r="J327" s="0" t="n">
        <v>0</v>
      </c>
      <c r="K327" s="0" t="n">
        <v>0</v>
      </c>
      <c r="L327" s="27" t="n">
        <v>0</v>
      </c>
      <c r="M327" s="0" t="n">
        <v>9</v>
      </c>
      <c r="N327" s="0" t="n">
        <v>133</v>
      </c>
      <c r="O327" s="0" t="n">
        <v>0</v>
      </c>
      <c r="P327" s="0" t="n">
        <v>0</v>
      </c>
      <c r="Q327" s="0" t="n">
        <v>0</v>
      </c>
      <c r="R327" s="27" t="n">
        <v>0</v>
      </c>
      <c r="S327" s="0" t="n">
        <v>48</v>
      </c>
      <c r="T327" s="0" t="n">
        <v>186</v>
      </c>
      <c r="U327" s="0" t="n">
        <v>0</v>
      </c>
      <c r="V327" s="0" t="n">
        <v>0</v>
      </c>
      <c r="W327" s="0" t="n">
        <v>0</v>
      </c>
      <c r="X327" s="27" t="n">
        <v>0</v>
      </c>
      <c r="Y327" s="0" t="n">
        <v>55</v>
      </c>
      <c r="Z327" s="0" t="n">
        <v>144</v>
      </c>
      <c r="AA327" s="0" t="n">
        <v>0</v>
      </c>
      <c r="AB327" s="0" t="n">
        <v>0</v>
      </c>
      <c r="AC327" s="0" t="n">
        <v>0</v>
      </c>
      <c r="AD327" s="27" t="n">
        <v>0</v>
      </c>
      <c r="AE327" s="0" t="n">
        <v>88</v>
      </c>
      <c r="AF327" s="0" t="n">
        <v>137</v>
      </c>
      <c r="AG327" s="0" t="n">
        <v>0</v>
      </c>
      <c r="AH327" s="0" t="n">
        <v>0</v>
      </c>
      <c r="AI327" s="0" t="n">
        <v>0</v>
      </c>
      <c r="AJ327" s="0" t="n">
        <v>0</v>
      </c>
    </row>
    <row r="328" customFormat="false" ht="14.5" hidden="false" customHeight="false" outlineLevel="0" collapsed="false">
      <c r="A328" s="0" t="s">
        <v>608</v>
      </c>
      <c r="B328" s="0" t="n">
        <v>17.91632</v>
      </c>
      <c r="C328" s="0" t="n">
        <v>46.1552</v>
      </c>
      <c r="D328" s="30" t="n">
        <f aca="false">(generell!$C$2-C328)/generell!$G$8*generell!$F$9+1</f>
        <v>39.2381311836905</v>
      </c>
      <c r="E328" s="30" t="n">
        <f aca="false">(B328-generell!$B$5)/generell!$G$10*generell!$F$11+1</f>
        <v>11.8509183862877</v>
      </c>
      <c r="F328" s="0" t="n">
        <v>254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0</v>
      </c>
      <c r="L328" s="27" t="n">
        <v>0</v>
      </c>
      <c r="M328" s="0" t="n">
        <v>266</v>
      </c>
      <c r="N328" s="0" t="n">
        <v>39</v>
      </c>
      <c r="O328" s="0" t="n">
        <v>0</v>
      </c>
      <c r="P328" s="0" t="n">
        <v>0</v>
      </c>
      <c r="Q328" s="0" t="n">
        <v>0</v>
      </c>
      <c r="R328" s="27" t="n">
        <v>0</v>
      </c>
      <c r="S328" s="0" t="n">
        <v>179</v>
      </c>
      <c r="T328" s="0" t="n">
        <v>99</v>
      </c>
      <c r="U328" s="0" t="n">
        <v>5</v>
      </c>
      <c r="V328" s="0" t="n">
        <v>0</v>
      </c>
      <c r="W328" s="0" t="n">
        <v>0</v>
      </c>
      <c r="X328" s="27" t="n">
        <v>0</v>
      </c>
      <c r="Y328" s="0" t="n">
        <v>170</v>
      </c>
      <c r="Z328" s="0" t="n">
        <v>83</v>
      </c>
      <c r="AA328" s="0" t="n">
        <v>0</v>
      </c>
      <c r="AB328" s="0" t="n">
        <v>0</v>
      </c>
      <c r="AC328" s="0" t="n">
        <v>18</v>
      </c>
      <c r="AD328" s="27" t="n">
        <v>0</v>
      </c>
      <c r="AE328" s="0" t="n">
        <v>248</v>
      </c>
      <c r="AF328" s="0" t="n">
        <v>13</v>
      </c>
      <c r="AG328" s="0" t="n">
        <v>0</v>
      </c>
      <c r="AH328" s="0" t="n">
        <v>0</v>
      </c>
      <c r="AI328" s="0" t="n">
        <v>0</v>
      </c>
      <c r="AJ328" s="0" t="n">
        <v>0</v>
      </c>
    </row>
    <row r="329" customFormat="false" ht="14.5" hidden="false" customHeight="false" outlineLevel="0" collapsed="false">
      <c r="A329" s="0" t="s">
        <v>609</v>
      </c>
      <c r="B329" s="0" t="n">
        <v>17.97602</v>
      </c>
      <c r="C329" s="0" t="n">
        <v>46.08978</v>
      </c>
      <c r="D329" s="30" t="n">
        <f aca="false">(generell!$C$2-C329)/generell!$G$8*generell!$F$9+1</f>
        <v>42.7885632071106</v>
      </c>
      <c r="E329" s="30" t="n">
        <f aca="false">(B329-generell!$B$5)/generell!$G$10*generell!$F$11+1</f>
        <v>14.1059156455546</v>
      </c>
      <c r="F329" s="0" t="n">
        <v>547</v>
      </c>
      <c r="G329" s="0" t="n">
        <v>35</v>
      </c>
      <c r="H329" s="0" t="n">
        <v>1</v>
      </c>
      <c r="I329" s="0" t="n">
        <v>0</v>
      </c>
      <c r="J329" s="0" t="n">
        <v>0</v>
      </c>
      <c r="K329" s="0" t="n">
        <v>0</v>
      </c>
      <c r="L329" s="27" t="n">
        <v>0</v>
      </c>
      <c r="M329" s="0" t="n">
        <v>620</v>
      </c>
      <c r="N329" s="0" t="n">
        <v>8</v>
      </c>
      <c r="O329" s="0" t="n">
        <v>1</v>
      </c>
      <c r="P329" s="0" t="n">
        <v>0</v>
      </c>
      <c r="Q329" s="0" t="n">
        <v>11</v>
      </c>
      <c r="R329" s="27" t="n">
        <v>0</v>
      </c>
      <c r="S329" s="0" t="n">
        <v>558</v>
      </c>
      <c r="T329" s="0" t="n">
        <v>29</v>
      </c>
      <c r="U329" s="0" t="n">
        <v>3</v>
      </c>
      <c r="V329" s="0" t="n">
        <v>0</v>
      </c>
      <c r="W329" s="0" t="n">
        <v>0</v>
      </c>
      <c r="X329" s="27" t="n">
        <v>0</v>
      </c>
      <c r="Y329" s="0" t="n">
        <v>538</v>
      </c>
      <c r="Z329" s="0" t="n">
        <v>34</v>
      </c>
      <c r="AA329" s="0" t="n">
        <v>2</v>
      </c>
      <c r="AB329" s="0" t="n">
        <v>0</v>
      </c>
      <c r="AC329" s="0" t="n">
        <v>0</v>
      </c>
      <c r="AD329" s="27" t="n">
        <v>0</v>
      </c>
      <c r="AE329" s="0" t="n">
        <v>644</v>
      </c>
      <c r="AF329" s="0" t="n">
        <v>9</v>
      </c>
      <c r="AG329" s="0" t="n">
        <v>1</v>
      </c>
      <c r="AH329" s="0" t="n">
        <v>0</v>
      </c>
      <c r="AI329" s="0" t="n">
        <v>0</v>
      </c>
      <c r="AJ329" s="0" t="n">
        <v>0</v>
      </c>
    </row>
    <row r="330" customFormat="false" ht="14.5" hidden="false" customHeight="false" outlineLevel="0" collapsed="false">
      <c r="A330" s="0" t="s">
        <v>610</v>
      </c>
      <c r="B330" s="0" t="n">
        <v>17.95129</v>
      </c>
      <c r="C330" s="0" t="n">
        <v>45.96023</v>
      </c>
      <c r="D330" s="30" t="n">
        <f aca="false">(generell!$C$2-C330)/generell!$G$8*generell!$F$9+1</f>
        <v>49.819417206408</v>
      </c>
      <c r="E330" s="30" t="n">
        <f aca="false">(B330-generell!$B$5)/generell!$G$10*generell!$F$11+1</f>
        <v>13.171810415711</v>
      </c>
      <c r="F330" s="0" t="n">
        <v>131</v>
      </c>
      <c r="G330" s="0" t="n">
        <v>1</v>
      </c>
      <c r="H330" s="0" t="n">
        <v>0</v>
      </c>
      <c r="I330" s="0" t="n">
        <v>0</v>
      </c>
      <c r="J330" s="0" t="n">
        <v>0</v>
      </c>
      <c r="K330" s="0" t="n">
        <v>0</v>
      </c>
      <c r="L330" s="27" t="n">
        <v>0</v>
      </c>
      <c r="M330" s="0" t="n">
        <v>166</v>
      </c>
      <c r="N330" s="0" t="n">
        <v>0</v>
      </c>
      <c r="O330" s="0" t="n">
        <v>0</v>
      </c>
      <c r="P330" s="0" t="n">
        <v>0</v>
      </c>
      <c r="Q330" s="0" t="n">
        <v>0</v>
      </c>
      <c r="R330" s="27" t="n">
        <v>0</v>
      </c>
      <c r="S330" s="0" t="n">
        <v>187</v>
      </c>
      <c r="T330" s="0" t="n">
        <v>0</v>
      </c>
      <c r="U330" s="0" t="n">
        <v>0</v>
      </c>
      <c r="V330" s="0" t="n">
        <v>0</v>
      </c>
      <c r="W330" s="0" t="n">
        <v>0</v>
      </c>
      <c r="X330" s="27" t="n">
        <v>0</v>
      </c>
      <c r="Y330" s="0" t="n">
        <v>145</v>
      </c>
      <c r="Z330" s="0" t="n">
        <v>0</v>
      </c>
      <c r="AA330" s="0" t="n">
        <v>0</v>
      </c>
      <c r="AB330" s="0" t="n">
        <v>0</v>
      </c>
      <c r="AC330" s="0" t="n">
        <v>0</v>
      </c>
      <c r="AD330" s="27" t="n">
        <v>0</v>
      </c>
      <c r="AE330" s="0" t="n">
        <v>352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</row>
    <row r="331" customFormat="false" ht="14.5" hidden="false" customHeight="false" outlineLevel="0" collapsed="false">
      <c r="A331" s="0" t="s">
        <v>611</v>
      </c>
      <c r="B331" s="0" t="n">
        <v>18.14914</v>
      </c>
      <c r="C331" s="0" t="n">
        <v>46.18945</v>
      </c>
      <c r="D331" s="30" t="n">
        <f aca="false">(generell!$C$2-C331)/generell!$G$8*generell!$F$9+1</f>
        <v>37.3793372857674</v>
      </c>
      <c r="E331" s="30" t="n">
        <f aca="false">(B331-generell!$B$5)/generell!$G$10*generell!$F$11+1</f>
        <v>20.6450299759447</v>
      </c>
      <c r="F331" s="0" t="n">
        <v>14</v>
      </c>
      <c r="G331" s="0" t="n">
        <v>174</v>
      </c>
      <c r="H331" s="0" t="n">
        <v>58</v>
      </c>
      <c r="I331" s="0" t="n">
        <v>0</v>
      </c>
      <c r="J331" s="0" t="n">
        <v>0</v>
      </c>
      <c r="K331" s="0" t="n">
        <v>0</v>
      </c>
      <c r="L331" s="27" t="n">
        <v>0</v>
      </c>
      <c r="M331" s="0" t="n">
        <v>28</v>
      </c>
      <c r="N331" s="0" t="n">
        <v>198</v>
      </c>
      <c r="O331" s="0" t="n">
        <v>47</v>
      </c>
      <c r="P331" s="0" t="n">
        <v>0</v>
      </c>
      <c r="Q331" s="0" t="n">
        <v>0</v>
      </c>
      <c r="R331" s="27" t="n">
        <v>0</v>
      </c>
      <c r="S331" s="0" t="n">
        <v>29</v>
      </c>
      <c r="T331" s="0" t="n">
        <v>200</v>
      </c>
      <c r="U331" s="0" t="n">
        <v>46</v>
      </c>
      <c r="V331" s="0" t="n">
        <v>0</v>
      </c>
      <c r="W331" s="0" t="n">
        <v>0</v>
      </c>
      <c r="X331" s="27" t="n">
        <v>0</v>
      </c>
      <c r="Y331" s="0" t="n">
        <v>6</v>
      </c>
      <c r="Z331" s="0" t="n">
        <v>237</v>
      </c>
      <c r="AA331" s="0" t="n">
        <v>8</v>
      </c>
      <c r="AB331" s="0" t="n">
        <v>0</v>
      </c>
      <c r="AC331" s="0" t="n">
        <v>0</v>
      </c>
      <c r="AD331" s="27" t="n">
        <v>0</v>
      </c>
      <c r="AE331" s="0" t="n">
        <v>102</v>
      </c>
      <c r="AF331" s="0" t="n">
        <v>159</v>
      </c>
      <c r="AG331" s="0" t="n">
        <v>0</v>
      </c>
      <c r="AH331" s="0" t="n">
        <v>0</v>
      </c>
      <c r="AI331" s="0" t="n">
        <v>0</v>
      </c>
      <c r="AJ331" s="0" t="n">
        <v>0</v>
      </c>
    </row>
    <row r="332" customFormat="false" ht="14.5" hidden="false" customHeight="false" outlineLevel="0" collapsed="false">
      <c r="A332" s="0" t="s">
        <v>612</v>
      </c>
      <c r="B332" s="0" t="n">
        <v>17.91632</v>
      </c>
      <c r="C332" s="0" t="n">
        <v>46.1552</v>
      </c>
      <c r="D332" s="30" t="n">
        <f aca="false">(generell!$C$2-C332)/generell!$G$8*generell!$F$9+1</f>
        <v>39.2381311836905</v>
      </c>
      <c r="E332" s="30" t="n">
        <f aca="false">(B332-generell!$B$5)/generell!$G$10*generell!$F$11+1</f>
        <v>11.8509183862877</v>
      </c>
      <c r="F332" s="0" t="n">
        <v>180</v>
      </c>
      <c r="G332" s="0" t="n">
        <v>355</v>
      </c>
      <c r="H332" s="0" t="n">
        <v>13</v>
      </c>
      <c r="I332" s="0" t="n">
        <v>0</v>
      </c>
      <c r="J332" s="0" t="n">
        <v>0</v>
      </c>
      <c r="K332" s="0" t="n">
        <v>0</v>
      </c>
      <c r="L332" s="27" t="n">
        <v>0</v>
      </c>
      <c r="M332" s="0" t="n">
        <v>201</v>
      </c>
      <c r="N332" s="0" t="n">
        <v>455</v>
      </c>
      <c r="O332" s="0" t="n">
        <v>6</v>
      </c>
      <c r="P332" s="0" t="n">
        <v>0</v>
      </c>
      <c r="Q332" s="0" t="n">
        <v>12</v>
      </c>
      <c r="R332" s="27" t="n">
        <v>0</v>
      </c>
      <c r="S332" s="0" t="n">
        <v>169</v>
      </c>
      <c r="T332" s="0" t="n">
        <v>450</v>
      </c>
      <c r="U332" s="0" t="n">
        <v>5</v>
      </c>
      <c r="V332" s="0" t="n">
        <v>0</v>
      </c>
      <c r="W332" s="0" t="n">
        <v>1</v>
      </c>
      <c r="X332" s="27" t="n">
        <v>0</v>
      </c>
      <c r="Y332" s="0" t="n">
        <v>219</v>
      </c>
      <c r="Z332" s="0" t="n">
        <v>420</v>
      </c>
      <c r="AA332" s="0" t="n">
        <v>0</v>
      </c>
      <c r="AB332" s="0" t="n">
        <v>0</v>
      </c>
      <c r="AC332" s="0" t="n">
        <v>12</v>
      </c>
      <c r="AD332" s="27" t="n">
        <v>0</v>
      </c>
      <c r="AE332" s="0" t="n">
        <v>307</v>
      </c>
      <c r="AF332" s="0" t="n">
        <v>303</v>
      </c>
      <c r="AG332" s="0" t="n">
        <v>0</v>
      </c>
      <c r="AH332" s="0" t="n">
        <v>0</v>
      </c>
      <c r="AI332" s="0" t="n">
        <v>0</v>
      </c>
      <c r="AJ332" s="0" t="n">
        <v>0</v>
      </c>
    </row>
    <row r="333" customFormat="false" ht="14.5" hidden="false" customHeight="false" outlineLevel="0" collapsed="false">
      <c r="A333" s="0" t="s">
        <v>613</v>
      </c>
      <c r="B333" s="0" t="n">
        <v>17.81694</v>
      </c>
      <c r="C333" s="0" t="n">
        <v>45.84639</v>
      </c>
      <c r="D333" s="30" t="n">
        <f aca="false">(generell!$C$2-C333)/generell!$G$8*generell!$F$9+1</f>
        <v>55.9976682236219</v>
      </c>
      <c r="E333" s="30" t="n">
        <f aca="false">(B333-generell!$B$5)/generell!$G$10*generell!$F$11+1</f>
        <v>8.09712227865047</v>
      </c>
      <c r="F333" s="0" t="n">
        <v>605</v>
      </c>
      <c r="G333" s="0" t="n">
        <v>17</v>
      </c>
      <c r="H333" s="0" t="n">
        <v>5</v>
      </c>
      <c r="I333" s="0" t="n">
        <v>0</v>
      </c>
      <c r="J333" s="0" t="n">
        <v>0</v>
      </c>
      <c r="K333" s="0" t="n">
        <v>0</v>
      </c>
      <c r="L333" s="27" t="n">
        <v>0</v>
      </c>
      <c r="M333" s="0" t="n">
        <v>599</v>
      </c>
      <c r="N333" s="0" t="n">
        <v>0</v>
      </c>
      <c r="O333" s="0" t="n">
        <v>2</v>
      </c>
      <c r="P333" s="0" t="n">
        <v>0</v>
      </c>
      <c r="Q333" s="0" t="n">
        <v>0</v>
      </c>
      <c r="R333" s="27" t="n">
        <v>0</v>
      </c>
      <c r="S333" s="0" t="n">
        <v>487</v>
      </c>
      <c r="T333" s="0" t="n">
        <v>0</v>
      </c>
      <c r="U333" s="0" t="n">
        <v>0</v>
      </c>
      <c r="V333" s="0" t="n">
        <v>0</v>
      </c>
      <c r="W333" s="0" t="n">
        <v>0</v>
      </c>
      <c r="X333" s="27" t="n">
        <v>0</v>
      </c>
      <c r="Y333" s="0" t="n">
        <v>453</v>
      </c>
      <c r="Z333" s="0" t="n">
        <v>1</v>
      </c>
      <c r="AA333" s="0" t="n">
        <v>0</v>
      </c>
      <c r="AB333" s="0" t="n">
        <v>0</v>
      </c>
      <c r="AC333" s="0" t="n">
        <v>1</v>
      </c>
      <c r="AD333" s="27" t="n">
        <v>0</v>
      </c>
      <c r="AE333" s="0" t="n">
        <v>437</v>
      </c>
      <c r="AF333" s="0" t="n">
        <v>1</v>
      </c>
      <c r="AG333" s="0" t="n">
        <v>3</v>
      </c>
      <c r="AH333" s="0" t="n">
        <v>0</v>
      </c>
      <c r="AI333" s="0" t="n">
        <v>0</v>
      </c>
      <c r="AJ333" s="0" t="n">
        <v>1</v>
      </c>
    </row>
    <row r="334" customFormat="false" ht="14.5" hidden="false" customHeight="false" outlineLevel="0" collapsed="false">
      <c r="A334" s="0" t="s">
        <v>614</v>
      </c>
      <c r="B334" s="0" t="n">
        <v>17.95655</v>
      </c>
      <c r="C334" s="0" t="n">
        <v>46.03881</v>
      </c>
      <c r="D334" s="30" t="n">
        <f aca="false">(generell!$C$2-C334)/generell!$G$8*generell!$F$9+1</f>
        <v>45.5547741553483</v>
      </c>
      <c r="E334" s="30" t="n">
        <f aca="false">(B334-generell!$B$5)/generell!$G$10*generell!$F$11+1</f>
        <v>13.3704919162762</v>
      </c>
      <c r="F334" s="0" t="n">
        <v>470</v>
      </c>
      <c r="G334" s="0" t="n">
        <v>17</v>
      </c>
      <c r="H334" s="0" t="n">
        <v>0</v>
      </c>
      <c r="I334" s="0" t="n">
        <v>0</v>
      </c>
      <c r="J334" s="0" t="n">
        <v>0</v>
      </c>
      <c r="K334" s="0" t="n">
        <v>0</v>
      </c>
      <c r="L334" s="27" t="n">
        <v>0</v>
      </c>
      <c r="M334" s="0" t="n">
        <v>482</v>
      </c>
      <c r="N334" s="0" t="n">
        <v>0</v>
      </c>
      <c r="O334" s="0" t="n">
        <v>0</v>
      </c>
      <c r="P334" s="0" t="n">
        <v>0</v>
      </c>
      <c r="Q334" s="0" t="n">
        <v>3</v>
      </c>
      <c r="R334" s="27" t="n">
        <v>0</v>
      </c>
      <c r="S334" s="0" t="n">
        <v>426</v>
      </c>
      <c r="T334" s="0" t="n">
        <v>0</v>
      </c>
      <c r="U334" s="0" t="n">
        <v>0</v>
      </c>
      <c r="V334" s="0" t="n">
        <v>0</v>
      </c>
      <c r="W334" s="0" t="n">
        <v>0</v>
      </c>
      <c r="X334" s="27" t="n">
        <v>0</v>
      </c>
      <c r="Y334" s="0" t="n">
        <v>431</v>
      </c>
      <c r="Z334" s="0" t="n">
        <v>0</v>
      </c>
      <c r="AA334" s="0" t="n">
        <v>0</v>
      </c>
      <c r="AB334" s="0" t="n">
        <v>0</v>
      </c>
      <c r="AC334" s="0" t="n">
        <v>2</v>
      </c>
      <c r="AD334" s="27" t="n">
        <v>0</v>
      </c>
      <c r="AE334" s="0" t="n">
        <v>508</v>
      </c>
      <c r="AF334" s="0" t="n">
        <v>1</v>
      </c>
      <c r="AG334" s="0" t="n">
        <v>0</v>
      </c>
      <c r="AH334" s="0" t="n">
        <v>0</v>
      </c>
      <c r="AI334" s="0" t="n">
        <v>0</v>
      </c>
      <c r="AJ334" s="0" t="n">
        <v>0</v>
      </c>
    </row>
    <row r="335" customFormat="false" ht="14.5" hidden="false" customHeight="false" outlineLevel="0" collapsed="false">
      <c r="A335" s="0" t="s">
        <v>615</v>
      </c>
      <c r="B335" s="0" t="n">
        <v>17.85772</v>
      </c>
      <c r="C335" s="0" t="n">
        <v>45.90443</v>
      </c>
      <c r="D335" s="30" t="n">
        <f aca="false">(generell!$C$2-C335)/generell!$G$8*generell!$F$9+1</f>
        <v>52.8477587977692</v>
      </c>
      <c r="E335" s="30" t="n">
        <f aca="false">(B335-generell!$B$5)/generell!$G$10*generell!$F$11+1</f>
        <v>9.63747049025697</v>
      </c>
      <c r="F335" s="0" t="n">
        <v>453</v>
      </c>
      <c r="G335" s="0" t="n">
        <v>2</v>
      </c>
      <c r="H335" s="0" t="n">
        <v>1</v>
      </c>
      <c r="I335" s="0" t="n">
        <v>0</v>
      </c>
      <c r="J335" s="0" t="n">
        <v>0</v>
      </c>
      <c r="K335" s="0" t="n">
        <v>0</v>
      </c>
      <c r="L335" s="27" t="n">
        <v>0</v>
      </c>
      <c r="M335" s="0" t="n">
        <v>508</v>
      </c>
      <c r="N335" s="0" t="n">
        <v>0</v>
      </c>
      <c r="O335" s="0" t="n">
        <v>0</v>
      </c>
      <c r="P335" s="0" t="n">
        <v>0</v>
      </c>
      <c r="Q335" s="0" t="n">
        <v>42</v>
      </c>
      <c r="R335" s="27" t="n">
        <v>0</v>
      </c>
      <c r="S335" s="0" t="n">
        <v>588</v>
      </c>
      <c r="T335" s="0" t="n">
        <v>0</v>
      </c>
      <c r="U335" s="0" t="n">
        <v>1</v>
      </c>
      <c r="V335" s="0" t="n">
        <v>0</v>
      </c>
      <c r="W335" s="0" t="n">
        <v>23</v>
      </c>
      <c r="X335" s="27" t="n">
        <v>0</v>
      </c>
      <c r="Y335" s="0" t="n">
        <v>564</v>
      </c>
      <c r="Z335" s="0" t="n">
        <v>1</v>
      </c>
      <c r="AA335" s="0" t="n">
        <v>1</v>
      </c>
      <c r="AB335" s="0" t="n">
        <v>0</v>
      </c>
      <c r="AC335" s="0" t="s">
        <v>616</v>
      </c>
      <c r="AD335" s="27" t="n">
        <v>0</v>
      </c>
      <c r="AE335" s="0" t="n">
        <v>539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</row>
    <row r="336" customFormat="false" ht="14.5" hidden="false" customHeight="false" outlineLevel="0" collapsed="false">
      <c r="A336" s="0" t="s">
        <v>617</v>
      </c>
      <c r="B336" s="0" t="n">
        <v>17.86997</v>
      </c>
      <c r="C336" s="0" t="n">
        <v>45.99791</v>
      </c>
      <c r="D336" s="30" t="n">
        <f aca="false">(generell!$C$2-C336)/generell!$G$8*generell!$F$9+1</f>
        <v>47.7744725619194</v>
      </c>
      <c r="E336" s="30" t="n">
        <f aca="false">(B336-generell!$B$5)/generell!$G$10*generell!$F$11+1</f>
        <v>10.1001793081132</v>
      </c>
      <c r="F336" s="0" t="n">
        <v>397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0</v>
      </c>
      <c r="L336" s="27" t="n">
        <v>0</v>
      </c>
      <c r="M336" s="0" t="n">
        <v>438</v>
      </c>
      <c r="N336" s="0" t="n">
        <v>0</v>
      </c>
      <c r="O336" s="0" t="n">
        <v>0</v>
      </c>
      <c r="P336" s="0" t="n">
        <v>0</v>
      </c>
      <c r="Q336" s="0" t="n">
        <v>0</v>
      </c>
      <c r="R336" s="27" t="n">
        <v>0</v>
      </c>
      <c r="S336" s="0" t="n">
        <v>471</v>
      </c>
      <c r="T336" s="0" t="n">
        <v>0</v>
      </c>
      <c r="U336" s="0" t="n">
        <v>1</v>
      </c>
      <c r="V336" s="0" t="n">
        <v>0</v>
      </c>
      <c r="W336" s="0" t="n">
        <v>0</v>
      </c>
      <c r="X336" s="27" t="n">
        <v>0</v>
      </c>
      <c r="Y336" s="0" t="n">
        <v>384</v>
      </c>
      <c r="Z336" s="0" t="n">
        <v>0</v>
      </c>
      <c r="AA336" s="0" t="n">
        <v>1</v>
      </c>
      <c r="AB336" s="0" t="n">
        <v>0</v>
      </c>
      <c r="AC336" s="0" t="n">
        <v>0</v>
      </c>
      <c r="AD336" s="27" t="n">
        <v>0</v>
      </c>
      <c r="AE336" s="0" t="n">
        <v>376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</row>
    <row r="337" customFormat="false" ht="14.5" hidden="false" customHeight="false" outlineLevel="0" collapsed="false">
      <c r="A337" s="0" t="s">
        <v>618</v>
      </c>
      <c r="B337" s="0" t="n">
        <v>17.91355</v>
      </c>
      <c r="C337" s="0" t="n">
        <v>45.82332</v>
      </c>
      <c r="D337" s="30" t="n">
        <f aca="false">(generell!$C$2-C337)/generell!$G$8*generell!$F$9+1</f>
        <v>57.249708376179</v>
      </c>
      <c r="E337" s="30" t="n">
        <f aca="false">(B337-generell!$B$5)/generell!$G$10*generell!$F$11+1</f>
        <v>11.7462895352297</v>
      </c>
      <c r="F337" s="0" t="n">
        <v>365</v>
      </c>
      <c r="G337" s="0" t="n">
        <v>2</v>
      </c>
      <c r="H337" s="0" t="n">
        <v>0</v>
      </c>
      <c r="I337" s="0" t="n">
        <v>0</v>
      </c>
      <c r="J337" s="0" t="n">
        <v>0</v>
      </c>
      <c r="K337" s="0" t="n">
        <v>0</v>
      </c>
      <c r="L337" s="27" t="n">
        <v>0</v>
      </c>
      <c r="M337" s="0" t="n">
        <v>339</v>
      </c>
      <c r="N337" s="0" t="n">
        <v>0</v>
      </c>
      <c r="O337" s="0" t="n">
        <v>0</v>
      </c>
      <c r="P337" s="0" t="n">
        <v>0</v>
      </c>
      <c r="Q337" s="0" t="n">
        <v>14</v>
      </c>
      <c r="R337" s="27" t="n">
        <v>0</v>
      </c>
      <c r="S337" s="0" t="n">
        <v>392</v>
      </c>
      <c r="T337" s="0" t="n">
        <v>0</v>
      </c>
      <c r="U337" s="0" t="n">
        <v>1</v>
      </c>
      <c r="V337" s="0" t="n">
        <v>0</v>
      </c>
      <c r="W337" s="0" t="n">
        <v>7</v>
      </c>
      <c r="X337" s="27" t="n">
        <v>0</v>
      </c>
      <c r="Y337" s="0" t="n">
        <v>293</v>
      </c>
      <c r="Z337" s="0" t="n">
        <v>5</v>
      </c>
      <c r="AA337" s="0" t="n">
        <v>0</v>
      </c>
      <c r="AB337" s="0" t="n">
        <v>0</v>
      </c>
      <c r="AC337" s="0" t="n">
        <v>0</v>
      </c>
      <c r="AD337" s="27" t="n">
        <v>0</v>
      </c>
      <c r="AE337" s="0" t="n">
        <v>355</v>
      </c>
      <c r="AF337" s="0" t="n">
        <v>2</v>
      </c>
      <c r="AG337" s="0" t="n">
        <v>2</v>
      </c>
      <c r="AH337" s="0" t="n">
        <v>0</v>
      </c>
      <c r="AI337" s="0" t="n">
        <v>0</v>
      </c>
      <c r="AJ337" s="0" t="n">
        <v>9</v>
      </c>
    </row>
    <row r="338" customFormat="false" ht="14.5" hidden="false" customHeight="false" outlineLevel="0" collapsed="false">
      <c r="A338" s="0" t="s">
        <v>619</v>
      </c>
      <c r="B338" s="0" t="n">
        <v>18.12806</v>
      </c>
      <c r="C338" s="0" t="n">
        <v>45.94056</v>
      </c>
      <c r="D338" s="30" t="n">
        <f aca="false">(generell!$C$2-C338)/generell!$G$8*generell!$F$9+1</f>
        <v>50.8869347530403</v>
      </c>
      <c r="E338" s="30" t="n">
        <f aca="false">(B338-generell!$B$5)/generell!$G$10*generell!$F$11+1</f>
        <v>19.848793087748</v>
      </c>
      <c r="F338" s="0" t="n">
        <v>307</v>
      </c>
      <c r="G338" s="0" t="n">
        <v>0</v>
      </c>
      <c r="H338" s="0" t="n">
        <v>0</v>
      </c>
      <c r="I338" s="0" t="n">
        <v>0</v>
      </c>
      <c r="J338" s="0" t="n">
        <v>0</v>
      </c>
      <c r="K338" s="0" t="n">
        <v>0</v>
      </c>
      <c r="L338" s="27" t="n">
        <v>0</v>
      </c>
      <c r="M338" s="0" t="n">
        <v>311</v>
      </c>
      <c r="N338" s="0" t="n">
        <v>0</v>
      </c>
      <c r="O338" s="0" t="n">
        <v>1</v>
      </c>
      <c r="P338" s="0" t="n">
        <v>0</v>
      </c>
      <c r="Q338" s="0" t="n">
        <v>0</v>
      </c>
      <c r="R338" s="27" t="n">
        <v>0</v>
      </c>
      <c r="S338" s="0" t="n">
        <v>280</v>
      </c>
      <c r="T338" s="0" t="n">
        <v>0</v>
      </c>
      <c r="U338" s="0" t="n">
        <v>0</v>
      </c>
      <c r="V338" s="0" t="n">
        <v>0</v>
      </c>
      <c r="W338" s="0" t="n">
        <v>0</v>
      </c>
      <c r="X338" s="27" t="n">
        <v>0</v>
      </c>
      <c r="Y338" s="0" t="n">
        <v>221</v>
      </c>
      <c r="Z338" s="0" t="n">
        <v>1</v>
      </c>
      <c r="AA338" s="0" t="n">
        <v>0</v>
      </c>
      <c r="AB338" s="0" t="n">
        <v>0</v>
      </c>
      <c r="AC338" s="0" t="n">
        <v>1</v>
      </c>
      <c r="AD338" s="27" t="n">
        <v>0</v>
      </c>
      <c r="AE338" s="0" t="n">
        <v>234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1</v>
      </c>
    </row>
    <row r="339" customFormat="false" ht="14.5" hidden="false" customHeight="false" outlineLevel="0" collapsed="false">
      <c r="A339" s="0" t="s">
        <v>620</v>
      </c>
      <c r="B339" s="0" t="n">
        <v>18.00611</v>
      </c>
      <c r="C339" s="0" t="n">
        <v>45.94667</v>
      </c>
      <c r="D339" s="30" t="n">
        <f aca="false">(generell!$C$2-C339)/generell!$G$8*generell!$F$9+1</f>
        <v>50.5553367759218</v>
      </c>
      <c r="E339" s="30" t="n">
        <f aca="false">(B339-generell!$B$5)/generell!$G$10*generell!$F$11+1</f>
        <v>15.2424795908032</v>
      </c>
      <c r="F339" s="0" t="n">
        <v>419</v>
      </c>
      <c r="G339" s="0" t="n">
        <v>9</v>
      </c>
      <c r="H339" s="0" t="n">
        <v>0</v>
      </c>
      <c r="I339" s="0" t="n">
        <v>1</v>
      </c>
      <c r="J339" s="0" t="n">
        <v>0</v>
      </c>
      <c r="K339" s="0" t="n">
        <v>0</v>
      </c>
      <c r="L339" s="27" t="n">
        <v>0</v>
      </c>
      <c r="M339" s="0" t="n">
        <v>470</v>
      </c>
      <c r="N339" s="0" t="n">
        <v>15</v>
      </c>
      <c r="O339" s="0" t="n">
        <v>2</v>
      </c>
      <c r="P339" s="0" t="n">
        <v>0</v>
      </c>
      <c r="Q339" s="0" t="n">
        <v>0</v>
      </c>
      <c r="R339" s="27" t="n">
        <v>0</v>
      </c>
      <c r="S339" s="0" t="n">
        <v>412</v>
      </c>
      <c r="T339" s="0" t="n">
        <v>4</v>
      </c>
      <c r="U339" s="0" t="n">
        <v>0</v>
      </c>
      <c r="V339" s="0" t="n">
        <v>0</v>
      </c>
      <c r="W339" s="0" t="n">
        <v>0</v>
      </c>
      <c r="X339" s="27" t="n">
        <v>0</v>
      </c>
      <c r="Y339" s="0" t="n">
        <v>400</v>
      </c>
      <c r="Z339" s="0" t="n">
        <v>0</v>
      </c>
      <c r="AA339" s="0" t="n">
        <v>0</v>
      </c>
      <c r="AB339" s="0" t="n">
        <v>0</v>
      </c>
      <c r="AC339" s="0" t="n">
        <v>0</v>
      </c>
      <c r="AD339" s="27" t="n">
        <v>0</v>
      </c>
      <c r="AE339" s="0" t="n">
        <v>410</v>
      </c>
      <c r="AF339" s="0" t="n">
        <v>4</v>
      </c>
      <c r="AG339" s="0" t="n">
        <v>0</v>
      </c>
      <c r="AH339" s="0" t="n">
        <v>0</v>
      </c>
      <c r="AI339" s="0" t="n">
        <v>0</v>
      </c>
      <c r="AJ339" s="0" t="n">
        <v>0</v>
      </c>
    </row>
    <row r="340" customFormat="false" ht="14.5" hidden="false" customHeight="false" outlineLevel="0" collapsed="false">
      <c r="A340" s="0" t="s">
        <v>621</v>
      </c>
      <c r="B340" s="0" t="n">
        <v>17.91632</v>
      </c>
      <c r="C340" s="0" t="n">
        <v>46.1552</v>
      </c>
      <c r="D340" s="30" t="n">
        <f aca="false">(generell!$C$2-C340)/generell!$G$8*generell!$F$9+1</f>
        <v>39.2381311836905</v>
      </c>
      <c r="E340" s="30" t="n">
        <f aca="false">(B340-generell!$B$5)/generell!$G$10*generell!$F$11+1</f>
        <v>11.8509183862877</v>
      </c>
      <c r="F340" s="0" t="n">
        <v>26</v>
      </c>
      <c r="G340" s="0" t="n">
        <v>167</v>
      </c>
      <c r="H340" s="0" t="n">
        <v>2</v>
      </c>
      <c r="I340" s="0" t="n">
        <v>0</v>
      </c>
      <c r="J340" s="0" t="n">
        <v>0</v>
      </c>
      <c r="K340" s="0" t="n">
        <v>0</v>
      </c>
      <c r="L340" s="27" t="n">
        <v>0</v>
      </c>
      <c r="M340" s="0" t="n">
        <v>19</v>
      </c>
      <c r="N340" s="0" t="n">
        <v>177</v>
      </c>
      <c r="O340" s="0" t="n">
        <v>0</v>
      </c>
      <c r="P340" s="0" t="n">
        <v>0</v>
      </c>
      <c r="Q340" s="0" t="n">
        <v>0</v>
      </c>
      <c r="R340" s="27" t="n">
        <v>0</v>
      </c>
      <c r="S340" s="0" t="n">
        <v>19</v>
      </c>
      <c r="T340" s="0" t="n">
        <v>185</v>
      </c>
      <c r="U340" s="0" t="n">
        <v>0</v>
      </c>
      <c r="V340" s="0" t="n">
        <v>0</v>
      </c>
      <c r="W340" s="0" t="n">
        <v>0</v>
      </c>
      <c r="X340" s="27" t="n">
        <v>0</v>
      </c>
      <c r="Y340" s="0" t="n">
        <v>30</v>
      </c>
      <c r="Z340" s="0" t="n">
        <v>172</v>
      </c>
      <c r="AA340" s="0" t="n">
        <v>0</v>
      </c>
      <c r="AB340" s="0" t="n">
        <v>0</v>
      </c>
      <c r="AC340" s="0" t="n">
        <v>0</v>
      </c>
      <c r="AD340" s="27" t="n">
        <v>0</v>
      </c>
      <c r="AE340" s="0" t="n">
        <v>58</v>
      </c>
      <c r="AF340" s="0" t="n">
        <v>144</v>
      </c>
      <c r="AG340" s="0" t="n">
        <v>0</v>
      </c>
      <c r="AH340" s="0" t="n">
        <v>0</v>
      </c>
      <c r="AI340" s="0" t="n">
        <v>0</v>
      </c>
      <c r="AJ340" s="0" t="n">
        <v>15</v>
      </c>
    </row>
    <row r="341" customFormat="false" ht="14.5" hidden="false" customHeight="false" outlineLevel="0" collapsed="false">
      <c r="A341" s="0" t="s">
        <v>622</v>
      </c>
      <c r="B341" s="0" t="n">
        <v>17.81449</v>
      </c>
      <c r="C341" s="0" t="n">
        <v>45.91413</v>
      </c>
      <c r="D341" s="30" t="n">
        <f aca="false">(generell!$C$2-C341)/generell!$G$8*generell!$F$9+1</f>
        <v>52.3213266573353</v>
      </c>
      <c r="E341" s="30" t="n">
        <f aca="false">(B341-generell!$B$5)/generell!$G$10*generell!$F$11+1</f>
        <v>8.00458051507923</v>
      </c>
      <c r="F341" s="0" t="n">
        <v>321</v>
      </c>
      <c r="G341" s="0" t="n">
        <v>6</v>
      </c>
      <c r="H341" s="0" t="n">
        <v>0</v>
      </c>
      <c r="I341" s="0" t="n">
        <v>0</v>
      </c>
      <c r="J341" s="0" t="n">
        <v>0</v>
      </c>
      <c r="K341" s="0" t="n">
        <v>0</v>
      </c>
      <c r="L341" s="27" t="n">
        <v>0</v>
      </c>
      <c r="M341" s="0" t="n">
        <v>421</v>
      </c>
      <c r="N341" s="0" t="n">
        <v>5</v>
      </c>
      <c r="O341" s="0" t="n">
        <v>0</v>
      </c>
      <c r="P341" s="0" t="n">
        <v>0</v>
      </c>
      <c r="Q341" s="0" t="n">
        <v>3</v>
      </c>
      <c r="R341" s="27" t="n">
        <v>0</v>
      </c>
      <c r="S341" s="0" t="n">
        <v>379</v>
      </c>
      <c r="T341" s="0" t="n">
        <v>1</v>
      </c>
      <c r="U341" s="0" t="n">
        <v>0</v>
      </c>
      <c r="V341" s="0" t="n">
        <v>0</v>
      </c>
      <c r="W341" s="0" t="n">
        <v>19</v>
      </c>
      <c r="X341" s="27" t="n">
        <v>0</v>
      </c>
      <c r="Y341" s="0" t="n">
        <v>356</v>
      </c>
      <c r="Z341" s="0" t="n">
        <v>2</v>
      </c>
      <c r="AA341" s="0" t="n">
        <v>0</v>
      </c>
      <c r="AB341" s="0" t="n">
        <v>0</v>
      </c>
      <c r="AC341" s="0" t="n">
        <v>4</v>
      </c>
      <c r="AD341" s="27" t="n">
        <v>0</v>
      </c>
      <c r="AE341" s="0" t="n">
        <v>343</v>
      </c>
      <c r="AF341" s="0" t="n">
        <v>2</v>
      </c>
      <c r="AG341" s="0" t="n">
        <v>0</v>
      </c>
      <c r="AH341" s="0" t="n">
        <v>0</v>
      </c>
      <c r="AI341" s="0" t="n">
        <v>0</v>
      </c>
      <c r="AJ341" s="0" t="n">
        <v>0</v>
      </c>
    </row>
    <row r="342" customFormat="false" ht="14.5" hidden="false" customHeight="false" outlineLevel="0" collapsed="false">
      <c r="A342" s="0" t="s">
        <v>623</v>
      </c>
      <c r="B342" s="0" t="n">
        <v>17.96366</v>
      </c>
      <c r="C342" s="0" t="n">
        <v>45.94463</v>
      </c>
      <c r="D342" s="30" t="n">
        <f aca="false">(generell!$C$2-C342)/generell!$G$8*generell!$F$9+1</f>
        <v>50.6660503394766</v>
      </c>
      <c r="E342" s="30" t="n">
        <f aca="false">(B342-generell!$B$5)/generell!$G$10*generell!$F$11+1</f>
        <v>13.6390518913748</v>
      </c>
      <c r="F342" s="0" t="n">
        <v>568</v>
      </c>
      <c r="G342" s="0" t="n">
        <v>9</v>
      </c>
      <c r="H342" s="0" t="n">
        <v>0</v>
      </c>
      <c r="I342" s="0" t="n">
        <v>0</v>
      </c>
      <c r="J342" s="0" t="n">
        <v>0</v>
      </c>
      <c r="K342" s="0" t="n">
        <v>0</v>
      </c>
      <c r="L342" s="27" t="n">
        <v>0</v>
      </c>
      <c r="M342" s="0" t="n">
        <v>563</v>
      </c>
      <c r="N342" s="0" t="n">
        <v>5</v>
      </c>
      <c r="O342" s="0" t="n">
        <v>2</v>
      </c>
      <c r="P342" s="0" t="n">
        <v>0</v>
      </c>
      <c r="Q342" s="0" t="n">
        <v>0</v>
      </c>
      <c r="R342" s="27" t="n">
        <v>0</v>
      </c>
      <c r="S342" s="0" t="n">
        <v>564</v>
      </c>
      <c r="T342" s="0" t="n">
        <v>0</v>
      </c>
      <c r="U342" s="0" t="n">
        <v>0</v>
      </c>
      <c r="V342" s="0" t="n">
        <v>0</v>
      </c>
      <c r="W342" s="0" t="n">
        <v>0</v>
      </c>
      <c r="X342" s="27" t="n">
        <v>0</v>
      </c>
      <c r="Y342" s="0" t="n">
        <v>526</v>
      </c>
      <c r="Z342" s="0" t="n">
        <v>0</v>
      </c>
      <c r="AA342" s="0" t="n">
        <v>0</v>
      </c>
      <c r="AB342" s="0" t="n">
        <v>0</v>
      </c>
      <c r="AC342" s="0" t="n">
        <v>0</v>
      </c>
      <c r="AD342" s="27" t="n">
        <v>0</v>
      </c>
      <c r="AE342" s="0" t="n">
        <v>533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</row>
    <row r="343" customFormat="false" ht="14.5" hidden="false" customHeight="false" outlineLevel="0" collapsed="false">
      <c r="A343" s="0" t="s">
        <v>624</v>
      </c>
      <c r="B343" s="0" t="n">
        <v>18</v>
      </c>
      <c r="C343" s="0" t="n">
        <v>46.11667</v>
      </c>
      <c r="D343" s="30" t="n">
        <f aca="false">(generell!$C$2-C343)/generell!$G$8*generell!$F$9+1</f>
        <v>41.3292064796608</v>
      </c>
      <c r="E343" s="30" t="n">
        <f aca="false">(B343-generell!$B$5)/generell!$G$10*generell!$F$11+1</f>
        <v>15.0116917641011</v>
      </c>
      <c r="F343" s="0" t="n">
        <v>486</v>
      </c>
      <c r="G343" s="0" t="n">
        <v>34</v>
      </c>
      <c r="H343" s="0" t="n">
        <v>0</v>
      </c>
      <c r="I343" s="0" t="n">
        <v>0</v>
      </c>
      <c r="J343" s="0" t="n">
        <v>0</v>
      </c>
      <c r="K343" s="0" t="n">
        <v>0</v>
      </c>
      <c r="L343" s="27" t="n">
        <v>0</v>
      </c>
      <c r="M343" s="0" t="n">
        <v>552</v>
      </c>
      <c r="N343" s="0" t="n">
        <v>105</v>
      </c>
      <c r="O343" s="0" t="n">
        <v>2</v>
      </c>
      <c r="P343" s="0" t="n">
        <v>2</v>
      </c>
      <c r="Q343" s="0" t="n">
        <v>4</v>
      </c>
      <c r="R343" s="27" t="n">
        <v>0</v>
      </c>
      <c r="S343" s="0" t="n">
        <v>664</v>
      </c>
      <c r="T343" s="0" t="n">
        <v>92</v>
      </c>
      <c r="U343" s="0" t="n">
        <v>14</v>
      </c>
      <c r="V343" s="0" t="n">
        <v>0</v>
      </c>
      <c r="W343" s="0" t="n">
        <v>6</v>
      </c>
      <c r="X343" s="27" t="n">
        <v>0</v>
      </c>
      <c r="Y343" s="0" t="n">
        <v>550</v>
      </c>
      <c r="Z343" s="0" t="n">
        <v>40</v>
      </c>
      <c r="AA343" s="0" t="n">
        <v>2</v>
      </c>
      <c r="AB343" s="0" t="n">
        <v>0</v>
      </c>
      <c r="AC343" s="0" t="n">
        <v>0</v>
      </c>
      <c r="AD343" s="27" t="n">
        <v>0</v>
      </c>
      <c r="AE343" s="0" t="n">
        <v>705</v>
      </c>
      <c r="AF343" s="0" t="n">
        <v>60</v>
      </c>
      <c r="AG343" s="0" t="n">
        <v>2</v>
      </c>
      <c r="AH343" s="0" t="n">
        <v>0</v>
      </c>
      <c r="AI343" s="0" t="n">
        <v>0</v>
      </c>
      <c r="AJ343" s="0" t="n">
        <v>20</v>
      </c>
    </row>
    <row r="344" customFormat="false" ht="14.5" hidden="false" customHeight="false" outlineLevel="0" collapsed="false">
      <c r="A344" s="0" t="s">
        <v>625</v>
      </c>
      <c r="B344" s="0" t="n">
        <v>17.96576</v>
      </c>
      <c r="C344" s="0" t="n">
        <v>46.05305</v>
      </c>
      <c r="D344" s="30" t="n">
        <f aca="false">(generell!$C$2-C344)/generell!$G$8*generell!$F$9+1</f>
        <v>44.7819500646497</v>
      </c>
      <c r="E344" s="30" t="n">
        <f aca="false">(B344-generell!$B$5)/generell!$G$10*generell!$F$11+1</f>
        <v>13.7183734030073</v>
      </c>
      <c r="F344" s="0" t="n">
        <v>318</v>
      </c>
      <c r="G344" s="0" t="n">
        <v>4</v>
      </c>
      <c r="H344" s="0" t="n">
        <v>0</v>
      </c>
      <c r="I344" s="0" t="n">
        <v>0</v>
      </c>
      <c r="J344" s="0" t="n">
        <v>0</v>
      </c>
      <c r="K344" s="0" t="n">
        <v>0</v>
      </c>
      <c r="L344" s="27" t="n">
        <v>0</v>
      </c>
      <c r="M344" s="0" t="n">
        <v>315</v>
      </c>
      <c r="N344" s="0" t="n">
        <v>0</v>
      </c>
      <c r="O344" s="0" t="n">
        <v>0</v>
      </c>
      <c r="P344" s="0" t="n">
        <v>0</v>
      </c>
      <c r="Q344" s="0" t="n">
        <v>0</v>
      </c>
      <c r="R344" s="27" t="n">
        <v>0</v>
      </c>
      <c r="S344" s="0" t="n">
        <v>267</v>
      </c>
      <c r="T344" s="0" t="n">
        <v>0</v>
      </c>
      <c r="U344" s="0" t="n">
        <v>0</v>
      </c>
      <c r="V344" s="0" t="n">
        <v>0</v>
      </c>
      <c r="W344" s="0" t="n">
        <v>0</v>
      </c>
      <c r="X344" s="27" t="n">
        <v>0</v>
      </c>
      <c r="Y344" s="0" t="n">
        <v>238</v>
      </c>
      <c r="Z344" s="0" t="n">
        <v>2</v>
      </c>
      <c r="AA344" s="0" t="n">
        <v>0</v>
      </c>
      <c r="AB344" s="0" t="n">
        <v>0</v>
      </c>
      <c r="AC344" s="0" t="n">
        <v>0</v>
      </c>
      <c r="AD344" s="27" t="n">
        <v>0</v>
      </c>
      <c r="AE344" s="0" t="n">
        <v>223</v>
      </c>
      <c r="AF344" s="0" t="n">
        <v>9</v>
      </c>
      <c r="AG344" s="0" t="n">
        <v>0</v>
      </c>
      <c r="AH344" s="0" t="n">
        <v>1</v>
      </c>
      <c r="AI344" s="0" t="n">
        <v>0</v>
      </c>
      <c r="AJ344" s="0" t="n">
        <v>0</v>
      </c>
    </row>
    <row r="345" customFormat="false" ht="14.5" hidden="false" customHeight="false" outlineLevel="0" collapsed="false">
      <c r="A345" s="0" t="s">
        <v>626</v>
      </c>
      <c r="B345" s="0" t="n">
        <v>18.04056</v>
      </c>
      <c r="C345" s="0" t="n">
        <v>45.90694</v>
      </c>
      <c r="D345" s="30" t="n">
        <f aca="false">(generell!$C$2-C345)/generell!$G$8*generell!$F$9+1</f>
        <v>52.7115376975126</v>
      </c>
      <c r="E345" s="30" t="n">
        <f aca="false">(B345-generell!$B$5)/generell!$G$10*generell!$F$11+1</f>
        <v>16.5437301030603</v>
      </c>
      <c r="F345" s="0" t="n">
        <v>204</v>
      </c>
      <c r="G345" s="0" t="n">
        <v>5</v>
      </c>
      <c r="H345" s="0" t="n">
        <v>0</v>
      </c>
      <c r="I345" s="0" t="n">
        <v>3</v>
      </c>
      <c r="J345" s="0" t="n">
        <v>0</v>
      </c>
      <c r="K345" s="0" t="n">
        <v>0</v>
      </c>
      <c r="L345" s="27" t="n">
        <v>0</v>
      </c>
      <c r="M345" s="0" t="n">
        <v>213</v>
      </c>
      <c r="N345" s="0" t="n">
        <v>0</v>
      </c>
      <c r="O345" s="0" t="n">
        <v>0</v>
      </c>
      <c r="P345" s="0" t="n">
        <v>0</v>
      </c>
      <c r="Q345" s="0" t="n">
        <v>0</v>
      </c>
      <c r="R345" s="27" t="n">
        <v>0</v>
      </c>
      <c r="S345" s="0" t="n">
        <v>227</v>
      </c>
      <c r="T345" s="0" t="n">
        <v>0</v>
      </c>
      <c r="U345" s="0" t="n">
        <v>0</v>
      </c>
      <c r="V345" s="0" t="n">
        <v>0</v>
      </c>
      <c r="W345" s="0" t="n">
        <v>0</v>
      </c>
      <c r="X345" s="27" t="n">
        <v>0</v>
      </c>
      <c r="Y345" s="0" t="n">
        <v>189</v>
      </c>
      <c r="Z345" s="0" t="n">
        <v>1</v>
      </c>
      <c r="AA345" s="0" t="n">
        <v>0</v>
      </c>
      <c r="AB345" s="0" t="n">
        <v>0</v>
      </c>
      <c r="AC345" s="0" t="n">
        <v>0</v>
      </c>
      <c r="AD345" s="27" t="n">
        <v>0</v>
      </c>
      <c r="AE345" s="0" t="n">
        <v>398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</row>
    <row r="346" customFormat="false" ht="14.5" hidden="false" customHeight="false" outlineLevel="0" collapsed="false">
      <c r="A346" s="0" t="s">
        <v>627</v>
      </c>
      <c r="B346" s="0" t="n">
        <v>17.87512</v>
      </c>
      <c r="C346" s="0" t="n">
        <v>45.92593</v>
      </c>
      <c r="D346" s="30" t="n">
        <f aca="false">(generell!$C$2-C346)/generell!$G$8*generell!$F$9+1</f>
        <v>51.6809246720654</v>
      </c>
      <c r="E346" s="30" t="n">
        <f aca="false">(B346-generell!$B$5)/generell!$G$10*generell!$F$11+1</f>
        <v>10.2947058723548</v>
      </c>
      <c r="F346" s="0" t="n">
        <v>262</v>
      </c>
      <c r="G346" s="0" t="n">
        <v>5</v>
      </c>
      <c r="H346" s="0" t="n">
        <v>0</v>
      </c>
      <c r="I346" s="0" t="n">
        <v>0</v>
      </c>
      <c r="J346" s="0" t="n">
        <v>0</v>
      </c>
      <c r="K346" s="0" t="n">
        <v>0</v>
      </c>
      <c r="L346" s="27" t="n">
        <v>0</v>
      </c>
      <c r="M346" s="0" t="n">
        <v>317</v>
      </c>
      <c r="N346" s="0" t="n">
        <v>0</v>
      </c>
      <c r="O346" s="0" t="n">
        <v>0</v>
      </c>
      <c r="P346" s="0" t="n">
        <v>0</v>
      </c>
      <c r="Q346" s="0" t="n">
        <v>0</v>
      </c>
      <c r="R346" s="27" t="n">
        <v>0</v>
      </c>
      <c r="S346" s="0" t="n">
        <v>364</v>
      </c>
      <c r="T346" s="0" t="n">
        <v>0</v>
      </c>
      <c r="U346" s="0" t="n">
        <v>0</v>
      </c>
      <c r="V346" s="0" t="n">
        <v>0</v>
      </c>
      <c r="W346" s="0" t="n">
        <v>0</v>
      </c>
      <c r="X346" s="27" t="n">
        <v>0</v>
      </c>
      <c r="Y346" s="0" t="n">
        <v>275</v>
      </c>
      <c r="Z346" s="0" t="n">
        <v>3</v>
      </c>
      <c r="AA346" s="0" t="n">
        <v>1</v>
      </c>
      <c r="AB346" s="0" t="n">
        <v>0</v>
      </c>
      <c r="AC346" s="0" t="n">
        <v>6</v>
      </c>
      <c r="AD346" s="27" t="n">
        <v>0</v>
      </c>
      <c r="AE346" s="0" t="n">
        <v>312</v>
      </c>
      <c r="AF346" s="0" t="n">
        <v>6</v>
      </c>
      <c r="AG346" s="0" t="n">
        <v>2</v>
      </c>
      <c r="AH346" s="0" t="n">
        <v>0</v>
      </c>
      <c r="AI346" s="0" t="n">
        <v>0</v>
      </c>
      <c r="AJ346" s="0" t="n">
        <v>0</v>
      </c>
    </row>
    <row r="347" customFormat="false" ht="14.5" hidden="false" customHeight="false" outlineLevel="0" collapsed="false">
      <c r="A347" s="0" t="s">
        <v>628</v>
      </c>
      <c r="B347" s="0" t="n">
        <v>18.09</v>
      </c>
      <c r="C347" s="0" t="n">
        <v>45.90389</v>
      </c>
      <c r="D347" s="30" t="n">
        <f aca="false">(generell!$C$2-C347)/generell!$G$8*generell!$F$9+1</f>
        <v>52.8770653292985</v>
      </c>
      <c r="E347" s="30" t="n">
        <f aca="false">(B347-generell!$B$5)/generell!$G$10*generell!$F$11+1</f>
        <v>18.4111851197798</v>
      </c>
      <c r="F347" s="0" t="n">
        <v>243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27" t="n">
        <v>0</v>
      </c>
      <c r="M347" s="0" t="n">
        <v>259</v>
      </c>
      <c r="N347" s="0" t="n">
        <v>3</v>
      </c>
      <c r="O347" s="0" t="n">
        <v>0</v>
      </c>
      <c r="P347" s="0" t="n">
        <v>0</v>
      </c>
      <c r="Q347" s="0" t="n">
        <v>10</v>
      </c>
      <c r="R347" s="27" t="n">
        <v>0</v>
      </c>
      <c r="S347" s="0" t="n">
        <v>232</v>
      </c>
      <c r="T347" s="0" t="n">
        <v>0</v>
      </c>
      <c r="U347" s="0" t="n">
        <v>0</v>
      </c>
      <c r="V347" s="0" t="n">
        <v>0</v>
      </c>
      <c r="W347" s="0" t="n">
        <v>0</v>
      </c>
      <c r="X347" s="27" t="n">
        <v>0</v>
      </c>
      <c r="Y347" s="0" t="n">
        <v>194</v>
      </c>
      <c r="Z347" s="0" t="n">
        <v>0</v>
      </c>
      <c r="AA347" s="0" t="n">
        <v>1</v>
      </c>
      <c r="AB347" s="0" t="n">
        <v>0</v>
      </c>
      <c r="AC347" s="0" t="n">
        <v>0</v>
      </c>
      <c r="AD347" s="27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</row>
    <row r="348" customFormat="false" ht="14.5" hidden="false" customHeight="false" outlineLevel="0" collapsed="false">
      <c r="A348" s="0" t="s">
        <v>629</v>
      </c>
      <c r="B348" s="0" t="n">
        <v>17.87512</v>
      </c>
      <c r="C348" s="0" t="n">
        <v>45.92593</v>
      </c>
      <c r="D348" s="30" t="n">
        <f aca="false">(generell!$C$2-C348)/generell!$G$8*generell!$F$9+1</f>
        <v>51.6809246720654</v>
      </c>
      <c r="E348" s="30" t="n">
        <f aca="false">(B348-generell!$B$5)/generell!$G$10*generell!$F$11+1</f>
        <v>10.2947058723548</v>
      </c>
      <c r="F348" s="0" t="n">
        <v>526</v>
      </c>
      <c r="G348" s="0" t="n">
        <v>1</v>
      </c>
      <c r="H348" s="0" t="n">
        <v>0</v>
      </c>
      <c r="I348" s="0" t="n">
        <v>0</v>
      </c>
      <c r="J348" s="0" t="n">
        <v>0</v>
      </c>
      <c r="K348" s="0" t="n">
        <v>0</v>
      </c>
      <c r="L348" s="27" t="n">
        <v>0</v>
      </c>
      <c r="M348" s="0" t="n">
        <v>931</v>
      </c>
      <c r="N348" s="0" t="n">
        <v>4</v>
      </c>
      <c r="O348" s="0" t="n">
        <v>1</v>
      </c>
      <c r="P348" s="0" t="n">
        <v>1</v>
      </c>
      <c r="Q348" s="0" t="n">
        <v>1</v>
      </c>
      <c r="R348" s="27" t="n">
        <v>0</v>
      </c>
      <c r="S348" s="0" t="n">
        <v>403</v>
      </c>
      <c r="T348" s="0" t="n">
        <v>0</v>
      </c>
      <c r="U348" s="0" t="n">
        <v>0</v>
      </c>
      <c r="V348" s="0" t="n">
        <v>0</v>
      </c>
      <c r="W348" s="0" t="n">
        <v>0</v>
      </c>
      <c r="X348" s="27" t="n">
        <v>0</v>
      </c>
      <c r="Y348" s="0" t="n">
        <v>326</v>
      </c>
      <c r="Z348" s="0" t="n">
        <v>0</v>
      </c>
      <c r="AA348" s="0" t="n">
        <v>0</v>
      </c>
      <c r="AB348" s="0" t="n">
        <v>0</v>
      </c>
      <c r="AC348" s="0" t="n">
        <v>0</v>
      </c>
      <c r="AD348" s="27" t="n">
        <v>0</v>
      </c>
      <c r="AE348" s="0" t="n">
        <v>326</v>
      </c>
      <c r="AF348" s="0" t="n">
        <v>1</v>
      </c>
      <c r="AG348" s="0" t="n">
        <v>10</v>
      </c>
      <c r="AH348" s="0" t="n">
        <v>0</v>
      </c>
      <c r="AI348" s="0" t="n">
        <v>0</v>
      </c>
      <c r="AJ348" s="0" t="n">
        <v>0</v>
      </c>
    </row>
    <row r="349" customFormat="false" ht="14.5" hidden="false" customHeight="false" outlineLevel="0" collapsed="false">
      <c r="A349" s="0" t="s">
        <v>630</v>
      </c>
      <c r="B349" s="0" t="n">
        <v>17.91096</v>
      </c>
      <c r="C349" s="0" t="n">
        <v>45.88141</v>
      </c>
      <c r="D349" s="30" t="n">
        <f aca="false">(generell!$C$2-C349)/generell!$G$8*generell!$F$9+1</f>
        <v>54.097085382592</v>
      </c>
      <c r="E349" s="30" t="n">
        <f aca="false">(B349-generell!$B$5)/generell!$G$10*generell!$F$11+1</f>
        <v>11.6484596708829</v>
      </c>
      <c r="F349" s="0" t="n">
        <v>553</v>
      </c>
      <c r="G349" s="0" t="n">
        <v>4</v>
      </c>
      <c r="H349" s="0" t="n">
        <v>3</v>
      </c>
      <c r="I349" s="0" t="n">
        <v>0</v>
      </c>
      <c r="J349" s="0" t="n">
        <v>0</v>
      </c>
      <c r="K349" s="0" t="n">
        <v>0</v>
      </c>
      <c r="L349" s="27" t="n">
        <v>0</v>
      </c>
      <c r="M349" s="0" t="n">
        <v>633</v>
      </c>
      <c r="N349" s="0" t="n">
        <v>3</v>
      </c>
      <c r="O349" s="0" t="n">
        <v>2</v>
      </c>
      <c r="P349" s="0" t="n">
        <v>0</v>
      </c>
      <c r="Q349" s="0" t="n">
        <v>9</v>
      </c>
      <c r="R349" s="27" t="n">
        <v>0</v>
      </c>
      <c r="S349" s="0" t="n">
        <v>597</v>
      </c>
      <c r="T349" s="0" t="n">
        <v>4</v>
      </c>
      <c r="U349" s="0" t="n">
        <v>2</v>
      </c>
      <c r="V349" s="0" t="n">
        <v>0</v>
      </c>
      <c r="W349" s="0" t="n">
        <v>18</v>
      </c>
      <c r="X349" s="27" t="n">
        <v>0</v>
      </c>
      <c r="Y349" s="0" t="n">
        <v>496</v>
      </c>
      <c r="Z349" s="0" t="n">
        <v>4</v>
      </c>
      <c r="AA349" s="0" t="n">
        <v>2</v>
      </c>
      <c r="AB349" s="0" t="n">
        <v>0</v>
      </c>
      <c r="AC349" s="0" t="n">
        <v>18</v>
      </c>
      <c r="AD349" s="27" t="n">
        <v>0</v>
      </c>
      <c r="AE349" s="0" t="n">
        <v>480</v>
      </c>
      <c r="AF349" s="0" t="n">
        <v>3</v>
      </c>
      <c r="AG349" s="0" t="n">
        <v>0</v>
      </c>
      <c r="AH349" s="0" t="n">
        <v>0</v>
      </c>
      <c r="AI349" s="0" t="n">
        <v>0</v>
      </c>
      <c r="AJ349" s="0" t="n">
        <v>16</v>
      </c>
    </row>
    <row r="350" customFormat="false" ht="14.5" hidden="false" customHeight="false" outlineLevel="0" collapsed="false">
      <c r="A350" s="0" t="s">
        <v>631</v>
      </c>
      <c r="B350" s="0" t="n">
        <v>18.02167</v>
      </c>
      <c r="C350" s="0" t="n">
        <v>45.92917</v>
      </c>
      <c r="D350" s="30" t="n">
        <f aca="false">(generell!$C$2-C350)/generell!$G$8*generell!$F$9+1</f>
        <v>51.5050854828897</v>
      </c>
      <c r="E350" s="30" t="n">
        <f aca="false">(B350-generell!$B$5)/generell!$G$10*generell!$F$11+1</f>
        <v>15.8302142198517</v>
      </c>
      <c r="F350" s="0" t="n">
        <v>509</v>
      </c>
      <c r="G350" s="0" t="n">
        <v>3</v>
      </c>
      <c r="H350" s="0" t="n">
        <v>0</v>
      </c>
      <c r="I350" s="0" t="n">
        <v>0</v>
      </c>
      <c r="J350" s="0" t="n">
        <v>0</v>
      </c>
      <c r="K350" s="0" t="n">
        <v>0</v>
      </c>
      <c r="L350" s="27" t="n">
        <v>0</v>
      </c>
      <c r="M350" s="0" t="n">
        <v>530</v>
      </c>
      <c r="N350" s="0" t="n">
        <v>0</v>
      </c>
      <c r="O350" s="0" t="n">
        <v>0</v>
      </c>
      <c r="P350" s="0" t="n">
        <v>0</v>
      </c>
      <c r="Q350" s="0" t="n">
        <v>0</v>
      </c>
      <c r="R350" s="27" t="n">
        <v>0</v>
      </c>
      <c r="S350" s="0" t="n">
        <v>499</v>
      </c>
      <c r="T350" s="0" t="n">
        <v>4</v>
      </c>
      <c r="U350" s="0" t="n">
        <v>0</v>
      </c>
      <c r="V350" s="0" t="n">
        <v>0</v>
      </c>
      <c r="W350" s="0" t="n">
        <v>0</v>
      </c>
      <c r="X350" s="27" t="n">
        <v>0</v>
      </c>
      <c r="Y350" s="0" t="n">
        <v>473</v>
      </c>
      <c r="Z350" s="0" t="n">
        <v>5</v>
      </c>
      <c r="AA350" s="0" t="n">
        <v>0</v>
      </c>
      <c r="AB350" s="0" t="n">
        <v>1</v>
      </c>
      <c r="AC350" s="0" t="n">
        <v>2</v>
      </c>
      <c r="AD350" s="27" t="n">
        <v>0</v>
      </c>
      <c r="AE350" s="0" t="n">
        <v>393</v>
      </c>
      <c r="AF350" s="0" t="n">
        <v>1</v>
      </c>
      <c r="AG350" s="0" t="n">
        <v>0</v>
      </c>
      <c r="AH350" s="0" t="n">
        <v>0</v>
      </c>
      <c r="AI350" s="0" t="n">
        <v>0</v>
      </c>
      <c r="AJ350" s="0" t="n">
        <v>1</v>
      </c>
    </row>
    <row r="351" customFormat="false" ht="14.5" hidden="false" customHeight="false" outlineLevel="0" collapsed="false">
      <c r="A351" s="0" t="s">
        <v>632</v>
      </c>
      <c r="B351" s="0" t="n">
        <v>18.10797</v>
      </c>
      <c r="C351" s="0" t="n">
        <v>46.01216</v>
      </c>
      <c r="D351" s="30" t="n">
        <f aca="false">(generell!$C$2-C351)/generell!$G$8*generell!$F$9+1</f>
        <v>47.0011057576738</v>
      </c>
      <c r="E351" s="30" t="n">
        <f aca="false">(B351-generell!$B$5)/generell!$G$10*generell!$F$11+1</f>
        <v>19.0899506264637</v>
      </c>
      <c r="F351" s="0" t="n">
        <v>114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27" t="n">
        <v>0</v>
      </c>
      <c r="M351" s="0" t="n">
        <v>101</v>
      </c>
      <c r="N351" s="0" t="n">
        <v>0</v>
      </c>
      <c r="O351" s="0" t="n">
        <v>0</v>
      </c>
      <c r="P351" s="0" t="n">
        <v>0</v>
      </c>
      <c r="Q351" s="0" t="n">
        <v>0</v>
      </c>
      <c r="R351" s="27" t="n">
        <v>0</v>
      </c>
      <c r="S351" s="0" t="n">
        <v>99</v>
      </c>
      <c r="T351" s="0" t="n">
        <v>0</v>
      </c>
      <c r="U351" s="0" t="n">
        <v>0</v>
      </c>
      <c r="V351" s="0" t="n">
        <v>0</v>
      </c>
      <c r="W351" s="0" t="n">
        <v>0</v>
      </c>
      <c r="X351" s="27" t="n">
        <v>0</v>
      </c>
      <c r="Y351" s="0" t="n">
        <v>85</v>
      </c>
      <c r="Z351" s="0" t="n">
        <v>0</v>
      </c>
      <c r="AA351" s="0" t="n">
        <v>0</v>
      </c>
      <c r="AB351" s="0" t="n">
        <v>0</v>
      </c>
      <c r="AC351" s="0" t="n">
        <v>0</v>
      </c>
      <c r="AD351" s="27" t="n">
        <v>0</v>
      </c>
      <c r="AE351" s="0" t="n">
        <v>94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1</v>
      </c>
    </row>
    <row r="352" customFormat="false" ht="14.5" hidden="false" customHeight="false" outlineLevel="0" collapsed="false">
      <c r="A352" s="0" t="s">
        <v>633</v>
      </c>
      <c r="B352" s="0" t="n">
        <v>17.88333</v>
      </c>
      <c r="C352" s="0" t="n">
        <v>46.06667</v>
      </c>
      <c r="D352" s="30" t="n">
        <f aca="false">(generell!$C$2-C352)/generell!$G$8*generell!$F$9+1</f>
        <v>44.042774213855</v>
      </c>
      <c r="E352" s="30" t="n">
        <f aca="false">(B352-generell!$B$5)/generell!$G$10*generell!$F$11+1</f>
        <v>10.6048152106896</v>
      </c>
      <c r="F352" s="0" t="n">
        <v>329</v>
      </c>
      <c r="G352" s="0" t="n">
        <v>2</v>
      </c>
      <c r="H352" s="0" t="n">
        <v>0</v>
      </c>
      <c r="I352" s="0" t="n">
        <v>0</v>
      </c>
      <c r="J352" s="0" t="n">
        <v>0</v>
      </c>
      <c r="K352" s="0" t="n">
        <v>0</v>
      </c>
      <c r="L352" s="27" t="n">
        <v>0</v>
      </c>
      <c r="M352" s="0" t="n">
        <v>332</v>
      </c>
      <c r="N352" s="0" t="n">
        <v>0</v>
      </c>
      <c r="O352" s="0" t="n">
        <v>0</v>
      </c>
      <c r="P352" s="0" t="n">
        <v>0</v>
      </c>
      <c r="Q352" s="0" t="n">
        <v>12</v>
      </c>
      <c r="R352" s="27" t="n">
        <v>0</v>
      </c>
      <c r="S352" s="0" t="n">
        <v>322</v>
      </c>
      <c r="T352" s="0" t="n">
        <v>4</v>
      </c>
      <c r="U352" s="0" t="n">
        <v>0</v>
      </c>
      <c r="V352" s="0" t="n">
        <v>0</v>
      </c>
      <c r="W352" s="0" t="n">
        <v>18</v>
      </c>
      <c r="X352" s="27" t="n">
        <v>0</v>
      </c>
      <c r="Y352" s="0" t="n">
        <v>275</v>
      </c>
      <c r="Z352" s="0" t="n">
        <v>1</v>
      </c>
      <c r="AA352" s="0" t="n">
        <v>1</v>
      </c>
      <c r="AB352" s="0" t="n">
        <v>0</v>
      </c>
      <c r="AC352" s="0" t="n">
        <v>0</v>
      </c>
      <c r="AD352" s="27" t="n">
        <v>0</v>
      </c>
      <c r="AE352" s="0" t="n">
        <v>0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</row>
    <row r="353" customFormat="false" ht="14.5" hidden="false" customHeight="false" outlineLevel="0" collapsed="false">
      <c r="A353" s="0" t="s">
        <v>634</v>
      </c>
      <c r="B353" s="0" t="n">
        <v>17.89857</v>
      </c>
      <c r="C353" s="0" t="n">
        <v>46.04647</v>
      </c>
      <c r="D353" s="30" t="n">
        <f aca="false">(generell!$C$2-C353)/generell!$G$8*generell!$F$9+1</f>
        <v>45.1390555784697</v>
      </c>
      <c r="E353" s="30" t="n">
        <f aca="false">(B353-generell!$B$5)/generell!$G$10*generell!$F$11+1</f>
        <v>11.1804627522511</v>
      </c>
      <c r="F353" s="0" t="n">
        <v>591</v>
      </c>
      <c r="G353" s="0" t="n">
        <v>6</v>
      </c>
      <c r="H353" s="0" t="n">
        <v>0</v>
      </c>
      <c r="I353" s="0" t="n">
        <v>0</v>
      </c>
      <c r="J353" s="0" t="n">
        <v>8</v>
      </c>
      <c r="K353" s="0" t="n">
        <v>0</v>
      </c>
      <c r="L353" s="27" t="n">
        <v>0</v>
      </c>
      <c r="M353" s="0" t="n">
        <v>616</v>
      </c>
      <c r="N353" s="0" t="n">
        <v>0</v>
      </c>
      <c r="O353" s="0" t="n">
        <v>0</v>
      </c>
      <c r="P353" s="0" t="n">
        <v>0</v>
      </c>
      <c r="Q353" s="0" t="n">
        <v>0</v>
      </c>
      <c r="R353" s="27" t="n">
        <v>0</v>
      </c>
      <c r="S353" s="0" t="n">
        <v>578</v>
      </c>
      <c r="T353" s="0" t="n">
        <v>10</v>
      </c>
      <c r="U353" s="0" t="n">
        <v>1</v>
      </c>
      <c r="V353" s="0" t="n">
        <v>0</v>
      </c>
      <c r="W353" s="0" t="n">
        <v>0</v>
      </c>
      <c r="X353" s="27" t="n">
        <v>0</v>
      </c>
      <c r="Y353" s="0" t="n">
        <v>508</v>
      </c>
      <c r="Z353" s="0" t="n">
        <v>0</v>
      </c>
      <c r="AA353" s="0" t="n">
        <v>0</v>
      </c>
      <c r="AB353" s="0" t="n">
        <v>0</v>
      </c>
      <c r="AC353" s="0" t="n">
        <v>0</v>
      </c>
      <c r="AD353" s="27" t="n">
        <v>0</v>
      </c>
      <c r="AE353" s="0" t="n">
        <v>526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</row>
    <row r="354" customFormat="false" ht="14.5" hidden="false" customHeight="false" outlineLevel="0" collapsed="false">
      <c r="A354" s="0" t="s">
        <v>635</v>
      </c>
      <c r="B354" s="0" t="n">
        <v>17.93701</v>
      </c>
      <c r="C354" s="0" t="n">
        <v>45.81345</v>
      </c>
      <c r="D354" s="30" t="n">
        <f aca="false">(generell!$C$2-C354)/generell!$G$8*generell!$F$9+1</f>
        <v>57.785366646909</v>
      </c>
      <c r="E354" s="30" t="n">
        <f aca="false">(B354-generell!$B$5)/generell!$G$10*generell!$F$11+1</f>
        <v>12.6324241366099</v>
      </c>
      <c r="F354" s="0" t="n">
        <v>520</v>
      </c>
      <c r="G354" s="0" t="n">
        <v>3</v>
      </c>
      <c r="H354" s="0" t="n">
        <v>1</v>
      </c>
      <c r="I354" s="0" t="n">
        <v>0</v>
      </c>
      <c r="J354" s="0" t="n">
        <v>0</v>
      </c>
      <c r="K354" s="0" t="n">
        <v>0</v>
      </c>
      <c r="L354" s="27" t="n">
        <v>0</v>
      </c>
      <c r="M354" s="0" t="n">
        <v>547</v>
      </c>
      <c r="N354" s="0" t="n">
        <v>0</v>
      </c>
      <c r="O354" s="0" t="n">
        <v>0</v>
      </c>
      <c r="P354" s="0" t="n">
        <v>0</v>
      </c>
      <c r="Q354" s="0" t="n">
        <v>0</v>
      </c>
      <c r="R354" s="27" t="n">
        <v>0</v>
      </c>
      <c r="S354" s="0" t="n">
        <v>452</v>
      </c>
      <c r="T354" s="0" t="n">
        <v>0</v>
      </c>
      <c r="U354" s="0" t="n">
        <v>1</v>
      </c>
      <c r="V354" s="0" t="n">
        <v>0</v>
      </c>
      <c r="W354" s="0" t="n">
        <v>14</v>
      </c>
      <c r="X354" s="27" t="n">
        <v>0</v>
      </c>
      <c r="Y354" s="0" t="n">
        <v>408</v>
      </c>
      <c r="Z354" s="0" t="n">
        <v>0</v>
      </c>
      <c r="AA354" s="0" t="n">
        <v>0</v>
      </c>
      <c r="AB354" s="0" t="n">
        <v>0</v>
      </c>
      <c r="AC354" s="0" t="n">
        <v>3</v>
      </c>
      <c r="AD354" s="27" t="n">
        <v>0</v>
      </c>
      <c r="AE354" s="0" t="n">
        <v>400</v>
      </c>
      <c r="AF354" s="0" t="n">
        <v>6</v>
      </c>
      <c r="AG354" s="0" t="n">
        <v>0</v>
      </c>
      <c r="AH354" s="0" t="n">
        <v>0</v>
      </c>
      <c r="AI354" s="0" t="n">
        <v>0</v>
      </c>
      <c r="AJ354" s="0" t="n">
        <v>17</v>
      </c>
    </row>
    <row r="355" customFormat="false" ht="14.5" hidden="false" customHeight="false" outlineLevel="0" collapsed="false">
      <c r="A355" s="0" t="s">
        <v>636</v>
      </c>
      <c r="B355" s="0" t="n">
        <v>17.95129</v>
      </c>
      <c r="C355" s="0" t="n">
        <v>45.96023</v>
      </c>
      <c r="D355" s="30" t="n">
        <f aca="false">(generell!$C$2-C355)/generell!$G$8*generell!$F$9+1</f>
        <v>49.819417206408</v>
      </c>
      <c r="E355" s="30" t="n">
        <f aca="false">(B355-generell!$B$5)/generell!$G$10*generell!$F$11+1</f>
        <v>13.171810415711</v>
      </c>
      <c r="F355" s="0" t="n">
        <v>249</v>
      </c>
      <c r="G355" s="0" t="n">
        <v>2</v>
      </c>
      <c r="H355" s="0" t="n">
        <v>0</v>
      </c>
      <c r="I355" s="0" t="n">
        <v>0</v>
      </c>
      <c r="J355" s="0" t="n">
        <v>0</v>
      </c>
      <c r="K355" s="0" t="n">
        <v>0</v>
      </c>
      <c r="L355" s="27" t="n">
        <v>0</v>
      </c>
      <c r="M355" s="0" t="n">
        <v>237</v>
      </c>
      <c r="N355" s="0" t="n">
        <v>0</v>
      </c>
      <c r="O355" s="0" t="n">
        <v>0</v>
      </c>
      <c r="P355" s="0" t="n">
        <v>0</v>
      </c>
      <c r="Q355" s="0" t="n">
        <v>0</v>
      </c>
      <c r="R355" s="27" t="n">
        <v>0</v>
      </c>
      <c r="S355" s="0" t="n">
        <v>225</v>
      </c>
      <c r="T355" s="0" t="n">
        <v>0</v>
      </c>
      <c r="U355" s="0" t="n">
        <v>0</v>
      </c>
      <c r="V355" s="0" t="n">
        <v>0</v>
      </c>
      <c r="W355" s="0" t="n">
        <v>0</v>
      </c>
      <c r="X355" s="27" t="n">
        <v>0</v>
      </c>
      <c r="Y355" s="0" t="n">
        <v>189</v>
      </c>
      <c r="Z355" s="0" t="n">
        <v>0</v>
      </c>
      <c r="AA355" s="0" t="n">
        <v>0</v>
      </c>
      <c r="AB355" s="0" t="n">
        <v>0</v>
      </c>
      <c r="AC355" s="0" t="n">
        <v>0</v>
      </c>
      <c r="AD355" s="27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</row>
    <row r="356" customFormat="false" ht="14.5" hidden="false" customHeight="false" outlineLevel="0" collapsed="false">
      <c r="A356" s="0" t="s">
        <v>637</v>
      </c>
      <c r="B356" s="0" t="n">
        <v>18.02417</v>
      </c>
      <c r="C356" s="0" t="n">
        <v>45.98972</v>
      </c>
      <c r="D356" s="30" t="n">
        <f aca="false">(generell!$C$2-C356)/generell!$G$8*generell!$F$9+1</f>
        <v>48.2189549567804</v>
      </c>
      <c r="E356" s="30" t="n">
        <f aca="false">(B356-generell!$B$5)/generell!$G$10*generell!$F$11+1</f>
        <v>15.9246445908429</v>
      </c>
      <c r="F356" s="0" t="n">
        <v>249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27" t="n">
        <v>0</v>
      </c>
      <c r="M356" s="0" t="n">
        <v>227</v>
      </c>
      <c r="N356" s="0" t="n">
        <v>0</v>
      </c>
      <c r="O356" s="0" t="n">
        <v>0</v>
      </c>
      <c r="P356" s="0" t="n">
        <v>0</v>
      </c>
      <c r="Q356" s="0" t="n">
        <v>0</v>
      </c>
      <c r="R356" s="27" t="n">
        <v>0</v>
      </c>
      <c r="S356" s="0" t="n">
        <v>215</v>
      </c>
      <c r="T356" s="0" t="n">
        <v>0</v>
      </c>
      <c r="U356" s="0" t="n">
        <v>0</v>
      </c>
      <c r="V356" s="0" t="n">
        <v>0</v>
      </c>
      <c r="W356" s="0" t="n">
        <v>0</v>
      </c>
      <c r="X356" s="27" t="n">
        <v>0</v>
      </c>
      <c r="Y356" s="0" t="n">
        <v>201</v>
      </c>
      <c r="Z356" s="0" t="n">
        <v>0</v>
      </c>
      <c r="AA356" s="0" t="n">
        <v>0</v>
      </c>
      <c r="AB356" s="0" t="n">
        <v>0</v>
      </c>
      <c r="AC356" s="0" t="n">
        <v>0</v>
      </c>
      <c r="AD356" s="27" t="n">
        <v>0</v>
      </c>
      <c r="AE356" s="0" t="n">
        <v>0</v>
      </c>
      <c r="AF356" s="0" t="n">
        <v>0</v>
      </c>
      <c r="AG356" s="0" t="n">
        <v>0</v>
      </c>
      <c r="AH356" s="0" t="n">
        <v>0</v>
      </c>
      <c r="AI356" s="0" t="n">
        <v>0</v>
      </c>
      <c r="AJ356" s="0" t="n">
        <v>0</v>
      </c>
    </row>
    <row r="357" customFormat="false" ht="14.5" hidden="false" customHeight="false" outlineLevel="0" collapsed="false">
      <c r="A357" s="0" t="s">
        <v>638</v>
      </c>
      <c r="B357" s="0" t="n">
        <v>17.84711</v>
      </c>
      <c r="C357" s="0" t="n">
        <v>45.87247</v>
      </c>
      <c r="D357" s="30" t="n">
        <f aca="false">(generell!$C$2-C357)/generell!$G$8*generell!$F$9+1</f>
        <v>54.5822712934661</v>
      </c>
      <c r="E357" s="30" t="n">
        <f aca="false">(B357-generell!$B$5)/generell!$G$10*generell!$F$11+1</f>
        <v>9.23670799577085</v>
      </c>
      <c r="F357" s="0" t="n">
        <v>1435</v>
      </c>
      <c r="G357" s="0" t="n">
        <v>74</v>
      </c>
      <c r="H357" s="0" t="n">
        <v>14</v>
      </c>
      <c r="I357" s="0" t="n">
        <v>2</v>
      </c>
      <c r="J357" s="0" t="n">
        <v>0</v>
      </c>
      <c r="K357" s="0" t="n">
        <v>0</v>
      </c>
      <c r="L357" s="27" t="n">
        <v>0</v>
      </c>
      <c r="M357" s="0" t="n">
        <v>1791</v>
      </c>
      <c r="N357" s="0" t="n">
        <v>21</v>
      </c>
      <c r="O357" s="0" t="n">
        <v>15</v>
      </c>
      <c r="P357" s="0" t="n">
        <v>7</v>
      </c>
      <c r="Q357" s="0" t="n">
        <v>5</v>
      </c>
      <c r="R357" s="27" t="n">
        <v>0</v>
      </c>
      <c r="S357" s="0" t="n">
        <v>1989</v>
      </c>
      <c r="T357" s="0" t="n">
        <v>23</v>
      </c>
      <c r="U357" s="0" t="n">
        <v>14</v>
      </c>
      <c r="V357" s="0" t="n">
        <v>3</v>
      </c>
      <c r="W357" s="0" t="s">
        <v>639</v>
      </c>
      <c r="X357" s="27" t="n">
        <v>0</v>
      </c>
      <c r="Y357" s="0" t="n">
        <v>1992</v>
      </c>
      <c r="Z357" s="0" t="n">
        <v>15</v>
      </c>
      <c r="AA357" s="0" t="n">
        <v>16</v>
      </c>
      <c r="AB357" s="0" t="n">
        <v>0</v>
      </c>
      <c r="AC357" s="0" t="n">
        <v>0</v>
      </c>
      <c r="AD357" s="27" t="n">
        <v>0</v>
      </c>
      <c r="AE357" s="0" t="n">
        <v>2136</v>
      </c>
      <c r="AF357" s="0" t="n">
        <v>21</v>
      </c>
      <c r="AG357" s="0" t="n">
        <v>6</v>
      </c>
      <c r="AH357" s="0" t="n">
        <v>1</v>
      </c>
      <c r="AI357" s="0" t="n">
        <v>0</v>
      </c>
      <c r="AJ357" s="0" t="n">
        <v>0</v>
      </c>
    </row>
    <row r="358" customFormat="false" ht="14.5" hidden="false" customHeight="false" outlineLevel="0" collapsed="false">
      <c r="A358" s="0" t="s">
        <v>640</v>
      </c>
      <c r="B358" s="0" t="n">
        <v>17.8599</v>
      </c>
      <c r="C358" s="0" t="n">
        <v>45.83537</v>
      </c>
      <c r="D358" s="30" t="n">
        <f aca="false">(generell!$C$2-C358)/generell!$G$8*generell!$F$9+1</f>
        <v>56.5957385522385</v>
      </c>
      <c r="E358" s="30" t="n">
        <f aca="false">(B358-generell!$B$5)/generell!$G$10*generell!$F$11+1</f>
        <v>9.71981377376115</v>
      </c>
      <c r="F358" s="0" t="n">
        <v>444</v>
      </c>
      <c r="G358" s="0" t="n">
        <v>0</v>
      </c>
      <c r="H358" s="0" t="n">
        <v>1</v>
      </c>
      <c r="I358" s="0" t="n">
        <v>0</v>
      </c>
      <c r="J358" s="0" t="n">
        <v>0</v>
      </c>
      <c r="K358" s="0" t="n">
        <v>0</v>
      </c>
      <c r="L358" s="27" t="n">
        <v>0</v>
      </c>
      <c r="M358" s="0" t="n">
        <v>430</v>
      </c>
      <c r="N358" s="0" t="n">
        <v>0</v>
      </c>
      <c r="O358" s="0" t="n">
        <v>0</v>
      </c>
      <c r="P358" s="0" t="n">
        <v>0</v>
      </c>
      <c r="Q358" s="0" t="n">
        <v>0</v>
      </c>
      <c r="R358" s="27" t="n">
        <v>0</v>
      </c>
      <c r="S358" s="0" t="n">
        <v>439</v>
      </c>
      <c r="T358" s="0" t="n">
        <v>1</v>
      </c>
      <c r="U358" s="0" t="n">
        <v>0</v>
      </c>
      <c r="V358" s="0" t="n">
        <v>0</v>
      </c>
      <c r="W358" s="0" t="n">
        <v>18</v>
      </c>
      <c r="X358" s="27" t="n">
        <v>0</v>
      </c>
      <c r="Y358" s="0" t="n">
        <v>393</v>
      </c>
      <c r="Z358" s="0" t="n">
        <v>0</v>
      </c>
      <c r="AA358" s="0" t="n">
        <v>0</v>
      </c>
      <c r="AB358" s="0" t="n">
        <v>0</v>
      </c>
      <c r="AC358" s="0" t="n">
        <v>0</v>
      </c>
      <c r="AD358" s="27" t="n">
        <v>0</v>
      </c>
      <c r="AE358" s="0" t="n">
        <v>378</v>
      </c>
      <c r="AF358" s="0" t="n">
        <v>1</v>
      </c>
      <c r="AG358" s="0" t="n">
        <v>4</v>
      </c>
      <c r="AH358" s="0" t="n">
        <v>0</v>
      </c>
      <c r="AI358" s="0" t="n">
        <v>0</v>
      </c>
      <c r="AJ358" s="0" t="n">
        <v>1</v>
      </c>
    </row>
    <row r="359" customFormat="false" ht="14.5" hidden="false" customHeight="false" outlineLevel="0" collapsed="false">
      <c r="A359" s="0" t="s">
        <v>641</v>
      </c>
      <c r="B359" s="0" t="n">
        <v>17.917</v>
      </c>
      <c r="C359" s="0" t="n">
        <v>45.9686</v>
      </c>
      <c r="D359" s="30" t="n">
        <f aca="false">(generell!$C$2-C359)/generell!$G$8*generell!$F$9+1</f>
        <v>49.3651659677039</v>
      </c>
      <c r="E359" s="30" t="n">
        <f aca="false">(B359-generell!$B$5)/generell!$G$10*generell!$F$11+1</f>
        <v>11.8766034471974</v>
      </c>
      <c r="F359" s="0" t="n">
        <v>554</v>
      </c>
      <c r="G359" s="0" t="n">
        <v>5</v>
      </c>
      <c r="H359" s="0" t="n">
        <v>0</v>
      </c>
      <c r="I359" s="0" t="n">
        <v>0</v>
      </c>
      <c r="J359" s="0" t="n">
        <v>0</v>
      </c>
      <c r="K359" s="0" t="n">
        <v>0</v>
      </c>
      <c r="L359" s="27" t="n">
        <v>0</v>
      </c>
      <c r="M359" s="0" t="n">
        <v>686</v>
      </c>
      <c r="N359" s="0" t="n">
        <v>1</v>
      </c>
      <c r="O359" s="0" t="n">
        <v>0</v>
      </c>
      <c r="P359" s="0" t="n">
        <v>0</v>
      </c>
      <c r="Q359" s="0" t="n">
        <v>23</v>
      </c>
      <c r="R359" s="27" t="n">
        <v>0</v>
      </c>
      <c r="S359" s="0" t="n">
        <v>701</v>
      </c>
      <c r="T359" s="0" t="n">
        <v>1</v>
      </c>
      <c r="U359" s="0" t="n">
        <v>0</v>
      </c>
      <c r="V359" s="0" t="n">
        <v>0</v>
      </c>
      <c r="W359" s="0" t="n">
        <v>12</v>
      </c>
      <c r="X359" s="27" t="n">
        <v>0</v>
      </c>
      <c r="Y359" s="0" t="n">
        <v>617</v>
      </c>
      <c r="Z359" s="0" t="n">
        <v>1</v>
      </c>
      <c r="AA359" s="0" t="n">
        <v>0</v>
      </c>
      <c r="AB359" s="0" t="n">
        <v>0</v>
      </c>
      <c r="AC359" s="0" t="n">
        <v>1</v>
      </c>
      <c r="AD359" s="27" t="n">
        <v>0</v>
      </c>
      <c r="AE359" s="0" t="n">
        <v>521</v>
      </c>
      <c r="AF359" s="0" t="n">
        <v>4</v>
      </c>
      <c r="AG359" s="0" t="n">
        <v>0</v>
      </c>
      <c r="AH359" s="0" t="n">
        <v>0</v>
      </c>
      <c r="AI359" s="0" t="n">
        <v>0</v>
      </c>
      <c r="AJ359" s="0" t="n">
        <v>0</v>
      </c>
    </row>
    <row r="360" customFormat="false" ht="14.5" hidden="false" customHeight="false" outlineLevel="0" collapsed="false">
      <c r="A360" s="0" t="s">
        <v>642</v>
      </c>
      <c r="B360" s="0" t="n">
        <v>17.92711</v>
      </c>
      <c r="C360" s="0" t="n">
        <v>46.00709</v>
      </c>
      <c r="D360" s="30" t="n">
        <f aca="false">(generell!$C$2-C360)/generell!$G$8*generell!$F$9+1</f>
        <v>47.2762615259213</v>
      </c>
      <c r="E360" s="30" t="n">
        <f aca="false">(B360-generell!$B$5)/generell!$G$10*generell!$F$11+1</f>
        <v>12.2584798674852</v>
      </c>
      <c r="F360" s="0" t="n">
        <v>953</v>
      </c>
      <c r="G360" s="0" t="n">
        <v>84</v>
      </c>
      <c r="H360" s="0" t="n">
        <v>7</v>
      </c>
      <c r="I360" s="0" t="n">
        <v>2</v>
      </c>
      <c r="J360" s="0" t="n">
        <v>2</v>
      </c>
      <c r="K360" s="0" t="n">
        <v>0</v>
      </c>
      <c r="L360" s="27" t="n">
        <v>0</v>
      </c>
      <c r="M360" s="0" t="n">
        <v>1078</v>
      </c>
      <c r="N360" s="0" t="n">
        <v>0</v>
      </c>
      <c r="O360" s="0" t="n">
        <v>0</v>
      </c>
      <c r="P360" s="0" t="n">
        <v>0</v>
      </c>
      <c r="Q360" s="0" t="n">
        <v>0</v>
      </c>
      <c r="R360" s="27" t="n">
        <v>0</v>
      </c>
      <c r="S360" s="0" t="n">
        <v>1005</v>
      </c>
      <c r="T360" s="0" t="n">
        <v>0</v>
      </c>
      <c r="U360" s="0" t="n">
        <v>0</v>
      </c>
      <c r="V360" s="0" t="n">
        <v>0</v>
      </c>
      <c r="W360" s="0" t="s">
        <v>643</v>
      </c>
      <c r="X360" s="27" t="n">
        <v>0</v>
      </c>
      <c r="Y360" s="0" t="n">
        <v>854</v>
      </c>
      <c r="Z360" s="0" t="n">
        <v>1</v>
      </c>
      <c r="AA360" s="0" t="n">
        <v>0</v>
      </c>
      <c r="AB360" s="0" t="n">
        <v>0</v>
      </c>
      <c r="AC360" s="0" t="n">
        <v>0</v>
      </c>
      <c r="AD360" s="27" t="n">
        <v>0</v>
      </c>
      <c r="AE360" s="0" t="n">
        <v>842</v>
      </c>
      <c r="AF360" s="0" t="n">
        <v>0</v>
      </c>
      <c r="AG360" s="0" t="n">
        <v>0</v>
      </c>
      <c r="AH360" s="0" t="n">
        <v>0</v>
      </c>
      <c r="AI360" s="0" t="n">
        <v>0</v>
      </c>
      <c r="AJ360" s="0" t="n">
        <v>0</v>
      </c>
    </row>
    <row r="361" customFormat="false" ht="14.5" hidden="false" customHeight="false" outlineLevel="0" collapsed="false">
      <c r="A361" s="0" t="s">
        <v>644</v>
      </c>
      <c r="B361" s="0" t="n">
        <v>17.91122</v>
      </c>
      <c r="C361" s="0" t="n">
        <v>46.07673</v>
      </c>
      <c r="D361" s="30" t="n">
        <f aca="false">(generell!$C$2-C361)/generell!$G$8*generell!$F$9+1</f>
        <v>43.4968043857353</v>
      </c>
      <c r="E361" s="30" t="n">
        <f aca="false">(B361-generell!$B$5)/generell!$G$10*generell!$F$11+1</f>
        <v>11.658280429466</v>
      </c>
      <c r="F361" s="0" t="n">
        <v>356</v>
      </c>
      <c r="G361" s="0" t="n">
        <v>3</v>
      </c>
      <c r="H361" s="0" t="n">
        <v>0</v>
      </c>
      <c r="I361" s="0" t="n">
        <v>0</v>
      </c>
      <c r="J361" s="0" t="n">
        <v>0</v>
      </c>
      <c r="K361" s="0" t="n">
        <v>0</v>
      </c>
      <c r="L361" s="27" t="n">
        <v>0</v>
      </c>
      <c r="M361" s="0" t="n">
        <v>440</v>
      </c>
      <c r="N361" s="0" t="n">
        <v>1</v>
      </c>
      <c r="O361" s="0" t="n">
        <v>0</v>
      </c>
      <c r="P361" s="0" t="n">
        <v>0</v>
      </c>
      <c r="Q361" s="0" t="n">
        <v>0</v>
      </c>
      <c r="R361" s="27" t="n">
        <v>0</v>
      </c>
      <c r="S361" s="0" t="n">
        <v>440</v>
      </c>
      <c r="T361" s="0" t="n">
        <v>0</v>
      </c>
      <c r="U361" s="0" t="n">
        <v>0</v>
      </c>
      <c r="V361" s="0" t="n">
        <v>0</v>
      </c>
      <c r="W361" s="0" t="n">
        <v>0</v>
      </c>
      <c r="X361" s="27" t="n">
        <v>0</v>
      </c>
      <c r="Y361" s="0" t="n">
        <v>410</v>
      </c>
      <c r="Z361" s="0" t="n">
        <v>5</v>
      </c>
      <c r="AA361" s="0" t="n">
        <v>0</v>
      </c>
      <c r="AB361" s="0" t="n">
        <v>0</v>
      </c>
      <c r="AC361" s="0" t="n">
        <v>0</v>
      </c>
      <c r="AD361" s="27" t="n">
        <v>0</v>
      </c>
      <c r="AE361" s="0" t="n">
        <v>428</v>
      </c>
      <c r="AF361" s="0" t="n">
        <v>0</v>
      </c>
      <c r="AG361" s="0" t="n">
        <v>0</v>
      </c>
      <c r="AH361" s="0" t="n">
        <v>0</v>
      </c>
      <c r="AI361" s="0" t="n">
        <v>0</v>
      </c>
      <c r="AJ361" s="0" t="n">
        <v>2</v>
      </c>
    </row>
    <row r="362" customFormat="false" ht="14.5" hidden="false" customHeight="false" outlineLevel="0" collapsed="false">
      <c r="A362" s="0" t="s">
        <v>645</v>
      </c>
      <c r="B362" s="0" t="n">
        <v>17.96914</v>
      </c>
      <c r="C362" s="0" t="n">
        <v>45.99925</v>
      </c>
      <c r="D362" s="30" t="n">
        <f aca="false">(generell!$C$2-C362)/generell!$G$8*generell!$F$9+1</f>
        <v>47.7017489466426</v>
      </c>
      <c r="E362" s="30" t="n">
        <f aca="false">(B362-generell!$B$5)/generell!$G$10*generell!$F$11+1</f>
        <v>13.8460432645872</v>
      </c>
      <c r="F362" s="0" t="n">
        <v>648</v>
      </c>
      <c r="G362" s="0" t="n">
        <v>4</v>
      </c>
      <c r="H362" s="0" t="n">
        <v>0</v>
      </c>
      <c r="I362" s="0" t="n">
        <v>1</v>
      </c>
      <c r="J362" s="0" t="n">
        <v>0</v>
      </c>
      <c r="K362" s="0" t="n">
        <v>0</v>
      </c>
      <c r="L362" s="27" t="n">
        <v>0</v>
      </c>
      <c r="M362" s="0" t="n">
        <v>633</v>
      </c>
      <c r="N362" s="0" t="n">
        <v>0</v>
      </c>
      <c r="O362" s="0" t="n">
        <v>1</v>
      </c>
      <c r="P362" s="0" t="n">
        <v>0</v>
      </c>
      <c r="Q362" s="0" t="n">
        <v>0</v>
      </c>
      <c r="R362" s="27" t="n">
        <v>0</v>
      </c>
      <c r="S362" s="0" t="n">
        <v>509</v>
      </c>
      <c r="T362" s="0" t="n">
        <v>0</v>
      </c>
      <c r="U362" s="0" t="n">
        <v>0</v>
      </c>
      <c r="V362" s="0" t="n">
        <v>0</v>
      </c>
      <c r="W362" s="0" t="n">
        <v>0</v>
      </c>
      <c r="X362" s="27" t="n">
        <v>0</v>
      </c>
      <c r="Y362" s="0" t="n">
        <v>555</v>
      </c>
      <c r="Z362" s="0" t="n">
        <v>0</v>
      </c>
      <c r="AA362" s="0" t="n">
        <v>0</v>
      </c>
      <c r="AB362" s="0" t="n">
        <v>0</v>
      </c>
      <c r="AC362" s="0" t="n">
        <v>0</v>
      </c>
      <c r="AD362" s="27" t="n">
        <v>0</v>
      </c>
      <c r="AE362" s="0" t="n">
        <v>588</v>
      </c>
      <c r="AF362" s="0" t="n">
        <v>0</v>
      </c>
      <c r="AG362" s="0" t="n">
        <v>0</v>
      </c>
      <c r="AH362" s="0" t="n">
        <v>0</v>
      </c>
      <c r="AI362" s="0" t="n">
        <v>0</v>
      </c>
      <c r="AJ362" s="0" t="n">
        <v>0</v>
      </c>
    </row>
    <row r="363" customFormat="false" ht="14.5" hidden="false" customHeight="false" outlineLevel="0" collapsed="false">
      <c r="A363" s="0" t="s">
        <v>646</v>
      </c>
      <c r="B363" s="0" t="n">
        <v>17.96914</v>
      </c>
      <c r="C363" s="0" t="n">
        <v>45.99925</v>
      </c>
      <c r="D363" s="30" t="n">
        <f aca="false">(generell!$C$2-C363)/generell!$G$8*generell!$F$9+1</f>
        <v>47.7017489466426</v>
      </c>
      <c r="E363" s="30" t="n">
        <f aca="false">(B363-generell!$B$5)/generell!$G$10*generell!$F$11+1</f>
        <v>13.8460432645872</v>
      </c>
      <c r="F363" s="0" t="n">
        <v>568</v>
      </c>
      <c r="G363" s="0" t="n">
        <v>21</v>
      </c>
      <c r="H363" s="0" t="n">
        <v>0</v>
      </c>
      <c r="I363" s="0" t="n">
        <v>0</v>
      </c>
      <c r="J363" s="0" t="n">
        <v>0</v>
      </c>
      <c r="K363" s="0" t="n">
        <v>0</v>
      </c>
      <c r="L363" s="27" t="n">
        <v>0</v>
      </c>
      <c r="M363" s="0" t="n">
        <v>738</v>
      </c>
      <c r="N363" s="0" t="n">
        <v>8</v>
      </c>
      <c r="O363" s="0" t="n">
        <v>0</v>
      </c>
      <c r="P363" s="0" t="n">
        <v>0</v>
      </c>
      <c r="Q363" s="0" t="n">
        <v>0</v>
      </c>
      <c r="R363" s="27" t="n">
        <v>0</v>
      </c>
      <c r="S363" s="0" t="n">
        <v>709</v>
      </c>
      <c r="T363" s="0" t="n">
        <v>6</v>
      </c>
      <c r="U363" s="0" t="n">
        <v>3</v>
      </c>
      <c r="V363" s="0" t="n">
        <v>1</v>
      </c>
      <c r="W363" s="0" t="n">
        <v>29</v>
      </c>
      <c r="X363" s="27" t="n">
        <v>0</v>
      </c>
      <c r="Y363" s="0" t="n">
        <v>626</v>
      </c>
      <c r="Z363" s="0" t="n">
        <v>6</v>
      </c>
      <c r="AA363" s="0" t="n">
        <v>1</v>
      </c>
      <c r="AB363" s="0" t="n">
        <v>1</v>
      </c>
      <c r="AC363" s="0" t="n">
        <v>1</v>
      </c>
      <c r="AD363" s="27" t="n">
        <v>0</v>
      </c>
      <c r="AE363" s="0" t="n">
        <v>662</v>
      </c>
      <c r="AF363" s="0" t="n">
        <v>1</v>
      </c>
      <c r="AG363" s="0" t="n">
        <v>3</v>
      </c>
      <c r="AH363" s="0" t="n">
        <v>0</v>
      </c>
      <c r="AI363" s="0" t="n">
        <v>0</v>
      </c>
      <c r="AJ363" s="0" t="n">
        <v>0</v>
      </c>
    </row>
    <row r="364" customFormat="false" ht="14.5" hidden="false" customHeight="false" outlineLevel="0" collapsed="false">
      <c r="A364" s="0" t="s">
        <v>647</v>
      </c>
      <c r="B364" s="0" t="n">
        <v>18.04471</v>
      </c>
      <c r="C364" s="0" t="n">
        <v>46.00572</v>
      </c>
      <c r="D364" s="30" t="n">
        <f aca="false">(generell!$C$2-C364)/generell!$G$8*generell!$F$9+1</f>
        <v>47.3506132818383</v>
      </c>
      <c r="E364" s="30" t="n">
        <f aca="false">(B364-generell!$B$5)/generell!$G$10*generell!$F$11+1</f>
        <v>16.7004845189054</v>
      </c>
      <c r="F364" s="0" t="n">
        <v>778</v>
      </c>
      <c r="G364" s="0" t="n">
        <v>6</v>
      </c>
      <c r="H364" s="0" t="n">
        <v>0</v>
      </c>
      <c r="I364" s="0" t="n">
        <v>0</v>
      </c>
      <c r="J364" s="0" t="n">
        <v>5</v>
      </c>
      <c r="K364" s="0" t="n">
        <v>0</v>
      </c>
      <c r="L364" s="27" t="n">
        <v>0</v>
      </c>
      <c r="M364" s="0" t="n">
        <v>847</v>
      </c>
      <c r="N364" s="0" t="n">
        <v>3</v>
      </c>
      <c r="O364" s="0" t="n">
        <v>0</v>
      </c>
      <c r="P364" s="0" t="n">
        <v>0</v>
      </c>
      <c r="Q364" s="0" t="n">
        <v>1</v>
      </c>
      <c r="R364" s="27" t="n">
        <v>0</v>
      </c>
      <c r="S364" s="0" t="n">
        <v>833</v>
      </c>
      <c r="T364" s="0" t="n">
        <v>8</v>
      </c>
      <c r="U364" s="0" t="n">
        <v>1</v>
      </c>
      <c r="V364" s="0" t="n">
        <v>6</v>
      </c>
      <c r="W364" s="0" t="n">
        <v>1</v>
      </c>
      <c r="X364" s="27" t="n">
        <v>0</v>
      </c>
      <c r="Y364" s="0" t="n">
        <v>826</v>
      </c>
      <c r="Z364" s="0" t="n">
        <v>0</v>
      </c>
      <c r="AA364" s="0" t="n">
        <v>0</v>
      </c>
      <c r="AB364" s="0" t="n">
        <v>0</v>
      </c>
      <c r="AC364" s="0" t="n">
        <v>1</v>
      </c>
      <c r="AD364" s="27" t="n">
        <v>0</v>
      </c>
      <c r="AE364" s="0" t="n">
        <v>975</v>
      </c>
      <c r="AF364" s="0" t="n">
        <v>0</v>
      </c>
      <c r="AG364" s="0" t="n">
        <v>0</v>
      </c>
      <c r="AH364" s="0" t="n">
        <v>0</v>
      </c>
      <c r="AI364" s="0" t="n">
        <v>0</v>
      </c>
      <c r="AJ364" s="0" t="n">
        <v>1</v>
      </c>
    </row>
    <row r="365" customFormat="false" ht="14.5" hidden="false" customHeight="false" outlineLevel="0" collapsed="false">
      <c r="A365" s="0" t="s">
        <v>648</v>
      </c>
      <c r="B365" s="0" t="n">
        <v>17.98719</v>
      </c>
      <c r="C365" s="0" t="n">
        <v>46.04016</v>
      </c>
      <c r="D365" s="30" t="n">
        <f aca="false">(generell!$C$2-C365)/generell!$G$8*generell!$F$9+1</f>
        <v>45.481507826525</v>
      </c>
      <c r="E365" s="30" t="n">
        <f aca="false">(B365-generell!$B$5)/generell!$G$10*generell!$F$11+1</f>
        <v>14.5278305431429</v>
      </c>
      <c r="F365" s="0" t="n">
        <v>1493</v>
      </c>
      <c r="G365" s="0" t="n">
        <v>61</v>
      </c>
      <c r="H365" s="0" t="n">
        <v>7</v>
      </c>
      <c r="I365" s="0" t="n">
        <v>16</v>
      </c>
      <c r="J365" s="0" t="n">
        <v>0</v>
      </c>
      <c r="K365" s="0" t="n">
        <v>0</v>
      </c>
      <c r="L365" s="27" t="n">
        <v>0</v>
      </c>
      <c r="M365" s="0" t="n">
        <v>2269</v>
      </c>
      <c r="N365" s="0" t="n">
        <v>43</v>
      </c>
      <c r="O365" s="0" t="n">
        <v>9</v>
      </c>
      <c r="P365" s="0" t="n">
        <v>28</v>
      </c>
      <c r="Q365" s="0" t="n">
        <v>5</v>
      </c>
      <c r="R365" s="27" t="n">
        <v>0</v>
      </c>
      <c r="S365" s="0" t="n">
        <v>2691</v>
      </c>
      <c r="T365" s="0" t="n">
        <v>22</v>
      </c>
      <c r="U365" s="0" t="n">
        <v>4</v>
      </c>
      <c r="V365" s="0" t="n">
        <v>5</v>
      </c>
      <c r="W365" s="0" t="n">
        <v>2</v>
      </c>
      <c r="X365" s="27" t="n">
        <v>0</v>
      </c>
      <c r="Y365" s="0" t="n">
        <v>2473</v>
      </c>
      <c r="Z365" s="0" t="n">
        <v>47</v>
      </c>
      <c r="AA365" s="0" t="n">
        <v>5</v>
      </c>
      <c r="AB365" s="0" t="n">
        <v>5</v>
      </c>
      <c r="AC365" s="0" t="s">
        <v>649</v>
      </c>
      <c r="AD365" s="27" t="n">
        <v>0</v>
      </c>
      <c r="AE365" s="0" t="n">
        <v>2729</v>
      </c>
      <c r="AF365" s="0" t="n">
        <v>25</v>
      </c>
      <c r="AG365" s="0" t="n">
        <v>1</v>
      </c>
      <c r="AH365" s="0" t="n">
        <v>1</v>
      </c>
      <c r="AI365" s="0" t="n">
        <v>0</v>
      </c>
      <c r="AJ365" s="0" t="n">
        <v>0</v>
      </c>
    </row>
    <row r="366" customFormat="false" ht="14.5" hidden="false" customHeight="false" outlineLevel="0" collapsed="false">
      <c r="A366" s="0" t="s">
        <v>650</v>
      </c>
      <c r="B366" s="0" t="n">
        <v>18.09</v>
      </c>
      <c r="C366" s="0" t="n">
        <v>45.90389</v>
      </c>
      <c r="D366" s="30" t="n">
        <f aca="false">(generell!$C$2-C366)/generell!$G$8*generell!$F$9+1</f>
        <v>52.8770653292985</v>
      </c>
      <c r="E366" s="30" t="n">
        <f aca="false">(B366-generell!$B$5)/generell!$G$10*generell!$F$11+1</f>
        <v>18.4111851197798</v>
      </c>
      <c r="F366" s="0" t="n">
        <v>265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27" t="n">
        <v>0</v>
      </c>
      <c r="M366" s="0" t="n">
        <v>294</v>
      </c>
      <c r="N366" s="0" t="n">
        <v>0</v>
      </c>
      <c r="O366" s="0" t="n">
        <v>0</v>
      </c>
      <c r="P366" s="0" t="n">
        <v>0</v>
      </c>
      <c r="Q366" s="0" t="n">
        <v>1</v>
      </c>
      <c r="R366" s="27" t="n">
        <v>0</v>
      </c>
      <c r="S366" s="0" t="n">
        <v>275</v>
      </c>
      <c r="T366" s="0" t="n">
        <v>0</v>
      </c>
      <c r="U366" s="0" t="n">
        <v>0</v>
      </c>
      <c r="V366" s="0" t="n">
        <v>0</v>
      </c>
      <c r="W366" s="0" t="n">
        <v>0</v>
      </c>
      <c r="X366" s="27" t="n">
        <v>0</v>
      </c>
      <c r="Y366" s="0" t="n">
        <v>235</v>
      </c>
      <c r="Z366" s="0" t="n">
        <v>0</v>
      </c>
      <c r="AA366" s="0" t="n">
        <v>0</v>
      </c>
      <c r="AB366" s="0" t="n">
        <v>0</v>
      </c>
      <c r="AC366" s="0" t="n">
        <v>0</v>
      </c>
      <c r="AD366" s="27" t="n">
        <v>0</v>
      </c>
      <c r="AE366" s="0" t="n">
        <v>728</v>
      </c>
      <c r="AF366" s="0" t="n">
        <v>0</v>
      </c>
      <c r="AG366" s="0" t="n">
        <v>0</v>
      </c>
      <c r="AH366" s="0" t="n">
        <v>0</v>
      </c>
      <c r="AI366" s="0" t="n">
        <v>0</v>
      </c>
      <c r="AJ366" s="0" t="n">
        <v>0</v>
      </c>
    </row>
    <row r="367" customFormat="false" ht="14.5" hidden="false" customHeight="false" outlineLevel="0" collapsed="false">
      <c r="A367" s="0" t="s">
        <v>651</v>
      </c>
      <c r="B367" s="0" t="n">
        <v>17.9847</v>
      </c>
      <c r="C367" s="0" t="n">
        <v>45.94227</v>
      </c>
      <c r="D367" s="30" t="n">
        <f aca="false">(generell!$C$2-C367)/generell!$G$8*generell!$F$9+1</f>
        <v>50.7941307365307</v>
      </c>
      <c r="E367" s="30" t="n">
        <f aca="false">(B367-generell!$B$5)/generell!$G$10*generell!$F$11+1</f>
        <v>14.4337778936357</v>
      </c>
      <c r="F367" s="0" t="n">
        <v>410</v>
      </c>
      <c r="G367" s="0" t="n">
        <v>1</v>
      </c>
      <c r="H367" s="0" t="n">
        <v>0</v>
      </c>
      <c r="I367" s="0" t="n">
        <v>0</v>
      </c>
      <c r="J367" s="0" t="n">
        <v>0</v>
      </c>
      <c r="K367" s="0" t="n">
        <v>0</v>
      </c>
      <c r="L367" s="27" t="n">
        <v>0</v>
      </c>
      <c r="M367" s="0" t="n">
        <v>407</v>
      </c>
      <c r="N367" s="0" t="n">
        <v>1</v>
      </c>
      <c r="O367" s="0" t="n">
        <v>3</v>
      </c>
      <c r="P367" s="0" t="n">
        <v>1</v>
      </c>
      <c r="Q367" s="0" t="n">
        <v>0</v>
      </c>
      <c r="R367" s="27" t="n">
        <v>0</v>
      </c>
      <c r="S367" s="0" t="n">
        <v>383</v>
      </c>
      <c r="T367" s="0" t="n">
        <v>0</v>
      </c>
      <c r="U367" s="0" t="n">
        <v>0</v>
      </c>
      <c r="V367" s="0" t="n">
        <v>0</v>
      </c>
      <c r="W367" s="0" t="n">
        <v>11</v>
      </c>
      <c r="X367" s="27" t="n">
        <v>0</v>
      </c>
      <c r="Y367" s="0" t="n">
        <v>338</v>
      </c>
      <c r="Z367" s="0" t="n">
        <v>0</v>
      </c>
      <c r="AA367" s="0" t="n">
        <v>0</v>
      </c>
      <c r="AB367" s="0" t="n">
        <v>0</v>
      </c>
      <c r="AC367" s="0" t="n">
        <v>1</v>
      </c>
      <c r="AD367" s="27" t="n">
        <v>0</v>
      </c>
      <c r="AE367" s="0" t="n">
        <v>344</v>
      </c>
      <c r="AF367" s="0" t="n">
        <v>0</v>
      </c>
      <c r="AG367" s="0" t="n">
        <v>0</v>
      </c>
      <c r="AH367" s="0" t="n">
        <v>0</v>
      </c>
      <c r="AI367" s="0" t="n">
        <v>0</v>
      </c>
      <c r="AJ367" s="0" t="n">
        <v>1</v>
      </c>
    </row>
    <row r="368" customFormat="false" ht="14.5" hidden="false" customHeight="false" outlineLevel="0" collapsed="false">
      <c r="A368" s="0" t="s">
        <v>652</v>
      </c>
      <c r="B368" s="0" t="n">
        <v>18.08806</v>
      </c>
      <c r="C368" s="0" t="n">
        <v>45.92611</v>
      </c>
      <c r="D368" s="30" t="n">
        <f aca="false">(generell!$C$2-C368)/generell!$G$8*generell!$F$9+1</f>
        <v>51.6711558282223</v>
      </c>
      <c r="E368" s="30" t="n">
        <f aca="false">(B368-generell!$B$5)/generell!$G$10*generell!$F$11+1</f>
        <v>18.3379071518907</v>
      </c>
      <c r="F368" s="0" t="n">
        <v>234</v>
      </c>
      <c r="G368" s="0" t="n">
        <v>6</v>
      </c>
      <c r="H368" s="0" t="n">
        <v>0</v>
      </c>
      <c r="I368" s="0" t="n">
        <v>0</v>
      </c>
      <c r="J368" s="0" t="n">
        <v>0</v>
      </c>
      <c r="K368" s="0" t="n">
        <v>0</v>
      </c>
      <c r="L368" s="27" t="n">
        <v>0</v>
      </c>
      <c r="M368" s="0" t="n">
        <v>220</v>
      </c>
      <c r="N368" s="0" t="n">
        <v>0</v>
      </c>
      <c r="O368" s="0" t="n">
        <v>0</v>
      </c>
      <c r="P368" s="0" t="n">
        <v>0</v>
      </c>
      <c r="Q368" s="0" t="n">
        <v>12</v>
      </c>
      <c r="R368" s="27" t="n">
        <v>0</v>
      </c>
      <c r="S368" s="0" t="n">
        <v>290</v>
      </c>
      <c r="T368" s="0" t="n">
        <v>2</v>
      </c>
      <c r="U368" s="0" t="n">
        <v>0</v>
      </c>
      <c r="V368" s="0" t="n">
        <v>0</v>
      </c>
      <c r="W368" s="0" t="n">
        <v>26</v>
      </c>
      <c r="X368" s="27" t="n">
        <v>0</v>
      </c>
      <c r="Y368" s="0" t="n">
        <v>190</v>
      </c>
      <c r="Z368" s="0" t="n">
        <v>0</v>
      </c>
      <c r="AA368" s="0" t="n">
        <v>1</v>
      </c>
      <c r="AB368" s="0" t="n">
        <v>0</v>
      </c>
      <c r="AC368" s="0" t="n">
        <v>0</v>
      </c>
      <c r="AD368" s="27" t="n">
        <v>0</v>
      </c>
      <c r="AE368" s="0" t="n">
        <v>190</v>
      </c>
      <c r="AF368" s="0" t="n">
        <v>0</v>
      </c>
      <c r="AG368" s="0" t="n">
        <v>0</v>
      </c>
      <c r="AH368" s="0" t="n">
        <v>0</v>
      </c>
      <c r="AI368" s="0" t="n">
        <v>0</v>
      </c>
      <c r="AJ368" s="0" t="n">
        <v>6</v>
      </c>
    </row>
    <row r="369" customFormat="false" ht="14.5" hidden="false" customHeight="false" outlineLevel="0" collapsed="false">
      <c r="A369" s="0" t="s">
        <v>653</v>
      </c>
      <c r="B369" s="0" t="n">
        <v>18.04889</v>
      </c>
      <c r="C369" s="0" t="n">
        <v>45.94889</v>
      </c>
      <c r="D369" s="30" t="n">
        <f aca="false">(generell!$C$2-C369)/generell!$G$8*generell!$F$9+1</f>
        <v>50.4348543685235</v>
      </c>
      <c r="E369" s="30" t="n">
        <f aca="false">(B369-generell!$B$5)/generell!$G$10*generell!$F$11+1</f>
        <v>16.8583720992026</v>
      </c>
      <c r="F369" s="0" t="n">
        <v>611</v>
      </c>
      <c r="G369" s="0" t="n">
        <v>3</v>
      </c>
      <c r="H369" s="0" t="n">
        <v>0</v>
      </c>
      <c r="I369" s="0" t="n">
        <v>0</v>
      </c>
      <c r="J369" s="0" t="n">
        <v>0</v>
      </c>
      <c r="K369" s="0" t="n">
        <v>0</v>
      </c>
      <c r="L369" s="27" t="n">
        <v>0</v>
      </c>
      <c r="M369" s="0" t="n">
        <v>652</v>
      </c>
      <c r="N369" s="0" t="n">
        <v>3</v>
      </c>
      <c r="O369" s="0" t="n">
        <v>0</v>
      </c>
      <c r="P369" s="0" t="n">
        <v>0</v>
      </c>
      <c r="Q369" s="0" t="n">
        <v>18</v>
      </c>
      <c r="R369" s="27" t="n">
        <v>0</v>
      </c>
      <c r="S369" s="0" t="n">
        <v>635</v>
      </c>
      <c r="T369" s="0" t="n">
        <v>0</v>
      </c>
      <c r="U369" s="0" t="n">
        <v>0</v>
      </c>
      <c r="V369" s="0" t="n">
        <v>1</v>
      </c>
      <c r="W369" s="0" t="n">
        <v>0</v>
      </c>
      <c r="X369" s="27" t="n">
        <v>0</v>
      </c>
      <c r="Y369" s="0" t="n">
        <v>544</v>
      </c>
      <c r="Z369" s="0" t="n">
        <v>4</v>
      </c>
      <c r="AA369" s="0" t="n">
        <v>0</v>
      </c>
      <c r="AB369" s="0" t="n">
        <v>0</v>
      </c>
      <c r="AC369" s="0" t="n">
        <v>0</v>
      </c>
      <c r="AD369" s="27" t="n">
        <v>0</v>
      </c>
      <c r="AE369" s="0" t="n">
        <v>529</v>
      </c>
      <c r="AF369" s="0" t="n">
        <v>0</v>
      </c>
      <c r="AG369" s="0" t="n">
        <v>0</v>
      </c>
      <c r="AH369" s="0" t="n">
        <v>0</v>
      </c>
      <c r="AI369" s="0" t="n">
        <v>0</v>
      </c>
      <c r="AJ369" s="0" t="n">
        <v>3</v>
      </c>
    </row>
    <row r="370" customFormat="false" ht="14.5" hidden="false" customHeight="false" outlineLevel="0" collapsed="false">
      <c r="A370" s="0" t="s">
        <v>654</v>
      </c>
      <c r="B370" s="0" t="n">
        <v>18.02417</v>
      </c>
      <c r="C370" s="0" t="n">
        <v>45.98972</v>
      </c>
      <c r="D370" s="30" t="n">
        <f aca="false">(generell!$C$2-C370)/generell!$G$8*generell!$F$9+1</f>
        <v>48.2189549567804</v>
      </c>
      <c r="E370" s="30" t="n">
        <f aca="false">(B370-generell!$B$5)/generell!$G$10*generell!$F$11+1</f>
        <v>15.9246445908429</v>
      </c>
      <c r="F370" s="0" t="n">
        <v>155</v>
      </c>
      <c r="G370" s="0" t="n">
        <v>7</v>
      </c>
      <c r="H370" s="0" t="n">
        <v>0</v>
      </c>
      <c r="I370" s="0" t="n">
        <v>0</v>
      </c>
      <c r="J370" s="0" t="n">
        <v>0</v>
      </c>
      <c r="K370" s="0" t="n">
        <v>0</v>
      </c>
      <c r="L370" s="27" t="n">
        <v>0</v>
      </c>
      <c r="M370" s="0" t="n">
        <v>136</v>
      </c>
      <c r="N370" s="0" t="n">
        <v>0</v>
      </c>
      <c r="O370" s="0" t="n">
        <v>0</v>
      </c>
      <c r="P370" s="0" t="n">
        <v>0</v>
      </c>
      <c r="Q370" s="0" t="n">
        <v>0</v>
      </c>
      <c r="R370" s="27" t="n">
        <v>0</v>
      </c>
      <c r="S370" s="0" t="n">
        <v>133</v>
      </c>
      <c r="T370" s="0" t="n">
        <v>0</v>
      </c>
      <c r="U370" s="0" t="n">
        <v>0</v>
      </c>
      <c r="V370" s="0" t="n">
        <v>0</v>
      </c>
      <c r="W370" s="0" t="n">
        <v>6</v>
      </c>
      <c r="X370" s="27" t="n">
        <v>0</v>
      </c>
      <c r="Y370" s="0" t="n">
        <v>125</v>
      </c>
      <c r="Z370" s="0" t="n">
        <v>0</v>
      </c>
      <c r="AA370" s="0" t="n">
        <v>0</v>
      </c>
      <c r="AB370" s="0" t="n">
        <v>0</v>
      </c>
      <c r="AC370" s="0" t="n">
        <v>0</v>
      </c>
      <c r="AD370" s="27" t="n">
        <v>0</v>
      </c>
      <c r="AE370" s="0" t="n">
        <v>0</v>
      </c>
      <c r="AF370" s="0" t="n">
        <v>0</v>
      </c>
      <c r="AG370" s="0" t="n">
        <v>0</v>
      </c>
      <c r="AH370" s="0" t="n">
        <v>0</v>
      </c>
      <c r="AI370" s="0" t="n">
        <v>0</v>
      </c>
      <c r="AJ370" s="0" t="n">
        <v>0</v>
      </c>
    </row>
    <row r="371" customFormat="false" ht="14.5" hidden="false" customHeight="false" outlineLevel="0" collapsed="false">
      <c r="A371" s="0" t="s">
        <v>655</v>
      </c>
      <c r="B371" s="0" t="n">
        <v>17.93284</v>
      </c>
      <c r="C371" s="0" t="n">
        <v>46.06114</v>
      </c>
      <c r="D371" s="30" t="n">
        <f aca="false">(generell!$C$2-C371)/generell!$G$8*generell!$F$9+1</f>
        <v>44.3428948052569</v>
      </c>
      <c r="E371" s="30" t="n">
        <f aca="false">(B371-generell!$B$5)/generell!$G$10*generell!$F$11+1</f>
        <v>12.4749142777968</v>
      </c>
      <c r="F371" s="0" t="n">
        <v>444</v>
      </c>
      <c r="G371" s="0" t="n">
        <v>9</v>
      </c>
      <c r="H371" s="0" t="n">
        <v>1</v>
      </c>
      <c r="I371" s="0" t="n">
        <v>0</v>
      </c>
      <c r="J371" s="0" t="n">
        <v>0</v>
      </c>
      <c r="K371" s="0" t="n">
        <v>0</v>
      </c>
      <c r="L371" s="27" t="n">
        <v>0</v>
      </c>
      <c r="M371" s="0" t="n">
        <v>465</v>
      </c>
      <c r="N371" s="0" t="n">
        <v>12</v>
      </c>
      <c r="O371" s="0" t="n">
        <v>0</v>
      </c>
      <c r="P371" s="0" t="n">
        <v>0</v>
      </c>
      <c r="Q371" s="0" t="n">
        <v>0</v>
      </c>
      <c r="R371" s="27" t="n">
        <v>0</v>
      </c>
      <c r="S371" s="0" t="n">
        <v>470</v>
      </c>
      <c r="T371" s="0" t="n">
        <v>7</v>
      </c>
      <c r="U371" s="0" t="n">
        <v>0</v>
      </c>
      <c r="V371" s="0" t="n">
        <v>1</v>
      </c>
      <c r="W371" s="0" t="n">
        <v>0</v>
      </c>
      <c r="X371" s="27" t="n">
        <v>0</v>
      </c>
      <c r="Y371" s="0" t="n">
        <v>443</v>
      </c>
      <c r="Z371" s="0" t="n">
        <v>5</v>
      </c>
      <c r="AA371" s="0" t="n">
        <v>0</v>
      </c>
      <c r="AB371" s="0" t="n">
        <v>0</v>
      </c>
      <c r="AC371" s="0" t="n">
        <v>3</v>
      </c>
      <c r="AD371" s="27" t="n">
        <v>0</v>
      </c>
      <c r="AE371" s="0" t="n">
        <v>509</v>
      </c>
      <c r="AF371" s="0" t="n">
        <v>0</v>
      </c>
      <c r="AG371" s="0" t="n">
        <v>0</v>
      </c>
      <c r="AH371" s="0" t="n">
        <v>0</v>
      </c>
      <c r="AI371" s="0" t="n">
        <v>0</v>
      </c>
      <c r="AJ371" s="0" t="n">
        <v>2</v>
      </c>
    </row>
    <row r="372" customFormat="false" ht="14.5" hidden="false" customHeight="false" outlineLevel="0" collapsed="false">
      <c r="A372" s="0" t="s">
        <v>656</v>
      </c>
      <c r="B372" s="0" t="n">
        <v>18.05333</v>
      </c>
      <c r="C372" s="0" t="n">
        <v>45.98028</v>
      </c>
      <c r="D372" s="30" t="n">
        <f aca="false">(generell!$C$2-C372)/generell!$G$8*generell!$F$9+1</f>
        <v>48.7312765449962</v>
      </c>
      <c r="E372" s="30" t="n">
        <f aca="false">(B372-generell!$B$5)/generell!$G$10*generell!$F$11+1</f>
        <v>17.0260804380827</v>
      </c>
      <c r="F372" s="0" t="n">
        <v>257</v>
      </c>
      <c r="G372" s="0" t="n">
        <v>23</v>
      </c>
      <c r="H372" s="0" t="n">
        <v>0</v>
      </c>
      <c r="I372" s="0" t="n">
        <v>0</v>
      </c>
      <c r="J372" s="0" t="n">
        <v>3</v>
      </c>
      <c r="K372" s="0" t="n">
        <v>0</v>
      </c>
      <c r="L372" s="27" t="n">
        <v>0</v>
      </c>
      <c r="M372" s="0" t="n">
        <v>333</v>
      </c>
      <c r="N372" s="0" t="n">
        <v>0</v>
      </c>
      <c r="O372" s="0" t="n">
        <v>0</v>
      </c>
      <c r="P372" s="0" t="n">
        <v>0</v>
      </c>
      <c r="Q372" s="0" t="n">
        <v>0</v>
      </c>
      <c r="R372" s="27" t="n">
        <v>0</v>
      </c>
      <c r="S372" s="0" t="n">
        <v>309</v>
      </c>
      <c r="T372" s="0" t="n">
        <v>1</v>
      </c>
      <c r="U372" s="0" t="n">
        <v>0</v>
      </c>
      <c r="V372" s="0" t="n">
        <v>0</v>
      </c>
      <c r="W372" s="0" t="n">
        <v>9</v>
      </c>
      <c r="X372" s="27" t="n">
        <v>0</v>
      </c>
      <c r="Y372" s="0" t="n">
        <v>308</v>
      </c>
      <c r="Z372" s="0" t="n">
        <v>0</v>
      </c>
      <c r="AA372" s="0" t="n">
        <v>0</v>
      </c>
      <c r="AB372" s="0" t="n">
        <v>0</v>
      </c>
      <c r="AC372" s="0" t="n">
        <v>10</v>
      </c>
      <c r="AD372" s="27" t="n">
        <v>0</v>
      </c>
      <c r="AE372" s="0" t="n">
        <v>285</v>
      </c>
      <c r="AF372" s="0" t="n">
        <v>4</v>
      </c>
      <c r="AG372" s="0" t="n">
        <v>0</v>
      </c>
      <c r="AH372" s="0" t="n">
        <v>0</v>
      </c>
      <c r="AI372" s="0" t="n">
        <v>0</v>
      </c>
      <c r="AJ372" s="0" t="n">
        <v>0</v>
      </c>
    </row>
    <row r="373" customFormat="false" ht="14.5" hidden="false" customHeight="false" outlineLevel="0" collapsed="false">
      <c r="A373" s="0" t="s">
        <v>657</v>
      </c>
      <c r="B373" s="0" t="n">
        <v>17.89118</v>
      </c>
      <c r="C373" s="0" t="n">
        <v>45.80922</v>
      </c>
      <c r="D373" s="30" t="n">
        <f aca="false">(generell!$C$2-C373)/generell!$G$8*generell!$F$9+1</f>
        <v>58.0149344772218</v>
      </c>
      <c r="E373" s="30" t="n">
        <f aca="false">(B373-generell!$B$5)/generell!$G$10*generell!$F$11+1</f>
        <v>10.9013265756015</v>
      </c>
      <c r="F373" s="0" t="n">
        <v>819</v>
      </c>
      <c r="G373" s="0" t="n">
        <v>0</v>
      </c>
      <c r="H373" s="0" t="n">
        <v>0</v>
      </c>
      <c r="I373" s="0" t="n">
        <v>0</v>
      </c>
      <c r="J373" s="0" t="n">
        <v>0</v>
      </c>
      <c r="K373" s="0" t="n">
        <v>0</v>
      </c>
      <c r="L373" s="27" t="n">
        <v>0</v>
      </c>
      <c r="M373" s="0" t="n">
        <v>857</v>
      </c>
      <c r="N373" s="0" t="n">
        <v>2</v>
      </c>
      <c r="O373" s="0" t="n">
        <v>2</v>
      </c>
      <c r="P373" s="0" t="n">
        <v>0</v>
      </c>
      <c r="Q373" s="0" t="n">
        <v>1</v>
      </c>
      <c r="R373" s="27" t="n">
        <v>0</v>
      </c>
      <c r="S373" s="0" t="n">
        <v>821</v>
      </c>
      <c r="T373" s="0" t="n">
        <v>3</v>
      </c>
      <c r="U373" s="0" t="n">
        <v>0</v>
      </c>
      <c r="V373" s="0" t="n">
        <v>0</v>
      </c>
      <c r="W373" s="0" t="s">
        <v>658</v>
      </c>
      <c r="X373" s="27" t="n">
        <v>0</v>
      </c>
      <c r="Y373" s="0" t="n">
        <v>693</v>
      </c>
      <c r="Z373" s="0" t="n">
        <v>28</v>
      </c>
      <c r="AA373" s="0" t="n">
        <v>2</v>
      </c>
      <c r="AB373" s="0" t="n">
        <v>0</v>
      </c>
      <c r="AC373" s="0" t="s">
        <v>659</v>
      </c>
      <c r="AD373" s="27" t="n">
        <v>0</v>
      </c>
      <c r="AE373" s="0" t="n">
        <v>695</v>
      </c>
      <c r="AF373" s="0" t="n">
        <v>3</v>
      </c>
      <c r="AG373" s="0" t="n">
        <v>5</v>
      </c>
      <c r="AH373" s="0" t="n">
        <v>2</v>
      </c>
      <c r="AI373" s="0" t="n">
        <v>0</v>
      </c>
      <c r="AJ373" s="0" t="s">
        <v>660</v>
      </c>
    </row>
    <row r="374" customFormat="false" ht="14.5" hidden="false" customHeight="false" outlineLevel="0" collapsed="false">
      <c r="A374" s="0" t="s">
        <v>661</v>
      </c>
      <c r="B374" s="0" t="n">
        <v>18.09689</v>
      </c>
      <c r="C374" s="0" t="n">
        <v>46.00934</v>
      </c>
      <c r="D374" s="30" t="n">
        <f aca="false">(generell!$C$2-C374)/generell!$G$8*generell!$F$9+1</f>
        <v>47.1541509778823</v>
      </c>
      <c r="E374" s="30" t="n">
        <f aca="false">(B374-generell!$B$5)/generell!$G$10*generell!$F$11+1</f>
        <v>18.6714352222312</v>
      </c>
      <c r="F374" s="0" t="n">
        <v>418</v>
      </c>
      <c r="G374" s="0" t="n">
        <v>2</v>
      </c>
      <c r="H374" s="0" t="n">
        <v>0</v>
      </c>
      <c r="I374" s="0" t="n">
        <v>0</v>
      </c>
      <c r="J374" s="0" t="n">
        <v>0</v>
      </c>
      <c r="K374" s="0" t="n">
        <v>0</v>
      </c>
      <c r="L374" s="27" t="n">
        <v>0</v>
      </c>
      <c r="M374" s="0" t="n">
        <v>374</v>
      </c>
      <c r="N374" s="0" t="n">
        <v>0</v>
      </c>
      <c r="O374" s="0" t="n">
        <v>0</v>
      </c>
      <c r="P374" s="0" t="n">
        <v>0</v>
      </c>
      <c r="Q374" s="0" t="n">
        <v>0</v>
      </c>
      <c r="R374" s="27" t="n">
        <v>0</v>
      </c>
      <c r="S374" s="0" t="n">
        <v>346</v>
      </c>
      <c r="T374" s="0" t="n">
        <v>3</v>
      </c>
      <c r="U374" s="0" t="n">
        <v>0</v>
      </c>
      <c r="V374" s="0" t="n">
        <v>0</v>
      </c>
      <c r="W374" s="0" t="n">
        <v>0</v>
      </c>
      <c r="X374" s="27" t="n">
        <v>0</v>
      </c>
      <c r="Y374" s="0" t="n">
        <v>318</v>
      </c>
      <c r="Z374" s="0" t="n">
        <v>0</v>
      </c>
      <c r="AA374" s="0" t="n">
        <v>0</v>
      </c>
      <c r="AB374" s="0" t="n">
        <v>0</v>
      </c>
      <c r="AC374" s="0" t="n">
        <v>0</v>
      </c>
      <c r="AD374" s="27" t="n">
        <v>0</v>
      </c>
      <c r="AE374" s="0" t="n">
        <v>323</v>
      </c>
      <c r="AF374" s="0" t="n">
        <v>0</v>
      </c>
      <c r="AG374" s="0" t="n">
        <v>0</v>
      </c>
      <c r="AH374" s="0" t="n">
        <v>0</v>
      </c>
      <c r="AI374" s="0" t="n">
        <v>0</v>
      </c>
      <c r="AJ374" s="0" t="n">
        <v>0</v>
      </c>
    </row>
    <row r="375" customFormat="false" ht="14.5" hidden="false" customHeight="false" outlineLevel="0" collapsed="false">
      <c r="D375" s="30"/>
      <c r="E375" s="30"/>
    </row>
    <row r="376" customFormat="false" ht="14.5" hidden="false" customHeight="false" outlineLevel="0" collapsed="false">
      <c r="A376" s="35" t="s">
        <v>662</v>
      </c>
      <c r="B376" s="0" t="n">
        <v>18.08132</v>
      </c>
      <c r="C376" s="0" t="n">
        <v>46.02295</v>
      </c>
      <c r="D376" s="30" t="n">
        <f aca="false">(generell!$C$2-C376)/generell!$G$8*generell!$F$9+1</f>
        <v>46.4155178406346</v>
      </c>
      <c r="E376" s="30" t="n">
        <f aca="false">(B376-generell!$B$5)/generell!$G$10*generell!$F$11+1</f>
        <v>18.0833228716989</v>
      </c>
      <c r="F376" s="0" t="n">
        <v>0</v>
      </c>
      <c r="G376" s="0" t="n">
        <v>0</v>
      </c>
      <c r="H376" s="0" t="n">
        <v>0</v>
      </c>
      <c r="I376" s="0" t="n">
        <v>0</v>
      </c>
      <c r="J376" s="0" t="n">
        <v>0</v>
      </c>
      <c r="K376" s="0" t="n">
        <v>0</v>
      </c>
      <c r="L376" s="27" t="n">
        <v>0</v>
      </c>
      <c r="M376" s="0" t="n">
        <v>638</v>
      </c>
      <c r="N376" s="0" t="n">
        <v>11</v>
      </c>
      <c r="O376" s="0" t="n">
        <v>0</v>
      </c>
      <c r="P376" s="0" t="n">
        <v>0</v>
      </c>
      <c r="Q376" s="0" t="n">
        <v>0</v>
      </c>
      <c r="R376" s="27" t="n">
        <v>0</v>
      </c>
      <c r="S376" s="0" t="n">
        <v>626</v>
      </c>
      <c r="T376" s="0" t="n">
        <v>2</v>
      </c>
      <c r="U376" s="0" t="n">
        <v>0</v>
      </c>
      <c r="V376" s="0" t="n">
        <v>0</v>
      </c>
      <c r="W376" s="0" t="n">
        <v>0</v>
      </c>
      <c r="X376" s="27" t="n">
        <v>0</v>
      </c>
      <c r="Y376" s="0" t="n">
        <v>570</v>
      </c>
      <c r="Z376" s="0" t="n">
        <v>0</v>
      </c>
      <c r="AA376" s="0" t="n">
        <v>0</v>
      </c>
      <c r="AB376" s="0" t="n">
        <v>0</v>
      </c>
      <c r="AC376" s="0" t="n">
        <v>1</v>
      </c>
      <c r="AD376" s="27" t="n">
        <v>0</v>
      </c>
      <c r="AE376" s="0" t="n">
        <v>599</v>
      </c>
      <c r="AF376" s="0" t="n">
        <v>0</v>
      </c>
      <c r="AG376" s="0" t="n">
        <v>0</v>
      </c>
      <c r="AH376" s="0" t="n">
        <v>0</v>
      </c>
      <c r="AI376" s="0" t="n">
        <v>0</v>
      </c>
      <c r="AJ376" s="0" t="n">
        <v>0</v>
      </c>
    </row>
    <row r="377" customFormat="false" ht="14.5" hidden="false" customHeight="false" outlineLevel="0" collapsed="false">
      <c r="A377" s="0" t="s">
        <v>663</v>
      </c>
      <c r="B377" s="0" t="n">
        <v>18.00945</v>
      </c>
      <c r="C377" s="0" t="n">
        <v>46.27083</v>
      </c>
      <c r="D377" s="30" t="n">
        <f aca="false">(generell!$C$2-C377)/generell!$G$8*generell!$F$9+1</f>
        <v>32.9627344415928</v>
      </c>
      <c r="E377" s="30" t="n">
        <f aca="false">(B377-generell!$B$5)/generell!$G$10*generell!$F$11+1</f>
        <v>15.3686385664474</v>
      </c>
      <c r="F377" s="0" t="s">
        <v>664</v>
      </c>
      <c r="G377" s="0" t="n">
        <v>0</v>
      </c>
      <c r="H377" s="0" t="n">
        <v>0</v>
      </c>
      <c r="I377" s="0" t="n">
        <v>0</v>
      </c>
      <c r="J377" s="0" t="n">
        <v>0</v>
      </c>
      <c r="K377" s="0" t="n">
        <v>0</v>
      </c>
      <c r="L377" s="27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27" t="n">
        <v>0</v>
      </c>
      <c r="S377" s="0" t="n">
        <v>469</v>
      </c>
      <c r="T377" s="0" t="n">
        <v>28</v>
      </c>
      <c r="U377" s="0" t="n">
        <v>0</v>
      </c>
      <c r="V377" s="0" t="n">
        <v>0</v>
      </c>
      <c r="W377" s="0" t="n">
        <v>0</v>
      </c>
      <c r="X377" s="27" t="n">
        <v>0</v>
      </c>
      <c r="Y377" s="0" t="n">
        <v>463</v>
      </c>
      <c r="Z377" s="0" t="n">
        <v>43</v>
      </c>
      <c r="AA377" s="0" t="n">
        <v>0</v>
      </c>
      <c r="AB377" s="0" t="n">
        <v>0</v>
      </c>
      <c r="AC377" s="0" t="n">
        <v>0</v>
      </c>
      <c r="AD377" s="27" t="n">
        <v>0</v>
      </c>
      <c r="AE377" s="0" t="n">
        <v>531</v>
      </c>
      <c r="AF377" s="0" t="n">
        <v>49</v>
      </c>
      <c r="AG377" s="0" t="n">
        <v>0</v>
      </c>
      <c r="AH377" s="0" t="n">
        <v>0</v>
      </c>
      <c r="AI377" s="0" t="n">
        <v>0</v>
      </c>
      <c r="AJ377" s="0" t="n">
        <v>0</v>
      </c>
    </row>
    <row r="378" customFormat="false" ht="14.5" hidden="false" customHeight="false" outlineLevel="0" collapsed="false">
      <c r="D378" s="30"/>
      <c r="E378" s="30"/>
    </row>
    <row r="379" customFormat="false" ht="14.5" hidden="false" customHeight="false" outlineLevel="0" collapsed="false">
      <c r="A379" s="12" t="s">
        <v>665</v>
      </c>
      <c r="B379" s="0" t="n">
        <v>18.23333</v>
      </c>
      <c r="C379" s="0" t="n">
        <v>46.08333</v>
      </c>
      <c r="D379" s="30" t="n">
        <f aca="false">(generell!$C$2-C379)/generell!$G$8*generell!$F$9+1</f>
        <v>43.1386134448217</v>
      </c>
      <c r="E379" s="30" t="n">
        <f aca="false">(B379-generell!$B$5)/generell!$G$10*generell!$F$11+1</f>
        <v>23.8250671494401</v>
      </c>
      <c r="F379" s="0" t="n">
        <v>20437</v>
      </c>
      <c r="G379" s="0" t="n">
        <v>5121</v>
      </c>
      <c r="H379" s="0" t="n">
        <v>348</v>
      </c>
      <c r="I379" s="0" t="n">
        <v>431</v>
      </c>
      <c r="J379" s="0" t="n">
        <v>280</v>
      </c>
      <c r="K379" s="0" t="n">
        <v>1236</v>
      </c>
      <c r="L379" s="27" t="n">
        <v>0</v>
      </c>
      <c r="M379" s="0" t="n">
        <v>33959</v>
      </c>
      <c r="N379" s="0" t="n">
        <v>7717</v>
      </c>
      <c r="O379" s="0" t="n">
        <v>882</v>
      </c>
      <c r="P379" s="0" t="n">
        <v>215</v>
      </c>
      <c r="Q379" s="0" t="n">
        <v>1159</v>
      </c>
      <c r="R379" s="27" t="n">
        <v>0</v>
      </c>
      <c r="S379" s="0" t="n">
        <v>41628</v>
      </c>
      <c r="T379" s="0" t="n">
        <v>6356</v>
      </c>
      <c r="U379" s="0" t="n">
        <v>813</v>
      </c>
      <c r="V379" s="0" t="n">
        <v>162</v>
      </c>
      <c r="W379" s="0" t="n">
        <v>828</v>
      </c>
      <c r="X379" s="27" t="n">
        <v>0</v>
      </c>
      <c r="Y379" s="0" t="n">
        <v>40655</v>
      </c>
      <c r="Z379" s="0" t="n">
        <v>5034</v>
      </c>
      <c r="AA379" s="0" t="n">
        <v>371</v>
      </c>
      <c r="AB379" s="0" t="n">
        <v>115</v>
      </c>
      <c r="AC379" s="0" t="s">
        <v>666</v>
      </c>
      <c r="AD379" s="27" t="n">
        <v>0</v>
      </c>
      <c r="AE379" s="0" t="n">
        <v>57083</v>
      </c>
      <c r="AF379" s="0" t="n">
        <v>3893</v>
      </c>
      <c r="AG379" s="0" t="n">
        <v>245</v>
      </c>
      <c r="AH379" s="0" t="n">
        <v>90</v>
      </c>
      <c r="AI379" s="0" t="n">
        <v>20</v>
      </c>
      <c r="AJ379" s="0" t="s">
        <v>667</v>
      </c>
    </row>
    <row r="380" customFormat="false" ht="14.5" hidden="false" customHeight="false" outlineLevel="0" collapsed="false">
      <c r="D380" s="30"/>
      <c r="E380" s="30"/>
    </row>
    <row r="381" customFormat="false" ht="14.5" hidden="false" customHeight="false" outlineLevel="0" collapsed="false">
      <c r="D381" s="30"/>
      <c r="E381" s="30"/>
    </row>
    <row r="382" customFormat="false" ht="14.5" hidden="false" customHeight="false" outlineLevel="0" collapsed="false">
      <c r="A382" s="0" t="s">
        <v>668</v>
      </c>
      <c r="B382" s="0" t="n">
        <v>18.23333</v>
      </c>
      <c r="C382" s="0" t="n">
        <v>46.08333</v>
      </c>
      <c r="D382" s="30" t="n">
        <f aca="false">(generell!$C$2-C382)/generell!$G$8*generell!$F$9+1</f>
        <v>43.1386134448217</v>
      </c>
      <c r="E382" s="30" t="n">
        <f aca="false">(B382-generell!$B$5)/generell!$G$10*generell!$F$11+1</f>
        <v>23.8250671494401</v>
      </c>
      <c r="F382" s="0" t="n">
        <v>0</v>
      </c>
      <c r="G382" s="0" t="n">
        <v>0</v>
      </c>
      <c r="H382" s="0" t="n">
        <v>0</v>
      </c>
      <c r="I382" s="0" t="n">
        <v>0</v>
      </c>
      <c r="J382" s="0" t="n">
        <v>0</v>
      </c>
      <c r="K382" s="0" t="n">
        <v>0</v>
      </c>
      <c r="L382" s="27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27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27" t="n">
        <v>0</v>
      </c>
      <c r="Y382" s="0" t="n">
        <v>0</v>
      </c>
      <c r="Z382" s="0" t="n">
        <v>0</v>
      </c>
      <c r="AA382" s="0" t="n">
        <v>0</v>
      </c>
      <c r="AB382" s="0" t="n">
        <v>0</v>
      </c>
      <c r="AC382" s="0" t="n">
        <v>0</v>
      </c>
      <c r="AD382" s="27" t="n">
        <v>0</v>
      </c>
      <c r="AE382" s="0" t="n">
        <v>1852</v>
      </c>
      <c r="AF382" s="0" t="n">
        <v>152</v>
      </c>
      <c r="AG382" s="0" t="n">
        <v>6</v>
      </c>
      <c r="AH382" s="0" t="n">
        <v>1</v>
      </c>
      <c r="AI382" s="0" t="n">
        <v>2</v>
      </c>
      <c r="AJ382" s="0" t="n">
        <v>6</v>
      </c>
    </row>
  </sheetData>
  <mergeCells count="5">
    <mergeCell ref="F1:I1"/>
    <mergeCell ref="M1:P1"/>
    <mergeCell ref="S1:V1"/>
    <mergeCell ref="Y1:AB1"/>
    <mergeCell ref="AE1:A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8" activePane="bottomLeft" state="frozen"/>
      <selection pane="topLeft" activeCell="A1" activeCellId="0" sqref="A1"/>
      <selection pane="bottomLeft" activeCell="E65" activeCellId="0" sqref="E65"/>
    </sheetView>
  </sheetViews>
  <sheetFormatPr defaultRowHeight="13.8" zeroHeight="false" outlineLevelRow="0" outlineLevelCol="0"/>
  <cols>
    <col collapsed="false" customWidth="true" hidden="false" outlineLevel="0" max="1" min="1" style="1" width="29.63"/>
    <col collapsed="false" customWidth="true" hidden="true" outlineLevel="0" max="3" min="2" style="36" width="37.98"/>
    <col collapsed="false" customWidth="true" hidden="false" outlineLevel="0" max="4" min="4" style="1" width="11.18"/>
    <col collapsed="false" customWidth="true" hidden="false" outlineLevel="0" max="5" min="5" style="1" width="8.72"/>
    <col collapsed="false" customWidth="true" hidden="false" outlineLevel="0" max="6" min="6" style="1" width="15.81"/>
    <col collapsed="false" customWidth="true" hidden="false" outlineLevel="0" max="7" min="7" style="1" width="8.72"/>
    <col collapsed="false" customWidth="true" hidden="false" outlineLevel="0" max="8" min="8" style="1" width="10.73"/>
    <col collapsed="false" customWidth="true" hidden="false" outlineLevel="0" max="9" min="9" style="1" width="10.99"/>
    <col collapsed="false" customWidth="true" hidden="false" outlineLevel="0" max="10" min="10" style="37" width="2.54"/>
    <col collapsed="false" customWidth="true" hidden="false" outlineLevel="0" max="13" min="11" style="1" width="8.72"/>
    <col collapsed="false" customWidth="true" hidden="false" outlineLevel="0" max="15" min="14" style="1" width="8.82"/>
    <col collapsed="false" customWidth="true" hidden="false" outlineLevel="0" max="16" min="16" style="2" width="2.54"/>
    <col collapsed="false" customWidth="true" hidden="false" outlineLevel="0" max="19" min="17" style="1" width="8.72"/>
    <col collapsed="false" customWidth="true" hidden="false" outlineLevel="0" max="21" min="20" style="1" width="8.82"/>
    <col collapsed="false" customWidth="true" hidden="false" outlineLevel="0" max="22" min="22" style="3" width="3.05"/>
    <col collapsed="false" customWidth="true" hidden="false" outlineLevel="0" max="23" min="23" style="1" width="10.46"/>
    <col collapsed="false" customWidth="true" hidden="false" outlineLevel="0" max="25" min="24" style="1" width="8.72"/>
    <col collapsed="false" customWidth="true" hidden="false" outlineLevel="0" max="26" min="26" style="1" width="9.18"/>
    <col collapsed="false" customWidth="true" hidden="false" outlineLevel="0" max="27" min="27" style="1" width="16.72"/>
    <col collapsed="false" customWidth="true" hidden="false" outlineLevel="0" max="28" min="28" style="4" width="2.18"/>
    <col collapsed="false" customWidth="true" hidden="false" outlineLevel="0" max="31" min="29" style="1" width="8.72"/>
    <col collapsed="false" customWidth="true" hidden="false" outlineLevel="0" max="33" min="32" style="1" width="8.82"/>
    <col collapsed="false" customWidth="true" hidden="false" outlineLevel="0" max="34" min="34" style="3" width="2.18"/>
    <col collapsed="false" customWidth="true" hidden="false" outlineLevel="0" max="40" min="35" style="1" width="8.72"/>
    <col collapsed="false" customWidth="true" hidden="false" outlineLevel="0" max="1022" min="41" style="0" width="8.72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B1" s="36" t="s">
        <v>213</v>
      </c>
      <c r="C1" s="36" t="s">
        <v>214</v>
      </c>
      <c r="D1" s="5" t="n">
        <v>1881</v>
      </c>
      <c r="E1" s="5"/>
      <c r="F1" s="5"/>
      <c r="G1" s="5"/>
      <c r="H1" s="6"/>
      <c r="I1" s="6"/>
      <c r="J1" s="38"/>
      <c r="K1" s="5" t="n">
        <v>1890</v>
      </c>
      <c r="L1" s="5"/>
      <c r="M1" s="5"/>
      <c r="N1" s="5"/>
      <c r="O1" s="5"/>
      <c r="P1" s="7"/>
      <c r="Q1" s="5" t="n">
        <v>1900</v>
      </c>
      <c r="R1" s="5"/>
      <c r="S1" s="5"/>
      <c r="T1" s="5"/>
      <c r="U1" s="6"/>
      <c r="V1" s="8"/>
      <c r="W1" s="5" t="n">
        <v>1910</v>
      </c>
      <c r="X1" s="5"/>
      <c r="Y1" s="5"/>
      <c r="Z1" s="5"/>
      <c r="AA1" s="6"/>
      <c r="AB1" s="9"/>
      <c r="AC1" s="5" t="n">
        <v>1920</v>
      </c>
      <c r="AD1" s="5"/>
      <c r="AE1" s="5"/>
      <c r="AF1" s="5"/>
      <c r="AG1" s="6"/>
      <c r="AH1" s="8"/>
      <c r="AI1" s="5" t="n">
        <v>1930</v>
      </c>
      <c r="AJ1" s="5"/>
      <c r="AK1" s="5"/>
      <c r="AL1" s="5"/>
    </row>
    <row r="2" customFormat="false" ht="13.8" hidden="false" customHeight="false" outlineLevel="0" collapsed="false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6</v>
      </c>
      <c r="Q2" s="1" t="s">
        <v>0</v>
      </c>
      <c r="R2" s="1" t="s">
        <v>1</v>
      </c>
      <c r="S2" s="1" t="s">
        <v>2</v>
      </c>
      <c r="T2" s="1" t="s">
        <v>3</v>
      </c>
      <c r="U2" s="1" t="s">
        <v>6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6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6</v>
      </c>
      <c r="AI2" s="1" t="s">
        <v>0</v>
      </c>
      <c r="AJ2" s="1" t="s">
        <v>1</v>
      </c>
      <c r="AK2" s="1" t="s">
        <v>2</v>
      </c>
      <c r="AL2" s="1" t="s">
        <v>3</v>
      </c>
      <c r="AM2" s="1" t="s">
        <v>7</v>
      </c>
      <c r="AN2" s="1" t="s">
        <v>6</v>
      </c>
    </row>
    <row r="3" customFormat="false" ht="13.8" hidden="false" customHeight="false" outlineLevel="0" collapsed="false">
      <c r="F3" s="10"/>
      <c r="G3" s="10"/>
      <c r="H3" s="10"/>
      <c r="I3" s="10"/>
      <c r="J3" s="39"/>
      <c r="K3" s="10"/>
      <c r="L3" s="10"/>
      <c r="M3" s="10"/>
      <c r="N3" s="10"/>
      <c r="O3" s="10"/>
      <c r="P3" s="11"/>
    </row>
    <row r="5" customFormat="false" ht="13.8" hidden="false" customHeight="false" outlineLevel="0" collapsed="false">
      <c r="A5" s="12" t="s">
        <v>669</v>
      </c>
      <c r="B5" s="29"/>
      <c r="C5" s="29"/>
      <c r="K5" s="1" t="n">
        <f aca="false">J6</f>
        <v>703</v>
      </c>
    </row>
    <row r="6" customFormat="false" ht="13.8" hidden="false" customHeight="false" outlineLevel="0" collapsed="false">
      <c r="A6" s="12" t="s">
        <v>670</v>
      </c>
      <c r="B6" s="29"/>
      <c r="C6" s="29"/>
      <c r="D6" s="1" t="n">
        <f aca="false">SUM(D7:D44)</f>
        <v>8509</v>
      </c>
      <c r="E6" s="1" t="n">
        <f aca="false">SUM(E7:E44)</f>
        <v>22484</v>
      </c>
      <c r="F6" s="1" t="n">
        <f aca="false">SUM(F7:F44)</f>
        <v>3495</v>
      </c>
      <c r="G6" s="1" t="n">
        <f aca="false">SUM(G7:G44)</f>
        <v>43</v>
      </c>
      <c r="H6" s="1" t="n">
        <f aca="false">SUM(H7:H44)</f>
        <v>5</v>
      </c>
      <c r="I6" s="1" t="n">
        <f aca="false">SUM(I7:I44)</f>
        <v>0</v>
      </c>
      <c r="J6" s="1" t="n">
        <f aca="false">SUM(J7:J44)</f>
        <v>703</v>
      </c>
      <c r="K6" s="1" t="n">
        <f aca="false">SUM(K7:K44)</f>
        <v>8939</v>
      </c>
      <c r="L6" s="1" t="n">
        <f aca="false">SUM(L7:L44)</f>
        <v>25403</v>
      </c>
      <c r="M6" s="1" t="n">
        <f aca="false">SUM(M7:M44)</f>
        <v>4490</v>
      </c>
      <c r="N6" s="1" t="n">
        <f aca="false">SUM(N7:N44)</f>
        <v>41</v>
      </c>
      <c r="O6" s="1" t="n">
        <f aca="false">SUM(O7:O44)</f>
        <v>149</v>
      </c>
      <c r="P6" s="1"/>
      <c r="Q6" s="0" t="n">
        <f aca="false">SUM(Q7:Q44)</f>
        <v>9962</v>
      </c>
      <c r="R6" s="0" t="n">
        <f aca="false">SUM(R7:R44)</f>
        <v>28255</v>
      </c>
      <c r="S6" s="0" t="n">
        <f aca="false">SUM(S7:S44)</f>
        <v>4132</v>
      </c>
      <c r="T6" s="0" t="n">
        <f aca="false">SUM(T7:T44)</f>
        <v>65</v>
      </c>
      <c r="U6" s="0" t="n">
        <f aca="false">SUM(U7:U44)</f>
        <v>157</v>
      </c>
      <c r="V6" s="1"/>
      <c r="W6" s="1" t="n">
        <f aca="false">SUM(W7:W44)</f>
        <v>10241</v>
      </c>
      <c r="X6" s="1" t="n">
        <f aca="false">SUM(X7:X44)</f>
        <v>29807</v>
      </c>
      <c r="Y6" s="1" t="n">
        <f aca="false">SUM(Y7:Y44)</f>
        <v>4238</v>
      </c>
      <c r="Z6" s="1" t="n">
        <f aca="false">SUM(Z7:Z44)</f>
        <v>54</v>
      </c>
      <c r="AA6" s="1" t="n">
        <f aca="false">SUM(AA7:AA44)</f>
        <v>266</v>
      </c>
      <c r="AB6" s="1"/>
      <c r="AC6" s="1" t="n">
        <f aca="false">SUM(AC7:AC43)</f>
        <v>25698</v>
      </c>
      <c r="AD6" s="1" t="n">
        <f aca="false">SUM(AD7:AD43)</f>
        <v>14829</v>
      </c>
      <c r="AE6" s="1" t="n">
        <f aca="false">SUM(AE7:AE43)</f>
        <v>1001</v>
      </c>
      <c r="AF6" s="1" t="n">
        <f aca="false">SUM(AF7:AF43)</f>
        <v>84</v>
      </c>
      <c r="AG6" s="1" t="n">
        <f aca="false">SUM(AG7:AG43)</f>
        <v>0</v>
      </c>
    </row>
    <row r="7" customFormat="false" ht="13.8" hidden="false" customHeight="false" outlineLevel="0" collapsed="false">
      <c r="A7" s="1" t="s">
        <v>671</v>
      </c>
      <c r="B7" s="30" t="e">
        <f aca="false">(generell!$C$2-#REF!)/generell!$G$8*generell!$F$9+1</f>
        <v>#REF!</v>
      </c>
      <c r="C7" s="30" t="e">
        <f aca="false">(#REF!-generell!$B$5)/generell!$G$10*generell!$F$11+1</f>
        <v>#REF!</v>
      </c>
      <c r="D7" s="1" t="n">
        <v>22</v>
      </c>
      <c r="E7" s="1" t="n">
        <v>1372</v>
      </c>
      <c r="F7" s="1" t="n">
        <v>0</v>
      </c>
      <c r="J7" s="37" t="n">
        <v>1</v>
      </c>
      <c r="K7" s="1" t="n">
        <v>42</v>
      </c>
      <c r="L7" s="1" t="n">
        <v>1562</v>
      </c>
      <c r="M7" s="1" t="n">
        <v>3</v>
      </c>
      <c r="O7" s="1" t="n">
        <v>6</v>
      </c>
      <c r="P7" s="2" t="n">
        <v>1</v>
      </c>
      <c r="Q7" s="1" t="n">
        <v>47</v>
      </c>
      <c r="R7" s="1" t="n">
        <v>1760</v>
      </c>
      <c r="S7" s="1" t="n">
        <v>4</v>
      </c>
      <c r="T7" s="1" t="n">
        <v>3</v>
      </c>
      <c r="U7" s="1" t="n">
        <v>2</v>
      </c>
      <c r="W7" s="1" t="n">
        <v>85</v>
      </c>
      <c r="X7" s="1" t="n">
        <v>1830</v>
      </c>
      <c r="Y7" s="1" t="n">
        <v>2</v>
      </c>
      <c r="Z7" s="1" t="n">
        <v>2</v>
      </c>
      <c r="AA7" s="1" t="n">
        <v>3</v>
      </c>
      <c r="AC7" s="1" t="n">
        <v>265</v>
      </c>
      <c r="AD7" s="1" t="n">
        <v>4</v>
      </c>
      <c r="AE7" s="1" t="n">
        <v>0</v>
      </c>
      <c r="AF7" s="1" t="n">
        <v>3</v>
      </c>
    </row>
    <row r="8" customFormat="false" ht="13.8" hidden="false" customHeight="false" outlineLevel="0" collapsed="false">
      <c r="A8" s="1" t="s">
        <v>672</v>
      </c>
      <c r="B8" s="30"/>
      <c r="C8" s="30"/>
      <c r="D8" s="1" t="n">
        <v>12</v>
      </c>
      <c r="E8" s="1" t="n">
        <v>768</v>
      </c>
      <c r="F8" s="1" t="n">
        <v>8</v>
      </c>
      <c r="J8" s="37" t="n">
        <v>3</v>
      </c>
      <c r="K8" s="1" t="n">
        <v>24</v>
      </c>
      <c r="L8" s="1" t="n">
        <v>861</v>
      </c>
      <c r="M8" s="1" t="n">
        <v>5</v>
      </c>
      <c r="O8" s="1" t="n">
        <v>1</v>
      </c>
      <c r="P8" s="2" t="n">
        <v>3</v>
      </c>
      <c r="Q8" s="0" t="n">
        <v>62</v>
      </c>
      <c r="R8" s="0" t="n">
        <v>1019</v>
      </c>
      <c r="S8" s="0" t="n">
        <v>2</v>
      </c>
      <c r="T8" s="0" t="n">
        <v>4</v>
      </c>
      <c r="U8" s="0"/>
      <c r="W8" s="1" t="n">
        <v>208</v>
      </c>
      <c r="X8" s="1" t="n">
        <v>1161</v>
      </c>
      <c r="Y8" s="1" t="n">
        <v>4</v>
      </c>
      <c r="Z8" s="1" t="n">
        <v>7</v>
      </c>
      <c r="AA8" s="1" t="n">
        <v>13</v>
      </c>
      <c r="AC8" s="1" t="n">
        <v>647</v>
      </c>
      <c r="AD8" s="1" t="n">
        <v>8</v>
      </c>
      <c r="AE8" s="1" t="n">
        <v>1</v>
      </c>
      <c r="AF8" s="1" t="n">
        <v>1</v>
      </c>
    </row>
    <row r="9" customFormat="false" ht="13.8" hidden="false" customHeight="false" outlineLevel="0" collapsed="false">
      <c r="A9" s="1" t="s">
        <v>673</v>
      </c>
      <c r="B9" s="30"/>
      <c r="C9" s="30"/>
      <c r="D9" s="1" t="n">
        <v>19</v>
      </c>
      <c r="E9" s="1" t="n">
        <v>1379</v>
      </c>
      <c r="F9" s="1" t="n">
        <v>11</v>
      </c>
      <c r="H9" s="1" t="n">
        <v>2</v>
      </c>
      <c r="J9" s="37" t="n">
        <v>4</v>
      </c>
      <c r="K9" s="1" t="n">
        <v>67</v>
      </c>
      <c r="L9" s="1" t="n">
        <v>1602</v>
      </c>
      <c r="M9" s="1" t="n">
        <v>13</v>
      </c>
      <c r="O9" s="1" t="n">
        <v>2</v>
      </c>
      <c r="P9" s="2" t="n">
        <v>4</v>
      </c>
      <c r="Q9" s="1" t="n">
        <v>136</v>
      </c>
      <c r="R9" s="1" t="n">
        <v>2058</v>
      </c>
      <c r="S9" s="1" t="n">
        <v>5</v>
      </c>
      <c r="T9" s="1" t="n">
        <v>22</v>
      </c>
      <c r="U9" s="1" t="n">
        <v>4</v>
      </c>
      <c r="W9" s="1" t="n">
        <v>205</v>
      </c>
      <c r="X9" s="1" t="n">
        <v>2570</v>
      </c>
      <c r="Y9" s="1" t="n">
        <v>5</v>
      </c>
      <c r="Z9" s="1" t="n">
        <v>8</v>
      </c>
      <c r="AA9" s="1" t="n">
        <v>1</v>
      </c>
      <c r="AC9" s="1" t="n">
        <v>891</v>
      </c>
      <c r="AD9" s="1" t="n">
        <v>2</v>
      </c>
      <c r="AE9" s="1" t="n">
        <v>0</v>
      </c>
      <c r="AF9" s="1" t="n">
        <v>0</v>
      </c>
    </row>
    <row r="10" customFormat="false" ht="13.8" hidden="false" customHeight="false" outlineLevel="0" collapsed="false">
      <c r="A10" s="1" t="s">
        <v>674</v>
      </c>
      <c r="B10" s="30"/>
      <c r="C10" s="30"/>
      <c r="D10" s="1" t="n">
        <v>19</v>
      </c>
      <c r="E10" s="1" t="n">
        <v>377</v>
      </c>
      <c r="F10" s="1" t="n">
        <v>1</v>
      </c>
      <c r="J10" s="37" t="n">
        <v>5</v>
      </c>
      <c r="K10" s="1" t="n">
        <v>17</v>
      </c>
      <c r="L10" s="1" t="n">
        <v>479</v>
      </c>
      <c r="P10" s="2" t="n">
        <v>5</v>
      </c>
      <c r="Q10" s="1" t="n">
        <v>25</v>
      </c>
      <c r="R10" s="1" t="n">
        <v>492</v>
      </c>
      <c r="S10" s="1" t="n">
        <v>4</v>
      </c>
      <c r="U10" s="1" t="n">
        <v>1</v>
      </c>
      <c r="W10" s="1" t="n">
        <v>26</v>
      </c>
      <c r="X10" s="1" t="n">
        <v>490</v>
      </c>
      <c r="Y10" s="1" t="n">
        <v>2</v>
      </c>
      <c r="AC10" s="1" t="n">
        <v>390</v>
      </c>
      <c r="AD10" s="1" t="n">
        <v>1</v>
      </c>
      <c r="AE10" s="1" t="n">
        <v>0</v>
      </c>
      <c r="AF10" s="1" t="n">
        <v>0</v>
      </c>
    </row>
    <row r="11" customFormat="false" ht="13.8" hidden="false" customHeight="false" outlineLevel="0" collapsed="false">
      <c r="A11" s="1" t="s">
        <v>675</v>
      </c>
      <c r="B11" s="30" t="e">
        <f aca="false">(generell!$C$2-#REF!)/generell!$G$8*generell!$F$9+1</f>
        <v>#REF!</v>
      </c>
      <c r="C11" s="30" t="e">
        <f aca="false">(#REF!-generell!$B$5)/generell!$G$10*generell!$F$11+1</f>
        <v>#REF!</v>
      </c>
      <c r="D11" s="1" t="n">
        <v>354</v>
      </c>
      <c r="E11" s="1" t="n">
        <v>23</v>
      </c>
      <c r="F11" s="1" t="n">
        <v>10</v>
      </c>
      <c r="J11" s="37" t="n">
        <v>18</v>
      </c>
      <c r="K11" s="1" t="n">
        <v>341</v>
      </c>
      <c r="L11" s="1" t="n">
        <v>22</v>
      </c>
      <c r="M11" s="1" t="n">
        <v>2</v>
      </c>
      <c r="O11" s="1" t="n">
        <v>5</v>
      </c>
      <c r="AC11" s="1" t="n">
        <v>312</v>
      </c>
      <c r="AD11" s="1" t="n">
        <v>4</v>
      </c>
      <c r="AE11" s="1" t="n">
        <v>0</v>
      </c>
      <c r="AF11" s="1" t="n">
        <v>0</v>
      </c>
    </row>
    <row r="12" customFormat="false" ht="13.8" hidden="false" customHeight="false" outlineLevel="0" collapsed="false">
      <c r="A12" s="1" t="s">
        <v>676</v>
      </c>
      <c r="B12" s="30" t="e">
        <f aca="false">(generell!$C$2-#REF!)/generell!$G$8*generell!$F$9+1</f>
        <v>#REF!</v>
      </c>
      <c r="C12" s="30" t="e">
        <f aca="false">(#REF!-generell!$B$5)/generell!$G$10*generell!$F$11+1</f>
        <v>#REF!</v>
      </c>
      <c r="D12" s="1" t="n">
        <v>1259</v>
      </c>
      <c r="E12" s="1" t="n">
        <v>182</v>
      </c>
      <c r="F12" s="1" t="n">
        <v>16</v>
      </c>
      <c r="G12" s="1" t="n">
        <v>4</v>
      </c>
      <c r="J12" s="37" t="n">
        <v>28</v>
      </c>
      <c r="K12" s="1" t="n">
        <v>1346</v>
      </c>
      <c r="L12" s="1" t="n">
        <v>115</v>
      </c>
      <c r="M12" s="1" t="n">
        <v>7</v>
      </c>
      <c r="O12" s="1" t="n">
        <v>17</v>
      </c>
      <c r="P12" s="2" t="n">
        <v>28</v>
      </c>
      <c r="Q12" s="1" t="n">
        <v>1630</v>
      </c>
      <c r="R12" s="1" t="n">
        <v>103</v>
      </c>
      <c r="S12" s="1" t="n">
        <v>11</v>
      </c>
      <c r="U12" s="1" t="n">
        <v>10</v>
      </c>
      <c r="W12" s="1" t="n">
        <v>1625</v>
      </c>
      <c r="X12" s="1" t="n">
        <v>97</v>
      </c>
      <c r="Y12" s="1" t="n">
        <v>7</v>
      </c>
      <c r="Z12" s="1" t="n">
        <v>3</v>
      </c>
      <c r="AA12" s="1" t="n">
        <v>8</v>
      </c>
      <c r="AC12" s="1" t="n">
        <v>1852</v>
      </c>
      <c r="AD12" s="1" t="n">
        <v>23</v>
      </c>
      <c r="AE12" s="1" t="n">
        <v>2</v>
      </c>
      <c r="AF12" s="1" t="n">
        <v>2</v>
      </c>
    </row>
    <row r="13" customFormat="false" ht="13.8" hidden="false" customHeight="false" outlineLevel="0" collapsed="false">
      <c r="A13" s="1" t="s">
        <v>677</v>
      </c>
      <c r="B13" s="30" t="e">
        <f aca="false">(generell!$C$2-#REF!)/generell!$G$8*generell!$F$9+1</f>
        <v>#REF!</v>
      </c>
      <c r="C13" s="30" t="e">
        <f aca="false">(#REF!-generell!$B$5)/generell!$G$10*generell!$F$11+1</f>
        <v>#REF!</v>
      </c>
      <c r="D13" s="1" t="n">
        <v>3</v>
      </c>
      <c r="E13" s="1" t="n">
        <v>335</v>
      </c>
      <c r="J13" s="37" t="n">
        <v>6</v>
      </c>
      <c r="K13" s="1" t="n">
        <v>2</v>
      </c>
      <c r="L13" s="1" t="n">
        <v>347</v>
      </c>
      <c r="P13" s="2" t="n">
        <v>6</v>
      </c>
      <c r="Q13" s="1" t="n">
        <v>2</v>
      </c>
      <c r="R13" s="1" t="n">
        <v>372</v>
      </c>
      <c r="S13" s="1" t="n">
        <v>2</v>
      </c>
      <c r="W13" s="1" t="n">
        <v>3</v>
      </c>
      <c r="X13" s="1" t="n">
        <v>392</v>
      </c>
      <c r="Y13" s="1" t="n">
        <v>4</v>
      </c>
      <c r="AC13" s="1" t="n">
        <v>72</v>
      </c>
      <c r="AD13" s="1" t="n">
        <v>818</v>
      </c>
      <c r="AE13" s="1" t="n">
        <v>8</v>
      </c>
      <c r="AF13" s="1" t="n">
        <v>1</v>
      </c>
    </row>
    <row r="14" customFormat="false" ht="13.8" hidden="false" customHeight="false" outlineLevel="0" collapsed="false">
      <c r="A14" s="1" t="s">
        <v>678</v>
      </c>
      <c r="B14" s="30" t="e">
        <f aca="false">(generell!$C$2-#REF!)/generell!$G$8*generell!$F$9+1</f>
        <v>#REF!</v>
      </c>
      <c r="C14" s="30" t="e">
        <f aca="false">(#REF!-generell!$B$5)/generell!$G$10*generell!$F$11+1</f>
        <v>#REF!</v>
      </c>
      <c r="D14" s="1" t="n">
        <v>3</v>
      </c>
      <c r="E14" s="1" t="n">
        <v>699</v>
      </c>
      <c r="F14" s="1" t="n">
        <v>3</v>
      </c>
      <c r="J14" s="37" t="n">
        <v>7</v>
      </c>
      <c r="L14" s="1" t="n">
        <v>863</v>
      </c>
      <c r="M14" s="1" t="n">
        <v>17</v>
      </c>
      <c r="P14" s="2" t="n">
        <v>7</v>
      </c>
      <c r="Q14" s="1" t="n">
        <v>12</v>
      </c>
      <c r="R14" s="1" t="n">
        <v>912</v>
      </c>
      <c r="S14" s="1" t="n">
        <v>4</v>
      </c>
      <c r="W14" s="1" t="n">
        <v>13</v>
      </c>
      <c r="X14" s="1" t="n">
        <v>906</v>
      </c>
      <c r="Y14" s="1" t="n">
        <v>7</v>
      </c>
      <c r="Z14" s="1" t="n">
        <v>1</v>
      </c>
      <c r="AA14" s="1" t="n">
        <v>1</v>
      </c>
      <c r="AC14" s="1" t="n">
        <v>165</v>
      </c>
      <c r="AD14" s="1" t="n">
        <v>15</v>
      </c>
      <c r="AE14" s="1" t="n">
        <v>811</v>
      </c>
      <c r="AF14" s="1" t="n">
        <v>0</v>
      </c>
    </row>
    <row r="15" customFormat="false" ht="13.8" hidden="false" customHeight="false" outlineLevel="0" collapsed="false">
      <c r="A15" s="1" t="s">
        <v>679</v>
      </c>
      <c r="B15" s="30" t="e">
        <f aca="false">(generell!$C$2-#REF!)/generell!$G$8*generell!$F$9+1</f>
        <v>#REF!</v>
      </c>
      <c r="C15" s="30" t="e">
        <f aca="false">(#REF!-generell!$B$5)/generell!$G$10*generell!$F$11+1</f>
        <v>#REF!</v>
      </c>
      <c r="D15" s="1" t="n">
        <v>13</v>
      </c>
      <c r="E15" s="1" t="n">
        <v>647</v>
      </c>
      <c r="F15" s="1" t="n">
        <v>5</v>
      </c>
      <c r="J15" s="37" t="n">
        <v>9</v>
      </c>
      <c r="K15" s="1" t="n">
        <v>8</v>
      </c>
      <c r="L15" s="1" t="n">
        <v>778</v>
      </c>
      <c r="M15" s="1" t="n">
        <v>4</v>
      </c>
      <c r="O15" s="1" t="n">
        <v>2</v>
      </c>
      <c r="P15" s="2" t="n">
        <v>9</v>
      </c>
      <c r="Q15" s="1" t="n">
        <v>4</v>
      </c>
      <c r="R15" s="1" t="n">
        <v>819</v>
      </c>
      <c r="S15" s="1" t="n">
        <v>4</v>
      </c>
      <c r="U15" s="1" t="n">
        <v>1</v>
      </c>
      <c r="W15" s="1" t="n">
        <v>30</v>
      </c>
      <c r="X15" s="1" t="n">
        <v>906</v>
      </c>
      <c r="Y15" s="1" t="n">
        <v>2</v>
      </c>
      <c r="AC15" s="1" t="n">
        <v>352</v>
      </c>
      <c r="AD15" s="1" t="n">
        <v>398</v>
      </c>
      <c r="AE15" s="1" t="n">
        <v>25</v>
      </c>
      <c r="AF15" s="1" t="n">
        <v>2</v>
      </c>
    </row>
    <row r="16" customFormat="false" ht="13.8" hidden="false" customHeight="false" outlineLevel="0" collapsed="false">
      <c r="A16" s="1" t="s">
        <v>680</v>
      </c>
      <c r="B16" s="30"/>
      <c r="C16" s="30"/>
      <c r="D16" s="1" t="n">
        <v>9</v>
      </c>
      <c r="E16" s="1" t="n">
        <v>1019</v>
      </c>
      <c r="F16" s="1" t="n">
        <v>3</v>
      </c>
      <c r="J16" s="37" t="n">
        <v>10</v>
      </c>
      <c r="K16" s="1" t="n">
        <v>16</v>
      </c>
      <c r="L16" s="1" t="n">
        <v>1103</v>
      </c>
      <c r="M16" s="1" t="n">
        <v>5</v>
      </c>
      <c r="N16" s="1" t="n">
        <v>2</v>
      </c>
      <c r="P16" s="2" t="n">
        <v>10</v>
      </c>
      <c r="Q16" s="1" t="n">
        <v>10</v>
      </c>
      <c r="R16" s="1" t="n">
        <v>1177</v>
      </c>
      <c r="S16" s="1" t="n">
        <v>4</v>
      </c>
      <c r="W16" s="1" t="n">
        <v>26</v>
      </c>
      <c r="X16" s="1" t="n">
        <v>1031</v>
      </c>
      <c r="Y16" s="1" t="n">
        <v>5</v>
      </c>
      <c r="AC16" s="1" t="n">
        <v>500</v>
      </c>
      <c r="AD16" s="1" t="n">
        <v>0</v>
      </c>
      <c r="AE16" s="1" t="n">
        <v>0</v>
      </c>
      <c r="AF16" s="1" t="n">
        <v>0</v>
      </c>
    </row>
    <row r="17" customFormat="false" ht="13.8" hidden="false" customHeight="false" outlineLevel="0" collapsed="false">
      <c r="A17" s="1" t="s">
        <v>681</v>
      </c>
      <c r="B17" s="30" t="e">
        <f aca="false">(generell!$C$2-#REF!)/generell!$G$8*generell!$F$9+1</f>
        <v>#REF!</v>
      </c>
      <c r="C17" s="30" t="e">
        <f aca="false">(#REF!-generell!$B$5)/generell!$G$10*generell!$F$11+1</f>
        <v>#REF!</v>
      </c>
      <c r="D17" s="1" t="n">
        <v>10</v>
      </c>
      <c r="E17" s="1" t="n">
        <v>183</v>
      </c>
      <c r="F17" s="1" t="n">
        <v>1</v>
      </c>
      <c r="G17" s="1" t="n">
        <v>0</v>
      </c>
      <c r="J17" s="37" t="n">
        <v>11</v>
      </c>
      <c r="L17" s="1" t="n">
        <v>190</v>
      </c>
      <c r="M17" s="1" t="n">
        <v>1</v>
      </c>
      <c r="O17" s="1" t="n">
        <v>5</v>
      </c>
      <c r="P17" s="2" t="n">
        <v>11</v>
      </c>
      <c r="Q17" s="1" t="n">
        <v>1</v>
      </c>
      <c r="R17" s="1" t="n">
        <v>176</v>
      </c>
      <c r="U17" s="1" t="n">
        <v>16</v>
      </c>
      <c r="W17" s="1" t="n">
        <v>2</v>
      </c>
      <c r="X17" s="1" t="n">
        <v>198</v>
      </c>
      <c r="Y17" s="1" t="n">
        <v>2</v>
      </c>
      <c r="AA17" s="1" t="n">
        <v>19</v>
      </c>
      <c r="AC17" s="1" t="n">
        <v>2820</v>
      </c>
      <c r="AD17" s="1" t="n">
        <v>413</v>
      </c>
      <c r="AE17" s="1" t="n">
        <v>1</v>
      </c>
      <c r="AF17" s="1" t="n">
        <v>0</v>
      </c>
    </row>
    <row r="18" customFormat="false" ht="13.8" hidden="false" customHeight="false" outlineLevel="0" collapsed="false">
      <c r="A18" s="1" t="s">
        <v>682</v>
      </c>
      <c r="B18" s="30" t="e">
        <f aca="false">(generell!$C$2-#REF!)/generell!$G$8*generell!$F$9+1</f>
        <v>#REF!</v>
      </c>
      <c r="C18" s="30" t="e">
        <f aca="false">(#REF!-generell!$B$5)/generell!$G$10*generell!$F$11+1</f>
        <v>#REF!</v>
      </c>
      <c r="D18" s="1" t="n">
        <v>1014</v>
      </c>
      <c r="E18" s="1" t="n">
        <v>15</v>
      </c>
      <c r="F18" s="1" t="n">
        <v>13</v>
      </c>
      <c r="G18" s="1" t="n">
        <v>0</v>
      </c>
      <c r="J18" s="37" t="n">
        <v>12</v>
      </c>
      <c r="K18" s="1" t="n">
        <v>1121</v>
      </c>
      <c r="L18" s="1" t="n">
        <v>7</v>
      </c>
      <c r="M18" s="1" t="n">
        <v>21</v>
      </c>
      <c r="O18" s="1" t="n">
        <v>1</v>
      </c>
      <c r="P18" s="2" t="n">
        <v>12</v>
      </c>
      <c r="Q18" s="1" t="n">
        <v>1323</v>
      </c>
      <c r="R18" s="1" t="n">
        <v>12</v>
      </c>
      <c r="S18" s="1" t="n">
        <v>2</v>
      </c>
      <c r="W18" s="1" t="n">
        <v>1288</v>
      </c>
      <c r="X18" s="1" t="n">
        <v>16</v>
      </c>
      <c r="Y18" s="1" t="n">
        <v>9</v>
      </c>
      <c r="AA18" s="1" t="n">
        <v>7</v>
      </c>
      <c r="AC18" s="1" t="n">
        <v>111</v>
      </c>
      <c r="AD18" s="1" t="n">
        <v>1485</v>
      </c>
      <c r="AE18" s="1" t="n">
        <v>0</v>
      </c>
      <c r="AF18" s="1" t="n">
        <v>3</v>
      </c>
    </row>
    <row r="19" customFormat="false" ht="13.8" hidden="false" customHeight="false" outlineLevel="0" collapsed="false">
      <c r="A19" s="1" t="s">
        <v>683</v>
      </c>
      <c r="B19" s="30"/>
      <c r="C19" s="30"/>
      <c r="D19" s="1" t="n">
        <v>497</v>
      </c>
      <c r="E19" s="1" t="n">
        <v>6</v>
      </c>
      <c r="J19" s="37" t="n">
        <v>13</v>
      </c>
      <c r="K19" s="1" t="n">
        <v>92</v>
      </c>
      <c r="L19" s="1" t="n">
        <v>16</v>
      </c>
      <c r="M19" s="1" t="n">
        <v>432</v>
      </c>
      <c r="P19" s="2" t="n">
        <v>13</v>
      </c>
      <c r="Q19" s="1" t="n">
        <v>539</v>
      </c>
      <c r="R19" s="1" t="n">
        <v>11</v>
      </c>
      <c r="S19" s="1" t="n">
        <v>3</v>
      </c>
      <c r="T19" s="1" t="n">
        <v>1</v>
      </c>
      <c r="W19" s="1" t="n">
        <v>512</v>
      </c>
      <c r="X19" s="1" t="n">
        <v>4</v>
      </c>
      <c r="Y19" s="1" t="n">
        <v>1</v>
      </c>
      <c r="Z19" s="1" t="n">
        <v>4</v>
      </c>
      <c r="AC19" s="1" t="n">
        <v>877</v>
      </c>
      <c r="AD19" s="1" t="n">
        <v>3</v>
      </c>
      <c r="AE19" s="1" t="n">
        <v>1</v>
      </c>
      <c r="AF19" s="1" t="n">
        <v>1</v>
      </c>
    </row>
    <row r="20" customFormat="false" ht="13.8" hidden="false" customHeight="false" outlineLevel="0" collapsed="false">
      <c r="A20" s="1" t="s">
        <v>684</v>
      </c>
      <c r="B20" s="30" t="e">
        <f aca="false">(generell!$C$2-#REF!)/generell!$G$8*generell!$F$9+1</f>
        <v>#REF!</v>
      </c>
      <c r="C20" s="30" t="e">
        <f aca="false">(#REF!-generell!$B$5)/generell!$G$10*generell!$F$11+1</f>
        <v>#REF!</v>
      </c>
      <c r="D20" s="1" t="n">
        <v>507</v>
      </c>
      <c r="E20" s="1" t="n">
        <v>0</v>
      </c>
      <c r="F20" s="1" t="n">
        <v>0</v>
      </c>
      <c r="G20" s="1" t="n">
        <v>0</v>
      </c>
      <c r="J20" s="37" t="n">
        <v>14</v>
      </c>
      <c r="K20" s="1" t="n">
        <v>383</v>
      </c>
      <c r="L20" s="1" t="n">
        <v>5</v>
      </c>
      <c r="M20" s="1" t="n">
        <v>136</v>
      </c>
      <c r="P20" s="2" t="n">
        <v>14</v>
      </c>
      <c r="Q20" s="1" t="n">
        <v>560</v>
      </c>
      <c r="R20" s="1" t="n">
        <v>2</v>
      </c>
      <c r="S20" s="1" t="n">
        <v>1</v>
      </c>
      <c r="W20" s="1" t="n">
        <v>587</v>
      </c>
      <c r="X20" s="1" t="n">
        <v>4</v>
      </c>
      <c r="Y20" s="1" t="n">
        <v>1</v>
      </c>
    </row>
    <row r="21" customFormat="false" ht="13.8" hidden="false" customHeight="false" outlineLevel="0" collapsed="false">
      <c r="A21" s="1" t="s">
        <v>685</v>
      </c>
      <c r="B21" s="30" t="e">
        <f aca="false">(generell!$C$2-#REF!)/generell!$G$8*generell!$F$9+1</f>
        <v>#REF!</v>
      </c>
      <c r="C21" s="30" t="e">
        <f aca="false">(#REF!-generell!$B$5)/generell!$G$10*generell!$F$11+1</f>
        <v>#REF!</v>
      </c>
      <c r="D21" s="1" t="n">
        <v>31</v>
      </c>
      <c r="E21" s="1" t="n">
        <v>1175</v>
      </c>
      <c r="F21" s="1" t="n">
        <v>2</v>
      </c>
      <c r="G21" s="1" t="n">
        <v>0</v>
      </c>
      <c r="J21" s="37" t="n">
        <v>15</v>
      </c>
      <c r="K21" s="1" t="n">
        <v>18</v>
      </c>
      <c r="L21" s="1" t="n">
        <v>1243</v>
      </c>
      <c r="M21" s="1" t="n">
        <v>20</v>
      </c>
      <c r="N21" s="1" t="n">
        <v>2</v>
      </c>
      <c r="P21" s="2" t="n">
        <v>15</v>
      </c>
      <c r="Q21" s="1" t="n">
        <v>46</v>
      </c>
      <c r="R21" s="1" t="n">
        <v>1164</v>
      </c>
      <c r="S21" s="1" t="n">
        <v>5</v>
      </c>
      <c r="T21" s="1" t="n">
        <v>10</v>
      </c>
      <c r="U21" s="1" t="n">
        <v>4</v>
      </c>
      <c r="W21" s="1" t="n">
        <v>41</v>
      </c>
      <c r="X21" s="1" t="n">
        <v>1199</v>
      </c>
      <c r="Y21" s="1" t="n">
        <v>13</v>
      </c>
      <c r="Z21" s="1" t="n">
        <v>13</v>
      </c>
      <c r="AA21" s="1" t="n">
        <v>1</v>
      </c>
      <c r="AC21" s="1" t="n">
        <v>1152</v>
      </c>
      <c r="AD21" s="1" t="n">
        <v>1</v>
      </c>
      <c r="AE21" s="1" t="n">
        <v>8</v>
      </c>
      <c r="AF21" s="1" t="n">
        <v>0</v>
      </c>
    </row>
    <row r="22" customFormat="false" ht="13.8" hidden="false" customHeight="false" outlineLevel="0" collapsed="false">
      <c r="A22" s="1" t="s">
        <v>686</v>
      </c>
      <c r="B22" s="30" t="e">
        <f aca="false">(generell!$C$2-#REF!)/generell!$G$8*generell!$F$9+1</f>
        <v>#REF!</v>
      </c>
      <c r="C22" s="30" t="e">
        <f aca="false">(#REF!-generell!$B$5)/generell!$G$10*generell!$F$11+1</f>
        <v>#REF!</v>
      </c>
      <c r="D22" s="1" t="n">
        <v>0</v>
      </c>
      <c r="E22" s="1" t="n">
        <v>229</v>
      </c>
      <c r="F22" s="1" t="n">
        <v>0</v>
      </c>
      <c r="G22" s="1" t="n">
        <v>0</v>
      </c>
      <c r="J22" s="37" t="n">
        <v>16</v>
      </c>
      <c r="L22" s="1" t="n">
        <v>253</v>
      </c>
      <c r="P22" s="2" t="n">
        <v>27</v>
      </c>
      <c r="R22" s="1" t="n">
        <v>259</v>
      </c>
      <c r="W22" s="1" t="n">
        <v>1</v>
      </c>
      <c r="X22" s="1" t="n">
        <v>302</v>
      </c>
      <c r="AC22" s="1" t="n">
        <v>3049</v>
      </c>
      <c r="AD22" s="1" t="n">
        <v>2557</v>
      </c>
      <c r="AE22" s="1" t="n">
        <v>61</v>
      </c>
      <c r="AF22" s="1" t="n">
        <v>34</v>
      </c>
    </row>
    <row r="23" customFormat="false" ht="13.8" hidden="false" customHeight="false" outlineLevel="0" collapsed="false">
      <c r="A23" s="1" t="s">
        <v>687</v>
      </c>
      <c r="B23" s="30" t="e">
        <f aca="false">(generell!$C$2-#REF!)/generell!$G$8*generell!$F$9+1</f>
        <v>#REF!</v>
      </c>
      <c r="C23" s="30" t="e">
        <f aca="false">(#REF!-generell!$B$5)/generell!$G$10*generell!$F$11+1</f>
        <v>#REF!</v>
      </c>
      <c r="D23" s="1" t="n">
        <v>73</v>
      </c>
      <c r="E23" s="1" t="n">
        <v>2462</v>
      </c>
      <c r="F23" s="1" t="n">
        <v>32</v>
      </c>
      <c r="G23" s="1" t="n">
        <v>5</v>
      </c>
      <c r="J23" s="37" t="n">
        <v>29</v>
      </c>
      <c r="K23" s="1" t="n">
        <v>236</v>
      </c>
      <c r="L23" s="1" t="n">
        <v>2867</v>
      </c>
      <c r="M23" s="1" t="n">
        <v>29</v>
      </c>
      <c r="N23" s="1" t="n">
        <v>4</v>
      </c>
      <c r="O23" s="1" t="n">
        <v>13</v>
      </c>
      <c r="P23" s="2" t="n">
        <v>29</v>
      </c>
      <c r="Q23" s="1" t="n">
        <v>299</v>
      </c>
      <c r="R23" s="1" t="n">
        <v>3059</v>
      </c>
      <c r="S23" s="1" t="n">
        <v>31</v>
      </c>
      <c r="T23" s="1" t="n">
        <v>4</v>
      </c>
      <c r="U23" s="1" t="n">
        <v>24</v>
      </c>
      <c r="W23" s="1" t="n">
        <v>312</v>
      </c>
      <c r="X23" s="1" t="n">
        <v>2963</v>
      </c>
      <c r="Y23" s="1" t="n">
        <v>41</v>
      </c>
      <c r="Z23" s="1" t="n">
        <v>4</v>
      </c>
      <c r="AA23" s="1" t="n">
        <v>13</v>
      </c>
      <c r="AC23" s="1" t="n">
        <v>4837</v>
      </c>
      <c r="AD23" s="1" t="n">
        <v>2115</v>
      </c>
      <c r="AE23" s="1" t="n">
        <v>60</v>
      </c>
      <c r="AF23" s="1" t="n">
        <v>4</v>
      </c>
    </row>
    <row r="24" customFormat="false" ht="13.8" hidden="false" customHeight="false" outlineLevel="0" collapsed="false">
      <c r="A24" s="1" t="s">
        <v>688</v>
      </c>
      <c r="B24" s="30"/>
      <c r="C24" s="30"/>
      <c r="D24" s="1" t="n">
        <v>9</v>
      </c>
      <c r="E24" s="1" t="n">
        <v>41</v>
      </c>
      <c r="F24" s="1" t="n">
        <v>692</v>
      </c>
      <c r="J24" s="37" t="n">
        <v>17</v>
      </c>
      <c r="K24" s="1" t="n">
        <v>14</v>
      </c>
      <c r="L24" s="1" t="n">
        <v>19</v>
      </c>
      <c r="M24" s="1" t="n">
        <v>731</v>
      </c>
      <c r="P24" s="2" t="n">
        <v>16</v>
      </c>
      <c r="Q24" s="1" t="n">
        <v>55</v>
      </c>
      <c r="R24" s="1" t="n">
        <v>15</v>
      </c>
      <c r="S24" s="1" t="n">
        <v>798</v>
      </c>
      <c r="U24" s="1" t="n">
        <v>2</v>
      </c>
      <c r="W24" s="1" t="n">
        <v>63</v>
      </c>
      <c r="X24" s="1" t="n">
        <v>41</v>
      </c>
      <c r="Y24" s="1" t="n">
        <v>830</v>
      </c>
      <c r="AA24" s="1" t="n">
        <v>3</v>
      </c>
      <c r="AC24" s="1" t="n">
        <v>612</v>
      </c>
      <c r="AD24" s="1" t="n">
        <v>9</v>
      </c>
      <c r="AE24" s="1" t="n">
        <v>0</v>
      </c>
      <c r="AF24" s="1" t="n">
        <v>0</v>
      </c>
    </row>
    <row r="25" customFormat="false" ht="13.8" hidden="false" customHeight="false" outlineLevel="0" collapsed="false">
      <c r="A25" s="1" t="s">
        <v>689</v>
      </c>
      <c r="B25" s="30"/>
      <c r="C25" s="30"/>
      <c r="E25" s="1" t="n">
        <v>45</v>
      </c>
      <c r="F25" s="1" t="n">
        <v>865</v>
      </c>
      <c r="J25" s="37" t="n">
        <v>19</v>
      </c>
      <c r="K25" s="1" t="n">
        <v>3</v>
      </c>
      <c r="L25" s="1" t="n">
        <v>28</v>
      </c>
      <c r="M25" s="1" t="n">
        <v>927</v>
      </c>
      <c r="O25" s="1" t="n">
        <v>3</v>
      </c>
      <c r="P25" s="2" t="n">
        <v>17</v>
      </c>
      <c r="Q25" s="1" t="n">
        <v>10</v>
      </c>
      <c r="R25" s="1" t="n">
        <v>23</v>
      </c>
      <c r="S25" s="1" t="n">
        <v>1086</v>
      </c>
      <c r="T25" s="1" t="n">
        <v>1</v>
      </c>
      <c r="U25" s="1" t="n">
        <v>2</v>
      </c>
      <c r="W25" s="1" t="n">
        <v>8</v>
      </c>
      <c r="X25" s="1" t="n">
        <v>43</v>
      </c>
      <c r="Y25" s="1" t="n">
        <v>1207</v>
      </c>
      <c r="AC25" s="1" t="n">
        <v>378</v>
      </c>
      <c r="AD25" s="1" t="n">
        <v>1</v>
      </c>
      <c r="AE25" s="1" t="n">
        <v>1</v>
      </c>
      <c r="AF25" s="1" t="n">
        <v>1</v>
      </c>
    </row>
    <row r="26" customFormat="false" ht="13.8" hidden="false" customHeight="false" outlineLevel="0" collapsed="false">
      <c r="A26" s="1" t="s">
        <v>690</v>
      </c>
      <c r="B26" s="30"/>
      <c r="C26" s="30"/>
      <c r="D26" s="1" t="n">
        <v>16</v>
      </c>
      <c r="E26" s="1" t="n">
        <v>41</v>
      </c>
      <c r="F26" s="1" t="n">
        <v>1383</v>
      </c>
      <c r="J26" s="37" t="n">
        <v>20</v>
      </c>
      <c r="K26" s="1" t="n">
        <v>18</v>
      </c>
      <c r="L26" s="1" t="n">
        <v>33</v>
      </c>
      <c r="M26" s="1" t="n">
        <v>1684</v>
      </c>
      <c r="P26" s="2" t="n">
        <v>18</v>
      </c>
      <c r="Q26" s="1" t="n">
        <v>48</v>
      </c>
      <c r="R26" s="1" t="n">
        <v>51</v>
      </c>
      <c r="S26" s="1" t="n">
        <v>1744</v>
      </c>
      <c r="T26" s="1" t="n">
        <v>1</v>
      </c>
      <c r="U26" s="1" t="n">
        <v>5</v>
      </c>
      <c r="W26" s="1" t="n">
        <v>44</v>
      </c>
      <c r="X26" s="1" t="n">
        <v>38</v>
      </c>
      <c r="Y26" s="1" t="n">
        <v>1773</v>
      </c>
      <c r="AC26" s="1" t="n">
        <v>476</v>
      </c>
      <c r="AD26" s="1" t="n">
        <v>2</v>
      </c>
      <c r="AE26" s="1" t="n">
        <v>0</v>
      </c>
      <c r="AF26" s="1" t="n">
        <v>0</v>
      </c>
    </row>
    <row r="27" customFormat="false" ht="13.8" hidden="false" customHeight="false" outlineLevel="0" collapsed="false">
      <c r="A27" s="1" t="s">
        <v>691</v>
      </c>
      <c r="B27" s="30" t="e">
        <f aca="false">(generell!$C$2-#REF!)/generell!$G$8*generell!$F$9+1</f>
        <v>#REF!</v>
      </c>
      <c r="C27" s="30" t="e">
        <f aca="false">(#REF!-generell!$B$5)/generell!$G$10*generell!$F$11+1</f>
        <v>#REF!</v>
      </c>
      <c r="D27" s="1" t="n">
        <v>1139</v>
      </c>
      <c r="E27" s="1" t="n">
        <v>24</v>
      </c>
      <c r="F27" s="1" t="n">
        <v>9</v>
      </c>
      <c r="G27" s="1" t="n">
        <v>0</v>
      </c>
      <c r="H27" s="1" t="n">
        <v>1</v>
      </c>
      <c r="J27" s="37" t="n">
        <v>21</v>
      </c>
      <c r="K27" s="1" t="n">
        <v>1314</v>
      </c>
      <c r="L27" s="1" t="n">
        <v>38</v>
      </c>
      <c r="M27" s="1" t="n">
        <v>9</v>
      </c>
      <c r="O27" s="1" t="n">
        <v>3</v>
      </c>
      <c r="P27" s="2" t="n">
        <v>19</v>
      </c>
      <c r="Q27" s="1" t="n">
        <v>1314</v>
      </c>
      <c r="R27" s="1" t="n">
        <v>12</v>
      </c>
      <c r="S27" s="1" t="n">
        <v>5</v>
      </c>
      <c r="U27" s="1" t="n">
        <v>2</v>
      </c>
      <c r="W27" s="1" t="n">
        <v>1338</v>
      </c>
      <c r="X27" s="1" t="n">
        <v>3</v>
      </c>
      <c r="Y27" s="1" t="n">
        <v>12</v>
      </c>
      <c r="AA27" s="1" t="n">
        <v>1</v>
      </c>
      <c r="AC27" s="1" t="n">
        <v>1750</v>
      </c>
      <c r="AD27" s="1" t="n">
        <v>19</v>
      </c>
      <c r="AE27" s="1" t="n">
        <v>0</v>
      </c>
      <c r="AF27" s="1" t="n">
        <v>2</v>
      </c>
    </row>
    <row r="28" customFormat="false" ht="13.8" hidden="false" customHeight="false" outlineLevel="0" collapsed="false">
      <c r="A28" s="1" t="s">
        <v>692</v>
      </c>
      <c r="B28" s="30" t="e">
        <f aca="false">(generell!$C$2-#REF!)/generell!$G$8*generell!$F$9+1</f>
        <v>#REF!</v>
      </c>
      <c r="C28" s="30" t="e">
        <f aca="false">(#REF!-generell!$B$5)/generell!$G$10*generell!$F$11+1</f>
        <v>#REF!</v>
      </c>
      <c r="D28" s="1" t="n">
        <v>7</v>
      </c>
      <c r="E28" s="1" t="n">
        <v>439</v>
      </c>
      <c r="F28" s="1" t="n">
        <v>3</v>
      </c>
      <c r="G28" s="1" t="n">
        <v>0</v>
      </c>
      <c r="J28" s="37" t="n">
        <v>22</v>
      </c>
      <c r="K28" s="1" t="n">
        <v>1</v>
      </c>
      <c r="L28" s="1" t="n">
        <v>462</v>
      </c>
      <c r="O28" s="1" t="n">
        <v>34</v>
      </c>
      <c r="P28" s="2" t="n">
        <v>20</v>
      </c>
      <c r="Q28" s="1" t="n">
        <v>9</v>
      </c>
      <c r="R28" s="1" t="n">
        <v>509</v>
      </c>
      <c r="S28" s="1" t="n">
        <v>3</v>
      </c>
      <c r="U28" s="1" t="n">
        <v>14</v>
      </c>
      <c r="W28" s="1" t="n">
        <v>7</v>
      </c>
      <c r="X28" s="1" t="n">
        <v>532</v>
      </c>
      <c r="Y28" s="1" t="n">
        <v>2</v>
      </c>
      <c r="AA28" s="1" t="n">
        <v>17</v>
      </c>
      <c r="AC28" s="1" t="n">
        <v>789</v>
      </c>
      <c r="AD28" s="1" t="n">
        <v>2690</v>
      </c>
      <c r="AE28" s="1" t="n">
        <v>1</v>
      </c>
      <c r="AF28" s="1" t="n">
        <v>25</v>
      </c>
    </row>
    <row r="29" customFormat="false" ht="13.8" hidden="false" customHeight="false" outlineLevel="0" collapsed="false">
      <c r="A29" s="1" t="s">
        <v>693</v>
      </c>
      <c r="B29" s="30" t="e">
        <f aca="false">(generell!$C$2-#REF!)/generell!$G$8*generell!$F$9+1</f>
        <v>#REF!</v>
      </c>
      <c r="C29" s="30" t="e">
        <f aca="false">(#REF!-generell!$B$5)/generell!$G$10*generell!$F$11+1</f>
        <v>#REF!</v>
      </c>
      <c r="D29" s="1" t="n">
        <v>6</v>
      </c>
      <c r="E29" s="1" t="n">
        <v>223</v>
      </c>
      <c r="F29" s="1" t="n">
        <v>329</v>
      </c>
      <c r="G29" s="1" t="n">
        <v>0</v>
      </c>
      <c r="H29" s="1" t="n">
        <v>0</v>
      </c>
      <c r="J29" s="37" t="n">
        <v>23</v>
      </c>
      <c r="K29" s="1" t="n">
        <v>5</v>
      </c>
      <c r="L29" s="1" t="n">
        <v>271</v>
      </c>
      <c r="M29" s="1" t="n">
        <v>302</v>
      </c>
      <c r="P29" s="2" t="n">
        <v>21</v>
      </c>
      <c r="Q29" s="1" t="n">
        <v>20</v>
      </c>
      <c r="R29" s="1" t="n">
        <v>287</v>
      </c>
      <c r="S29" s="1" t="n">
        <v>294</v>
      </c>
      <c r="W29" s="1" t="n">
        <v>33</v>
      </c>
      <c r="X29" s="1" t="n">
        <v>394</v>
      </c>
      <c r="Y29" s="1" t="n">
        <v>201</v>
      </c>
      <c r="Z29" s="1" t="n">
        <v>1</v>
      </c>
      <c r="AB29" s="3"/>
      <c r="AC29" s="1" t="n">
        <v>2273</v>
      </c>
      <c r="AD29" s="1" t="n">
        <v>16</v>
      </c>
      <c r="AE29" s="1" t="n">
        <v>5</v>
      </c>
      <c r="AF29" s="1" t="n">
        <v>1</v>
      </c>
    </row>
    <row r="30" customFormat="false" ht="13.8" hidden="false" customHeight="false" outlineLevel="0" collapsed="false">
      <c r="A30" s="1" t="s">
        <v>694</v>
      </c>
      <c r="B30" s="30"/>
      <c r="C30" s="30"/>
      <c r="D30" s="1" t="n">
        <v>30</v>
      </c>
      <c r="E30" s="1" t="n">
        <v>1313</v>
      </c>
      <c r="F30" s="1" t="n">
        <v>40</v>
      </c>
      <c r="G30" s="1" t="n">
        <v>1</v>
      </c>
      <c r="J30" s="37" t="n">
        <v>24</v>
      </c>
      <c r="K30" s="1" t="n">
        <v>87</v>
      </c>
      <c r="L30" s="1" t="n">
        <v>1537</v>
      </c>
      <c r="M30" s="1" t="n">
        <v>42</v>
      </c>
      <c r="N30" s="1" t="n">
        <v>2</v>
      </c>
      <c r="O30" s="1" t="n">
        <v>1</v>
      </c>
      <c r="P30" s="2" t="n">
        <v>22</v>
      </c>
      <c r="Q30" s="1" t="n">
        <v>103</v>
      </c>
      <c r="R30" s="1" t="n">
        <v>1488</v>
      </c>
      <c r="S30" s="1" t="n">
        <v>24</v>
      </c>
      <c r="T30" s="1" t="n">
        <v>2</v>
      </c>
      <c r="U30" s="1" t="n">
        <v>5</v>
      </c>
      <c r="W30" s="1" t="n">
        <v>199</v>
      </c>
      <c r="X30" s="1" t="n">
        <v>1453</v>
      </c>
      <c r="Y30" s="1" t="n">
        <v>12</v>
      </c>
      <c r="AA30" s="1" t="n">
        <v>4</v>
      </c>
      <c r="AC30" s="1" t="n">
        <v>266</v>
      </c>
      <c r="AD30" s="1" t="n">
        <v>1928</v>
      </c>
      <c r="AE30" s="1" t="n">
        <v>6</v>
      </c>
      <c r="AF30" s="1" t="n">
        <v>2</v>
      </c>
    </row>
    <row r="31" customFormat="false" ht="13.8" hidden="false" customHeight="false" outlineLevel="0" collapsed="false">
      <c r="A31" s="1" t="s">
        <v>695</v>
      </c>
      <c r="B31" s="30"/>
      <c r="C31" s="30"/>
      <c r="D31" s="1" t="n">
        <v>11</v>
      </c>
      <c r="E31" s="1" t="n">
        <v>611</v>
      </c>
      <c r="F31" s="1" t="n">
        <v>3</v>
      </c>
      <c r="G31" s="1" t="n">
        <v>3</v>
      </c>
      <c r="J31" s="37" t="n">
        <v>25</v>
      </c>
      <c r="K31" s="1" t="n">
        <v>15</v>
      </c>
      <c r="L31" s="1" t="n">
        <v>687</v>
      </c>
      <c r="M31" s="1" t="n">
        <v>2</v>
      </c>
      <c r="P31" s="2" t="n">
        <v>23</v>
      </c>
      <c r="Q31" s="1" t="n">
        <v>42</v>
      </c>
      <c r="R31" s="1" t="n">
        <v>798</v>
      </c>
      <c r="S31" s="1" t="n">
        <v>1</v>
      </c>
      <c r="U31" s="1" t="n">
        <v>1</v>
      </c>
      <c r="W31" s="1" t="n">
        <v>21</v>
      </c>
      <c r="X31" s="1" t="n">
        <v>873</v>
      </c>
      <c r="Y31" s="1" t="n">
        <v>2</v>
      </c>
      <c r="AA31" s="1" t="n">
        <v>15</v>
      </c>
      <c r="AC31" s="1" t="n">
        <v>404</v>
      </c>
      <c r="AD31" s="1" t="n">
        <v>2317</v>
      </c>
      <c r="AE31" s="1" t="n">
        <v>10</v>
      </c>
      <c r="AF31" s="1" t="n">
        <v>2</v>
      </c>
    </row>
    <row r="32" customFormat="false" ht="13.8" hidden="false" customHeight="false" outlineLevel="0" collapsed="false">
      <c r="A32" s="1" t="s">
        <v>696</v>
      </c>
      <c r="B32" s="30" t="e">
        <f aca="false">(generell!$C$2-#REF!)/generell!$G$8*generell!$F$9+1</f>
        <v>#REF!</v>
      </c>
      <c r="C32" s="30" t="e">
        <f aca="false">(#REF!-generell!$B$5)/generell!$G$10*generell!$F$11+1</f>
        <v>#REF!</v>
      </c>
      <c r="D32" s="1" t="n">
        <v>1367</v>
      </c>
      <c r="E32" s="1" t="n">
        <v>17</v>
      </c>
      <c r="F32" s="1" t="n">
        <v>3</v>
      </c>
      <c r="J32" s="37" t="n">
        <v>26</v>
      </c>
      <c r="K32" s="1" t="n">
        <v>1428</v>
      </c>
      <c r="L32" s="1" t="n">
        <v>9</v>
      </c>
      <c r="M32" s="1" t="n">
        <v>5</v>
      </c>
      <c r="P32" s="2" t="n">
        <v>25</v>
      </c>
      <c r="Q32" s="1" t="n">
        <v>1365</v>
      </c>
      <c r="R32" s="1" t="n">
        <v>11</v>
      </c>
      <c r="S32" s="1" t="n">
        <v>3</v>
      </c>
      <c r="W32" s="0" t="n">
        <v>1279</v>
      </c>
      <c r="X32" s="0" t="n">
        <v>25</v>
      </c>
      <c r="Y32" s="0" t="n">
        <v>8</v>
      </c>
      <c r="Z32" s="0"/>
      <c r="AA32" s="0" t="n">
        <v>1</v>
      </c>
    </row>
    <row r="33" customFormat="false" ht="13.8" hidden="false" customHeight="false" outlineLevel="0" collapsed="false">
      <c r="A33" s="1" t="s">
        <v>697</v>
      </c>
      <c r="B33" s="30" t="e">
        <f aca="false">(generell!$C$2-#REF!)/generell!$G$8*generell!$F$9+1</f>
        <v>#REF!</v>
      </c>
      <c r="C33" s="30" t="e">
        <f aca="false">(#REF!-generell!$B$5)/generell!$G$10*generell!$F$11+1</f>
        <v>#REF!</v>
      </c>
      <c r="D33" s="1" t="n">
        <v>17</v>
      </c>
      <c r="E33" s="1" t="n">
        <v>1119</v>
      </c>
      <c r="F33" s="1" t="n">
        <v>1</v>
      </c>
      <c r="G33" s="1" t="n">
        <v>0</v>
      </c>
      <c r="J33" s="37" t="n">
        <v>27</v>
      </c>
      <c r="K33" s="1" t="n">
        <v>28</v>
      </c>
      <c r="L33" s="1" t="n">
        <v>1369</v>
      </c>
      <c r="M33" s="1" t="n">
        <v>7</v>
      </c>
      <c r="N33" s="1" t="n">
        <v>1</v>
      </c>
      <c r="P33" s="2" t="n">
        <v>26</v>
      </c>
      <c r="Q33" s="1" t="n">
        <v>29</v>
      </c>
      <c r="R33" s="1" t="n">
        <v>1608</v>
      </c>
      <c r="S33" s="1" t="n">
        <v>9</v>
      </c>
      <c r="T33" s="1" t="n">
        <v>1</v>
      </c>
      <c r="U33" s="1" t="n">
        <v>14</v>
      </c>
      <c r="W33" s="1" t="n">
        <v>49</v>
      </c>
      <c r="X33" s="1" t="n">
        <v>1755</v>
      </c>
      <c r="Y33" s="1" t="n">
        <v>3</v>
      </c>
      <c r="AA33" s="1" t="n">
        <v>27</v>
      </c>
    </row>
    <row r="34" customFormat="false" ht="13.8" hidden="false" customHeight="false" outlineLevel="0" collapsed="false">
      <c r="A34" s="1" t="s">
        <v>698</v>
      </c>
      <c r="B34" s="30"/>
      <c r="C34" s="30"/>
      <c r="D34" s="1" t="n">
        <v>30</v>
      </c>
      <c r="E34" s="1" t="n">
        <v>1583</v>
      </c>
      <c r="F34" s="1" t="n">
        <v>9</v>
      </c>
      <c r="G34" s="1" t="n">
        <v>20</v>
      </c>
      <c r="J34" s="37" t="n">
        <v>31</v>
      </c>
      <c r="K34" s="1" t="n">
        <v>23</v>
      </c>
      <c r="L34" s="1" t="n">
        <v>1676</v>
      </c>
      <c r="M34" s="1" t="n">
        <v>16</v>
      </c>
      <c r="N34" s="1" t="n">
        <v>17</v>
      </c>
      <c r="O34" s="1" t="n">
        <v>2</v>
      </c>
      <c r="P34" s="2" t="n">
        <v>31</v>
      </c>
      <c r="Q34" s="1" t="n">
        <v>52</v>
      </c>
      <c r="R34" s="1" t="n">
        <v>1650</v>
      </c>
      <c r="S34" s="1" t="n">
        <v>16</v>
      </c>
      <c r="T34" s="1" t="n">
        <v>13</v>
      </c>
      <c r="U34" s="1" t="n">
        <v>8</v>
      </c>
      <c r="W34" s="1" t="n">
        <v>56</v>
      </c>
      <c r="X34" s="1" t="n">
        <v>1701</v>
      </c>
      <c r="Y34" s="1" t="n">
        <v>12</v>
      </c>
      <c r="Z34" s="1" t="n">
        <v>8</v>
      </c>
      <c r="AA34" s="1" t="n">
        <v>13</v>
      </c>
      <c r="AC34" s="1" t="n">
        <v>458</v>
      </c>
      <c r="AD34" s="1" t="n">
        <v>0</v>
      </c>
      <c r="AE34" s="1" t="n">
        <v>0</v>
      </c>
      <c r="AF34" s="1" t="n">
        <v>0</v>
      </c>
    </row>
    <row r="35" customFormat="false" ht="13.8" hidden="false" customHeight="false" outlineLevel="0" collapsed="false">
      <c r="A35" s="1" t="s">
        <v>699</v>
      </c>
      <c r="B35" s="30" t="e">
        <f aca="false">(generell!$C$2-#REF!)/generell!$G$8*generell!$F$9+1</f>
        <v>#REF!</v>
      </c>
      <c r="C35" s="30" t="e">
        <f aca="false">(#REF!-generell!$B$5)/generell!$G$10*generell!$F$11+1</f>
        <v>#REF!</v>
      </c>
      <c r="D35" s="1" t="n">
        <v>1013</v>
      </c>
      <c r="E35" s="1" t="n">
        <v>25</v>
      </c>
      <c r="F35" s="1" t="n">
        <v>5</v>
      </c>
      <c r="G35" s="1" t="n">
        <v>2</v>
      </c>
      <c r="J35" s="37" t="n">
        <v>30</v>
      </c>
      <c r="K35" s="1" t="n">
        <v>1159</v>
      </c>
      <c r="L35" s="1" t="n">
        <v>18</v>
      </c>
      <c r="M35" s="1" t="n">
        <v>7</v>
      </c>
      <c r="O35" s="1" t="n">
        <v>2</v>
      </c>
      <c r="P35" s="2" t="n">
        <v>30</v>
      </c>
      <c r="Q35" s="1" t="n">
        <v>1113</v>
      </c>
      <c r="R35" s="1" t="n">
        <v>17</v>
      </c>
      <c r="S35" s="1" t="n">
        <v>15</v>
      </c>
      <c r="U35" s="1" t="n">
        <v>1</v>
      </c>
      <c r="W35" s="1" t="n">
        <v>1082</v>
      </c>
      <c r="X35" s="1" t="n">
        <v>9</v>
      </c>
      <c r="Y35" s="1" t="n">
        <v>22</v>
      </c>
      <c r="Z35" s="1" t="n">
        <v>1</v>
      </c>
      <c r="AA35" s="1" t="n">
        <v>1</v>
      </c>
    </row>
    <row r="36" customFormat="false" ht="13.8" hidden="false" customHeight="false" outlineLevel="0" collapsed="false">
      <c r="A36" s="1" t="s">
        <v>700</v>
      </c>
      <c r="B36" s="30"/>
      <c r="C36" s="30"/>
      <c r="D36" s="1" t="n">
        <v>9</v>
      </c>
      <c r="E36" s="1" t="n">
        <v>449</v>
      </c>
      <c r="F36" s="1" t="n">
        <v>1</v>
      </c>
      <c r="J36" s="37" t="n">
        <v>2</v>
      </c>
      <c r="L36" s="1" t="n">
        <v>521</v>
      </c>
      <c r="M36" s="1" t="n">
        <v>5</v>
      </c>
      <c r="O36" s="1" t="n">
        <v>5</v>
      </c>
      <c r="P36" s="2" t="n">
        <v>2</v>
      </c>
      <c r="Q36" s="1" t="n">
        <v>11</v>
      </c>
      <c r="R36" s="1" t="n">
        <v>538</v>
      </c>
      <c r="S36" s="1" t="n">
        <v>3</v>
      </c>
      <c r="U36" s="1" t="n">
        <v>2</v>
      </c>
      <c r="W36" s="1" t="n">
        <v>21</v>
      </c>
      <c r="X36" s="1" t="n">
        <v>515</v>
      </c>
      <c r="Y36" s="1" t="n">
        <v>2</v>
      </c>
      <c r="Z36" s="1" t="n">
        <v>1</v>
      </c>
    </row>
    <row r="37" customFormat="false" ht="13.8" hidden="false" customHeight="false" outlineLevel="0" collapsed="false">
      <c r="A37" s="1" t="s">
        <v>701</v>
      </c>
      <c r="B37" s="30"/>
      <c r="C37" s="30"/>
      <c r="D37" s="1" t="n">
        <v>1</v>
      </c>
      <c r="E37" s="1" t="n">
        <v>371</v>
      </c>
      <c r="F37" s="1" t="n">
        <v>1</v>
      </c>
      <c r="J37" s="37" t="n">
        <v>8</v>
      </c>
      <c r="K37" s="1" t="n">
        <v>1</v>
      </c>
      <c r="L37" s="1" t="n">
        <v>391</v>
      </c>
      <c r="P37" s="2" t="n">
        <v>8</v>
      </c>
      <c r="Q37" s="1" t="n">
        <v>3</v>
      </c>
      <c r="R37" s="1" t="n">
        <v>371</v>
      </c>
      <c r="S37" s="1" t="n">
        <v>1</v>
      </c>
      <c r="W37" s="1" t="n">
        <v>7</v>
      </c>
      <c r="X37" s="1" t="n">
        <v>420</v>
      </c>
      <c r="Y37" s="1" t="n">
        <v>9</v>
      </c>
    </row>
    <row r="38" customFormat="false" ht="13.8" hidden="false" customHeight="false" outlineLevel="0" collapsed="false">
      <c r="A38" s="1" t="s">
        <v>702</v>
      </c>
      <c r="B38" s="30"/>
      <c r="C38" s="30"/>
      <c r="D38" s="1" t="n">
        <v>606</v>
      </c>
      <c r="E38" s="1" t="n">
        <v>12</v>
      </c>
      <c r="F38" s="1" t="n">
        <v>7</v>
      </c>
      <c r="G38" s="1" t="n">
        <v>7</v>
      </c>
      <c r="H38" s="1" t="n">
        <v>2</v>
      </c>
      <c r="J38" s="37" t="n">
        <v>32</v>
      </c>
      <c r="K38" s="1" t="n">
        <v>619</v>
      </c>
      <c r="L38" s="1" t="n">
        <v>5</v>
      </c>
      <c r="M38" s="1" t="n">
        <v>8</v>
      </c>
      <c r="N38" s="1" t="n">
        <v>4</v>
      </c>
      <c r="O38" s="1" t="n">
        <v>8</v>
      </c>
      <c r="P38" s="2" t="n">
        <v>32</v>
      </c>
      <c r="Q38" s="1" t="n">
        <v>605</v>
      </c>
      <c r="R38" s="1" t="n">
        <v>7</v>
      </c>
      <c r="S38" s="1" t="n">
        <v>5</v>
      </c>
      <c r="W38" s="1" t="n">
        <v>604</v>
      </c>
      <c r="X38" s="1" t="n">
        <v>16</v>
      </c>
      <c r="Y38" s="1" t="n">
        <v>6</v>
      </c>
      <c r="AA38" s="1" t="n">
        <v>3</v>
      </c>
    </row>
    <row r="39" customFormat="false" ht="13.8" hidden="false" customHeight="false" outlineLevel="0" collapsed="false">
      <c r="A39" s="1" t="s">
        <v>703</v>
      </c>
      <c r="B39" s="30"/>
      <c r="C39" s="30"/>
      <c r="D39" s="1" t="n">
        <v>97</v>
      </c>
      <c r="E39" s="1" t="n">
        <v>1800</v>
      </c>
      <c r="F39" s="1" t="n">
        <v>4</v>
      </c>
      <c r="J39" s="37" t="n">
        <v>33</v>
      </c>
      <c r="K39" s="1" t="n">
        <v>146</v>
      </c>
      <c r="L39" s="1" t="n">
        <v>2296</v>
      </c>
      <c r="M39" s="1" t="n">
        <v>15</v>
      </c>
      <c r="N39" s="1" t="n">
        <v>4</v>
      </c>
      <c r="O39" s="1" t="n">
        <v>30</v>
      </c>
      <c r="P39" s="2" t="n">
        <v>33</v>
      </c>
      <c r="Q39" s="1" t="n">
        <v>107</v>
      </c>
      <c r="R39" s="1" t="n">
        <v>2654</v>
      </c>
      <c r="S39" s="1" t="n">
        <v>7</v>
      </c>
      <c r="U39" s="1" t="n">
        <v>31</v>
      </c>
      <c r="W39" s="1" t="n">
        <v>150</v>
      </c>
      <c r="X39" s="1" t="n">
        <v>2766</v>
      </c>
      <c r="Y39" s="1" t="n">
        <v>4</v>
      </c>
      <c r="AA39" s="1" t="n">
        <v>60</v>
      </c>
    </row>
    <row r="40" customFormat="false" ht="13.8" hidden="false" customHeight="false" outlineLevel="0" collapsed="false">
      <c r="A40" s="1" t="s">
        <v>704</v>
      </c>
      <c r="B40" s="30"/>
      <c r="C40" s="30"/>
      <c r="D40" s="1" t="n">
        <v>4</v>
      </c>
      <c r="E40" s="1" t="n">
        <v>925</v>
      </c>
      <c r="F40" s="1" t="n">
        <v>18</v>
      </c>
      <c r="G40" s="1" t="n">
        <v>1</v>
      </c>
      <c r="J40" s="37" t="n">
        <v>34</v>
      </c>
      <c r="K40" s="1" t="n">
        <v>16</v>
      </c>
      <c r="L40" s="1" t="n">
        <v>1164</v>
      </c>
      <c r="M40" s="1" t="n">
        <v>9</v>
      </c>
      <c r="N40" s="1" t="n">
        <v>4</v>
      </c>
      <c r="O40" s="1" t="n">
        <v>5</v>
      </c>
      <c r="P40" s="2" t="n">
        <v>34</v>
      </c>
      <c r="Q40" s="1" t="n">
        <v>31</v>
      </c>
      <c r="R40" s="1" t="n">
        <v>1397</v>
      </c>
      <c r="S40" s="1" t="n">
        <v>21</v>
      </c>
      <c r="U40" s="1" t="n">
        <v>6</v>
      </c>
      <c r="W40" s="1" t="n">
        <v>10</v>
      </c>
      <c r="X40" s="1" t="n">
        <v>1402</v>
      </c>
      <c r="Y40" s="1" t="n">
        <v>8</v>
      </c>
      <c r="AA40" s="1" t="n">
        <v>14</v>
      </c>
    </row>
    <row r="41" customFormat="false" ht="13.8" hidden="false" customHeight="false" outlineLevel="0" collapsed="false">
      <c r="A41" s="1" t="s">
        <v>705</v>
      </c>
      <c r="B41" s="30"/>
      <c r="C41" s="30"/>
      <c r="D41" s="1" t="n">
        <v>4</v>
      </c>
      <c r="E41" s="1" t="n">
        <v>1627</v>
      </c>
      <c r="F41" s="1" t="n">
        <v>7</v>
      </c>
      <c r="J41" s="37" t="n">
        <v>35</v>
      </c>
      <c r="K41" s="1" t="n">
        <v>15</v>
      </c>
      <c r="L41" s="1" t="n">
        <v>1580</v>
      </c>
      <c r="M41" s="1" t="n">
        <v>15</v>
      </c>
      <c r="P41" s="2" t="n">
        <v>35</v>
      </c>
      <c r="Q41" s="1" t="n">
        <v>43</v>
      </c>
      <c r="R41" s="1" t="n">
        <v>1848</v>
      </c>
      <c r="S41" s="1" t="n">
        <v>8</v>
      </c>
      <c r="T41" s="1" t="n">
        <v>3</v>
      </c>
      <c r="W41" s="1" t="n">
        <v>28</v>
      </c>
      <c r="X41" s="1" t="n">
        <v>2093</v>
      </c>
      <c r="Y41" s="1" t="n">
        <v>8</v>
      </c>
      <c r="Z41" s="1" t="n">
        <v>1</v>
      </c>
      <c r="AA41" s="1" t="n">
        <v>29</v>
      </c>
    </row>
    <row r="42" customFormat="false" ht="13.8" hidden="false" customHeight="false" outlineLevel="0" collapsed="false">
      <c r="A42" s="1" t="s">
        <v>706</v>
      </c>
      <c r="B42" s="30"/>
      <c r="C42" s="30"/>
      <c r="D42" s="1" t="n">
        <v>291</v>
      </c>
      <c r="E42" s="1" t="n">
        <v>2</v>
      </c>
      <c r="F42" s="1" t="n">
        <v>1</v>
      </c>
      <c r="J42" s="37" t="n">
        <v>36</v>
      </c>
      <c r="K42" s="1" t="n">
        <v>329</v>
      </c>
      <c r="L42" s="1" t="n">
        <v>1</v>
      </c>
      <c r="M42" s="1" t="n">
        <v>2</v>
      </c>
      <c r="O42" s="1" t="n">
        <v>2</v>
      </c>
      <c r="P42" s="2" t="n">
        <v>36</v>
      </c>
      <c r="Q42" s="1" t="n">
        <v>288</v>
      </c>
      <c r="R42" s="1" t="n">
        <v>3</v>
      </c>
      <c r="W42" s="1" t="n">
        <v>250</v>
      </c>
      <c r="X42" s="1" t="n">
        <v>2</v>
      </c>
      <c r="Y42" s="1" t="n">
        <v>1</v>
      </c>
    </row>
    <row r="43" customFormat="false" ht="13.8" hidden="false" customHeight="false" outlineLevel="0" collapsed="false">
      <c r="A43" s="1" t="s">
        <v>707</v>
      </c>
      <c r="B43" s="30"/>
      <c r="C43" s="30"/>
      <c r="D43" s="1" t="n">
        <v>7</v>
      </c>
      <c r="E43" s="1" t="n">
        <v>946</v>
      </c>
      <c r="F43" s="1" t="n">
        <v>9</v>
      </c>
      <c r="J43" s="37" t="n">
        <v>37</v>
      </c>
      <c r="K43" s="1" t="n">
        <v>5</v>
      </c>
      <c r="L43" s="1" t="n">
        <v>985</v>
      </c>
      <c r="M43" s="1" t="n">
        <v>9</v>
      </c>
      <c r="N43" s="1" t="n">
        <v>1</v>
      </c>
      <c r="O43" s="1" t="n">
        <v>2</v>
      </c>
      <c r="P43" s="2" t="n">
        <v>37</v>
      </c>
      <c r="Q43" s="1" t="n">
        <v>4</v>
      </c>
      <c r="R43" s="1" t="n">
        <v>1035</v>
      </c>
      <c r="S43" s="1" t="n">
        <v>4</v>
      </c>
      <c r="U43" s="1" t="n">
        <v>2</v>
      </c>
      <c r="W43" s="1" t="n">
        <v>11</v>
      </c>
      <c r="X43" s="1" t="n">
        <v>1078</v>
      </c>
      <c r="Y43" s="1" t="n">
        <v>8</v>
      </c>
      <c r="AA43" s="1" t="n">
        <v>12</v>
      </c>
    </row>
    <row r="44" customFormat="false" ht="13.8" hidden="false" customHeight="false" outlineLevel="0" collapsed="false">
      <c r="A44" s="24" t="s">
        <v>708</v>
      </c>
      <c r="B44" s="30"/>
      <c r="C44" s="30"/>
      <c r="P44" s="2" t="n">
        <v>24</v>
      </c>
      <c r="Q44" s="1" t="n">
        <v>14</v>
      </c>
      <c r="R44" s="1" t="n">
        <v>538</v>
      </c>
      <c r="S44" s="1" t="n">
        <v>3</v>
      </c>
      <c r="W44" s="1" t="n">
        <v>17</v>
      </c>
      <c r="X44" s="1" t="n">
        <v>579</v>
      </c>
      <c r="Y44" s="1" t="n">
        <v>3</v>
      </c>
    </row>
    <row r="45" customFormat="false" ht="13.8" hidden="false" customHeight="false" outlineLevel="0" collapsed="false">
      <c r="B45" s="30"/>
      <c r="C45" s="30"/>
    </row>
    <row r="46" customFormat="false" ht="13.8" hidden="false" customHeight="false" outlineLevel="0" collapsed="false">
      <c r="A46" s="12" t="s">
        <v>709</v>
      </c>
      <c r="B46" s="30" t="e">
        <f aca="false">(generell!$C$2-#REF!)/generell!$G$8*generell!$F$9+1</f>
        <v>#REF!</v>
      </c>
      <c r="C46" s="30" t="e">
        <f aca="false">(#REF!-generell!$B$5)/generell!$G$10*generell!$F$11+1</f>
        <v>#REF!</v>
      </c>
      <c r="D46" s="1" t="n">
        <f aca="false">SUM(D47:D65)</f>
        <v>268</v>
      </c>
      <c r="E46" s="1" t="n">
        <f aca="false">SUM(E47:E65)</f>
        <v>18884</v>
      </c>
      <c r="F46" s="1" t="n">
        <f aca="false">SUM(F47:F65)</f>
        <v>2011</v>
      </c>
      <c r="G46" s="1" t="n">
        <f aca="false">SUM(G47:G65)</f>
        <v>7</v>
      </c>
      <c r="H46" s="1" t="n">
        <f aca="false">SUM(H47:H65)</f>
        <v>13</v>
      </c>
      <c r="I46" s="1" t="n">
        <f aca="false">SUM(I47:I65)</f>
        <v>36</v>
      </c>
      <c r="J46" s="1" t="n">
        <f aca="false">SUM(J47:J65)</f>
        <v>173</v>
      </c>
      <c r="K46" s="1" t="n">
        <f aca="false">SUM(K47:K65)</f>
        <v>557</v>
      </c>
      <c r="L46" s="1" t="n">
        <f aca="false">SUM(L47:L65)</f>
        <v>20120</v>
      </c>
      <c r="M46" s="1" t="n">
        <f aca="false">SUM(M47:M65)</f>
        <v>2005</v>
      </c>
      <c r="N46" s="1" t="n">
        <f aca="false">SUM(N47:N65)</f>
        <v>13</v>
      </c>
      <c r="O46" s="1" t="n">
        <f aca="false">SUM(O47:O65)</f>
        <v>122</v>
      </c>
      <c r="P46" s="1" t="n">
        <f aca="false">SUM(P47:P65)</f>
        <v>173</v>
      </c>
      <c r="Q46" s="0" t="n">
        <f aca="false">SUM(Q47:Q65)</f>
        <v>922</v>
      </c>
      <c r="R46" s="0" t="n">
        <f aca="false">SUM(R47:R65)</f>
        <v>21874</v>
      </c>
      <c r="S46" s="0" t="n">
        <f aca="false">SUM(S47:S65)</f>
        <v>2057</v>
      </c>
      <c r="T46" s="0" t="n">
        <f aca="false">SUM(T47:T65)</f>
        <v>18</v>
      </c>
      <c r="U46" s="0" t="n">
        <f aca="false">SUM(U47:U65)</f>
        <v>186</v>
      </c>
      <c r="V46" s="1" t="n">
        <f aca="false">SUM(V47:V65)</f>
        <v>0</v>
      </c>
      <c r="W46" s="1" t="n">
        <f aca="false">SUM(W47:W65)</f>
        <v>1309</v>
      </c>
      <c r="X46" s="1" t="n">
        <f aca="false">SUM(X47:X65)</f>
        <v>22638</v>
      </c>
      <c r="Y46" s="1" t="n">
        <f aca="false">SUM(Y47:Y65)</f>
        <v>2067</v>
      </c>
      <c r="Z46" s="1" t="n">
        <f aca="false">SUM(Z47:Z65)</f>
        <v>24</v>
      </c>
      <c r="AA46" s="1" t="n">
        <f aca="false">SUM(AA47:AA65)</f>
        <v>287</v>
      </c>
    </row>
    <row r="47" customFormat="false" ht="13.8" hidden="false" customHeight="false" outlineLevel="0" collapsed="false">
      <c r="A47" s="1" t="s">
        <v>710</v>
      </c>
      <c r="B47" s="30" t="e">
        <f aca="false">(generell!$C$2-#REF!)/generell!$G$8*generell!$F$9+1</f>
        <v>#REF!</v>
      </c>
      <c r="C47" s="30" t="e">
        <f aca="false">(#REF!-generell!$B$5)/generell!$G$10*generell!$F$11+1</f>
        <v>#REF!</v>
      </c>
      <c r="D47" s="1" t="n">
        <v>4</v>
      </c>
      <c r="E47" s="1" t="n">
        <v>554</v>
      </c>
      <c r="F47" s="1" t="n">
        <v>1</v>
      </c>
      <c r="G47" s="1" t="n">
        <v>1</v>
      </c>
      <c r="J47" s="37" t="n">
        <v>1</v>
      </c>
      <c r="K47" s="1" t="n">
        <v>24</v>
      </c>
      <c r="L47" s="1" t="n">
        <v>626</v>
      </c>
      <c r="M47" s="1" t="n">
        <v>2</v>
      </c>
      <c r="O47" s="1" t="n">
        <v>2</v>
      </c>
      <c r="P47" s="2" t="n">
        <v>1</v>
      </c>
      <c r="Q47" s="1" t="n">
        <v>20</v>
      </c>
      <c r="R47" s="1" t="n">
        <v>734</v>
      </c>
      <c r="U47" s="1" t="n">
        <v>12</v>
      </c>
      <c r="W47" s="1" t="n">
        <v>58</v>
      </c>
      <c r="X47" s="1" t="n">
        <v>741</v>
      </c>
      <c r="Y47" s="1" t="n">
        <v>3</v>
      </c>
      <c r="AA47" s="1" t="n">
        <v>18</v>
      </c>
    </row>
    <row r="48" customFormat="false" ht="13.8" hidden="false" customHeight="false" outlineLevel="0" collapsed="false">
      <c r="A48" s="1" t="s">
        <v>711</v>
      </c>
      <c r="B48" s="30" t="e">
        <f aca="false">(generell!$C$2-#REF!)/generell!$G$8*generell!$F$9+1</f>
        <v>#REF!</v>
      </c>
      <c r="C48" s="30" t="e">
        <f aca="false">(#REF!-generell!$B$5)/generell!$G$10*generell!$F$11+1</f>
        <v>#REF!</v>
      </c>
      <c r="D48" s="1" t="n">
        <v>13</v>
      </c>
      <c r="E48" s="1" t="n">
        <v>205</v>
      </c>
      <c r="F48" s="1" t="n">
        <v>876</v>
      </c>
      <c r="J48" s="37" t="n">
        <v>2</v>
      </c>
      <c r="K48" s="1" t="n">
        <v>5</v>
      </c>
      <c r="L48" s="1" t="n">
        <v>243</v>
      </c>
      <c r="M48" s="1" t="n">
        <v>865</v>
      </c>
      <c r="O48" s="1" t="n">
        <v>1</v>
      </c>
      <c r="P48" s="2" t="n">
        <v>2</v>
      </c>
      <c r="Q48" s="1" t="n">
        <v>39</v>
      </c>
      <c r="R48" s="1" t="n">
        <v>273</v>
      </c>
      <c r="S48" s="1" t="n">
        <v>942</v>
      </c>
      <c r="T48" s="1" t="n">
        <v>1</v>
      </c>
      <c r="U48" s="1" t="n">
        <v>3</v>
      </c>
      <c r="W48" s="1" t="n">
        <v>69</v>
      </c>
      <c r="X48" s="1" t="n">
        <v>237</v>
      </c>
      <c r="Y48" s="1" t="n">
        <v>916</v>
      </c>
      <c r="AA48" s="1" t="n">
        <v>10</v>
      </c>
    </row>
    <row r="49" customFormat="false" ht="13.8" hidden="false" customHeight="false" outlineLevel="0" collapsed="false">
      <c r="A49" s="1" t="s">
        <v>712</v>
      </c>
      <c r="B49" s="30" t="e">
        <f aca="false">(generell!$C$2-#REF!)/generell!$G$8*generell!$F$9+1</f>
        <v>#REF!</v>
      </c>
      <c r="C49" s="30" t="e">
        <f aca="false">(#REF!-generell!$B$5)/generell!$G$10*generell!$F$11+1</f>
        <v>#REF!</v>
      </c>
      <c r="D49" s="1" t="n">
        <v>38</v>
      </c>
      <c r="E49" s="1" t="n">
        <v>499</v>
      </c>
      <c r="F49" s="1" t="n">
        <v>4</v>
      </c>
      <c r="J49" s="37" t="n">
        <v>3</v>
      </c>
      <c r="K49" s="1" t="n">
        <v>50</v>
      </c>
      <c r="L49" s="1" t="n">
        <v>576</v>
      </c>
      <c r="M49" s="1" t="n">
        <v>6</v>
      </c>
      <c r="O49" s="1" t="n">
        <v>8</v>
      </c>
      <c r="P49" s="2" t="n">
        <v>3</v>
      </c>
      <c r="Q49" s="1" t="n">
        <v>77</v>
      </c>
      <c r="R49" s="1" t="n">
        <v>629</v>
      </c>
      <c r="S49" s="1" t="n">
        <v>14</v>
      </c>
      <c r="U49" s="1" t="n">
        <v>9</v>
      </c>
      <c r="W49" s="1" t="n">
        <v>62</v>
      </c>
      <c r="X49" s="1" t="n">
        <v>739</v>
      </c>
      <c r="Y49" s="1" t="n">
        <v>13</v>
      </c>
      <c r="AA49" s="1" t="n">
        <v>17</v>
      </c>
    </row>
    <row r="50" customFormat="false" ht="13.8" hidden="false" customHeight="false" outlineLevel="0" collapsed="false">
      <c r="A50" s="1" t="s">
        <v>713</v>
      </c>
      <c r="B50" s="30" t="e">
        <f aca="false">(generell!$C$2-#REF!)/generell!$G$8*generell!$F$9+1</f>
        <v>#REF!</v>
      </c>
      <c r="C50" s="30" t="e">
        <f aca="false">(#REF!-generell!$B$5)/generell!$G$10*generell!$F$11+1</f>
        <v>#REF!</v>
      </c>
      <c r="D50" s="1" t="n">
        <v>10</v>
      </c>
      <c r="E50" s="1" t="n">
        <v>789</v>
      </c>
      <c r="F50" s="1" t="n">
        <v>3</v>
      </c>
      <c r="G50" s="1" t="n">
        <v>1</v>
      </c>
      <c r="H50" s="1" t="n">
        <v>12</v>
      </c>
      <c r="J50" s="37" t="n">
        <v>4</v>
      </c>
      <c r="K50" s="1" t="n">
        <v>19</v>
      </c>
      <c r="L50" s="1" t="n">
        <v>851</v>
      </c>
      <c r="M50" s="1" t="n">
        <v>7</v>
      </c>
      <c r="N50" s="1" t="n">
        <v>1</v>
      </c>
      <c r="O50" s="1" t="n">
        <v>9</v>
      </c>
      <c r="P50" s="2" t="n">
        <v>4</v>
      </c>
      <c r="Q50" s="1" t="n">
        <v>27</v>
      </c>
      <c r="R50" s="1" t="n">
        <v>974</v>
      </c>
      <c r="S50" s="1" t="n">
        <v>1</v>
      </c>
      <c r="U50" s="1" t="n">
        <v>2</v>
      </c>
      <c r="W50" s="1" t="n">
        <v>23</v>
      </c>
      <c r="X50" s="1" t="n">
        <v>1045</v>
      </c>
      <c r="Y50" s="1" t="n">
        <v>4</v>
      </c>
      <c r="Z50" s="1" t="n">
        <v>1</v>
      </c>
      <c r="AA50" s="1" t="n">
        <v>12</v>
      </c>
    </row>
    <row r="51" customFormat="false" ht="13.8" hidden="false" customHeight="false" outlineLevel="0" collapsed="false">
      <c r="A51" s="1" t="s">
        <v>714</v>
      </c>
      <c r="B51" s="30" t="e">
        <f aca="false">(generell!$C$2-#REF!)/generell!$G$8*generell!$F$9+1</f>
        <v>#REF!</v>
      </c>
      <c r="C51" s="30" t="e">
        <f aca="false">(#REF!-generell!$B$5)/generell!$G$10*generell!$F$11+1</f>
        <v>#REF!</v>
      </c>
      <c r="D51" s="1" t="n">
        <v>6</v>
      </c>
      <c r="E51" s="1" t="n">
        <v>1405</v>
      </c>
      <c r="J51" s="37" t="n">
        <v>6</v>
      </c>
      <c r="K51" s="1" t="n">
        <v>4</v>
      </c>
      <c r="L51" s="1" t="n">
        <v>1504</v>
      </c>
      <c r="M51" s="1" t="n">
        <v>4</v>
      </c>
      <c r="N51" s="1" t="n">
        <v>1</v>
      </c>
      <c r="O51" s="1" t="n">
        <v>14</v>
      </c>
      <c r="P51" s="2" t="n">
        <v>6</v>
      </c>
      <c r="Q51" s="1" t="n">
        <v>19</v>
      </c>
      <c r="R51" s="1" t="n">
        <v>1621</v>
      </c>
      <c r="S51" s="1" t="n">
        <v>9</v>
      </c>
      <c r="U51" s="1" t="n">
        <v>17</v>
      </c>
      <c r="W51" s="1" t="n">
        <v>29</v>
      </c>
      <c r="X51" s="1" t="n">
        <v>1770</v>
      </c>
      <c r="Y51" s="1" t="n">
        <v>7</v>
      </c>
      <c r="AA51" s="1" t="n">
        <v>22</v>
      </c>
    </row>
    <row r="52" customFormat="false" ht="13.8" hidden="false" customHeight="false" outlineLevel="0" collapsed="false">
      <c r="A52" s="1" t="s">
        <v>715</v>
      </c>
      <c r="B52" s="30" t="e">
        <f aca="false">(generell!$C$2-#REF!)/generell!$G$8*generell!$F$9+1</f>
        <v>#REF!</v>
      </c>
      <c r="C52" s="30" t="e">
        <f aca="false">(#REF!-generell!$B$5)/generell!$G$10*generell!$F$11+1</f>
        <v>#REF!</v>
      </c>
      <c r="D52" s="1" t="n">
        <v>7</v>
      </c>
      <c r="E52" s="1" t="n">
        <v>1467</v>
      </c>
      <c r="F52" s="1" t="n">
        <v>4</v>
      </c>
      <c r="J52" s="37" t="n">
        <v>7</v>
      </c>
      <c r="K52" s="1" t="n">
        <v>12</v>
      </c>
      <c r="L52" s="1" t="n">
        <v>1566</v>
      </c>
      <c r="M52" s="1" t="n">
        <v>1</v>
      </c>
      <c r="P52" s="2" t="n">
        <v>7</v>
      </c>
      <c r="Q52" s="1" t="n">
        <v>23</v>
      </c>
      <c r="R52" s="1" t="n">
        <v>1731</v>
      </c>
      <c r="S52" s="1" t="n">
        <v>5</v>
      </c>
      <c r="T52" s="1" t="n">
        <v>1</v>
      </c>
      <c r="U52" s="1" t="n">
        <v>7</v>
      </c>
      <c r="W52" s="1" t="n">
        <v>47</v>
      </c>
      <c r="X52" s="1" t="n">
        <v>1978</v>
      </c>
      <c r="Y52" s="1" t="n">
        <v>7</v>
      </c>
      <c r="AA52" s="1" t="n">
        <v>67</v>
      </c>
    </row>
    <row r="53" customFormat="false" ht="13.8" hidden="false" customHeight="false" outlineLevel="0" collapsed="false">
      <c r="A53" s="1" t="s">
        <v>716</v>
      </c>
      <c r="B53" s="30" t="e">
        <f aca="false">(generell!$C$2-#REF!)/generell!$G$8*generell!$F$9+1</f>
        <v>#REF!</v>
      </c>
      <c r="C53" s="30" t="e">
        <f aca="false">(#REF!-generell!$B$5)/generell!$G$10*generell!$F$11+1</f>
        <v>#REF!</v>
      </c>
      <c r="D53" s="1" t="n">
        <v>113</v>
      </c>
      <c r="E53" s="1" t="n">
        <v>3215</v>
      </c>
      <c r="F53" s="1" t="n">
        <v>12</v>
      </c>
      <c r="H53" s="1" t="n">
        <v>1</v>
      </c>
      <c r="J53" s="37" t="s">
        <v>717</v>
      </c>
      <c r="K53" s="1" t="n">
        <f aca="false">55+154</f>
        <v>209</v>
      </c>
      <c r="L53" s="1" t="n">
        <f aca="false">693+2660</f>
        <v>3353</v>
      </c>
      <c r="M53" s="1" t="n">
        <f aca="false">23</f>
        <v>23</v>
      </c>
      <c r="N53" s="1" t="n">
        <v>3</v>
      </c>
      <c r="O53" s="1" t="n">
        <v>33</v>
      </c>
      <c r="P53" s="2" t="s">
        <v>717</v>
      </c>
      <c r="Q53" s="1" t="n">
        <f aca="false">69+228</f>
        <v>297</v>
      </c>
      <c r="R53" s="1" t="n">
        <f aca="false">646+2782</f>
        <v>3428</v>
      </c>
      <c r="S53" s="1" t="n">
        <f aca="false">5+13+1</f>
        <v>19</v>
      </c>
      <c r="U53" s="1" t="n">
        <f aca="false">1++1+4+1+48</f>
        <v>55</v>
      </c>
      <c r="W53" s="1" t="n">
        <v>358</v>
      </c>
      <c r="X53" s="1" t="n">
        <v>3359</v>
      </c>
      <c r="Y53" s="1" t="n">
        <v>21</v>
      </c>
      <c r="Z53" s="1" t="n">
        <v>8</v>
      </c>
      <c r="AA53" s="1" t="n">
        <v>26</v>
      </c>
    </row>
    <row r="54" customFormat="false" ht="13.8" hidden="false" customHeight="false" outlineLevel="0" collapsed="false">
      <c r="A54" s="1" t="s">
        <v>718</v>
      </c>
      <c r="B54" s="30" t="e">
        <f aca="false">(generell!$C$2-#REF!)/generell!$G$8*generell!$F$9+1</f>
        <v>#REF!</v>
      </c>
      <c r="C54" s="30" t="e">
        <f aca="false">(#REF!-generell!$B$5)/generell!$G$10*generell!$F$11+1</f>
        <v>#REF!</v>
      </c>
      <c r="D54" s="1" t="n">
        <v>1</v>
      </c>
      <c r="E54" s="1" t="n">
        <v>346</v>
      </c>
      <c r="F54" s="1" t="n">
        <v>534</v>
      </c>
      <c r="J54" s="37" t="n">
        <v>10</v>
      </c>
      <c r="K54" s="1" t="n">
        <v>9</v>
      </c>
      <c r="L54" s="1" t="n">
        <v>355</v>
      </c>
      <c r="M54" s="1" t="n">
        <v>539</v>
      </c>
      <c r="P54" s="2" t="n">
        <v>10</v>
      </c>
      <c r="Q54" s="1" t="n">
        <v>16</v>
      </c>
      <c r="R54" s="1" t="n">
        <v>360</v>
      </c>
      <c r="S54" s="1" t="n">
        <v>540</v>
      </c>
      <c r="U54" s="1" t="n">
        <v>11</v>
      </c>
      <c r="W54" s="1" t="n">
        <v>34</v>
      </c>
      <c r="X54" s="1" t="n">
        <v>388</v>
      </c>
      <c r="Y54" s="1" t="n">
        <v>478</v>
      </c>
      <c r="Z54" s="1" t="n">
        <v>3</v>
      </c>
      <c r="AA54" s="1" t="n">
        <v>5</v>
      </c>
    </row>
    <row r="55" customFormat="false" ht="13.8" hidden="false" customHeight="false" outlineLevel="0" collapsed="false">
      <c r="A55" s="1" t="s">
        <v>719</v>
      </c>
      <c r="B55" s="30" t="e">
        <f aca="false">(generell!$C$2-#REF!)/generell!$G$8*generell!$F$9+1</f>
        <v>#REF!</v>
      </c>
      <c r="C55" s="30" t="e">
        <f aca="false">(#REF!-generell!$B$5)/generell!$G$10*generell!$F$11+1</f>
        <v>#REF!</v>
      </c>
      <c r="D55" s="1" t="n">
        <v>12</v>
      </c>
      <c r="E55" s="1" t="n">
        <v>1807</v>
      </c>
      <c r="F55" s="1" t="n">
        <v>4</v>
      </c>
      <c r="G55" s="1" t="n">
        <v>0</v>
      </c>
      <c r="J55" s="37" t="n">
        <v>11</v>
      </c>
      <c r="K55" s="1" t="n">
        <v>54</v>
      </c>
      <c r="L55" s="1" t="n">
        <v>2017</v>
      </c>
      <c r="M55" s="1" t="n">
        <v>10</v>
      </c>
      <c r="O55" s="1" t="n">
        <v>12</v>
      </c>
      <c r="P55" s="2" t="n">
        <v>11</v>
      </c>
      <c r="Q55" s="1" t="n">
        <v>90</v>
      </c>
      <c r="R55" s="1" t="n">
        <v>2327</v>
      </c>
      <c r="S55" s="1" t="n">
        <v>17</v>
      </c>
      <c r="T55" s="1" t="n">
        <v>5</v>
      </c>
      <c r="U55" s="1" t="n">
        <v>13</v>
      </c>
      <c r="W55" s="1" t="n">
        <v>35</v>
      </c>
      <c r="X55" s="1" t="n">
        <v>1968</v>
      </c>
      <c r="Y55" s="1" t="n">
        <v>5</v>
      </c>
      <c r="AA55" s="1" t="n">
        <v>1</v>
      </c>
    </row>
    <row r="56" customFormat="false" ht="13.8" hidden="false" customHeight="false" outlineLevel="0" collapsed="false">
      <c r="A56" s="1" t="s">
        <v>720</v>
      </c>
      <c r="B56" s="30" t="e">
        <f aca="false">(generell!$C$2-#REF!)/generell!$G$8*generell!$F$9+1</f>
        <v>#REF!</v>
      </c>
      <c r="C56" s="30" t="e">
        <f aca="false">(#REF!-generell!$B$5)/generell!$G$10*generell!$F$11+1</f>
        <v>#REF!</v>
      </c>
      <c r="D56" s="1" t="n">
        <v>15</v>
      </c>
      <c r="E56" s="1" t="n">
        <v>623</v>
      </c>
      <c r="F56" s="1" t="n">
        <v>1</v>
      </c>
      <c r="G56" s="1" t="n">
        <v>1</v>
      </c>
      <c r="J56" s="37" t="n">
        <v>12</v>
      </c>
      <c r="K56" s="1" t="n">
        <v>14</v>
      </c>
      <c r="L56" s="1" t="n">
        <v>632</v>
      </c>
      <c r="M56" s="1" t="n">
        <v>1</v>
      </c>
      <c r="P56" s="2" t="n">
        <v>12</v>
      </c>
      <c r="Q56" s="1" t="n">
        <v>16</v>
      </c>
      <c r="R56" s="1" t="n">
        <v>694</v>
      </c>
      <c r="S56" s="1" t="n">
        <v>6</v>
      </c>
      <c r="U56" s="1" t="n">
        <v>5</v>
      </c>
      <c r="W56" s="1" t="n">
        <v>6</v>
      </c>
      <c r="X56" s="1" t="n">
        <v>689</v>
      </c>
      <c r="Y56" s="1" t="n">
        <v>5</v>
      </c>
    </row>
    <row r="57" customFormat="false" ht="13.8" hidden="false" customHeight="false" outlineLevel="0" collapsed="false">
      <c r="A57" s="1" t="s">
        <v>721</v>
      </c>
      <c r="B57" s="30"/>
      <c r="C57" s="30"/>
      <c r="D57" s="1" t="n">
        <v>3</v>
      </c>
      <c r="E57" s="1" t="n">
        <v>1493</v>
      </c>
      <c r="F57" s="1" t="n">
        <v>2</v>
      </c>
      <c r="G57" s="1" t="n">
        <v>2</v>
      </c>
      <c r="J57" s="37" t="n">
        <v>13</v>
      </c>
      <c r="K57" s="1" t="n">
        <v>14</v>
      </c>
      <c r="L57" s="1" t="n">
        <v>1463</v>
      </c>
      <c r="M57" s="1" t="n">
        <v>3</v>
      </c>
      <c r="N57" s="1" t="n">
        <v>2</v>
      </c>
      <c r="O57" s="1" t="n">
        <v>15</v>
      </c>
      <c r="P57" s="2" t="n">
        <v>13</v>
      </c>
      <c r="Q57" s="1" t="n">
        <v>38</v>
      </c>
      <c r="R57" s="1" t="n">
        <v>1577</v>
      </c>
      <c r="S57" s="1" t="n">
        <v>8</v>
      </c>
      <c r="T57" s="1" t="n">
        <v>2</v>
      </c>
      <c r="W57" s="1" t="n">
        <v>28</v>
      </c>
      <c r="X57" s="1" t="n">
        <v>1741</v>
      </c>
      <c r="Y57" s="1" t="n">
        <v>12</v>
      </c>
      <c r="AA57" s="1" t="n">
        <v>18</v>
      </c>
    </row>
    <row r="58" customFormat="false" ht="13.8" hidden="false" customHeight="false" outlineLevel="0" collapsed="false">
      <c r="A58" s="1" t="s">
        <v>722</v>
      </c>
      <c r="B58" s="30" t="e">
        <f aca="false">(generell!$C$2-#REF!)/generell!$G$8*generell!$F$9+1</f>
        <v>#REF!</v>
      </c>
      <c r="C58" s="30" t="e">
        <f aca="false">(#REF!-generell!$B$5)/generell!$G$10*generell!$F$11+1</f>
        <v>#REF!</v>
      </c>
      <c r="D58" s="1" t="n">
        <v>3</v>
      </c>
      <c r="E58" s="1" t="n">
        <v>659</v>
      </c>
      <c r="F58" s="1" t="n">
        <v>540</v>
      </c>
      <c r="J58" s="37" t="n">
        <v>14</v>
      </c>
      <c r="K58" s="1" t="n">
        <v>8</v>
      </c>
      <c r="L58" s="1" t="n">
        <v>730</v>
      </c>
      <c r="M58" s="1" t="n">
        <v>496</v>
      </c>
      <c r="P58" s="2" t="n">
        <v>14</v>
      </c>
      <c r="Q58" s="1" t="n">
        <v>11</v>
      </c>
      <c r="R58" s="1" t="n">
        <v>897</v>
      </c>
      <c r="S58" s="1" t="n">
        <v>449</v>
      </c>
      <c r="T58" s="1" t="n">
        <v>4</v>
      </c>
      <c r="W58" s="1" t="n">
        <v>29</v>
      </c>
      <c r="X58" s="1" t="n">
        <v>904</v>
      </c>
      <c r="Y58" s="1" t="n">
        <v>550</v>
      </c>
      <c r="Z58" s="1" t="n">
        <v>1</v>
      </c>
      <c r="AA58" s="1" t="n">
        <v>15</v>
      </c>
    </row>
    <row r="59" customFormat="false" ht="13.8" hidden="false" customHeight="false" outlineLevel="0" collapsed="false">
      <c r="A59" s="1" t="s">
        <v>723</v>
      </c>
      <c r="B59" s="30" t="e">
        <f aca="false">(generell!$C$2-#REF!)/generell!$G$8*generell!$F$9+1</f>
        <v>#REF!</v>
      </c>
      <c r="C59" s="30" t="e">
        <f aca="false">(#REF!-generell!$B$5)/generell!$G$10*generell!$F$11+1</f>
        <v>#REF!</v>
      </c>
      <c r="D59" s="1" t="n">
        <v>12</v>
      </c>
      <c r="E59" s="1" t="n">
        <v>793</v>
      </c>
      <c r="F59" s="0" t="n">
        <v>9</v>
      </c>
      <c r="G59" s="0"/>
      <c r="H59" s="0"/>
      <c r="I59" s="0"/>
      <c r="J59" s="40" t="n">
        <v>15</v>
      </c>
      <c r="K59" s="0" t="n">
        <v>33</v>
      </c>
      <c r="L59" s="0" t="n">
        <v>898</v>
      </c>
      <c r="M59" s="0" t="n">
        <v>6</v>
      </c>
      <c r="N59" s="0"/>
      <c r="O59" s="0" t="n">
        <v>1</v>
      </c>
      <c r="P59" s="2" t="n">
        <v>15</v>
      </c>
      <c r="Q59" s="1" t="n">
        <v>43</v>
      </c>
      <c r="R59" s="1" t="n">
        <v>865</v>
      </c>
      <c r="S59" s="1" t="n">
        <v>10</v>
      </c>
      <c r="U59" s="1" t="n">
        <v>2</v>
      </c>
      <c r="W59" s="1" t="n">
        <v>34</v>
      </c>
      <c r="X59" s="1" t="n">
        <v>794</v>
      </c>
      <c r="Y59" s="1" t="n">
        <v>9</v>
      </c>
    </row>
    <row r="60" customFormat="false" ht="13.8" hidden="false" customHeight="false" outlineLevel="0" collapsed="false">
      <c r="A60" s="1" t="s">
        <v>724</v>
      </c>
      <c r="B60" s="30"/>
      <c r="C60" s="30"/>
      <c r="D60" s="1" t="n">
        <v>25</v>
      </c>
      <c r="E60" s="1" t="n">
        <v>1675</v>
      </c>
      <c r="F60" s="1" t="n">
        <v>10</v>
      </c>
      <c r="G60" s="1" t="n">
        <v>1</v>
      </c>
      <c r="I60" s="1" t="n">
        <v>36</v>
      </c>
      <c r="J60" s="37" t="n">
        <v>5</v>
      </c>
      <c r="K60" s="1" t="n">
        <v>75</v>
      </c>
      <c r="L60" s="1" t="n">
        <v>1870</v>
      </c>
      <c r="M60" s="1" t="n">
        <v>18</v>
      </c>
      <c r="N60" s="1" t="n">
        <v>6</v>
      </c>
      <c r="O60" s="1" t="n">
        <v>17</v>
      </c>
      <c r="P60" s="2" t="n">
        <v>5</v>
      </c>
      <c r="Q60" s="1" t="n">
        <v>172</v>
      </c>
      <c r="R60" s="1" t="n">
        <v>2112</v>
      </c>
      <c r="S60" s="1" t="n">
        <v>18</v>
      </c>
      <c r="T60" s="1" t="n">
        <v>5</v>
      </c>
      <c r="U60" s="1" t="n">
        <v>37</v>
      </c>
      <c r="W60" s="1" t="n">
        <v>298</v>
      </c>
      <c r="X60" s="1" t="n">
        <v>2088</v>
      </c>
      <c r="Y60" s="1" t="n">
        <v>8</v>
      </c>
      <c r="Z60" s="1" t="n">
        <v>9</v>
      </c>
      <c r="AA60" s="1" t="n">
        <v>57</v>
      </c>
    </row>
    <row r="61" customFormat="false" ht="13.8" hidden="false" customHeight="false" outlineLevel="0" collapsed="false">
      <c r="A61" s="1" t="s">
        <v>725</v>
      </c>
      <c r="B61" s="30" t="e">
        <f aca="false">(generell!$C$2-#REF!)/generell!$G$8*generell!$F$9+1</f>
        <v>#REF!</v>
      </c>
      <c r="C61" s="30" t="e">
        <f aca="false">(#REF!-generell!$B$5)/generell!$G$10*generell!$F$11+1</f>
        <v>#REF!</v>
      </c>
      <c r="D61" s="1" t="n">
        <v>0</v>
      </c>
      <c r="E61" s="1" t="n">
        <v>773</v>
      </c>
      <c r="J61" s="37" t="n">
        <v>16</v>
      </c>
      <c r="K61" s="1" t="n">
        <v>1</v>
      </c>
      <c r="L61" s="1" t="n">
        <v>789</v>
      </c>
      <c r="M61" s="1" t="n">
        <v>2</v>
      </c>
      <c r="P61" s="2" t="n">
        <v>16</v>
      </c>
      <c r="Q61" s="1" t="n">
        <v>4</v>
      </c>
      <c r="R61" s="1" t="n">
        <v>879</v>
      </c>
      <c r="S61" s="1" t="n">
        <v>4</v>
      </c>
      <c r="W61" s="1" t="n">
        <v>10</v>
      </c>
      <c r="X61" s="1" t="n">
        <v>950</v>
      </c>
      <c r="Y61" s="1" t="n">
        <v>1</v>
      </c>
      <c r="AA61" s="1" t="n">
        <v>3</v>
      </c>
    </row>
    <row r="62" customFormat="false" ht="13.8" hidden="false" customHeight="false" outlineLevel="0" collapsed="false">
      <c r="A62" s="1" t="s">
        <v>726</v>
      </c>
      <c r="B62" s="30" t="e">
        <f aca="false">(generell!$C$2-#REF!)/generell!$G$8*generell!$F$9+1</f>
        <v>#REF!</v>
      </c>
      <c r="C62" s="30" t="e">
        <f aca="false">(#REF!-generell!$B$5)/generell!$G$10*generell!$F$11+1</f>
        <v>#REF!</v>
      </c>
      <c r="D62" s="1" t="n">
        <v>2</v>
      </c>
      <c r="E62" s="1" t="n">
        <v>940</v>
      </c>
      <c r="F62" s="1" t="n">
        <v>1</v>
      </c>
      <c r="J62" s="37" t="n">
        <v>17</v>
      </c>
      <c r="K62" s="1" t="n">
        <v>10</v>
      </c>
      <c r="L62" s="1" t="n">
        <v>893</v>
      </c>
      <c r="M62" s="1" t="n">
        <v>4</v>
      </c>
      <c r="O62" s="1" t="n">
        <v>7</v>
      </c>
      <c r="P62" s="2" t="n">
        <v>17</v>
      </c>
      <c r="Q62" s="1" t="n">
        <v>10</v>
      </c>
      <c r="R62" s="1" t="n">
        <v>931</v>
      </c>
      <c r="S62" s="1" t="n">
        <v>3</v>
      </c>
      <c r="U62" s="1" t="n">
        <v>12</v>
      </c>
      <c r="W62" s="1" t="n">
        <v>17</v>
      </c>
      <c r="X62" s="1" t="n">
        <v>862</v>
      </c>
      <c r="Y62" s="1" t="n">
        <v>7</v>
      </c>
      <c r="AA62" s="1" t="n">
        <v>3</v>
      </c>
    </row>
    <row r="63" customFormat="false" ht="13.8" hidden="false" customHeight="false" outlineLevel="0" collapsed="false">
      <c r="A63" s="1" t="s">
        <v>727</v>
      </c>
      <c r="B63" s="30" t="e">
        <f aca="false">(generell!$C$2-#REF!)/generell!$G$8*generell!$F$9+1</f>
        <v>#REF!</v>
      </c>
      <c r="C63" s="30" t="e">
        <f aca="false">(#REF!-generell!$B$5)/generell!$G$10*generell!$F$11+1</f>
        <v>#REF!</v>
      </c>
      <c r="D63" s="1" t="n">
        <v>1</v>
      </c>
      <c r="E63" s="1" t="n">
        <v>848</v>
      </c>
      <c r="F63" s="1" t="n">
        <v>3</v>
      </c>
      <c r="J63" s="37" t="n">
        <v>18</v>
      </c>
      <c r="K63" s="1" t="n">
        <v>2</v>
      </c>
      <c r="L63" s="1" t="n">
        <v>915</v>
      </c>
      <c r="M63" s="1" t="n">
        <v>9</v>
      </c>
      <c r="O63" s="1" t="n">
        <v>3</v>
      </c>
      <c r="P63" s="2" t="n">
        <v>18</v>
      </c>
      <c r="Q63" s="1" t="n">
        <v>4</v>
      </c>
      <c r="R63" s="1" t="n">
        <v>1041</v>
      </c>
      <c r="S63" s="1" t="n">
        <v>4</v>
      </c>
      <c r="U63" s="1" t="n">
        <v>1</v>
      </c>
      <c r="W63" s="1" t="n">
        <v>9</v>
      </c>
      <c r="X63" s="1" t="n">
        <v>1059</v>
      </c>
      <c r="Y63" s="1" t="n">
        <v>4</v>
      </c>
      <c r="AA63" s="1" t="n">
        <v>1</v>
      </c>
    </row>
    <row r="64" customFormat="false" ht="13.8" hidden="false" customHeight="false" outlineLevel="0" collapsed="false">
      <c r="A64" s="1" t="s">
        <v>728</v>
      </c>
      <c r="B64" s="30" t="e">
        <f aca="false">(generell!$C$2-#REF!)/generell!$G$8*generell!$F$9+1</f>
        <v>#REF!</v>
      </c>
      <c r="C64" s="30" t="e">
        <f aca="false">(#REF!-generell!$B$5)/generell!$G$10*generell!$F$11+1</f>
        <v>#REF!</v>
      </c>
      <c r="D64" s="1" t="n">
        <v>3</v>
      </c>
      <c r="E64" s="1" t="n">
        <v>793</v>
      </c>
      <c r="F64" s="1" t="n">
        <v>7</v>
      </c>
      <c r="G64" s="1" t="n">
        <v>1</v>
      </c>
      <c r="J64" s="37" t="n">
        <v>19</v>
      </c>
      <c r="K64" s="1" t="n">
        <v>14</v>
      </c>
      <c r="L64" s="1" t="n">
        <v>839</v>
      </c>
      <c r="M64" s="1" t="n">
        <v>9</v>
      </c>
      <c r="P64" s="2" t="n">
        <v>19</v>
      </c>
      <c r="Q64" s="1" t="n">
        <v>16</v>
      </c>
      <c r="R64" s="1" t="n">
        <v>801</v>
      </c>
      <c r="S64" s="1" t="n">
        <v>8</v>
      </c>
      <c r="W64" s="1" t="n">
        <v>10</v>
      </c>
      <c r="X64" s="1" t="n">
        <v>797</v>
      </c>
      <c r="Y64" s="1" t="n">
        <v>10</v>
      </c>
    </row>
    <row r="65" customFormat="false" ht="13.8" hidden="false" customHeight="false" outlineLevel="0" collapsed="false">
      <c r="A65" s="24" t="s">
        <v>729</v>
      </c>
      <c r="B65" s="30"/>
      <c r="C65" s="30"/>
      <c r="W65" s="1" t="n">
        <v>153</v>
      </c>
      <c r="X65" s="1" t="n">
        <v>529</v>
      </c>
      <c r="Y65" s="1" t="n">
        <v>7</v>
      </c>
      <c r="Z65" s="1" t="n">
        <v>2</v>
      </c>
      <c r="AA65" s="1" t="n">
        <v>12</v>
      </c>
    </row>
    <row r="66" customFormat="false" ht="13.8" hidden="false" customHeight="false" outlineLevel="0" collapsed="false">
      <c r="B66" s="30" t="e">
        <f aca="false">(generell!$C$2-#REF!)/generell!$G$8*generell!$F$9+1</f>
        <v>#REF!</v>
      </c>
      <c r="C66" s="30" t="e">
        <f aca="false">(#REF!-generell!$B$5)/generell!$G$10*generell!$F$11+1</f>
        <v>#REF!</v>
      </c>
    </row>
    <row r="67" customFormat="false" ht="13.8" hidden="false" customHeight="false" outlineLevel="0" collapsed="false">
      <c r="A67" s="12" t="s">
        <v>730</v>
      </c>
      <c r="B67" s="30" t="e">
        <f aca="false">(generell!$C$2-#REF!)/generell!$G$8*generell!$F$9+1</f>
        <v>#REF!</v>
      </c>
      <c r="C67" s="30" t="e">
        <f aca="false">(#REF!-generell!$B$5)/generell!$G$10*generell!$F$11+1</f>
        <v>#REF!</v>
      </c>
      <c r="D67" s="1" t="n">
        <f aca="false">SUM(D68:D93)</f>
        <v>549</v>
      </c>
      <c r="E67" s="1" t="n">
        <f aca="false">SUM(E68:E93)</f>
        <v>19074</v>
      </c>
      <c r="F67" s="1" t="n">
        <f aca="false">SUM(F68:F93)</f>
        <v>8889</v>
      </c>
      <c r="G67" s="1" t="n">
        <f aca="false">SUM(G68:G93)</f>
        <v>55</v>
      </c>
      <c r="H67" s="1" t="n">
        <f aca="false">SUM(H68:H93)</f>
        <v>21</v>
      </c>
      <c r="I67" s="1" t="n">
        <f aca="false">SUM(I68:I93)</f>
        <v>226</v>
      </c>
      <c r="J67" s="1" t="n">
        <f aca="false">SUM(J68:J93)</f>
        <v>351</v>
      </c>
      <c r="K67" s="1" t="n">
        <f aca="false">SUM(K68:K93)</f>
        <v>1185</v>
      </c>
      <c r="L67" s="1" t="n">
        <f aca="false">SUM(L68:L93)</f>
        <v>21451</v>
      </c>
      <c r="M67" s="1" t="n">
        <f aca="false">SUM(M68:M93)</f>
        <v>9540</v>
      </c>
      <c r="N67" s="1" t="n">
        <f aca="false">SUM(N68:N93)</f>
        <v>45</v>
      </c>
      <c r="O67" s="1" t="n">
        <f aca="false">SUM(O68:O93)</f>
        <v>445</v>
      </c>
      <c r="P67" s="1" t="n">
        <f aca="false">SUM(P68:P93)</f>
        <v>351</v>
      </c>
      <c r="Q67" s="1" t="n">
        <f aca="false">SUM(Q68:Q93)</f>
        <v>1894</v>
      </c>
      <c r="R67" s="1" t="n">
        <f aca="false">SUM(R68:R93)</f>
        <v>21403</v>
      </c>
      <c r="S67" s="1" t="n">
        <f aca="false">SUM(S68:S93)</f>
        <v>10695</v>
      </c>
      <c r="T67" s="1" t="n">
        <f aca="false">SUM(T68:T93)</f>
        <v>62</v>
      </c>
      <c r="U67" s="1" t="n">
        <f aca="false">SUM(U68:U93)</f>
        <v>624</v>
      </c>
      <c r="V67" s="1" t="n">
        <f aca="false">SUM(V68:V93)</f>
        <v>0</v>
      </c>
      <c r="W67" s="1" t="n">
        <f aca="false">SUM(W68:W93)</f>
        <v>2249</v>
      </c>
      <c r="X67" s="1" t="n">
        <f aca="false">SUM(X68:X93)</f>
        <v>20524</v>
      </c>
      <c r="Y67" s="1" t="n">
        <f aca="false">SUM(Y68:Y93)</f>
        <v>10577</v>
      </c>
      <c r="Z67" s="1" t="n">
        <f aca="false">SUM(Z68:Z93)</f>
        <v>59</v>
      </c>
      <c r="AA67" s="1" t="n">
        <f aca="false">SUM(AA68:AA93)</f>
        <v>376</v>
      </c>
      <c r="AB67" s="1" t="n">
        <f aca="false">SUM(AB68:AB93)</f>
        <v>0</v>
      </c>
      <c r="AC67" s="1" t="n">
        <f aca="false">SUM(AC68:AC93)</f>
        <v>3501</v>
      </c>
      <c r="AD67" s="1" t="n">
        <f aca="false">SUM(AD68:AD93)</f>
        <v>5921</v>
      </c>
      <c r="AE67" s="1" t="n">
        <f aca="false">SUM(AE68:AE93)</f>
        <v>1986</v>
      </c>
      <c r="AF67" s="1" t="n">
        <f aca="false">SUM(AF68:AF93)</f>
        <v>86</v>
      </c>
      <c r="AG67" s="1" t="n">
        <f aca="false">SUM(AG68:AG93)</f>
        <v>0</v>
      </c>
    </row>
    <row r="68" customFormat="false" ht="13.8" hidden="false" customHeight="false" outlineLevel="0" collapsed="false">
      <c r="A68" s="1" t="s">
        <v>731</v>
      </c>
      <c r="B68" s="30" t="e">
        <f aca="false">(generell!$C$2-#REF!)/generell!$G$8*generell!$F$9+1</f>
        <v>#REF!</v>
      </c>
      <c r="C68" s="30" t="e">
        <f aca="false">(#REF!-generell!$B$5)/generell!$G$10*generell!$F$11+1</f>
        <v>#REF!</v>
      </c>
      <c r="D68" s="1" t="n">
        <v>7</v>
      </c>
      <c r="E68" s="1" t="n">
        <v>229</v>
      </c>
      <c r="F68" s="1" t="n">
        <v>1110</v>
      </c>
      <c r="I68" s="1" t="n">
        <v>181</v>
      </c>
      <c r="J68" s="37" t="n">
        <v>2</v>
      </c>
      <c r="K68" s="1" t="n">
        <v>27</v>
      </c>
      <c r="L68" s="1" t="n">
        <v>425</v>
      </c>
      <c r="M68" s="1" t="n">
        <v>1212</v>
      </c>
      <c r="O68" s="1" t="n">
        <v>135</v>
      </c>
      <c r="P68" s="2" t="n">
        <v>2</v>
      </c>
      <c r="Q68" s="1" t="n">
        <v>30</v>
      </c>
      <c r="R68" s="1" t="n">
        <v>386</v>
      </c>
      <c r="S68" s="1" t="n">
        <v>1256</v>
      </c>
      <c r="T68" s="1" t="n">
        <v>3</v>
      </c>
      <c r="U68" s="1" t="n">
        <v>104</v>
      </c>
      <c r="W68" s="1" t="n">
        <v>57</v>
      </c>
      <c r="X68" s="1" t="n">
        <v>242</v>
      </c>
      <c r="Y68" s="1" t="n">
        <v>1095</v>
      </c>
      <c r="Z68" s="1" t="n">
        <v>1</v>
      </c>
      <c r="AA68" s="1" t="n">
        <v>4</v>
      </c>
      <c r="AC68" s="1" t="n">
        <v>227</v>
      </c>
      <c r="AD68" s="1" t="n">
        <v>206</v>
      </c>
      <c r="AE68" s="1" t="n">
        <v>1010</v>
      </c>
      <c r="AF68" s="1" t="n">
        <v>5</v>
      </c>
    </row>
    <row r="69" customFormat="false" ht="13.8" hidden="false" customHeight="false" outlineLevel="0" collapsed="false">
      <c r="A69" s="1" t="s">
        <v>732</v>
      </c>
      <c r="B69" s="30" t="e">
        <f aca="false">(generell!$C$2-#REF!)/generell!$G$8*generell!$F$9+1</f>
        <v>#REF!</v>
      </c>
      <c r="C69" s="30" t="e">
        <f aca="false">(#REF!-generell!$B$5)/generell!$G$10*generell!$F$11+1</f>
        <v>#REF!</v>
      </c>
      <c r="D69" s="1" t="n">
        <v>20</v>
      </c>
      <c r="E69" s="1" t="n">
        <v>168</v>
      </c>
      <c r="F69" s="1" t="n">
        <v>1327</v>
      </c>
      <c r="G69" s="1" t="n">
        <v>0</v>
      </c>
      <c r="J69" s="37" t="n">
        <v>3</v>
      </c>
      <c r="K69" s="1" t="n">
        <v>37</v>
      </c>
      <c r="L69" s="1" t="n">
        <v>163</v>
      </c>
      <c r="M69" s="1" t="n">
        <v>1383</v>
      </c>
      <c r="N69" s="1" t="n">
        <v>3</v>
      </c>
      <c r="O69" s="1" t="n">
        <v>5</v>
      </c>
      <c r="P69" s="2" t="n">
        <v>3</v>
      </c>
      <c r="Q69" s="1" t="n">
        <v>113</v>
      </c>
      <c r="R69" s="1" t="n">
        <v>203</v>
      </c>
      <c r="S69" s="1" t="n">
        <v>1567</v>
      </c>
      <c r="U69" s="1" t="n">
        <v>8</v>
      </c>
      <c r="W69" s="1" t="n">
        <v>106</v>
      </c>
      <c r="X69" s="1" t="n">
        <v>173</v>
      </c>
      <c r="Y69" s="1" t="n">
        <v>1652</v>
      </c>
      <c r="AA69" s="1" t="n">
        <v>7</v>
      </c>
      <c r="AC69" s="1" t="n">
        <v>113</v>
      </c>
      <c r="AD69" s="1" t="n">
        <v>144</v>
      </c>
      <c r="AE69" s="1" t="n">
        <v>392</v>
      </c>
      <c r="AF69" s="1" t="n">
        <v>0</v>
      </c>
    </row>
    <row r="70" customFormat="false" ht="13.8" hidden="false" customHeight="false" outlineLevel="0" collapsed="false">
      <c r="A70" s="1" t="s">
        <v>733</v>
      </c>
      <c r="B70" s="30" t="e">
        <f aca="false">(generell!$C$2-#REF!)/generell!$G$8*generell!$F$9+1</f>
        <v>#REF!</v>
      </c>
      <c r="C70" s="30" t="e">
        <f aca="false">(#REF!-generell!$B$5)/generell!$G$10*generell!$F$11+1</f>
        <v>#REF!</v>
      </c>
      <c r="D70" s="1" t="n">
        <v>22</v>
      </c>
      <c r="E70" s="1" t="n">
        <v>143</v>
      </c>
      <c r="F70" s="1" t="n">
        <v>1078</v>
      </c>
      <c r="G70" s="1" t="n">
        <v>1</v>
      </c>
      <c r="J70" s="37" t="n">
        <v>4</v>
      </c>
      <c r="K70" s="1" t="n">
        <v>7</v>
      </c>
      <c r="L70" s="1" t="n">
        <v>75</v>
      </c>
      <c r="M70" s="1" t="n">
        <v>1122</v>
      </c>
      <c r="O70" s="1" t="n">
        <v>10</v>
      </c>
      <c r="P70" s="2" t="n">
        <v>4</v>
      </c>
      <c r="Q70" s="0" t="n">
        <v>30</v>
      </c>
      <c r="R70" s="0" t="n">
        <v>53</v>
      </c>
      <c r="S70" s="0" t="n">
        <v>1193</v>
      </c>
      <c r="T70" s="0"/>
      <c r="U70" s="0" t="n">
        <v>10</v>
      </c>
      <c r="W70" s="1" t="n">
        <v>30</v>
      </c>
      <c r="X70" s="1" t="n">
        <v>82</v>
      </c>
      <c r="Y70" s="1" t="n">
        <v>1215</v>
      </c>
      <c r="Z70" s="1" t="n">
        <v>1</v>
      </c>
      <c r="AA70" s="1" t="n">
        <v>12</v>
      </c>
    </row>
    <row r="71" customFormat="false" ht="13.8" hidden="false" customHeight="false" outlineLevel="0" collapsed="false">
      <c r="A71" s="1" t="s">
        <v>734</v>
      </c>
      <c r="B71" s="30" t="e">
        <f aca="false">(generell!$C$2-#REF!)/generell!$G$8*generell!$F$9+1</f>
        <v>#REF!</v>
      </c>
      <c r="C71" s="30" t="e">
        <f aca="false">(#REF!-generell!$B$5)/generell!$G$10*generell!$F$11+1</f>
        <v>#REF!</v>
      </c>
      <c r="D71" s="1" t="n">
        <v>44</v>
      </c>
      <c r="E71" s="1" t="n">
        <v>1471</v>
      </c>
      <c r="F71" s="1" t="n">
        <v>6</v>
      </c>
      <c r="J71" s="37" t="n">
        <v>5</v>
      </c>
      <c r="K71" s="1" t="n">
        <v>69</v>
      </c>
      <c r="L71" s="1" t="n">
        <v>1700</v>
      </c>
      <c r="M71" s="1" t="n">
        <v>23</v>
      </c>
      <c r="N71" s="1" t="n">
        <v>3</v>
      </c>
      <c r="O71" s="1" t="n">
        <v>4</v>
      </c>
      <c r="P71" s="2" t="n">
        <v>5</v>
      </c>
      <c r="Q71" s="1" t="n">
        <v>133</v>
      </c>
      <c r="R71" s="1" t="n">
        <v>1631</v>
      </c>
      <c r="S71" s="1" t="n">
        <v>12</v>
      </c>
      <c r="T71" s="1" t="n">
        <v>5</v>
      </c>
      <c r="U71" s="1" t="n">
        <v>2</v>
      </c>
      <c r="W71" s="0" t="n">
        <v>72</v>
      </c>
      <c r="X71" s="0" t="n">
        <v>1642</v>
      </c>
      <c r="Y71" s="0" t="n">
        <v>24</v>
      </c>
      <c r="Z71" s="0" t="n">
        <v>1</v>
      </c>
      <c r="AA71" s="0" t="n">
        <v>2</v>
      </c>
      <c r="AC71" s="1" t="n">
        <v>710</v>
      </c>
      <c r="AD71" s="1" t="n">
        <v>1778</v>
      </c>
      <c r="AE71" s="1" t="n">
        <v>13</v>
      </c>
      <c r="AF71" s="1" t="n">
        <v>12</v>
      </c>
    </row>
    <row r="72" customFormat="false" ht="13.8" hidden="false" customHeight="false" outlineLevel="0" collapsed="false">
      <c r="A72" s="1" t="s">
        <v>735</v>
      </c>
      <c r="B72" s="30" t="e">
        <f aca="false">(generell!$C$2-#REF!)/generell!$G$8*generell!$F$9+1</f>
        <v>#REF!</v>
      </c>
      <c r="C72" s="30" t="e">
        <f aca="false">(#REF!-generell!$B$5)/generell!$G$10*generell!$F$11+1</f>
        <v>#REF!</v>
      </c>
      <c r="D72" s="1" t="n">
        <v>29</v>
      </c>
      <c r="E72" s="1" t="n">
        <v>1588</v>
      </c>
      <c r="F72" s="1" t="n">
        <v>5</v>
      </c>
      <c r="J72" s="37" t="n">
        <v>6</v>
      </c>
      <c r="K72" s="1" t="n">
        <v>62</v>
      </c>
      <c r="L72" s="1" t="n">
        <v>1803</v>
      </c>
      <c r="M72" s="1" t="n">
        <v>7</v>
      </c>
      <c r="O72" s="1" t="n">
        <v>2</v>
      </c>
      <c r="P72" s="2" t="n">
        <v>6</v>
      </c>
      <c r="Q72" s="1" t="n">
        <v>95</v>
      </c>
      <c r="R72" s="1" t="n">
        <v>1696</v>
      </c>
      <c r="S72" s="1" t="n">
        <v>1</v>
      </c>
      <c r="T72" s="1" t="n">
        <v>1</v>
      </c>
      <c r="U72" s="1" t="n">
        <v>1</v>
      </c>
      <c r="W72" s="1" t="n">
        <v>99</v>
      </c>
      <c r="X72" s="1" t="n">
        <v>1819</v>
      </c>
      <c r="Y72" s="1" t="n">
        <v>4</v>
      </c>
      <c r="AA72" s="1" t="n">
        <v>1</v>
      </c>
      <c r="AC72" s="1" t="n">
        <v>109</v>
      </c>
      <c r="AD72" s="1" t="n">
        <v>130</v>
      </c>
      <c r="AE72" s="1" t="n">
        <v>538</v>
      </c>
      <c r="AF72" s="1" t="n">
        <v>14</v>
      </c>
    </row>
    <row r="73" customFormat="false" ht="13.8" hidden="false" customHeight="false" outlineLevel="0" collapsed="false">
      <c r="A73" s="1" t="s">
        <v>736</v>
      </c>
      <c r="B73" s="30" t="e">
        <f aca="false">(generell!$C$2-#REF!)/generell!$G$8*generell!$F$9+1</f>
        <v>#REF!</v>
      </c>
      <c r="C73" s="30" t="e">
        <f aca="false">(#REF!-generell!$B$5)/generell!$G$10*generell!$F$11+1</f>
        <v>#REF!</v>
      </c>
      <c r="D73" s="1" t="n">
        <v>28</v>
      </c>
      <c r="E73" s="1" t="n">
        <v>929</v>
      </c>
      <c r="F73" s="1" t="n">
        <v>4</v>
      </c>
      <c r="H73" s="1" t="n">
        <v>5</v>
      </c>
      <c r="J73" s="37" t="n">
        <v>8</v>
      </c>
      <c r="K73" s="1" t="n">
        <v>25</v>
      </c>
      <c r="L73" s="1" t="n">
        <v>1002</v>
      </c>
      <c r="M73" s="1" t="n">
        <v>18</v>
      </c>
      <c r="P73" s="2" t="n">
        <v>8</v>
      </c>
      <c r="Q73" s="1" t="n">
        <v>23</v>
      </c>
      <c r="R73" s="1" t="n">
        <v>976</v>
      </c>
      <c r="S73" s="1" t="n">
        <v>5</v>
      </c>
      <c r="U73" s="1" t="n">
        <v>12</v>
      </c>
      <c r="W73" s="1" t="n">
        <v>37</v>
      </c>
      <c r="X73" s="1" t="n">
        <v>872</v>
      </c>
      <c r="Y73" s="1" t="n">
        <v>10</v>
      </c>
      <c r="AA73" s="1" t="n">
        <v>1</v>
      </c>
    </row>
    <row r="74" customFormat="false" ht="13.8" hidden="false" customHeight="false" outlineLevel="0" collapsed="false">
      <c r="A74" s="1" t="s">
        <v>737</v>
      </c>
      <c r="B74" s="30"/>
      <c r="C74" s="30"/>
      <c r="D74" s="1" t="n">
        <v>3</v>
      </c>
      <c r="E74" s="1" t="n">
        <v>1361</v>
      </c>
      <c r="F74" s="1" t="n">
        <v>13</v>
      </c>
      <c r="G74" s="1" t="n">
        <v>3</v>
      </c>
      <c r="J74" s="37" t="n">
        <v>13</v>
      </c>
      <c r="K74" s="1" t="n">
        <v>24</v>
      </c>
      <c r="L74" s="1" t="n">
        <v>1465</v>
      </c>
      <c r="M74" s="1" t="n">
        <v>23</v>
      </c>
      <c r="N74" s="1" t="n">
        <v>2</v>
      </c>
      <c r="O74" s="1" t="n">
        <v>13</v>
      </c>
      <c r="P74" s="2" t="n">
        <v>13</v>
      </c>
      <c r="Q74" s="1" t="n">
        <v>39</v>
      </c>
      <c r="R74" s="1" t="n">
        <v>1362</v>
      </c>
      <c r="S74" s="1" t="n">
        <v>36</v>
      </c>
      <c r="T74" s="1" t="n">
        <v>11</v>
      </c>
      <c r="U74" s="1" t="n">
        <v>8</v>
      </c>
      <c r="W74" s="1" t="n">
        <v>103</v>
      </c>
      <c r="X74" s="1" t="n">
        <v>1188</v>
      </c>
      <c r="Y74" s="1" t="n">
        <v>13</v>
      </c>
      <c r="Z74" s="1" t="n">
        <v>4</v>
      </c>
      <c r="AA74" s="1" t="n">
        <v>23</v>
      </c>
      <c r="AC74" s="1" t="n">
        <v>1333</v>
      </c>
      <c r="AD74" s="1" t="n">
        <v>13</v>
      </c>
      <c r="AE74" s="1" t="n">
        <v>0</v>
      </c>
      <c r="AF74" s="1" t="n">
        <v>1</v>
      </c>
    </row>
    <row r="75" customFormat="false" ht="13.8" hidden="false" customHeight="false" outlineLevel="0" collapsed="false">
      <c r="A75" s="1" t="s">
        <v>738</v>
      </c>
      <c r="B75" s="30" t="e">
        <f aca="false">(generell!$C$2-#REF!)/generell!$G$8*generell!$F$9+1</f>
        <v>#REF!</v>
      </c>
      <c r="C75" s="30" t="e">
        <f aca="false">(#REF!-generell!$B$5)/generell!$G$10*generell!$F$11+1</f>
        <v>#REF!</v>
      </c>
      <c r="D75" s="1" t="n">
        <v>54</v>
      </c>
      <c r="E75" s="1" t="n">
        <v>479</v>
      </c>
      <c r="F75" s="1" t="n">
        <v>11</v>
      </c>
      <c r="G75" s="1" t="n">
        <v>2</v>
      </c>
      <c r="H75" s="1" t="n">
        <v>1</v>
      </c>
      <c r="J75" s="37" t="n">
        <v>1</v>
      </c>
      <c r="K75" s="1" t="n">
        <v>60</v>
      </c>
      <c r="L75" s="1" t="n">
        <v>463</v>
      </c>
      <c r="M75" s="1" t="n">
        <v>7</v>
      </c>
      <c r="N75" s="1" t="n">
        <v>2</v>
      </c>
      <c r="O75" s="1" t="n">
        <v>2</v>
      </c>
      <c r="P75" s="2" t="n">
        <v>1</v>
      </c>
      <c r="Q75" s="1" t="n">
        <v>81</v>
      </c>
      <c r="R75" s="1" t="n">
        <v>363</v>
      </c>
      <c r="S75" s="1" t="n">
        <v>5</v>
      </c>
      <c r="T75" s="1" t="n">
        <v>1</v>
      </c>
      <c r="U75" s="1" t="n">
        <v>1</v>
      </c>
      <c r="W75" s="1" t="n">
        <v>60</v>
      </c>
      <c r="X75" s="1" t="n">
        <v>268</v>
      </c>
      <c r="Y75" s="1" t="n">
        <v>16</v>
      </c>
      <c r="Z75" s="1" t="n">
        <v>2</v>
      </c>
      <c r="AA75" s="1" t="n">
        <v>2</v>
      </c>
    </row>
    <row r="76" customFormat="false" ht="13.8" hidden="false" customHeight="false" outlineLevel="0" collapsed="false">
      <c r="A76" s="1" t="s">
        <v>739</v>
      </c>
      <c r="B76" s="30" t="e">
        <f aca="false">(generell!$C$2-#REF!)/generell!$G$8*generell!$F$9+1</f>
        <v>#REF!</v>
      </c>
      <c r="C76" s="30" t="e">
        <f aca="false">(#REF!-generell!$B$5)/generell!$G$10*generell!$F$11+1</f>
        <v>#REF!</v>
      </c>
      <c r="D76" s="1" t="n">
        <v>129</v>
      </c>
      <c r="E76" s="1" t="n">
        <v>1160</v>
      </c>
      <c r="F76" s="1" t="n">
        <v>44</v>
      </c>
      <c r="G76" s="1" t="n">
        <v>9</v>
      </c>
      <c r="H76" s="1" t="n">
        <v>13</v>
      </c>
      <c r="J76" s="37" t="n">
        <v>7</v>
      </c>
      <c r="K76" s="1" t="n">
        <v>174</v>
      </c>
      <c r="L76" s="1" t="n">
        <v>1187</v>
      </c>
      <c r="M76" s="1" t="n">
        <v>61</v>
      </c>
      <c r="N76" s="1" t="n">
        <v>3</v>
      </c>
      <c r="O76" s="1" t="n">
        <v>6</v>
      </c>
      <c r="P76" s="2" t="n">
        <v>7</v>
      </c>
      <c r="Q76" s="1" t="n">
        <v>200</v>
      </c>
      <c r="R76" s="1" t="n">
        <v>1199</v>
      </c>
      <c r="S76" s="1" t="n">
        <v>34</v>
      </c>
      <c r="T76" s="1" t="n">
        <v>4</v>
      </c>
      <c r="U76" s="1" t="n">
        <v>17</v>
      </c>
      <c r="W76" s="1" t="n">
        <v>296</v>
      </c>
      <c r="X76" s="1" t="n">
        <v>966</v>
      </c>
      <c r="Y76" s="1" t="n">
        <v>42</v>
      </c>
      <c r="Z76" s="1" t="n">
        <v>6</v>
      </c>
      <c r="AA76" s="1" t="n">
        <v>23</v>
      </c>
    </row>
    <row r="77" customFormat="false" ht="13.8" hidden="false" customHeight="false" outlineLevel="0" collapsed="false">
      <c r="A77" s="1" t="s">
        <v>740</v>
      </c>
      <c r="B77" s="30"/>
      <c r="C77" s="30"/>
      <c r="D77" s="1" t="n">
        <v>16</v>
      </c>
      <c r="E77" s="1" t="n">
        <v>135</v>
      </c>
      <c r="F77" s="1" t="n">
        <v>3</v>
      </c>
      <c r="G77" s="1" t="n">
        <v>1</v>
      </c>
      <c r="J77" s="37" t="n">
        <v>9</v>
      </c>
      <c r="K77" s="1" t="n">
        <v>33</v>
      </c>
      <c r="L77" s="1" t="n">
        <v>158</v>
      </c>
      <c r="M77" s="1" t="n">
        <v>9</v>
      </c>
      <c r="P77" s="2" t="n">
        <v>9</v>
      </c>
      <c r="Q77" s="1" t="n">
        <v>60</v>
      </c>
      <c r="R77" s="1" t="n">
        <v>165</v>
      </c>
      <c r="S77" s="1" t="n">
        <v>5</v>
      </c>
      <c r="T77" s="1" t="n">
        <v>1</v>
      </c>
      <c r="U77" s="1" t="n">
        <v>7</v>
      </c>
      <c r="W77" s="1" t="n">
        <v>65</v>
      </c>
      <c r="X77" s="1" t="n">
        <v>91</v>
      </c>
      <c r="Y77" s="1" t="n">
        <v>8</v>
      </c>
    </row>
    <row r="78" customFormat="false" ht="13.8" hidden="false" customHeight="false" outlineLevel="0" collapsed="false">
      <c r="A78" s="1" t="s">
        <v>741</v>
      </c>
      <c r="B78" s="30"/>
      <c r="C78" s="30"/>
      <c r="D78" s="1" t="n">
        <v>2</v>
      </c>
      <c r="E78" s="1" t="n">
        <v>326</v>
      </c>
      <c r="G78" s="1" t="n">
        <v>9</v>
      </c>
      <c r="H78" s="1" t="n">
        <v>1</v>
      </c>
      <c r="J78" s="37" t="n">
        <v>12</v>
      </c>
      <c r="K78" s="1" t="n">
        <v>4</v>
      </c>
      <c r="L78" s="1" t="n">
        <v>308</v>
      </c>
      <c r="M78" s="1" t="n">
        <v>1</v>
      </c>
      <c r="O78" s="1" t="n">
        <v>4</v>
      </c>
      <c r="P78" s="2" t="n">
        <v>12</v>
      </c>
      <c r="Q78" s="1" t="n">
        <v>24</v>
      </c>
      <c r="R78" s="1" t="n">
        <v>274</v>
      </c>
      <c r="T78" s="1" t="n">
        <v>2</v>
      </c>
      <c r="U78" s="1" t="n">
        <v>6</v>
      </c>
      <c r="W78" s="1" t="n">
        <v>9</v>
      </c>
      <c r="X78" s="1" t="n">
        <v>265</v>
      </c>
      <c r="Y78" s="1" t="n">
        <v>3</v>
      </c>
      <c r="AA78" s="1" t="n">
        <v>4</v>
      </c>
    </row>
    <row r="79" customFormat="false" ht="13.8" hidden="false" customHeight="false" outlineLevel="0" collapsed="false">
      <c r="A79" s="1" t="s">
        <v>742</v>
      </c>
      <c r="B79" s="30" t="e">
        <f aca="false">(generell!$C$2-#REF!)/generell!$G$8*generell!$F$9+1</f>
        <v>#REF!</v>
      </c>
      <c r="C79" s="30" t="e">
        <f aca="false">(#REF!-generell!$B$5)/generell!$G$10*generell!$F$11+1</f>
        <v>#REF!</v>
      </c>
      <c r="D79" s="1" t="n">
        <v>32</v>
      </c>
      <c r="E79" s="1" t="n">
        <v>1337</v>
      </c>
      <c r="F79" s="1" t="n">
        <v>4</v>
      </c>
      <c r="J79" s="37" t="n">
        <v>14</v>
      </c>
      <c r="K79" s="1" t="n">
        <v>57</v>
      </c>
      <c r="L79" s="1" t="n">
        <v>1517</v>
      </c>
      <c r="M79" s="1" t="n">
        <v>11</v>
      </c>
      <c r="O79" s="1" t="n">
        <v>1</v>
      </c>
      <c r="P79" s="2" t="n">
        <v>14</v>
      </c>
      <c r="Q79" s="1" t="n">
        <v>44</v>
      </c>
      <c r="R79" s="1" t="n">
        <v>1541</v>
      </c>
      <c r="S79" s="1" t="n">
        <v>5</v>
      </c>
      <c r="W79" s="1" t="n">
        <v>75</v>
      </c>
      <c r="X79" s="1" t="n">
        <v>1591</v>
      </c>
      <c r="Y79" s="1" t="n">
        <v>4</v>
      </c>
      <c r="AC79" s="1" t="n">
        <v>595</v>
      </c>
      <c r="AD79" s="1" t="n">
        <v>1307</v>
      </c>
      <c r="AE79" s="1" t="n">
        <v>20</v>
      </c>
      <c r="AF79" s="1" t="n">
        <v>49</v>
      </c>
    </row>
    <row r="80" customFormat="false" ht="13.8" hidden="false" customHeight="false" outlineLevel="0" collapsed="false">
      <c r="A80" s="1" t="s">
        <v>743</v>
      </c>
      <c r="B80" s="30" t="e">
        <f aca="false">(generell!$C$2-#REF!)/generell!$G$8*generell!$F$9+1</f>
        <v>#REF!</v>
      </c>
      <c r="C80" s="30" t="e">
        <f aca="false">(#REF!-generell!$B$5)/generell!$G$10*generell!$F$11+1</f>
        <v>#REF!</v>
      </c>
      <c r="D80" s="1" t="n">
        <v>2</v>
      </c>
      <c r="E80" s="1" t="n">
        <v>123</v>
      </c>
      <c r="F80" s="1" t="n">
        <v>981</v>
      </c>
      <c r="J80" s="37" t="n">
        <v>15</v>
      </c>
      <c r="K80" s="1" t="n">
        <v>11</v>
      </c>
      <c r="L80" s="1" t="n">
        <v>410</v>
      </c>
      <c r="M80" s="1" t="n">
        <v>843</v>
      </c>
      <c r="P80" s="2" t="n">
        <v>15</v>
      </c>
      <c r="Q80" s="1" t="n">
        <v>34</v>
      </c>
      <c r="R80" s="1" t="n">
        <v>124</v>
      </c>
      <c r="S80" s="1" t="n">
        <v>1135</v>
      </c>
      <c r="U80" s="1" t="n">
        <v>5</v>
      </c>
      <c r="W80" s="1" t="n">
        <v>34</v>
      </c>
      <c r="X80" s="1" t="n">
        <v>119</v>
      </c>
      <c r="Y80" s="1" t="n">
        <v>1135</v>
      </c>
      <c r="AC80" s="1" t="n">
        <v>414</v>
      </c>
      <c r="AD80" s="13" t="n">
        <v>2343</v>
      </c>
      <c r="AE80" s="1" t="n">
        <v>13</v>
      </c>
      <c r="AF80" s="1" t="n">
        <v>5</v>
      </c>
    </row>
    <row r="81" customFormat="false" ht="13.8" hidden="false" customHeight="false" outlineLevel="0" collapsed="false">
      <c r="A81" s="1" t="s">
        <v>744</v>
      </c>
      <c r="B81" s="30" t="e">
        <f aca="false">(generell!$C$2-#REF!)/generell!$G$8*generell!$F$9+1</f>
        <v>#REF!</v>
      </c>
      <c r="C81" s="30" t="e">
        <f aca="false">(#REF!-generell!$B$5)/generell!$G$10*generell!$F$11+1</f>
        <v>#REF!</v>
      </c>
      <c r="D81" s="1" t="n">
        <v>3</v>
      </c>
      <c r="E81" s="1" t="n">
        <v>755</v>
      </c>
      <c r="F81" s="1" t="n">
        <v>20</v>
      </c>
      <c r="G81" s="1" t="n">
        <v>3</v>
      </c>
      <c r="J81" s="37" t="n">
        <v>10</v>
      </c>
      <c r="K81" s="1" t="n">
        <v>10</v>
      </c>
      <c r="L81" s="1" t="n">
        <v>807</v>
      </c>
      <c r="M81" s="1" t="n">
        <v>10</v>
      </c>
      <c r="O81" s="1" t="n">
        <v>2</v>
      </c>
      <c r="P81" s="2" t="n">
        <v>10</v>
      </c>
      <c r="Q81" s="1" t="n">
        <v>30</v>
      </c>
      <c r="R81" s="1" t="n">
        <v>759</v>
      </c>
      <c r="S81" s="1" t="n">
        <v>15</v>
      </c>
      <c r="T81" s="1" t="n">
        <v>2</v>
      </c>
      <c r="U81" s="1" t="n">
        <v>3</v>
      </c>
      <c r="W81" s="1" t="n">
        <v>26</v>
      </c>
      <c r="X81" s="1" t="n">
        <v>768</v>
      </c>
      <c r="Y81" s="1" t="n">
        <v>20</v>
      </c>
      <c r="Z81" s="1" t="n">
        <v>6</v>
      </c>
      <c r="AA81" s="1" t="n">
        <v>1</v>
      </c>
    </row>
    <row r="82" customFormat="false" ht="13.8" hidden="false" customHeight="false" outlineLevel="0" collapsed="false">
      <c r="A82" s="1" t="s">
        <v>745</v>
      </c>
      <c r="B82" s="30" t="e">
        <f aca="false">(generell!$C$2-#REF!)/generell!$G$8*generell!$F$9+1</f>
        <v>#REF!</v>
      </c>
      <c r="C82" s="30" t="e">
        <f aca="false">(#REF!-generell!$B$5)/generell!$G$10*generell!$F$11+1</f>
        <v>#REF!</v>
      </c>
      <c r="D82" s="1" t="n">
        <v>31</v>
      </c>
      <c r="E82" s="1" t="n">
        <v>192</v>
      </c>
      <c r="F82" s="1" t="n">
        <v>1257</v>
      </c>
      <c r="G82" s="1" t="n">
        <v>2</v>
      </c>
      <c r="J82" s="37" t="n">
        <v>25</v>
      </c>
      <c r="K82" s="1" t="n">
        <v>64</v>
      </c>
      <c r="L82" s="1" t="n">
        <v>140</v>
      </c>
      <c r="M82" s="1" t="n">
        <v>1411</v>
      </c>
      <c r="N82" s="1" t="n">
        <v>1</v>
      </c>
      <c r="O82" s="1" t="n">
        <v>14</v>
      </c>
      <c r="P82" s="2" t="n">
        <v>25</v>
      </c>
      <c r="Q82" s="1" t="n">
        <v>66</v>
      </c>
      <c r="R82" s="1" t="n">
        <v>120</v>
      </c>
      <c r="S82" s="1" t="n">
        <v>1551</v>
      </c>
      <c r="U82" s="1" t="n">
        <v>12</v>
      </c>
      <c r="W82" s="1" t="n">
        <v>87</v>
      </c>
      <c r="X82" s="1" t="n">
        <v>146</v>
      </c>
      <c r="Y82" s="1" t="n">
        <v>1525</v>
      </c>
      <c r="AA82" s="1" t="n">
        <v>3</v>
      </c>
    </row>
    <row r="83" customFormat="false" ht="13.8" hidden="false" customHeight="false" outlineLevel="0" collapsed="false">
      <c r="A83" s="1" t="s">
        <v>746</v>
      </c>
      <c r="B83" s="30" t="e">
        <f aca="false">(generell!$C$2-#REF!)/generell!$G$8*generell!$F$9+1</f>
        <v>#REF!</v>
      </c>
      <c r="C83" s="30" t="e">
        <f aca="false">(#REF!-generell!$B$5)/generell!$G$10*generell!$F$11+1</f>
        <v>#REF!</v>
      </c>
      <c r="D83" s="1" t="n">
        <v>4</v>
      </c>
      <c r="E83" s="1" t="n">
        <v>1160</v>
      </c>
      <c r="F83" s="1" t="n">
        <v>5</v>
      </c>
      <c r="J83" s="37" t="n">
        <v>16</v>
      </c>
      <c r="K83" s="1" t="n">
        <v>20</v>
      </c>
      <c r="L83" s="1" t="n">
        <v>1307</v>
      </c>
      <c r="M83" s="1" t="n">
        <v>3</v>
      </c>
      <c r="O83" s="1" t="n">
        <v>5</v>
      </c>
      <c r="P83" s="2" t="n">
        <v>16</v>
      </c>
      <c r="Q83" s="1" t="n">
        <v>51</v>
      </c>
      <c r="R83" s="1" t="n">
        <v>1324</v>
      </c>
      <c r="S83" s="1" t="n">
        <v>4</v>
      </c>
      <c r="T83" s="1" t="n">
        <v>1</v>
      </c>
      <c r="U83" s="1" t="n">
        <v>7</v>
      </c>
      <c r="W83" s="1" t="n">
        <v>36</v>
      </c>
      <c r="X83" s="1" t="n">
        <v>1251</v>
      </c>
      <c r="Y83" s="1" t="n">
        <v>11</v>
      </c>
      <c r="Z83" s="1" t="n">
        <v>1</v>
      </c>
      <c r="AA83" s="1" t="n">
        <v>5</v>
      </c>
    </row>
    <row r="84" customFormat="false" ht="13.8" hidden="false" customHeight="false" outlineLevel="0" collapsed="false">
      <c r="A84" s="1" t="s">
        <v>747</v>
      </c>
      <c r="B84" s="30" t="e">
        <f aca="false">(generell!$C$2-#REF!)/generell!$G$8*generell!$F$9+1</f>
        <v>#REF!</v>
      </c>
      <c r="C84" s="30" t="e">
        <f aca="false">(#REF!-generell!$B$5)/generell!$G$10*generell!$F$11+1</f>
        <v>#REF!</v>
      </c>
      <c r="E84" s="1" t="n">
        <v>622</v>
      </c>
      <c r="F84" s="1" t="n">
        <v>1</v>
      </c>
      <c r="J84" s="37" t="n">
        <v>17</v>
      </c>
      <c r="K84" s="1" t="n">
        <v>2</v>
      </c>
      <c r="L84" s="1" t="n">
        <v>657</v>
      </c>
      <c r="M84" s="1" t="n">
        <v>2</v>
      </c>
      <c r="O84" s="1" t="n">
        <v>7</v>
      </c>
      <c r="P84" s="2" t="n">
        <v>17</v>
      </c>
      <c r="Q84" s="1" t="n">
        <v>3</v>
      </c>
      <c r="R84" s="1" t="n">
        <v>665</v>
      </c>
      <c r="W84" s="1" t="n">
        <v>4</v>
      </c>
      <c r="X84" s="1" t="n">
        <v>668</v>
      </c>
      <c r="Y84" s="1" t="n">
        <v>4</v>
      </c>
      <c r="AA84" s="1" t="n">
        <v>1</v>
      </c>
    </row>
    <row r="85" customFormat="false" ht="13.8" hidden="false" customHeight="false" outlineLevel="0" collapsed="false">
      <c r="A85" s="1" t="s">
        <v>748</v>
      </c>
      <c r="B85" s="30" t="e">
        <f aca="false">(generell!$C$2-#REF!)/generell!$G$8*generell!$F$9+1</f>
        <v>#REF!</v>
      </c>
      <c r="C85" s="30" t="e">
        <f aca="false">(#REF!-generell!$B$5)/generell!$G$10*generell!$F$11+1</f>
        <v>#REF!</v>
      </c>
      <c r="D85" s="1" t="n">
        <v>29</v>
      </c>
      <c r="E85" s="1" t="n">
        <v>970</v>
      </c>
      <c r="F85" s="1" t="n">
        <v>5</v>
      </c>
      <c r="G85" s="1" t="n">
        <v>8</v>
      </c>
      <c r="I85" s="1" t="n">
        <v>45</v>
      </c>
      <c r="J85" s="37" t="n">
        <v>18</v>
      </c>
      <c r="K85" s="1" t="n">
        <v>59</v>
      </c>
      <c r="L85" s="1" t="n">
        <v>961</v>
      </c>
      <c r="M85" s="1" t="n">
        <v>16</v>
      </c>
      <c r="O85" s="1" t="n">
        <v>7</v>
      </c>
      <c r="P85" s="2" t="n">
        <v>18</v>
      </c>
      <c r="Q85" s="1" t="n">
        <v>59</v>
      </c>
      <c r="R85" s="1" t="n">
        <v>1012</v>
      </c>
      <c r="S85" s="1" t="n">
        <v>14</v>
      </c>
      <c r="T85" s="1" t="n">
        <v>1</v>
      </c>
      <c r="U85" s="1" t="n">
        <v>4</v>
      </c>
      <c r="W85" s="1" t="n">
        <v>53</v>
      </c>
      <c r="X85" s="1" t="n">
        <v>990</v>
      </c>
      <c r="Y85" s="1" t="n">
        <v>17</v>
      </c>
      <c r="Z85" s="1" t="n">
        <v>1</v>
      </c>
      <c r="AA85" s="1" t="n">
        <v>2</v>
      </c>
    </row>
    <row r="86" customFormat="false" ht="13.8" hidden="false" customHeight="false" outlineLevel="0" collapsed="false">
      <c r="A86" s="1" t="s">
        <v>749</v>
      </c>
      <c r="B86" s="30" t="e">
        <f aca="false">(generell!$C$2-#REF!)/generell!$G$8*generell!$F$9+1</f>
        <v>#REF!</v>
      </c>
      <c r="C86" s="30" t="e">
        <f aca="false">(#REF!-generell!$B$5)/generell!$G$10*generell!$F$11+1</f>
        <v>#REF!</v>
      </c>
      <c r="D86" s="1" t="n">
        <v>20</v>
      </c>
      <c r="E86" s="1" t="n">
        <v>291</v>
      </c>
      <c r="F86" s="1" t="n">
        <v>1737</v>
      </c>
      <c r="G86" s="1" t="n">
        <v>6</v>
      </c>
      <c r="J86" s="37" t="n">
        <v>19</v>
      </c>
      <c r="K86" s="1" t="n">
        <v>30</v>
      </c>
      <c r="L86" s="1" t="n">
        <v>335</v>
      </c>
      <c r="M86" s="1" t="n">
        <v>1868</v>
      </c>
      <c r="N86" s="1" t="n">
        <v>2</v>
      </c>
      <c r="O86" s="1" t="n">
        <v>11</v>
      </c>
      <c r="P86" s="2" t="n">
        <v>19</v>
      </c>
      <c r="Q86" s="1" t="n">
        <v>83</v>
      </c>
      <c r="R86" s="1" t="n">
        <v>208</v>
      </c>
      <c r="S86" s="1" t="n">
        <v>2107</v>
      </c>
      <c r="T86" s="1" t="n">
        <v>2</v>
      </c>
      <c r="U86" s="1" t="n">
        <v>16</v>
      </c>
      <c r="W86" s="1" t="n">
        <v>112</v>
      </c>
      <c r="X86" s="1" t="n">
        <v>261</v>
      </c>
      <c r="Y86" s="1" t="n">
        <v>2163</v>
      </c>
      <c r="Z86" s="1" t="n">
        <v>8</v>
      </c>
      <c r="AA86" s="1" t="n">
        <v>5</v>
      </c>
    </row>
    <row r="87" customFormat="false" ht="13.8" hidden="false" customHeight="false" outlineLevel="0" collapsed="false">
      <c r="A87" s="1" t="s">
        <v>750</v>
      </c>
      <c r="B87" s="30" t="e">
        <f aca="false">(generell!$C$2-#REF!)/generell!$G$8*generell!$F$9+1</f>
        <v>#REF!</v>
      </c>
      <c r="C87" s="30" t="e">
        <f aca="false">(#REF!-generell!$B$5)/generell!$G$10*generell!$F$11+1</f>
        <v>#REF!</v>
      </c>
      <c r="D87" s="1" t="n">
        <v>15</v>
      </c>
      <c r="E87" s="1" t="n">
        <v>1258</v>
      </c>
      <c r="J87" s="37" t="n">
        <v>20</v>
      </c>
      <c r="K87" s="1" t="n">
        <v>48</v>
      </c>
      <c r="L87" s="1" t="n">
        <v>1314</v>
      </c>
      <c r="M87" s="1" t="n">
        <v>5</v>
      </c>
      <c r="O87" s="1" t="n">
        <v>5</v>
      </c>
      <c r="P87" s="2" t="n">
        <v>20</v>
      </c>
      <c r="Q87" s="1" t="n">
        <v>48</v>
      </c>
      <c r="R87" s="1" t="n">
        <v>1291</v>
      </c>
      <c r="S87" s="1" t="n">
        <v>2</v>
      </c>
      <c r="T87" s="1" t="n">
        <v>1</v>
      </c>
      <c r="U87" s="1" t="n">
        <v>1</v>
      </c>
      <c r="W87" s="1" t="n">
        <v>69</v>
      </c>
      <c r="X87" s="1" t="n">
        <v>1157</v>
      </c>
      <c r="Y87" s="1" t="n">
        <v>2</v>
      </c>
      <c r="Z87" s="1" t="n">
        <v>2</v>
      </c>
    </row>
    <row r="88" customFormat="false" ht="13.8" hidden="false" customHeight="false" outlineLevel="0" collapsed="false">
      <c r="A88" s="1" t="s">
        <v>751</v>
      </c>
      <c r="B88" s="30" t="e">
        <f aca="false">(generell!$C$2-#REF!)/generell!$G$8*generell!$F$9+1</f>
        <v>#REF!</v>
      </c>
      <c r="C88" s="30" t="e">
        <f aca="false">(#REF!-generell!$B$5)/generell!$G$10*generell!$F$11+1</f>
        <v>#REF!</v>
      </c>
      <c r="D88" s="1" t="n">
        <v>11</v>
      </c>
      <c r="E88" s="1" t="n">
        <v>1007</v>
      </c>
      <c r="F88" s="1" t="n">
        <v>6</v>
      </c>
      <c r="H88" s="1" t="n">
        <v>1</v>
      </c>
      <c r="J88" s="37" t="n">
        <v>21</v>
      </c>
      <c r="K88" s="1" t="n">
        <v>10</v>
      </c>
      <c r="L88" s="1" t="n">
        <v>1152</v>
      </c>
      <c r="M88" s="1" t="n">
        <v>4</v>
      </c>
      <c r="N88" s="1" t="n">
        <v>2</v>
      </c>
      <c r="O88" s="1" t="n">
        <v>1</v>
      </c>
      <c r="P88" s="2" t="n">
        <v>21</v>
      </c>
      <c r="Q88" s="1" t="n">
        <v>22</v>
      </c>
      <c r="R88" s="1" t="n">
        <v>1136</v>
      </c>
      <c r="S88" s="1" t="n">
        <v>3</v>
      </c>
      <c r="T88" s="1" t="n">
        <v>5</v>
      </c>
      <c r="U88" s="1" t="n">
        <v>2</v>
      </c>
      <c r="W88" s="1" t="n">
        <v>23</v>
      </c>
      <c r="X88" s="1" t="n">
        <v>1198</v>
      </c>
      <c r="Y88" s="1" t="n">
        <v>14</v>
      </c>
    </row>
    <row r="89" customFormat="false" ht="13.8" hidden="false" customHeight="false" outlineLevel="0" collapsed="false">
      <c r="A89" s="1" t="s">
        <v>752</v>
      </c>
      <c r="B89" s="30" t="e">
        <f aca="false">(generell!$C$2-#REF!)/generell!$G$8*generell!$F$9+1</f>
        <v>#REF!</v>
      </c>
      <c r="C89" s="30" t="e">
        <f aca="false">(#REF!-generell!$B$5)/generell!$G$10*generell!$F$11+1</f>
        <v>#REF!</v>
      </c>
      <c r="D89" s="1" t="n">
        <v>24</v>
      </c>
      <c r="E89" s="1" t="n">
        <v>1936</v>
      </c>
      <c r="F89" s="1" t="n">
        <v>17</v>
      </c>
      <c r="J89" s="37" t="n">
        <v>22</v>
      </c>
      <c r="K89" s="1" t="n">
        <v>63</v>
      </c>
      <c r="L89" s="1" t="n">
        <v>2053</v>
      </c>
      <c r="M89" s="1" t="n">
        <v>28</v>
      </c>
      <c r="O89" s="1" t="n">
        <v>53</v>
      </c>
      <c r="P89" s="2" t="n">
        <v>22</v>
      </c>
      <c r="Q89" s="1" t="n">
        <v>110</v>
      </c>
      <c r="R89" s="1" t="n">
        <v>2053</v>
      </c>
      <c r="S89" s="1" t="n">
        <v>26</v>
      </c>
      <c r="T89" s="1" t="n">
        <v>2</v>
      </c>
      <c r="U89" s="1" t="n">
        <v>53</v>
      </c>
      <c r="W89" s="1" t="n">
        <v>76</v>
      </c>
      <c r="X89" s="1" t="n">
        <v>1988</v>
      </c>
      <c r="Y89" s="1" t="n">
        <v>20</v>
      </c>
      <c r="AA89" s="1" t="n">
        <v>57</v>
      </c>
    </row>
    <row r="90" customFormat="false" ht="13.8" hidden="false" customHeight="false" outlineLevel="0" collapsed="false">
      <c r="A90" s="1" t="s">
        <v>753</v>
      </c>
      <c r="B90" s="30" t="e">
        <f aca="false">(generell!$C$2-#REF!)/generell!$G$8*generell!$F$9+1</f>
        <v>#REF!</v>
      </c>
      <c r="C90" s="30" t="e">
        <f aca="false">(#REF!-generell!$B$5)/generell!$G$10*generell!$F$11+1</f>
        <v>#REF!</v>
      </c>
      <c r="D90" s="1" t="n">
        <v>16</v>
      </c>
      <c r="E90" s="1" t="n">
        <v>766</v>
      </c>
      <c r="F90" s="1" t="n">
        <v>5</v>
      </c>
      <c r="J90" s="37" t="n">
        <v>11</v>
      </c>
      <c r="K90" s="1" t="n">
        <v>224</v>
      </c>
      <c r="L90" s="1" t="n">
        <v>1362</v>
      </c>
      <c r="M90" s="1" t="n">
        <v>58</v>
      </c>
      <c r="N90" s="1" t="n">
        <v>2</v>
      </c>
      <c r="O90" s="1" t="n">
        <v>135</v>
      </c>
      <c r="P90" s="2" t="n">
        <v>11</v>
      </c>
      <c r="Q90" s="1" t="n">
        <v>342</v>
      </c>
      <c r="R90" s="1" t="n">
        <v>2054</v>
      </c>
      <c r="S90" s="1" t="n">
        <v>197</v>
      </c>
      <c r="T90" s="1" t="n">
        <v>5</v>
      </c>
      <c r="U90" s="1" t="n">
        <v>310</v>
      </c>
      <c r="W90" s="1" t="n">
        <v>449</v>
      </c>
      <c r="X90" s="1" t="n">
        <v>2078</v>
      </c>
      <c r="Y90" s="1" t="n">
        <v>158</v>
      </c>
      <c r="Z90" s="1" t="n">
        <v>3</v>
      </c>
      <c r="AA90" s="1" t="n">
        <v>179</v>
      </c>
    </row>
    <row r="91" customFormat="false" ht="13.8" hidden="false" customHeight="false" outlineLevel="0" collapsed="false">
      <c r="A91" s="1" t="s">
        <v>754</v>
      </c>
      <c r="B91" s="30" t="e">
        <f aca="false">(generell!$C$2-#REF!)/generell!$G$8*generell!$F$9+1</f>
        <v>#REF!</v>
      </c>
      <c r="C91" s="30" t="e">
        <f aca="false">(#REF!-generell!$B$5)/generell!$G$10*generell!$F$11+1</f>
        <v>#REF!</v>
      </c>
      <c r="D91" s="1" t="n">
        <v>2</v>
      </c>
      <c r="E91" s="1" t="n">
        <v>567</v>
      </c>
      <c r="F91" s="1" t="n">
        <v>13</v>
      </c>
      <c r="J91" s="37" t="n">
        <v>23</v>
      </c>
      <c r="K91" s="1" t="n">
        <v>7</v>
      </c>
      <c r="L91" s="1" t="n">
        <v>573</v>
      </c>
      <c r="M91" s="1" t="n">
        <v>24</v>
      </c>
      <c r="O91" s="1" t="n">
        <v>5</v>
      </c>
      <c r="P91" s="2" t="n">
        <v>23</v>
      </c>
      <c r="Q91" s="1" t="n">
        <v>19</v>
      </c>
      <c r="R91" s="1" t="n">
        <v>694</v>
      </c>
      <c r="S91" s="1" t="n">
        <v>26</v>
      </c>
      <c r="T91" s="1" t="n">
        <v>7</v>
      </c>
      <c r="U91" s="1" t="n">
        <v>20</v>
      </c>
      <c r="W91" s="1" t="n">
        <v>28</v>
      </c>
      <c r="X91" s="1" t="n">
        <v>580</v>
      </c>
      <c r="Y91" s="1" t="n">
        <v>19</v>
      </c>
      <c r="Z91" s="1" t="n">
        <v>13</v>
      </c>
      <c r="AA91" s="1" t="n">
        <v>17</v>
      </c>
    </row>
    <row r="92" customFormat="false" ht="13.8" hidden="false" customHeight="false" outlineLevel="0" collapsed="false">
      <c r="A92" s="1" t="s">
        <v>755</v>
      </c>
      <c r="B92" s="30" t="e">
        <f aca="false">(generell!$C$2-#REF!)/generell!$G$8*generell!$F$9+1</f>
        <v>#REF!</v>
      </c>
      <c r="C92" s="30" t="e">
        <f aca="false">(#REF!-generell!$B$5)/generell!$G$10*generell!$F$11+1</f>
        <v>#REF!</v>
      </c>
      <c r="D92" s="1" t="n">
        <v>4</v>
      </c>
      <c r="E92" s="1" t="n">
        <v>83</v>
      </c>
      <c r="F92" s="1" t="n">
        <v>591</v>
      </c>
      <c r="G92" s="1" t="n">
        <v>11</v>
      </c>
      <c r="J92" s="37" t="n">
        <v>24</v>
      </c>
      <c r="K92" s="1" t="n">
        <v>51</v>
      </c>
      <c r="L92" s="1" t="n">
        <v>94</v>
      </c>
      <c r="M92" s="1" t="n">
        <v>699</v>
      </c>
      <c r="N92" s="1" t="n">
        <v>25</v>
      </c>
      <c r="O92" s="1" t="n">
        <v>17</v>
      </c>
      <c r="P92" s="2" t="n">
        <v>24</v>
      </c>
      <c r="Q92" s="1" t="n">
        <v>139</v>
      </c>
      <c r="R92" s="1" t="n">
        <v>99</v>
      </c>
      <c r="S92" s="1" t="n">
        <v>713</v>
      </c>
      <c r="T92" s="1" t="n">
        <v>8</v>
      </c>
      <c r="U92" s="1" t="n">
        <v>10</v>
      </c>
      <c r="W92" s="1" t="n">
        <v>221</v>
      </c>
      <c r="X92" s="1" t="n">
        <v>83</v>
      </c>
      <c r="Y92" s="1" t="n">
        <v>639</v>
      </c>
      <c r="Z92" s="1" t="n">
        <v>10</v>
      </c>
      <c r="AA92" s="1" t="n">
        <v>19</v>
      </c>
    </row>
    <row r="93" customFormat="false" ht="13.8" hidden="false" customHeight="false" outlineLevel="0" collapsed="false">
      <c r="A93" s="1" t="s">
        <v>756</v>
      </c>
      <c r="B93" s="30" t="e">
        <f aca="false">(generell!$C$2-#REF!)/generell!$G$8*generell!$F$9+1</f>
        <v>#REF!</v>
      </c>
      <c r="C93" s="30" t="e">
        <f aca="false">(#REF!-generell!$B$5)/generell!$G$10*generell!$F$11+1</f>
        <v>#REF!</v>
      </c>
      <c r="D93" s="1" t="n">
        <v>2</v>
      </c>
      <c r="E93" s="1" t="n">
        <v>18</v>
      </c>
      <c r="F93" s="1" t="n">
        <v>646</v>
      </c>
      <c r="J93" s="37" t="n">
        <v>26</v>
      </c>
      <c r="K93" s="1" t="n">
        <v>7</v>
      </c>
      <c r="L93" s="1" t="n">
        <v>20</v>
      </c>
      <c r="M93" s="1" t="n">
        <v>692</v>
      </c>
      <c r="O93" s="1" t="n">
        <v>1</v>
      </c>
      <c r="P93" s="2" t="n">
        <v>26</v>
      </c>
      <c r="Q93" s="1" t="n">
        <v>16</v>
      </c>
      <c r="R93" s="1" t="n">
        <v>15</v>
      </c>
      <c r="S93" s="1" t="n">
        <v>783</v>
      </c>
      <c r="U93" s="1" t="n">
        <v>5</v>
      </c>
      <c r="W93" s="1" t="n">
        <v>22</v>
      </c>
      <c r="X93" s="1" t="n">
        <v>38</v>
      </c>
      <c r="Y93" s="1" t="n">
        <v>764</v>
      </c>
      <c r="AA93" s="1" t="n">
        <v>8</v>
      </c>
    </row>
    <row r="94" customFormat="false" ht="13.8" hidden="false" customHeight="false" outlineLevel="0" collapsed="false">
      <c r="B94" s="30" t="e">
        <f aca="false">(generell!$C$2-#REF!)/generell!$G$8*generell!$F$9+1</f>
        <v>#REF!</v>
      </c>
      <c r="C94" s="30" t="e">
        <f aca="false">(#REF!-generell!$B$5)/generell!$G$10*generell!$F$11+1</f>
        <v>#REF!</v>
      </c>
    </row>
    <row r="95" customFormat="false" ht="13.8" hidden="false" customHeight="false" outlineLevel="0" collapsed="false">
      <c r="A95" s="12" t="s">
        <v>757</v>
      </c>
      <c r="B95" s="30" t="e">
        <f aca="false">(generell!$C$2-#REF!)/generell!$G$8*generell!$F$9+1</f>
        <v>#REF!</v>
      </c>
      <c r="C95" s="30" t="e">
        <f aca="false">(#REF!-generell!$B$5)/generell!$G$10*generell!$F$11+1</f>
        <v>#REF!</v>
      </c>
      <c r="D95" s="1" t="n">
        <f aca="false">SUM(D96:D132)</f>
        <v>1530</v>
      </c>
      <c r="E95" s="1" t="n">
        <f aca="false">SUM(E96:E132)</f>
        <v>15326</v>
      </c>
      <c r="F95" s="1" t="n">
        <f aca="false">SUM(F96:F132)</f>
        <v>9897</v>
      </c>
      <c r="G95" s="1" t="n">
        <f aca="false">SUM(G96:G132)</f>
        <v>15</v>
      </c>
      <c r="H95" s="1" t="n">
        <f aca="false">SUM(H96:H132)</f>
        <v>7</v>
      </c>
      <c r="I95" s="1" t="n">
        <f aca="false">SUM(I96:I132)</f>
        <v>0</v>
      </c>
      <c r="J95" s="1" t="n">
        <f aca="false">SUM(J96:J132)</f>
        <v>703</v>
      </c>
      <c r="K95" s="1" t="n">
        <f aca="false">SUM(K96:K132)</f>
        <v>1650</v>
      </c>
      <c r="L95" s="1" t="n">
        <f aca="false">SUM(L96:L132)</f>
        <v>15461</v>
      </c>
      <c r="M95" s="1" t="n">
        <f aca="false">SUM(M96:M132)</f>
        <v>10674</v>
      </c>
      <c r="N95" s="1" t="n">
        <f aca="false">SUM(N96:N132)</f>
        <v>9</v>
      </c>
      <c r="O95" s="1" t="n">
        <f aca="false">SUM(O96:O132)</f>
        <v>75</v>
      </c>
      <c r="P95" s="1" t="n">
        <f aca="false">SUM(P96:P132)</f>
        <v>666</v>
      </c>
      <c r="Q95" s="1" t="n">
        <f aca="false">SUM(Q96:Q132)</f>
        <v>2091</v>
      </c>
      <c r="R95" s="1" t="n">
        <f aca="false">SUM(R96:R132)</f>
        <v>14872</v>
      </c>
      <c r="S95" s="1" t="n">
        <f aca="false">SUM(S96:S132)</f>
        <v>10783</v>
      </c>
      <c r="T95" s="1" t="n">
        <f aca="false">SUM(T96:T132)</f>
        <v>12</v>
      </c>
      <c r="U95" s="1" t="n">
        <f aca="false">SUM(U96:U132)</f>
        <v>36</v>
      </c>
      <c r="V95" s="1" t="n">
        <f aca="false">SUM(V96:V132)</f>
        <v>0</v>
      </c>
      <c r="W95" s="1" t="n">
        <f aca="false">SUM(W96:W132)</f>
        <v>2840</v>
      </c>
      <c r="X95" s="1" t="n">
        <f aca="false">SUM(X96:X132)</f>
        <v>14608</v>
      </c>
      <c r="Y95" s="1" t="n">
        <f aca="false">SUM(Y96:Y132)</f>
        <v>10808</v>
      </c>
      <c r="Z95" s="1" t="n">
        <f aca="false">SUM(Z96:Z132)</f>
        <v>26</v>
      </c>
      <c r="AA95" s="1" t="n">
        <f aca="false">SUM(AA96:AA132)</f>
        <v>142</v>
      </c>
    </row>
    <row r="96" customFormat="false" ht="13.8" hidden="false" customHeight="false" outlineLevel="0" collapsed="false">
      <c r="A96" s="1" t="s">
        <v>758</v>
      </c>
      <c r="B96" s="30" t="e">
        <f aca="false">(generell!$C$2-#REF!)/generell!$G$8*generell!$F$9+1</f>
        <v>#REF!</v>
      </c>
      <c r="C96" s="30" t="e">
        <f aca="false">(#REF!-generell!$B$5)/generell!$G$10*generell!$F$11+1</f>
        <v>#REF!</v>
      </c>
      <c r="D96" s="1" t="n">
        <v>4</v>
      </c>
      <c r="E96" s="1" t="n">
        <v>879</v>
      </c>
      <c r="F96" s="1" t="n">
        <v>2</v>
      </c>
      <c r="J96" s="37" t="n">
        <v>4</v>
      </c>
      <c r="L96" s="1" t="n">
        <v>839</v>
      </c>
      <c r="M96" s="1" t="n">
        <v>1</v>
      </c>
      <c r="P96" s="2" t="n">
        <v>4</v>
      </c>
      <c r="Q96" s="1" t="n">
        <v>2</v>
      </c>
      <c r="R96" s="1" t="n">
        <v>887</v>
      </c>
      <c r="S96" s="1" t="n">
        <v>1</v>
      </c>
      <c r="W96" s="1" t="n">
        <v>7</v>
      </c>
      <c r="X96" s="1" t="n">
        <v>933</v>
      </c>
      <c r="Y96" s="1" t="n">
        <v>4</v>
      </c>
    </row>
    <row r="97" customFormat="false" ht="13.8" hidden="false" customHeight="false" outlineLevel="0" collapsed="false">
      <c r="A97" s="1" t="s">
        <v>759</v>
      </c>
      <c r="B97" s="30" t="e">
        <f aca="false">(generell!$C$2-#REF!)/generell!$G$8*generell!$F$9+1</f>
        <v>#REF!</v>
      </c>
      <c r="C97" s="30" t="e">
        <f aca="false">(#REF!-generell!$B$5)/generell!$G$10*generell!$F$11+1</f>
        <v>#REF!</v>
      </c>
      <c r="F97" s="1" t="n">
        <v>1201</v>
      </c>
      <c r="J97" s="37" t="n">
        <v>17</v>
      </c>
      <c r="M97" s="1" t="n">
        <v>1172</v>
      </c>
      <c r="O97" s="1" t="n">
        <v>1</v>
      </c>
      <c r="P97" s="2" t="n">
        <v>5</v>
      </c>
      <c r="Q97" s="1" t="n">
        <v>1</v>
      </c>
      <c r="R97" s="1" t="n">
        <v>14</v>
      </c>
      <c r="S97" s="1" t="n">
        <v>1179</v>
      </c>
      <c r="W97" s="1" t="n">
        <v>6</v>
      </c>
      <c r="X97" s="1" t="n">
        <v>7</v>
      </c>
      <c r="Y97" s="1" t="n">
        <v>1160</v>
      </c>
    </row>
    <row r="98" customFormat="false" ht="14.25" hidden="false" customHeight="true" outlineLevel="0" collapsed="false">
      <c r="A98" s="1" t="s">
        <v>760</v>
      </c>
      <c r="B98" s="30" t="e">
        <f aca="false">(generell!$C$2-#REF!)/generell!$G$8*generell!$F$9+1</f>
        <v>#REF!</v>
      </c>
      <c r="C98" s="30" t="e">
        <f aca="false">(#REF!-generell!$B$5)/generell!$G$10*generell!$F$11+1</f>
        <v>#REF!</v>
      </c>
      <c r="D98" s="1" t="n">
        <v>18</v>
      </c>
      <c r="E98" s="1" t="n">
        <v>27</v>
      </c>
      <c r="F98" s="1" t="n">
        <v>1377</v>
      </c>
      <c r="G98" s="1" t="n">
        <v>1</v>
      </c>
      <c r="J98" s="37" t="n">
        <v>30</v>
      </c>
      <c r="K98" s="1" t="n">
        <v>11</v>
      </c>
      <c r="L98" s="1" t="n">
        <v>55</v>
      </c>
      <c r="M98" s="1" t="n">
        <v>1445</v>
      </c>
      <c r="P98" s="2" t="n">
        <v>34</v>
      </c>
      <c r="Q98" s="1" t="n">
        <v>22</v>
      </c>
      <c r="R98" s="1" t="n">
        <v>41</v>
      </c>
      <c r="S98" s="1" t="n">
        <v>1476</v>
      </c>
      <c r="T98" s="1" t="n">
        <v>1</v>
      </c>
      <c r="U98" s="1" t="n">
        <v>6</v>
      </c>
      <c r="W98" s="1" t="n">
        <v>33</v>
      </c>
      <c r="X98" s="1" t="n">
        <v>30</v>
      </c>
      <c r="Y98" s="1" t="n">
        <v>1476</v>
      </c>
      <c r="Z98" s="1" t="n">
        <v>8</v>
      </c>
      <c r="AA98" s="1" t="n">
        <v>2</v>
      </c>
    </row>
    <row r="99" customFormat="false" ht="13.8" hidden="false" customHeight="false" outlineLevel="0" collapsed="false">
      <c r="A99" s="1" t="s">
        <v>761</v>
      </c>
      <c r="B99" s="30" t="e">
        <f aca="false">(generell!$C$2-#REF!)/generell!$G$8*generell!$F$9+1</f>
        <v>#REF!</v>
      </c>
      <c r="C99" s="30" t="e">
        <f aca="false">(#REF!-generell!$B$5)/generell!$G$10*generell!$F$11+1</f>
        <v>#REF!</v>
      </c>
      <c r="D99" s="1" t="n">
        <v>5</v>
      </c>
      <c r="E99" s="1" t="n">
        <v>181</v>
      </c>
      <c r="F99" s="1" t="n">
        <v>831</v>
      </c>
      <c r="J99" s="37" t="n">
        <v>5</v>
      </c>
      <c r="K99" s="1" t="n">
        <v>16</v>
      </c>
      <c r="L99" s="1" t="n">
        <v>117</v>
      </c>
      <c r="M99" s="1" t="n">
        <v>923</v>
      </c>
      <c r="O99" s="1" t="n">
        <v>3</v>
      </c>
      <c r="P99" s="2" t="n">
        <v>8</v>
      </c>
      <c r="Q99" s="14" t="n">
        <v>19</v>
      </c>
      <c r="R99" s="14" t="n">
        <v>135</v>
      </c>
      <c r="S99" s="14" t="n">
        <v>820</v>
      </c>
      <c r="U99" s="1" t="n">
        <v>2</v>
      </c>
      <c r="W99" s="1" t="n">
        <v>19</v>
      </c>
      <c r="X99" s="1" t="n">
        <v>154</v>
      </c>
      <c r="Y99" s="1" t="n">
        <v>846</v>
      </c>
    </row>
    <row r="100" customFormat="false" ht="13.8" hidden="false" customHeight="false" outlineLevel="0" collapsed="false">
      <c r="A100" s="1" t="s">
        <v>762</v>
      </c>
      <c r="B100" s="30" t="e">
        <f aca="false">(generell!$C$2-#REF!)/generell!$G$8*generell!$F$9+1</f>
        <v>#REF!</v>
      </c>
      <c r="C100" s="30" t="e">
        <f aca="false">(#REF!-generell!$B$5)/generell!$G$10*generell!$F$11+1</f>
        <v>#REF!</v>
      </c>
      <c r="D100" s="1" t="n">
        <v>1</v>
      </c>
      <c r="E100" s="1" t="n">
        <v>1242</v>
      </c>
      <c r="H100" s="1" t="n">
        <v>2</v>
      </c>
      <c r="J100" s="37" t="n">
        <v>6</v>
      </c>
      <c r="K100" s="1" t="n">
        <v>14</v>
      </c>
      <c r="L100" s="1" t="n">
        <v>1402</v>
      </c>
      <c r="M100" s="1" t="n">
        <v>5</v>
      </c>
      <c r="N100" s="1" t="n">
        <v>1</v>
      </c>
      <c r="O100" s="1" t="n">
        <v>1</v>
      </c>
      <c r="P100" s="2" t="n">
        <v>9</v>
      </c>
      <c r="Q100" s="1" t="n">
        <v>18</v>
      </c>
      <c r="R100" s="1" t="n">
        <v>1407</v>
      </c>
      <c r="S100" s="1" t="n">
        <v>2</v>
      </c>
      <c r="T100" s="1" t="n">
        <v>1</v>
      </c>
      <c r="U100" s="1" t="n">
        <v>1</v>
      </c>
      <c r="W100" s="1" t="n">
        <v>102</v>
      </c>
      <c r="X100" s="1" t="n">
        <v>1289</v>
      </c>
      <c r="Y100" s="1" t="n">
        <v>3</v>
      </c>
      <c r="AA100" s="1" t="n">
        <v>1</v>
      </c>
    </row>
    <row r="101" customFormat="false" ht="13.8" hidden="false" customHeight="false" outlineLevel="0" collapsed="false">
      <c r="A101" s="1" t="s">
        <v>763</v>
      </c>
      <c r="B101" s="30" t="e">
        <f aca="false">(generell!$C$2-#REF!)/generell!$G$8*generell!$F$9+1</f>
        <v>#REF!</v>
      </c>
      <c r="C101" s="30" t="e">
        <f aca="false">(#REF!-generell!$B$5)/generell!$G$10*generell!$F$11+1</f>
        <v>#REF!</v>
      </c>
      <c r="D101" s="1" t="n">
        <v>8</v>
      </c>
      <c r="E101" s="1" t="n">
        <v>1042</v>
      </c>
      <c r="F101" s="1" t="n">
        <v>4</v>
      </c>
      <c r="J101" s="37" t="n">
        <v>7</v>
      </c>
      <c r="K101" s="1" t="n">
        <v>12</v>
      </c>
      <c r="L101" s="1" t="n">
        <v>1047</v>
      </c>
      <c r="M101" s="1" t="n">
        <v>11</v>
      </c>
      <c r="O101" s="1" t="n">
        <v>1</v>
      </c>
      <c r="P101" s="2" t="n">
        <v>10</v>
      </c>
      <c r="Q101" s="1" t="n">
        <v>13</v>
      </c>
      <c r="R101" s="1" t="n">
        <v>1110</v>
      </c>
      <c r="S101" s="1" t="n">
        <v>18</v>
      </c>
      <c r="U101" s="1" t="n">
        <v>1</v>
      </c>
      <c r="W101" s="1" t="n">
        <v>56</v>
      </c>
      <c r="X101" s="1" t="n">
        <v>1068</v>
      </c>
      <c r="Y101" s="1" t="n">
        <v>11</v>
      </c>
      <c r="Z101" s="1" t="n">
        <v>2</v>
      </c>
      <c r="AA101" s="1" t="n">
        <v>1</v>
      </c>
    </row>
    <row r="102" customFormat="false" ht="13.8" hidden="false" customHeight="false" outlineLevel="0" collapsed="false">
      <c r="A102" s="1" t="s">
        <v>764</v>
      </c>
      <c r="B102" s="30"/>
      <c r="C102" s="30"/>
      <c r="D102" s="1" t="n">
        <v>16</v>
      </c>
      <c r="E102" s="1" t="n">
        <v>753</v>
      </c>
      <c r="J102" s="37" t="n">
        <v>8</v>
      </c>
      <c r="K102" s="1" t="n">
        <v>22</v>
      </c>
      <c r="L102" s="1" t="n">
        <v>778</v>
      </c>
      <c r="M102" s="1" t="n">
        <v>4</v>
      </c>
      <c r="P102" s="2" t="n">
        <v>11</v>
      </c>
      <c r="Q102" s="1" t="n">
        <v>30</v>
      </c>
      <c r="R102" s="1" t="n">
        <v>780</v>
      </c>
      <c r="S102" s="1" t="n">
        <v>5</v>
      </c>
      <c r="W102" s="0" t="n">
        <v>57</v>
      </c>
      <c r="X102" s="0" t="n">
        <v>707</v>
      </c>
      <c r="Y102" s="0" t="n">
        <v>6</v>
      </c>
    </row>
    <row r="103" customFormat="false" ht="13.8" hidden="false" customHeight="false" outlineLevel="0" collapsed="false">
      <c r="A103" s="1" t="s">
        <v>765</v>
      </c>
      <c r="B103" s="30" t="e">
        <f aca="false">(generell!$C$2-#REF!)/generell!$G$8*generell!$F$9+1</f>
        <v>#REF!</v>
      </c>
      <c r="C103" s="30" t="e">
        <f aca="false">(#REF!-generell!$B$5)/generell!$G$10*generell!$F$11+1</f>
        <v>#REF!</v>
      </c>
      <c r="D103" s="1" t="n">
        <v>2</v>
      </c>
      <c r="E103" s="1" t="n">
        <v>45</v>
      </c>
      <c r="F103" s="1" t="n">
        <v>806</v>
      </c>
      <c r="G103" s="1" t="n">
        <v>1</v>
      </c>
      <c r="J103" s="37" t="n">
        <v>12</v>
      </c>
      <c r="K103" s="1" t="n">
        <v>3</v>
      </c>
      <c r="L103" s="1" t="n">
        <v>28</v>
      </c>
      <c r="M103" s="1" t="n">
        <v>846</v>
      </c>
      <c r="O103" s="1" t="n">
        <v>1</v>
      </c>
      <c r="P103" s="2" t="n">
        <v>15</v>
      </c>
      <c r="Q103" s="1" t="n">
        <v>7</v>
      </c>
      <c r="R103" s="1" t="n">
        <v>12</v>
      </c>
      <c r="S103" s="1" t="n">
        <v>817</v>
      </c>
      <c r="T103" s="1" t="n">
        <v>10</v>
      </c>
      <c r="U103" s="1" t="n">
        <v>6</v>
      </c>
      <c r="W103" s="15" t="n">
        <v>5</v>
      </c>
      <c r="X103" s="15" t="n">
        <v>12</v>
      </c>
      <c r="Y103" s="15" t="n">
        <v>824</v>
      </c>
      <c r="Z103" s="15" t="n">
        <v>1</v>
      </c>
      <c r="AA103" s="15" t="n">
        <v>1</v>
      </c>
    </row>
    <row r="104" customFormat="false" ht="13.8" hidden="false" customHeight="false" outlineLevel="0" collapsed="false">
      <c r="A104" s="1" t="s">
        <v>766</v>
      </c>
      <c r="B104" s="30" t="e">
        <f aca="false">(generell!$C$2-#REF!)/generell!$G$8*generell!$F$9+1</f>
        <v>#REF!</v>
      </c>
      <c r="C104" s="30" t="e">
        <f aca="false">(#REF!-generell!$B$5)/generell!$G$10*generell!$F$11+1</f>
        <v>#REF!</v>
      </c>
      <c r="D104" s="1" t="n">
        <v>100</v>
      </c>
      <c r="E104" s="1" t="n">
        <v>65</v>
      </c>
      <c r="F104" s="1" t="n">
        <v>1465</v>
      </c>
      <c r="G104" s="1" t="n">
        <v>6</v>
      </c>
      <c r="J104" s="37" t="n">
        <v>13</v>
      </c>
      <c r="K104" s="1" t="n">
        <v>113</v>
      </c>
      <c r="L104" s="1" t="n">
        <v>60</v>
      </c>
      <c r="M104" s="1" t="n">
        <v>1576</v>
      </c>
      <c r="O104" s="1" t="n">
        <v>3</v>
      </c>
      <c r="P104" s="2" t="n">
        <v>16</v>
      </c>
      <c r="Q104" s="1" t="n">
        <v>214</v>
      </c>
      <c r="R104" s="1" t="n">
        <v>48</v>
      </c>
      <c r="S104" s="1" t="n">
        <v>1666</v>
      </c>
      <c r="U104" s="1" t="n">
        <v>1</v>
      </c>
      <c r="W104" s="1" t="n">
        <v>239</v>
      </c>
      <c r="X104" s="1" t="n">
        <v>30</v>
      </c>
      <c r="Y104" s="1" t="n">
        <v>1621</v>
      </c>
      <c r="Z104" s="1" t="n">
        <v>1</v>
      </c>
      <c r="AA104" s="1" t="n">
        <v>8</v>
      </c>
    </row>
    <row r="105" customFormat="false" ht="13.8" hidden="false" customHeight="false" outlineLevel="0" collapsed="false">
      <c r="A105" s="1" t="s">
        <v>767</v>
      </c>
      <c r="B105" s="30"/>
      <c r="C105" s="30"/>
      <c r="E105" s="1" t="n">
        <v>18</v>
      </c>
      <c r="F105" s="1" t="n">
        <v>609</v>
      </c>
      <c r="J105" s="37" t="n">
        <v>14</v>
      </c>
      <c r="K105" s="1" t="n">
        <v>11</v>
      </c>
      <c r="L105" s="1" t="n">
        <v>9</v>
      </c>
      <c r="M105" s="1" t="n">
        <v>723</v>
      </c>
      <c r="P105" s="2" t="n">
        <v>17</v>
      </c>
      <c r="Q105" s="1" t="n">
        <v>51</v>
      </c>
      <c r="R105" s="1" t="n">
        <v>18</v>
      </c>
      <c r="S105" s="1" t="n">
        <v>747</v>
      </c>
      <c r="W105" s="1" t="n">
        <v>70</v>
      </c>
      <c r="X105" s="1" t="n">
        <v>4</v>
      </c>
      <c r="Y105" s="1" t="n">
        <v>773</v>
      </c>
    </row>
    <row r="106" customFormat="false" ht="13.8" hidden="false" customHeight="false" outlineLevel="0" collapsed="false">
      <c r="A106" s="1" t="s">
        <v>768</v>
      </c>
      <c r="B106" s="30"/>
      <c r="C106" s="30"/>
      <c r="D106" s="1" t="n">
        <v>1</v>
      </c>
      <c r="E106" s="1" t="n">
        <v>300</v>
      </c>
      <c r="J106" s="37" t="n">
        <v>15</v>
      </c>
      <c r="K106" s="1" t="n">
        <v>1</v>
      </c>
      <c r="L106" s="1" t="n">
        <v>332</v>
      </c>
      <c r="M106" s="1" t="n">
        <v>6</v>
      </c>
      <c r="P106" s="2" t="n">
        <v>18</v>
      </c>
      <c r="Q106" s="1" t="n">
        <v>2</v>
      </c>
      <c r="R106" s="1" t="n">
        <v>311</v>
      </c>
      <c r="S106" s="1" t="n">
        <v>7</v>
      </c>
      <c r="W106" s="1" t="n">
        <v>19</v>
      </c>
      <c r="X106" s="1" t="n">
        <v>316</v>
      </c>
      <c r="Y106" s="1" t="n">
        <v>14</v>
      </c>
    </row>
    <row r="107" customFormat="false" ht="13.8" hidden="false" customHeight="false" outlineLevel="0" collapsed="false">
      <c r="A107" s="1" t="s">
        <v>769</v>
      </c>
      <c r="B107" s="30" t="e">
        <f aca="false">(generell!$C$2-#REF!)/generell!$G$8*generell!$F$9+1</f>
        <v>#REF!</v>
      </c>
      <c r="C107" s="30" t="e">
        <f aca="false">(#REF!-generell!$B$5)/generell!$G$10*generell!$F$11+1</f>
        <v>#REF!</v>
      </c>
      <c r="D107" s="1" t="n">
        <v>28</v>
      </c>
      <c r="E107" s="1" t="n">
        <v>787</v>
      </c>
      <c r="F107" s="1" t="n">
        <v>4</v>
      </c>
      <c r="J107" s="37" t="n">
        <v>16</v>
      </c>
      <c r="K107" s="1" t="n">
        <v>26</v>
      </c>
      <c r="L107" s="1" t="n">
        <v>814</v>
      </c>
      <c r="M107" s="1" t="n">
        <v>9</v>
      </c>
      <c r="P107" s="2" t="n">
        <v>19</v>
      </c>
      <c r="Q107" s="1" t="n">
        <v>11</v>
      </c>
      <c r="R107" s="1" t="n">
        <v>800</v>
      </c>
      <c r="S107" s="1" t="n">
        <v>9</v>
      </c>
      <c r="U107" s="1" t="n">
        <v>1</v>
      </c>
      <c r="W107" s="15" t="n">
        <v>11</v>
      </c>
      <c r="X107" s="15" t="n">
        <v>833</v>
      </c>
      <c r="Y107" s="15" t="n">
        <v>2</v>
      </c>
      <c r="Z107" s="15"/>
      <c r="AA107" s="15" t="n">
        <v>5</v>
      </c>
    </row>
    <row r="108" customFormat="false" ht="13.8" hidden="false" customHeight="false" outlineLevel="0" collapsed="false">
      <c r="A108" s="1" t="s">
        <v>770</v>
      </c>
      <c r="B108" s="30" t="e">
        <f aca="false">(generell!$C$2-#REF!)/generell!$G$8*generell!$F$9+1</f>
        <v>#REF!</v>
      </c>
      <c r="C108" s="30" t="e">
        <f aca="false">(#REF!-generell!$B$5)/generell!$G$10*generell!$F$11+1</f>
        <v>#REF!</v>
      </c>
      <c r="D108" s="1" t="n">
        <v>5</v>
      </c>
      <c r="E108" s="1" t="n">
        <v>666</v>
      </c>
      <c r="F108" s="1" t="n">
        <v>3</v>
      </c>
      <c r="J108" s="37" t="n">
        <v>19</v>
      </c>
      <c r="K108" s="1" t="n">
        <v>8</v>
      </c>
      <c r="L108" s="1" t="n">
        <v>711</v>
      </c>
      <c r="M108" s="1" t="n">
        <v>7</v>
      </c>
      <c r="P108" s="2" t="n">
        <v>7</v>
      </c>
      <c r="Q108" s="1" t="n">
        <v>9</v>
      </c>
      <c r="R108" s="1" t="n">
        <v>627</v>
      </c>
      <c r="S108" s="1" t="n">
        <v>24</v>
      </c>
      <c r="W108" s="15" t="n">
        <v>42</v>
      </c>
      <c r="X108" s="15" t="n">
        <v>612</v>
      </c>
      <c r="Y108" s="15" t="n">
        <v>7</v>
      </c>
      <c r="Z108" s="15"/>
      <c r="AA108" s="15"/>
    </row>
    <row r="109" customFormat="false" ht="13.8" hidden="false" customHeight="false" outlineLevel="0" collapsed="false">
      <c r="A109" s="1" t="s">
        <v>771</v>
      </c>
      <c r="B109" s="30" t="e">
        <f aca="false">(generell!$C$2-#REF!)/generell!$G$8*generell!$F$9+1</f>
        <v>#REF!</v>
      </c>
      <c r="C109" s="30" t="e">
        <f aca="false">(#REF!-generell!$B$5)/generell!$G$10*generell!$F$11+1</f>
        <v>#REF!</v>
      </c>
      <c r="D109" s="1" t="n">
        <v>11</v>
      </c>
      <c r="E109" s="1" t="n">
        <v>1151</v>
      </c>
      <c r="F109" s="1" t="n">
        <v>4</v>
      </c>
      <c r="J109" s="37" t="n">
        <v>20</v>
      </c>
      <c r="K109" s="1" t="n">
        <v>25</v>
      </c>
      <c r="L109" s="1" t="n">
        <v>1096</v>
      </c>
      <c r="M109" s="1" t="n">
        <v>6</v>
      </c>
      <c r="O109" s="1" t="n">
        <v>1</v>
      </c>
      <c r="P109" s="2" t="n">
        <v>21</v>
      </c>
      <c r="Q109" s="1" t="n">
        <v>102</v>
      </c>
      <c r="R109" s="1" t="n">
        <v>1064</v>
      </c>
      <c r="S109" s="1" t="n">
        <v>13</v>
      </c>
      <c r="U109" s="1" t="n">
        <v>1</v>
      </c>
      <c r="W109" s="1" t="n">
        <v>80</v>
      </c>
      <c r="X109" s="1" t="n">
        <v>1113</v>
      </c>
      <c r="Y109" s="1" t="n">
        <v>19</v>
      </c>
      <c r="Z109" s="1" t="n">
        <v>1</v>
      </c>
    </row>
    <row r="110" customFormat="false" ht="13.8" hidden="false" customHeight="false" outlineLevel="0" collapsed="false">
      <c r="A110" s="1" t="s">
        <v>772</v>
      </c>
      <c r="B110" s="30" t="e">
        <f aca="false">(generell!$C$2-#REF!)/generell!$G$8*generell!$F$9+1</f>
        <v>#REF!</v>
      </c>
      <c r="C110" s="30" t="e">
        <f aca="false">(#REF!-generell!$B$5)/generell!$G$10*generell!$F$11+1</f>
        <v>#REF!</v>
      </c>
      <c r="D110" s="1" t="n">
        <v>2</v>
      </c>
      <c r="E110" s="1" t="n">
        <v>128</v>
      </c>
      <c r="F110" s="1" t="n">
        <v>1</v>
      </c>
      <c r="J110" s="37" t="n">
        <v>22</v>
      </c>
      <c r="K110" s="1" t="n">
        <v>1</v>
      </c>
      <c r="L110" s="1" t="n">
        <v>133</v>
      </c>
      <c r="M110" s="1" t="n">
        <v>1</v>
      </c>
      <c r="P110" s="2" t="n">
        <v>28</v>
      </c>
      <c r="R110" s="1" t="n">
        <v>140</v>
      </c>
      <c r="S110" s="1" t="n">
        <v>2</v>
      </c>
      <c r="W110" s="15" t="n">
        <v>1</v>
      </c>
      <c r="X110" s="15" t="n">
        <v>127</v>
      </c>
      <c r="Y110" s="15"/>
      <c r="Z110" s="15"/>
      <c r="AA110" s="15"/>
    </row>
    <row r="111" customFormat="false" ht="13.8" hidden="false" customHeight="false" outlineLevel="0" collapsed="false">
      <c r="A111" s="1" t="s">
        <v>773</v>
      </c>
      <c r="B111" s="30" t="e">
        <f aca="false">(generell!$C$2-#REF!)/generell!$G$8*generell!$F$9+1</f>
        <v>#REF!</v>
      </c>
      <c r="C111" s="30" t="e">
        <f aca="false">(#REF!-generell!$B$5)/generell!$G$10*generell!$F$11+1</f>
        <v>#REF!</v>
      </c>
      <c r="E111" s="1" t="n">
        <v>619</v>
      </c>
      <c r="J111" s="37" t="n">
        <v>23</v>
      </c>
      <c r="K111" s="1" t="n">
        <v>8</v>
      </c>
      <c r="L111" s="1" t="n">
        <v>585</v>
      </c>
      <c r="M111" s="1" t="n">
        <v>6</v>
      </c>
      <c r="P111" s="2" t="n">
        <v>23</v>
      </c>
      <c r="Q111" s="1" t="n">
        <v>7</v>
      </c>
      <c r="R111" s="1" t="n">
        <v>531</v>
      </c>
      <c r="S111" s="1" t="n">
        <v>4</v>
      </c>
      <c r="W111" s="1" t="n">
        <v>35</v>
      </c>
      <c r="X111" s="1" t="n">
        <v>498</v>
      </c>
      <c r="Y111" s="1" t="n">
        <v>13</v>
      </c>
      <c r="AA111" s="1" t="n">
        <v>1</v>
      </c>
    </row>
    <row r="112" customFormat="false" ht="13.8" hidden="false" customHeight="false" outlineLevel="0" collapsed="false">
      <c r="A112" s="1" t="s">
        <v>774</v>
      </c>
      <c r="B112" s="30" t="e">
        <f aca="false">(generell!$C$2-#REF!)/generell!$G$8*generell!$F$9+1</f>
        <v>#REF!</v>
      </c>
      <c r="C112" s="30" t="e">
        <f aca="false">(#REF!-generell!$B$5)/generell!$G$10*generell!$F$11+1</f>
        <v>#REF!</v>
      </c>
      <c r="D112" s="1" t="n">
        <v>64</v>
      </c>
      <c r="E112" s="1" t="n">
        <v>437</v>
      </c>
      <c r="F112" s="1" t="n">
        <v>1</v>
      </c>
      <c r="J112" s="37" t="n">
        <v>1</v>
      </c>
      <c r="K112" s="1" t="n">
        <v>14</v>
      </c>
      <c r="L112" s="1" t="n">
        <v>434</v>
      </c>
      <c r="M112" s="1" t="n">
        <v>7</v>
      </c>
      <c r="P112" s="2" t="n">
        <v>1</v>
      </c>
      <c r="Q112" s="1" t="n">
        <v>5</v>
      </c>
      <c r="R112" s="1" t="n">
        <v>441</v>
      </c>
      <c r="W112" s="1" t="n">
        <v>25</v>
      </c>
      <c r="X112" s="1" t="n">
        <v>408</v>
      </c>
      <c r="Y112" s="1" t="n">
        <v>9</v>
      </c>
    </row>
    <row r="113" customFormat="false" ht="13.8" hidden="false" customHeight="false" outlineLevel="0" collapsed="false">
      <c r="A113" s="1" t="s">
        <v>775</v>
      </c>
      <c r="B113" s="30" t="e">
        <f aca="false">(generell!$C$2-#REF!)/generell!$G$8*generell!$F$9+1</f>
        <v>#REF!</v>
      </c>
      <c r="C113" s="30" t="e">
        <f aca="false">(#REF!-generell!$B$5)/generell!$G$10*generell!$F$11+1</f>
        <v>#REF!</v>
      </c>
      <c r="D113" s="1" t="n">
        <v>7</v>
      </c>
      <c r="E113" s="1" t="n">
        <v>799</v>
      </c>
      <c r="G113" s="1" t="n">
        <v>4</v>
      </c>
      <c r="J113" s="37" t="n">
        <v>9</v>
      </c>
      <c r="K113" s="1" t="n">
        <v>13</v>
      </c>
      <c r="L113" s="1" t="n">
        <v>841</v>
      </c>
      <c r="M113" s="1" t="n">
        <v>10</v>
      </c>
      <c r="N113" s="1" t="n">
        <v>4</v>
      </c>
      <c r="P113" s="2" t="n">
        <v>12</v>
      </c>
      <c r="Q113" s="1" t="n">
        <v>5</v>
      </c>
      <c r="R113" s="1" t="n">
        <v>884</v>
      </c>
      <c r="S113" s="1" t="n">
        <v>6</v>
      </c>
      <c r="W113" s="1" t="n">
        <v>26</v>
      </c>
      <c r="X113" s="1" t="n">
        <v>920</v>
      </c>
      <c r="Y113" s="1" t="n">
        <v>1</v>
      </c>
      <c r="AA113" s="1" t="n">
        <v>1</v>
      </c>
    </row>
    <row r="114" customFormat="false" ht="13.8" hidden="false" customHeight="false" outlineLevel="0" collapsed="false">
      <c r="A114" s="1" t="s">
        <v>776</v>
      </c>
      <c r="B114" s="30" t="e">
        <f aca="false">(generell!$C$2-#REF!)/generell!$G$8*generell!$F$9+1</f>
        <v>#REF!</v>
      </c>
      <c r="C114" s="30" t="e">
        <f aca="false">(#REF!-generell!$B$5)/generell!$G$10*generell!$F$11+1</f>
        <v>#REF!</v>
      </c>
      <c r="D114" s="1" t="n">
        <v>26</v>
      </c>
      <c r="E114" s="1" t="n">
        <v>31</v>
      </c>
      <c r="F114" s="1" t="n">
        <v>705</v>
      </c>
      <c r="J114" s="37" t="n">
        <v>24</v>
      </c>
      <c r="K114" s="1" t="n">
        <v>25</v>
      </c>
      <c r="L114" s="1" t="n">
        <v>27</v>
      </c>
      <c r="M114" s="1" t="n">
        <v>799</v>
      </c>
      <c r="O114" s="1" t="n">
        <v>1</v>
      </c>
      <c r="P114" s="2" t="n">
        <v>24</v>
      </c>
      <c r="Q114" s="1" t="n">
        <v>42</v>
      </c>
      <c r="R114" s="1" t="n">
        <v>22</v>
      </c>
      <c r="S114" s="1" t="n">
        <v>823</v>
      </c>
      <c r="U114" s="1" t="n">
        <v>1</v>
      </c>
      <c r="W114" s="1" t="n">
        <v>79</v>
      </c>
      <c r="X114" s="1" t="n">
        <v>10</v>
      </c>
      <c r="Y114" s="1" t="n">
        <v>869</v>
      </c>
      <c r="Z114" s="1" t="n">
        <v>1</v>
      </c>
      <c r="AA114" s="1" t="n">
        <v>44</v>
      </c>
    </row>
    <row r="115" customFormat="false" ht="13.8" hidden="false" customHeight="false" outlineLevel="0" collapsed="false">
      <c r="A115" s="1" t="s">
        <v>777</v>
      </c>
      <c r="B115" s="30" t="e">
        <f aca="false">(generell!$C$2-#REF!)/generell!$G$8*generell!$F$9+1</f>
        <v>#REF!</v>
      </c>
      <c r="C115" s="30" t="e">
        <f aca="false">(#REF!-generell!$B$5)/generell!$G$10*generell!$F$11+1</f>
        <v>#REF!</v>
      </c>
      <c r="E115" s="1" t="n">
        <v>341</v>
      </c>
      <c r="F115" s="1" t="n">
        <v>3</v>
      </c>
      <c r="J115" s="37" t="n">
        <v>25</v>
      </c>
      <c r="L115" s="1" t="n">
        <v>332</v>
      </c>
      <c r="O115" s="1" t="n">
        <v>2</v>
      </c>
      <c r="P115" s="2" t="n">
        <v>32</v>
      </c>
      <c r="Q115" s="1" t="n">
        <v>7</v>
      </c>
      <c r="R115" s="1" t="n">
        <v>351</v>
      </c>
      <c r="W115" s="15" t="n">
        <v>4</v>
      </c>
      <c r="X115" s="15" t="n">
        <v>343</v>
      </c>
      <c r="Y115" s="15" t="n">
        <v>5</v>
      </c>
      <c r="Z115" s="15"/>
      <c r="AA115" s="15" t="n">
        <v>2</v>
      </c>
    </row>
    <row r="116" customFormat="false" ht="13.8" hidden="false" customHeight="false" outlineLevel="0" collapsed="false">
      <c r="A116" s="1" t="s">
        <v>778</v>
      </c>
      <c r="B116" s="30" t="e">
        <f aca="false">(generell!$C$2-#REF!)/generell!$G$8*generell!$F$9+1</f>
        <v>#REF!</v>
      </c>
      <c r="C116" s="30" t="e">
        <f aca="false">(#REF!-generell!$B$5)/generell!$G$10*generell!$F$11+1</f>
        <v>#REF!</v>
      </c>
      <c r="D116" s="1" t="n">
        <v>41</v>
      </c>
      <c r="E116" s="1" t="n">
        <v>1178</v>
      </c>
      <c r="F116" s="1" t="n">
        <v>16</v>
      </c>
      <c r="J116" s="37" t="n">
        <v>26</v>
      </c>
      <c r="K116" s="1" t="n">
        <v>107</v>
      </c>
      <c r="L116" s="1" t="n">
        <v>1130</v>
      </c>
      <c r="M116" s="1" t="n">
        <v>13</v>
      </c>
      <c r="O116" s="1" t="n">
        <v>1</v>
      </c>
      <c r="P116" s="2" t="n">
        <v>25</v>
      </c>
      <c r="Q116" s="1" t="n">
        <v>179</v>
      </c>
      <c r="R116" s="1" t="n">
        <v>1136</v>
      </c>
      <c r="S116" s="1" t="n">
        <v>17</v>
      </c>
      <c r="U116" s="1" t="n">
        <v>1</v>
      </c>
      <c r="W116" s="1" t="n">
        <v>268</v>
      </c>
      <c r="X116" s="1" t="n">
        <v>1028</v>
      </c>
      <c r="Y116" s="1" t="n">
        <v>16</v>
      </c>
      <c r="Z116" s="1" t="n">
        <v>8</v>
      </c>
      <c r="AA116" s="1" t="n">
        <v>1</v>
      </c>
    </row>
    <row r="117" customFormat="false" ht="13.8" hidden="false" customHeight="false" outlineLevel="0" collapsed="false">
      <c r="A117" s="1" t="s">
        <v>779</v>
      </c>
      <c r="B117" s="30" t="e">
        <f aca="false">(generell!$C$2-#REF!)/generell!$G$8*generell!$F$9+1</f>
        <v>#REF!</v>
      </c>
      <c r="C117" s="30" t="e">
        <f aca="false">(#REF!-generell!$B$5)/generell!$G$10*generell!$F$11+1</f>
        <v>#REF!</v>
      </c>
      <c r="D117" s="1" t="n">
        <v>2</v>
      </c>
      <c r="E117" s="1" t="n">
        <v>537</v>
      </c>
      <c r="F117" s="1" t="n">
        <v>3</v>
      </c>
      <c r="J117" s="37" t="n">
        <v>27</v>
      </c>
      <c r="K117" s="1" t="n">
        <v>2</v>
      </c>
      <c r="L117" s="1" t="n">
        <v>481</v>
      </c>
      <c r="M117" s="1" t="n">
        <v>8</v>
      </c>
    </row>
    <row r="118" customFormat="false" ht="13.8" hidden="false" customHeight="false" outlineLevel="0" collapsed="false">
      <c r="A118" s="1" t="s">
        <v>780</v>
      </c>
      <c r="B118" s="30" t="e">
        <f aca="false">(generell!$C$2-#REF!)/generell!$G$8*generell!$F$9+1</f>
        <v>#REF!</v>
      </c>
      <c r="C118" s="30" t="e">
        <f aca="false">(#REF!-generell!$B$5)/generell!$G$10*generell!$F$11+1</f>
        <v>#REF!</v>
      </c>
      <c r="D118" s="1" t="n">
        <v>7</v>
      </c>
      <c r="E118" s="1" t="n">
        <v>18</v>
      </c>
      <c r="F118" s="1" t="n">
        <v>998</v>
      </c>
      <c r="J118" s="37" t="n">
        <v>28</v>
      </c>
      <c r="K118" s="1" t="n">
        <v>7</v>
      </c>
      <c r="L118" s="1" t="n">
        <v>3</v>
      </c>
      <c r="M118" s="1" t="n">
        <v>1040</v>
      </c>
      <c r="N118" s="1" t="n">
        <v>4</v>
      </c>
      <c r="O118" s="1" t="n">
        <v>1</v>
      </c>
      <c r="P118" s="2" t="n">
        <v>26</v>
      </c>
      <c r="Q118" s="1" t="n">
        <v>18</v>
      </c>
      <c r="R118" s="1" t="n">
        <v>20</v>
      </c>
      <c r="S118" s="1" t="n">
        <v>1083</v>
      </c>
      <c r="W118" s="1" t="n">
        <v>17</v>
      </c>
      <c r="X118" s="1" t="n">
        <v>15</v>
      </c>
      <c r="Y118" s="1" t="n">
        <v>1019</v>
      </c>
    </row>
    <row r="119" customFormat="false" ht="13.8" hidden="false" customHeight="false" outlineLevel="0" collapsed="false">
      <c r="A119" s="1" t="s">
        <v>781</v>
      </c>
      <c r="B119" s="30" t="e">
        <f aca="false">(generell!$C$2-#REF!)/generell!$G$8*generell!$F$9+1</f>
        <v>#REF!</v>
      </c>
      <c r="C119" s="30" t="e">
        <f aca="false">(#REF!-generell!$B$5)/generell!$G$10*generell!$F$11+1</f>
        <v>#REF!</v>
      </c>
      <c r="D119" s="1" t="n">
        <v>11</v>
      </c>
      <c r="E119" s="1" t="n">
        <v>485</v>
      </c>
      <c r="F119" s="1" t="n">
        <v>10</v>
      </c>
      <c r="J119" s="37" t="n">
        <v>29</v>
      </c>
      <c r="K119" s="1" t="n">
        <v>31</v>
      </c>
      <c r="L119" s="1" t="n">
        <v>497</v>
      </c>
      <c r="M119" s="1" t="n">
        <v>3</v>
      </c>
      <c r="O119" s="1" t="n">
        <v>1</v>
      </c>
      <c r="P119" s="2" t="n">
        <v>27</v>
      </c>
      <c r="Q119" s="1" t="n">
        <v>52</v>
      </c>
      <c r="R119" s="1" t="n">
        <v>466</v>
      </c>
      <c r="S119" s="1" t="n">
        <v>11</v>
      </c>
      <c r="W119" s="1" t="n">
        <v>50</v>
      </c>
      <c r="X119" s="1" t="n">
        <v>455</v>
      </c>
      <c r="Y119" s="1" t="n">
        <v>3</v>
      </c>
    </row>
    <row r="120" customFormat="false" ht="13.8" hidden="false" customHeight="false" outlineLevel="0" collapsed="false">
      <c r="A120" s="1" t="s">
        <v>782</v>
      </c>
      <c r="B120" s="30" t="e">
        <f aca="false">(generell!$C$2-#REF!)/generell!$G$8*generell!$F$9+1</f>
        <v>#REF!</v>
      </c>
      <c r="C120" s="30" t="e">
        <f aca="false">(#REF!-generell!$B$5)/generell!$G$10*generell!$F$11+1</f>
        <v>#REF!</v>
      </c>
      <c r="D120" s="1" t="n">
        <v>10</v>
      </c>
      <c r="E120" s="1" t="n">
        <v>701</v>
      </c>
      <c r="F120" s="1" t="n">
        <v>6</v>
      </c>
      <c r="J120" s="37" t="n">
        <v>31</v>
      </c>
      <c r="K120" s="1" t="n">
        <v>5</v>
      </c>
      <c r="L120" s="1" t="n">
        <v>894</v>
      </c>
      <c r="M120" s="1" t="n">
        <v>2</v>
      </c>
      <c r="P120" s="2" t="n">
        <v>33</v>
      </c>
      <c r="Q120" s="1" t="n">
        <v>25</v>
      </c>
      <c r="R120" s="1" t="n">
        <v>827</v>
      </c>
      <c r="S120" s="1" t="n">
        <v>2</v>
      </c>
      <c r="W120" s="0" t="n">
        <v>16</v>
      </c>
      <c r="X120" s="0" t="n">
        <v>973</v>
      </c>
      <c r="Y120" s="15"/>
      <c r="Z120" s="15"/>
      <c r="AA120" s="15"/>
    </row>
    <row r="121" customFormat="false" ht="13.8" hidden="false" customHeight="false" outlineLevel="0" collapsed="false">
      <c r="A121" s="1" t="s">
        <v>783</v>
      </c>
      <c r="B121" s="30" t="e">
        <f aca="false">(generell!$C$2-#REF!)/generell!$G$8*generell!$F$9+1</f>
        <v>#REF!</v>
      </c>
      <c r="C121" s="30" t="e">
        <f aca="false">(#REF!-generell!$B$5)/generell!$G$10*generell!$F$11+1</f>
        <v>#REF!</v>
      </c>
      <c r="E121" s="1" t="n">
        <v>311</v>
      </c>
      <c r="H121" s="1" t="n">
        <v>4</v>
      </c>
      <c r="J121" s="37" t="n">
        <v>32</v>
      </c>
      <c r="K121" s="1" t="n">
        <v>4</v>
      </c>
      <c r="L121" s="1" t="n">
        <v>305</v>
      </c>
      <c r="O121" s="1" t="n">
        <v>7</v>
      </c>
      <c r="P121" s="2" t="n">
        <v>29</v>
      </c>
      <c r="Q121" s="1" t="n">
        <v>26</v>
      </c>
      <c r="R121" s="1" t="n">
        <v>300</v>
      </c>
      <c r="W121" s="15" t="n">
        <v>45</v>
      </c>
      <c r="X121" s="15" t="n">
        <v>282</v>
      </c>
    </row>
    <row r="122" customFormat="false" ht="13.8" hidden="false" customHeight="false" outlineLevel="0" collapsed="false">
      <c r="A122" s="1" t="s">
        <v>784</v>
      </c>
      <c r="B122" s="30" t="e">
        <f aca="false">(generell!$C$2-#REF!)/generell!$G$8*generell!$F$9+1</f>
        <v>#REF!</v>
      </c>
      <c r="C122" s="30" t="e">
        <f aca="false">(#REF!-generell!$B$5)/generell!$G$10*generell!$F$11+1</f>
        <v>#REF!</v>
      </c>
      <c r="D122" s="1" t="n">
        <v>44</v>
      </c>
      <c r="E122" s="1" t="n">
        <v>30</v>
      </c>
      <c r="F122" s="1" t="n">
        <v>252</v>
      </c>
      <c r="G122" s="1" t="n">
        <v>3</v>
      </c>
      <c r="J122" s="37" t="n">
        <v>33</v>
      </c>
      <c r="K122" s="1" t="n">
        <v>45</v>
      </c>
      <c r="L122" s="1" t="n">
        <v>6</v>
      </c>
      <c r="M122" s="1" t="n">
        <v>263</v>
      </c>
      <c r="O122" s="1" t="n">
        <v>32</v>
      </c>
      <c r="P122" s="2" t="n">
        <v>30</v>
      </c>
      <c r="Q122" s="1" t="n">
        <v>58</v>
      </c>
      <c r="R122" s="1" t="n">
        <v>50</v>
      </c>
      <c r="S122" s="1" t="n">
        <v>238</v>
      </c>
      <c r="U122" s="1" t="n">
        <v>1</v>
      </c>
      <c r="W122" s="1" t="n">
        <v>95</v>
      </c>
      <c r="X122" s="1" t="n">
        <v>36</v>
      </c>
      <c r="Y122" s="1" t="n">
        <v>241</v>
      </c>
      <c r="AA122" s="1" t="n">
        <v>46</v>
      </c>
    </row>
    <row r="123" customFormat="false" ht="13.8" hidden="false" customHeight="false" outlineLevel="0" collapsed="false">
      <c r="A123" s="1" t="s">
        <v>785</v>
      </c>
      <c r="B123" s="30" t="e">
        <f aca="false">(generell!$C$2-#REF!)/generell!$G$8*generell!$F$9+1</f>
        <v>#REF!</v>
      </c>
      <c r="C123" s="30" t="e">
        <f aca="false">(#REF!-generell!$B$5)/generell!$G$10*generell!$F$11+1</f>
        <v>#REF!</v>
      </c>
      <c r="E123" s="1" t="n">
        <v>37</v>
      </c>
      <c r="F123" s="1" t="n">
        <v>641</v>
      </c>
      <c r="J123" s="37" t="n">
        <v>2</v>
      </c>
      <c r="K123" s="1" t="n">
        <v>7</v>
      </c>
      <c r="L123" s="1" t="n">
        <v>43</v>
      </c>
      <c r="M123" s="1" t="n">
        <v>771</v>
      </c>
      <c r="P123" s="2" t="n">
        <v>2</v>
      </c>
      <c r="Q123" s="1" t="n">
        <v>6</v>
      </c>
      <c r="R123" s="1" t="n">
        <v>32</v>
      </c>
      <c r="S123" s="1" t="n">
        <v>800</v>
      </c>
      <c r="W123" s="1" t="n">
        <v>41</v>
      </c>
      <c r="X123" s="1" t="n">
        <v>20</v>
      </c>
      <c r="Y123" s="1" t="n">
        <v>864</v>
      </c>
    </row>
    <row r="124" customFormat="false" ht="13.8" hidden="false" customHeight="false" outlineLevel="0" collapsed="false">
      <c r="A124" s="1" t="s">
        <v>786</v>
      </c>
      <c r="B124" s="30" t="e">
        <f aca="false">(generell!$C$2-#REF!)/generell!$G$8*generell!$F$9+1</f>
        <v>#REF!</v>
      </c>
      <c r="C124" s="30" t="e">
        <f aca="false">(#REF!-generell!$B$5)/generell!$G$10*generell!$F$11+1</f>
        <v>#REF!</v>
      </c>
      <c r="D124" s="1" t="n">
        <v>625</v>
      </c>
      <c r="E124" s="1" t="n">
        <v>89</v>
      </c>
      <c r="F124" s="1" t="n">
        <v>10</v>
      </c>
      <c r="J124" s="37" t="n">
        <v>10</v>
      </c>
      <c r="K124" s="1" t="n">
        <v>637</v>
      </c>
      <c r="L124" s="1" t="n">
        <v>89</v>
      </c>
      <c r="M124" s="1" t="n">
        <v>22</v>
      </c>
      <c r="O124" s="1" t="n">
        <v>8</v>
      </c>
      <c r="P124" s="2" t="n">
        <v>13</v>
      </c>
      <c r="Q124" s="1" t="n">
        <v>687</v>
      </c>
      <c r="R124" s="1" t="n">
        <v>60</v>
      </c>
      <c r="S124" s="1" t="n">
        <v>31</v>
      </c>
      <c r="U124" s="1" t="n">
        <v>3</v>
      </c>
      <c r="W124" s="1" t="n">
        <v>800</v>
      </c>
      <c r="X124" s="1" t="n">
        <v>53</v>
      </c>
      <c r="Y124" s="1" t="n">
        <v>10</v>
      </c>
      <c r="AA124" s="1" t="n">
        <v>5</v>
      </c>
    </row>
    <row r="125" customFormat="false" ht="13.8" hidden="false" customHeight="false" outlineLevel="0" collapsed="false">
      <c r="A125" s="1" t="s">
        <v>787</v>
      </c>
      <c r="B125" s="30"/>
      <c r="C125" s="30"/>
      <c r="D125" s="1" t="n">
        <v>452</v>
      </c>
      <c r="E125" s="1" t="n">
        <v>21</v>
      </c>
      <c r="F125" s="1" t="n">
        <v>20</v>
      </c>
      <c r="H125" s="1" t="n">
        <v>1</v>
      </c>
      <c r="J125" s="37" t="n">
        <v>21</v>
      </c>
      <c r="K125" s="1" t="n">
        <v>438</v>
      </c>
      <c r="L125" s="1" t="n">
        <v>28</v>
      </c>
      <c r="M125" s="1" t="n">
        <v>14</v>
      </c>
      <c r="P125" s="2" t="n">
        <v>22</v>
      </c>
      <c r="Q125" s="1" t="n">
        <v>429</v>
      </c>
      <c r="R125" s="1" t="n">
        <v>19</v>
      </c>
      <c r="S125" s="1" t="n">
        <v>13</v>
      </c>
      <c r="W125" s="1" t="n">
        <v>441</v>
      </c>
      <c r="X125" s="1" t="n">
        <v>13</v>
      </c>
      <c r="Y125" s="1" t="n">
        <v>5</v>
      </c>
    </row>
    <row r="126" customFormat="false" ht="13.8" hidden="false" customHeight="false" outlineLevel="0" collapsed="false">
      <c r="A126" s="1" t="s">
        <v>788</v>
      </c>
      <c r="B126" s="30"/>
      <c r="C126" s="30"/>
      <c r="D126" s="1" t="n">
        <v>3</v>
      </c>
      <c r="E126" s="1" t="n">
        <v>615</v>
      </c>
      <c r="J126" s="37" t="n">
        <v>3</v>
      </c>
      <c r="K126" s="1" t="n">
        <v>7</v>
      </c>
      <c r="L126" s="1" t="n">
        <v>569</v>
      </c>
      <c r="P126" s="2" t="n">
        <v>3</v>
      </c>
      <c r="Q126" s="1" t="n">
        <v>6</v>
      </c>
      <c r="R126" s="15" t="n">
        <v>523</v>
      </c>
      <c r="W126" s="1" t="n">
        <v>50</v>
      </c>
      <c r="X126" s="1" t="n">
        <v>518</v>
      </c>
      <c r="Y126" s="1" t="n">
        <v>1</v>
      </c>
      <c r="AA126" s="1" t="n">
        <v>2</v>
      </c>
    </row>
    <row r="127" customFormat="false" ht="13.8" hidden="false" customHeight="false" outlineLevel="0" collapsed="false">
      <c r="A127" s="1" t="s">
        <v>789</v>
      </c>
      <c r="B127" s="30" t="e">
        <f aca="false">(generell!$C$2-#REF!)/generell!$G$8*generell!$F$9+1</f>
        <v>#REF!</v>
      </c>
      <c r="C127" s="30" t="e">
        <f aca="false">(#REF!-generell!$B$5)/generell!$G$10*generell!$F$11+1</f>
        <v>#REF!</v>
      </c>
      <c r="D127" s="1" t="n">
        <v>7</v>
      </c>
      <c r="E127" s="1" t="n">
        <v>405</v>
      </c>
      <c r="F127" s="1" t="n">
        <v>2</v>
      </c>
      <c r="J127" s="37" t="n">
        <v>11</v>
      </c>
      <c r="K127" s="1" t="n">
        <v>1</v>
      </c>
      <c r="L127" s="1" t="n">
        <v>404</v>
      </c>
      <c r="M127" s="1" t="n">
        <v>3</v>
      </c>
      <c r="P127" s="2" t="n">
        <v>14</v>
      </c>
      <c r="Q127" s="15" t="n">
        <v>2</v>
      </c>
      <c r="R127" s="15" t="n">
        <v>401</v>
      </c>
      <c r="S127" s="1" t="n">
        <v>1</v>
      </c>
      <c r="W127" s="15" t="n">
        <v>17</v>
      </c>
      <c r="X127" s="15" t="n">
        <v>414</v>
      </c>
      <c r="Y127" s="15" t="n">
        <v>2</v>
      </c>
      <c r="Z127" s="15"/>
      <c r="AA127" s="15" t="n">
        <v>1</v>
      </c>
      <c r="AC127" s="15"/>
      <c r="AD127" s="15"/>
      <c r="AE127" s="15"/>
      <c r="AF127" s="15"/>
      <c r="AG127" s="15"/>
      <c r="AI127" s="15"/>
    </row>
    <row r="128" customFormat="false" ht="13.8" hidden="false" customHeight="false" outlineLevel="0" collapsed="false">
      <c r="A128" s="1" t="s">
        <v>790</v>
      </c>
      <c r="B128" s="30" t="e">
        <f aca="false">(generell!$C$2-#REF!)/generell!$G$8*generell!$F$9+1</f>
        <v>#REF!</v>
      </c>
      <c r="C128" s="30" t="e">
        <f aca="false">(#REF!-generell!$B$5)/generell!$G$10*generell!$F$11+1</f>
        <v>#REF!</v>
      </c>
      <c r="D128" s="1" t="n">
        <v>2</v>
      </c>
      <c r="E128" s="1" t="n">
        <v>220</v>
      </c>
      <c r="J128" s="37" t="n">
        <v>34</v>
      </c>
      <c r="L128" s="1" t="n">
        <v>230</v>
      </c>
      <c r="P128" s="2" t="n">
        <v>31</v>
      </c>
      <c r="R128" s="1" t="n">
        <v>220</v>
      </c>
      <c r="W128" s="1" t="n">
        <v>2</v>
      </c>
      <c r="X128" s="1" t="n">
        <v>212</v>
      </c>
      <c r="Z128" s="1" t="n">
        <v>1</v>
      </c>
    </row>
    <row r="129" customFormat="false" ht="13.8" hidden="false" customHeight="false" outlineLevel="0" collapsed="false">
      <c r="A129" s="1" t="s">
        <v>791</v>
      </c>
      <c r="B129" s="30" t="e">
        <f aca="false">(generell!$C$2-#REF!)/generell!$G$8*generell!$F$9+1</f>
        <v>#REF!</v>
      </c>
      <c r="C129" s="30" t="e">
        <f aca="false">(#REF!-generell!$B$5)/generell!$G$10*generell!$F$11+1</f>
        <v>#REF!</v>
      </c>
      <c r="D129" s="1" t="n">
        <v>17</v>
      </c>
      <c r="E129" s="1" t="n">
        <v>822</v>
      </c>
      <c r="F129" s="1" t="n">
        <v>9</v>
      </c>
      <c r="J129" s="37" t="n">
        <v>35</v>
      </c>
      <c r="K129" s="1" t="n">
        <v>19</v>
      </c>
      <c r="L129" s="1" t="n">
        <v>811</v>
      </c>
      <c r="M129" s="1" t="n">
        <v>18</v>
      </c>
      <c r="O129" s="1" t="n">
        <v>3</v>
      </c>
      <c r="P129" s="2" t="n">
        <v>35</v>
      </c>
      <c r="Q129" s="1" t="n">
        <v>27</v>
      </c>
      <c r="R129" s="1" t="n">
        <v>818</v>
      </c>
      <c r="S129" s="1" t="n">
        <v>9</v>
      </c>
      <c r="U129" s="1" t="n">
        <v>1</v>
      </c>
      <c r="W129" s="1" t="n">
        <v>50</v>
      </c>
      <c r="X129" s="1" t="n">
        <v>841</v>
      </c>
      <c r="Y129" s="1" t="n">
        <v>6</v>
      </c>
      <c r="Z129" s="1" t="n">
        <v>1</v>
      </c>
    </row>
    <row r="130" customFormat="false" ht="13.8" hidden="false" customHeight="false" outlineLevel="0" collapsed="false">
      <c r="A130" s="1" t="s">
        <v>792</v>
      </c>
      <c r="B130" s="30" t="e">
        <f aca="false">(generell!$C$2-#REF!)/generell!$G$8*generell!$F$9+1</f>
        <v>#REF!</v>
      </c>
      <c r="C130" s="30" t="e">
        <f aca="false">(#REF!-generell!$B$5)/generell!$G$10*generell!$F$11+1</f>
        <v>#REF!</v>
      </c>
      <c r="D130" s="1" t="n">
        <v>7</v>
      </c>
      <c r="E130" s="1" t="n">
        <v>18</v>
      </c>
      <c r="F130" s="1" t="n">
        <v>470</v>
      </c>
      <c r="J130" s="37" t="n">
        <v>36</v>
      </c>
      <c r="K130" s="1" t="n">
        <v>17</v>
      </c>
      <c r="L130" s="1" t="n">
        <v>7</v>
      </c>
      <c r="M130" s="1" t="n">
        <v>476</v>
      </c>
      <c r="P130" s="2" t="n">
        <v>36</v>
      </c>
      <c r="Q130" s="1" t="n">
        <v>9</v>
      </c>
      <c r="R130" s="1" t="n">
        <v>12</v>
      </c>
      <c r="S130" s="1" t="n">
        <v>477</v>
      </c>
      <c r="W130" s="1" t="n">
        <v>27</v>
      </c>
      <c r="X130" s="1" t="n">
        <v>7</v>
      </c>
      <c r="Y130" s="1" t="n">
        <v>461</v>
      </c>
      <c r="Z130" s="1" t="n">
        <v>2</v>
      </c>
    </row>
    <row r="131" customFormat="false" ht="13.8" hidden="false" customHeight="false" outlineLevel="0" collapsed="false">
      <c r="A131" s="1" t="s">
        <v>793</v>
      </c>
      <c r="B131" s="30" t="e">
        <f aca="false">(generell!$C$2-#REF!)/generell!$G$8*generell!$F$9+1</f>
        <v>#REF!</v>
      </c>
      <c r="C131" s="30" t="e">
        <f aca="false">(#REF!-generell!$B$5)/generell!$G$10*generell!$F$11+1</f>
        <v>#REF!</v>
      </c>
      <c r="D131" s="1" t="n">
        <v>1</v>
      </c>
      <c r="E131" s="1" t="n">
        <v>282</v>
      </c>
      <c r="F131" s="1" t="n">
        <v>2</v>
      </c>
      <c r="J131" s="37" t="n">
        <v>18</v>
      </c>
      <c r="L131" s="1" t="n">
        <v>288</v>
      </c>
      <c r="M131" s="1" t="n">
        <v>5</v>
      </c>
      <c r="O131" s="1" t="n">
        <v>8</v>
      </c>
      <c r="P131" s="2" t="n">
        <v>20</v>
      </c>
      <c r="Q131" s="15"/>
      <c r="R131" s="15" t="n">
        <v>293</v>
      </c>
      <c r="S131" s="1" t="n">
        <v>3</v>
      </c>
      <c r="U131" s="1" t="n">
        <v>10</v>
      </c>
      <c r="W131" s="1" t="n">
        <v>2</v>
      </c>
      <c r="X131" s="1" t="n">
        <v>279</v>
      </c>
      <c r="Y131" s="1" t="n">
        <v>3</v>
      </c>
      <c r="Z131" s="15"/>
      <c r="AA131" s="15" t="n">
        <v>16</v>
      </c>
      <c r="AC131" s="15"/>
      <c r="AD131" s="15"/>
      <c r="AE131" s="15"/>
      <c r="AF131" s="15"/>
      <c r="AG131" s="15"/>
      <c r="AH131" s="16"/>
    </row>
    <row r="132" customFormat="false" ht="13.8" hidden="false" customHeight="false" outlineLevel="0" collapsed="false">
      <c r="A132" s="1" t="s">
        <v>794</v>
      </c>
      <c r="B132" s="30" t="e">
        <f aca="false">(generell!$C$2-#REF!)/generell!$G$8*generell!$F$9+1</f>
        <v>#REF!</v>
      </c>
      <c r="C132" s="30" t="e">
        <f aca="false">(#REF!-generell!$B$5)/generell!$G$10*generell!$F$11+1</f>
        <v>#REF!</v>
      </c>
      <c r="D132" s="1" t="n">
        <v>3</v>
      </c>
      <c r="E132" s="1" t="n">
        <v>46</v>
      </c>
      <c r="F132" s="1" t="n">
        <v>442</v>
      </c>
      <c r="J132" s="37" t="n">
        <v>37</v>
      </c>
      <c r="L132" s="1" t="n">
        <v>36</v>
      </c>
      <c r="M132" s="1" t="n">
        <v>479</v>
      </c>
      <c r="P132" s="2" t="n">
        <v>6</v>
      </c>
      <c r="Q132" s="15"/>
      <c r="R132" s="15" t="n">
        <v>72</v>
      </c>
      <c r="S132" s="1" t="n">
        <v>479</v>
      </c>
      <c r="W132" s="15" t="n">
        <v>3</v>
      </c>
      <c r="X132" s="15" t="n">
        <v>48</v>
      </c>
      <c r="Y132" s="15" t="n">
        <v>514</v>
      </c>
      <c r="Z132" s="15"/>
      <c r="AA132" s="15" t="n">
        <v>5</v>
      </c>
      <c r="AC132" s="15"/>
      <c r="AD132" s="15"/>
      <c r="AE132" s="15"/>
      <c r="AF132" s="15"/>
      <c r="AG132" s="15"/>
      <c r="AH132" s="16"/>
    </row>
    <row r="133" customFormat="false" ht="13.8" hidden="false" customHeight="false" outlineLevel="0" collapsed="false">
      <c r="B133" s="30"/>
      <c r="C133" s="30"/>
      <c r="Q133" s="15"/>
      <c r="R133" s="15"/>
      <c r="W133" s="15"/>
      <c r="X133" s="15"/>
      <c r="Y133" s="15"/>
      <c r="Z133" s="15"/>
      <c r="AA133" s="15"/>
      <c r="AC133" s="15"/>
      <c r="AD133" s="15"/>
      <c r="AE133" s="15"/>
      <c r="AF133" s="15"/>
      <c r="AG133" s="15"/>
      <c r="AH133" s="16"/>
    </row>
    <row r="134" customFormat="false" ht="13.8" hidden="false" customHeight="false" outlineLevel="0" collapsed="false">
      <c r="A134" s="1" t="s">
        <v>795</v>
      </c>
      <c r="B134" s="30"/>
      <c r="C134" s="30"/>
      <c r="D134" s="1" t="n">
        <v>222</v>
      </c>
      <c r="E134" s="1" t="n">
        <v>2329</v>
      </c>
      <c r="F134" s="1" t="n">
        <v>112</v>
      </c>
      <c r="G134" s="1" t="n">
        <v>11</v>
      </c>
      <c r="H134" s="1" t="n">
        <v>5</v>
      </c>
      <c r="I134" s="1" t="n">
        <v>61</v>
      </c>
      <c r="K134" s="1" t="n">
        <v>355</v>
      </c>
      <c r="L134" s="1" t="n">
        <v>2410</v>
      </c>
      <c r="M134" s="1" t="n">
        <v>134</v>
      </c>
      <c r="N134" s="1" t="n">
        <v>17</v>
      </c>
      <c r="O134" s="1" t="n">
        <v>56</v>
      </c>
      <c r="Q134" s="0" t="n">
        <v>501</v>
      </c>
      <c r="R134" s="0" t="n">
        <v>2369</v>
      </c>
      <c r="S134" s="0" t="n">
        <v>135</v>
      </c>
      <c r="T134" s="1" t="n">
        <v>8</v>
      </c>
      <c r="U134" s="1" t="n">
        <v>56</v>
      </c>
      <c r="W134" s="15" t="n">
        <v>834</v>
      </c>
      <c r="X134" s="15" t="n">
        <v>2074</v>
      </c>
      <c r="Y134" s="1" t="n">
        <v>102</v>
      </c>
      <c r="Z134" s="15" t="n">
        <v>8</v>
      </c>
      <c r="AA134" s="15" t="n">
        <v>55</v>
      </c>
      <c r="AC134" s="15"/>
      <c r="AD134" s="15"/>
      <c r="AE134" s="15"/>
      <c r="AF134" s="15"/>
      <c r="AG134" s="15"/>
      <c r="AH134" s="16"/>
    </row>
    <row r="135" customFormat="false" ht="13.8" hidden="false" customHeight="false" outlineLevel="0" collapsed="false">
      <c r="A135" s="1" t="s">
        <v>796</v>
      </c>
      <c r="B135" s="30"/>
      <c r="C135" s="30"/>
      <c r="D135" s="1" t="n">
        <v>71</v>
      </c>
      <c r="E135" s="1" t="n">
        <v>1248</v>
      </c>
      <c r="F135" s="1" t="n">
        <v>31</v>
      </c>
      <c r="K135" s="1" t="n">
        <v>91</v>
      </c>
      <c r="L135" s="1" t="n">
        <v>1410</v>
      </c>
      <c r="M135" s="1" t="n">
        <v>42</v>
      </c>
      <c r="N135" s="1" t="n">
        <v>2</v>
      </c>
      <c r="O135" s="1" t="n">
        <v>3</v>
      </c>
      <c r="Q135" s="15" t="n">
        <v>130</v>
      </c>
      <c r="R135" s="15" t="n">
        <v>1446</v>
      </c>
      <c r="S135" s="1" t="n">
        <v>28</v>
      </c>
      <c r="T135" s="1" t="n">
        <v>2</v>
      </c>
      <c r="U135" s="1" t="n">
        <v>3</v>
      </c>
      <c r="W135" s="15" t="n">
        <v>218</v>
      </c>
      <c r="X135" s="15" t="n">
        <v>1290</v>
      </c>
      <c r="Y135" s="15" t="n">
        <v>24</v>
      </c>
      <c r="Z135" s="15" t="n">
        <v>2</v>
      </c>
      <c r="AA135" s="15" t="n">
        <v>1</v>
      </c>
      <c r="AC135" s="15"/>
      <c r="AD135" s="15"/>
      <c r="AE135" s="15"/>
      <c r="AF135" s="15"/>
      <c r="AG135" s="15"/>
      <c r="AH135" s="16"/>
    </row>
    <row r="136" customFormat="false" ht="13.8" hidden="false" customHeight="false" outlineLevel="0" collapsed="false">
      <c r="B136" s="30"/>
      <c r="C136" s="30"/>
      <c r="Q136" s="15"/>
      <c r="R136" s="15"/>
      <c r="W136" s="15"/>
      <c r="X136" s="15"/>
      <c r="Y136" s="15"/>
      <c r="Z136" s="15"/>
      <c r="AA136" s="15"/>
      <c r="AC136" s="15"/>
      <c r="AD136" s="15"/>
      <c r="AE136" s="15"/>
      <c r="AF136" s="15"/>
      <c r="AG136" s="15"/>
      <c r="AH136" s="16"/>
    </row>
    <row r="137" customFormat="false" ht="13.8" hidden="false" customHeight="false" outlineLevel="0" collapsed="false">
      <c r="A137" s="1" t="s">
        <v>797</v>
      </c>
      <c r="B137" s="30"/>
      <c r="C137" s="30"/>
      <c r="D137" s="1" t="n">
        <v>4665</v>
      </c>
      <c r="E137" s="1" t="n">
        <v>16425</v>
      </c>
      <c r="F137" s="1" t="n">
        <v>536</v>
      </c>
      <c r="G137" s="1" t="n">
        <v>104</v>
      </c>
      <c r="H137" s="1" t="n">
        <v>18</v>
      </c>
      <c r="I137" s="1" t="n">
        <v>469</v>
      </c>
      <c r="K137" s="1" t="n">
        <v>8104</v>
      </c>
      <c r="L137" s="1" t="n">
        <v>17390</v>
      </c>
      <c r="M137" s="1" t="n">
        <v>817</v>
      </c>
      <c r="N137" s="1" t="n">
        <v>171</v>
      </c>
      <c r="O137" s="1" t="n">
        <f aca="false">704+20+7</f>
        <v>731</v>
      </c>
      <c r="Q137" s="15" t="n">
        <v>13540</v>
      </c>
      <c r="R137" s="15" t="n">
        <v>17924</v>
      </c>
      <c r="S137" s="1" t="n">
        <v>955</v>
      </c>
      <c r="T137" s="1" t="n">
        <v>279</v>
      </c>
      <c r="U137" s="1" t="n">
        <f aca="false">765+13+2</f>
        <v>780</v>
      </c>
      <c r="W137" s="15" t="n">
        <v>15002</v>
      </c>
      <c r="X137" s="15" t="n">
        <v>17318</v>
      </c>
      <c r="Y137" s="15" t="n">
        <v>789</v>
      </c>
      <c r="Z137" s="15" t="n">
        <v>184</v>
      </c>
      <c r="AA137" s="15" t="n">
        <v>619</v>
      </c>
      <c r="AC137" s="15"/>
      <c r="AD137" s="15"/>
      <c r="AE137" s="15"/>
      <c r="AF137" s="15"/>
      <c r="AG137" s="15"/>
      <c r="AH137" s="16"/>
    </row>
    <row r="138" customFormat="false" ht="13.8" hidden="false" customHeight="false" outlineLevel="0" collapsed="false">
      <c r="B138" s="30"/>
      <c r="C138" s="30"/>
      <c r="Q138" s="15"/>
      <c r="R138" s="15"/>
      <c r="W138" s="15"/>
      <c r="X138" s="15"/>
      <c r="Y138" s="15"/>
      <c r="Z138" s="15"/>
      <c r="AA138" s="15"/>
      <c r="AC138" s="15"/>
      <c r="AD138" s="15"/>
      <c r="AE138" s="15"/>
      <c r="AF138" s="15"/>
      <c r="AG138" s="15"/>
      <c r="AH138" s="16"/>
    </row>
    <row r="139" customFormat="false" ht="13.8" hidden="false" customHeight="false" outlineLevel="0" collapsed="false">
      <c r="A139" s="12" t="s">
        <v>798</v>
      </c>
      <c r="B139" s="30"/>
      <c r="C139" s="30"/>
      <c r="D139" s="1" t="n">
        <f aca="false">SUM(D140:D170)</f>
        <v>31027</v>
      </c>
      <c r="E139" s="1" t="n">
        <f aca="false">SUM(E140:E170)</f>
        <v>211</v>
      </c>
      <c r="F139" s="1" t="n">
        <f aca="false">SUM(F140:F170)</f>
        <v>2</v>
      </c>
      <c r="G139" s="1" t="n">
        <f aca="false">SUM(G140:G170)</f>
        <v>3</v>
      </c>
      <c r="H139" s="1" t="n">
        <f aca="false">SUM(H140:H170)</f>
        <v>9</v>
      </c>
      <c r="I139" s="1" t="n">
        <f aca="false">SUM(I140:I170)</f>
        <v>0</v>
      </c>
      <c r="J139" s="1" t="n">
        <f aca="false">SUM(J140:J170)</f>
        <v>406</v>
      </c>
      <c r="K139" s="1" t="n">
        <f aca="false">SUM(K140:K170)</f>
        <v>34048</v>
      </c>
      <c r="L139" s="1" t="n">
        <f aca="false">SUM(L140:L170)</f>
        <v>140</v>
      </c>
      <c r="M139" s="1" t="n">
        <f aca="false">SUM(M140:M170)</f>
        <v>8</v>
      </c>
      <c r="N139" s="1" t="n">
        <f aca="false">SUM(N140:N170)</f>
        <v>21</v>
      </c>
      <c r="O139" s="1" t="n">
        <f aca="false">SUM(O140:O170)</f>
        <v>24</v>
      </c>
      <c r="P139" s="1" t="n">
        <f aca="false">SUM(P140:P170)</f>
        <v>406</v>
      </c>
      <c r="Q139" s="1" t="n">
        <f aca="false">SUM(Q140:Q170)</f>
        <v>37003</v>
      </c>
      <c r="R139" s="1" t="n">
        <f aca="false">SUM(R140:R170)</f>
        <v>148</v>
      </c>
      <c r="S139" s="1" t="n">
        <f aca="false">SUM(S140:S170)</f>
        <v>8</v>
      </c>
      <c r="T139" s="1" t="n">
        <f aca="false">SUM(T140:T170)</f>
        <v>6</v>
      </c>
      <c r="U139" s="1" t="n">
        <f aca="false">SUM(U140:U170)</f>
        <v>28</v>
      </c>
      <c r="V139" s="1" t="n">
        <f aca="false">SUM(V140:V170)</f>
        <v>496</v>
      </c>
      <c r="W139" s="1" t="n">
        <f aca="false">SUM(W140:W170)</f>
        <v>38965</v>
      </c>
      <c r="X139" s="1" t="n">
        <f aca="false">SUM(X140:X170)</f>
        <v>118</v>
      </c>
      <c r="Y139" s="1" t="n">
        <f aca="false">SUM(Y140:Y170)</f>
        <v>5</v>
      </c>
      <c r="Z139" s="1" t="n">
        <f aca="false">SUM(Z140:Z170)</f>
        <v>28</v>
      </c>
      <c r="AA139" s="1" t="n">
        <f aca="false">SUM(AA140:AA170)</f>
        <v>70</v>
      </c>
      <c r="AC139" s="15"/>
      <c r="AD139" s="15"/>
      <c r="AE139" s="15"/>
      <c r="AF139" s="15"/>
      <c r="AG139" s="15"/>
      <c r="AH139" s="16"/>
    </row>
    <row r="140" customFormat="false" ht="13.8" hidden="false" customHeight="false" outlineLevel="0" collapsed="false">
      <c r="A140" s="1" t="s">
        <v>799</v>
      </c>
      <c r="B140" s="30"/>
      <c r="C140" s="30"/>
      <c r="D140" s="1" t="n">
        <v>626</v>
      </c>
      <c r="E140" s="1" t="n">
        <v>1</v>
      </c>
      <c r="J140" s="37" t="n">
        <v>1</v>
      </c>
      <c r="K140" s="1" t="n">
        <v>712</v>
      </c>
      <c r="L140" s="1" t="n">
        <v>6</v>
      </c>
      <c r="P140" s="2" t="n">
        <v>1</v>
      </c>
      <c r="Q140" s="15" t="n">
        <v>736</v>
      </c>
      <c r="R140" s="15"/>
      <c r="V140" s="2" t="n">
        <v>1</v>
      </c>
      <c r="W140" s="15" t="n">
        <v>759</v>
      </c>
      <c r="X140" s="15"/>
      <c r="Y140" s="15"/>
      <c r="Z140" s="15"/>
      <c r="AA140" s="15"/>
      <c r="AC140" s="15"/>
      <c r="AD140" s="15"/>
      <c r="AE140" s="15"/>
      <c r="AF140" s="15"/>
      <c r="AG140" s="15"/>
      <c r="AH140" s="16"/>
    </row>
    <row r="141" customFormat="false" ht="13.8" hidden="false" customHeight="false" outlineLevel="0" collapsed="false">
      <c r="A141" s="1" t="s">
        <v>800</v>
      </c>
      <c r="B141" s="30"/>
      <c r="C141" s="30"/>
      <c r="D141" s="1" t="n">
        <v>482</v>
      </c>
      <c r="J141" s="37" t="n">
        <v>3</v>
      </c>
      <c r="K141" s="1" t="n">
        <v>581</v>
      </c>
      <c r="L141" s="1" t="n">
        <v>4</v>
      </c>
      <c r="N141" s="1" t="n">
        <v>4</v>
      </c>
      <c r="P141" s="2" t="n">
        <v>3</v>
      </c>
      <c r="Q141" s="15" t="n">
        <v>702</v>
      </c>
      <c r="R141" s="15" t="n">
        <v>1</v>
      </c>
      <c r="V141" s="2" t="n">
        <v>2</v>
      </c>
      <c r="W141" s="15" t="n">
        <v>681</v>
      </c>
      <c r="X141" s="15" t="n">
        <v>1</v>
      </c>
      <c r="Y141" s="15"/>
      <c r="Z141" s="15"/>
      <c r="AA141" s="15"/>
      <c r="AC141" s="15"/>
      <c r="AD141" s="15"/>
      <c r="AE141" s="15"/>
      <c r="AF141" s="15"/>
      <c r="AG141" s="15"/>
      <c r="AH141" s="16"/>
    </row>
    <row r="142" customFormat="false" ht="13.8" hidden="false" customHeight="false" outlineLevel="0" collapsed="false">
      <c r="A142" s="1" t="s">
        <v>801</v>
      </c>
      <c r="B142" s="30"/>
      <c r="C142" s="30"/>
      <c r="D142" s="1" t="n">
        <v>526</v>
      </c>
      <c r="J142" s="37" t="n">
        <v>4</v>
      </c>
      <c r="K142" s="1" t="n">
        <v>602</v>
      </c>
      <c r="L142" s="1" t="n">
        <v>1</v>
      </c>
      <c r="P142" s="2" t="n">
        <v>4</v>
      </c>
      <c r="Q142" s="15" t="n">
        <v>716</v>
      </c>
      <c r="R142" s="15"/>
      <c r="V142" s="2" t="n">
        <v>3</v>
      </c>
      <c r="W142" s="15" t="n">
        <v>677</v>
      </c>
      <c r="X142" s="15"/>
      <c r="Y142" s="15"/>
      <c r="Z142" s="15"/>
      <c r="AA142" s="15"/>
      <c r="AC142" s="15"/>
      <c r="AD142" s="15"/>
      <c r="AE142" s="15"/>
      <c r="AF142" s="15"/>
      <c r="AG142" s="15"/>
      <c r="AH142" s="16"/>
    </row>
    <row r="143" customFormat="false" ht="13.8" hidden="false" customHeight="false" outlineLevel="0" collapsed="false">
      <c r="A143" s="1" t="s">
        <v>802</v>
      </c>
      <c r="B143" s="30"/>
      <c r="C143" s="30"/>
      <c r="D143" s="1" t="n">
        <v>777</v>
      </c>
      <c r="J143" s="37" t="n">
        <v>5</v>
      </c>
      <c r="K143" s="1" t="n">
        <v>871</v>
      </c>
      <c r="N143" s="1" t="n">
        <v>3</v>
      </c>
      <c r="O143" s="1" t="n">
        <v>1</v>
      </c>
      <c r="P143" s="2" t="n">
        <v>5</v>
      </c>
      <c r="Q143" s="15" t="n">
        <v>959</v>
      </c>
      <c r="R143" s="15" t="n">
        <v>3</v>
      </c>
      <c r="V143" s="2" t="n">
        <v>4</v>
      </c>
      <c r="W143" s="15" t="n">
        <v>1009</v>
      </c>
      <c r="X143" s="15" t="n">
        <v>1</v>
      </c>
      <c r="Y143" s="15"/>
      <c r="Z143" s="15"/>
      <c r="AA143" s="15"/>
      <c r="AC143" s="15"/>
      <c r="AD143" s="15"/>
      <c r="AE143" s="15"/>
      <c r="AF143" s="15"/>
      <c r="AG143" s="15"/>
      <c r="AH143" s="16"/>
    </row>
    <row r="144" customFormat="false" ht="13.8" hidden="false" customHeight="false" outlineLevel="0" collapsed="false">
      <c r="A144" s="1" t="s">
        <v>803</v>
      </c>
      <c r="B144" s="30"/>
      <c r="C144" s="30"/>
      <c r="D144" s="1" t="n">
        <v>607</v>
      </c>
      <c r="E144" s="1" t="n">
        <v>2</v>
      </c>
      <c r="J144" s="37" t="n">
        <v>6</v>
      </c>
      <c r="K144" s="1" t="n">
        <v>632</v>
      </c>
      <c r="P144" s="2" t="n">
        <v>6</v>
      </c>
      <c r="Q144" s="15" t="n">
        <v>655</v>
      </c>
      <c r="R144" s="15"/>
      <c r="V144" s="2" t="n">
        <v>5</v>
      </c>
      <c r="W144" s="15" t="n">
        <v>631</v>
      </c>
      <c r="X144" s="15"/>
      <c r="Y144" s="15"/>
      <c r="Z144" s="15"/>
      <c r="AA144" s="15"/>
      <c r="AC144" s="15"/>
      <c r="AD144" s="15"/>
      <c r="AE144" s="15"/>
      <c r="AF144" s="15"/>
      <c r="AG144" s="15"/>
      <c r="AH144" s="16"/>
    </row>
    <row r="145" customFormat="false" ht="13.8" hidden="false" customHeight="false" outlineLevel="0" collapsed="false">
      <c r="A145" s="1" t="s">
        <v>804</v>
      </c>
      <c r="B145" s="30"/>
      <c r="C145" s="30"/>
      <c r="D145" s="1" t="n">
        <v>1351</v>
      </c>
      <c r="E145" s="1" t="n">
        <v>10</v>
      </c>
      <c r="F145" s="1" t="n">
        <v>1</v>
      </c>
      <c r="J145" s="37" t="n">
        <v>7</v>
      </c>
      <c r="K145" s="1" t="n">
        <v>1431</v>
      </c>
      <c r="L145" s="1" t="n">
        <v>8</v>
      </c>
      <c r="N145" s="1" t="n">
        <v>1</v>
      </c>
      <c r="O145" s="1" t="n">
        <v>1</v>
      </c>
      <c r="P145" s="2" t="n">
        <v>7</v>
      </c>
      <c r="Q145" s="15" t="n">
        <v>1545</v>
      </c>
      <c r="R145" s="15" t="n">
        <v>11</v>
      </c>
      <c r="V145" s="2" t="n">
        <v>6</v>
      </c>
      <c r="W145" s="15" t="n">
        <v>1499</v>
      </c>
      <c r="X145" s="15"/>
      <c r="Y145" s="15"/>
      <c r="Z145" s="15"/>
      <c r="AA145" s="15"/>
      <c r="AC145" s="15"/>
      <c r="AD145" s="15"/>
      <c r="AE145" s="15"/>
      <c r="AF145" s="15"/>
      <c r="AG145" s="15"/>
      <c r="AH145" s="16"/>
    </row>
    <row r="146" customFormat="false" ht="13.8" hidden="false" customHeight="false" outlineLevel="0" collapsed="false">
      <c r="A146" s="1" t="s">
        <v>805</v>
      </c>
      <c r="B146" s="30"/>
      <c r="C146" s="30"/>
      <c r="D146" s="1" t="n">
        <v>967</v>
      </c>
      <c r="E146" s="1" t="n">
        <v>1</v>
      </c>
      <c r="J146" s="37" t="n">
        <v>18</v>
      </c>
      <c r="K146" s="1" t="n">
        <v>1098</v>
      </c>
      <c r="L146" s="1" t="n">
        <v>2</v>
      </c>
      <c r="N146" s="1" t="n">
        <v>1</v>
      </c>
      <c r="P146" s="2" t="n">
        <v>18</v>
      </c>
      <c r="Q146" s="15" t="n">
        <v>1204</v>
      </c>
      <c r="R146" s="15" t="n">
        <v>3</v>
      </c>
      <c r="V146" s="2" t="n">
        <v>18</v>
      </c>
      <c r="W146" s="15" t="n">
        <v>1270</v>
      </c>
      <c r="X146" s="15"/>
      <c r="Y146" s="15"/>
      <c r="Z146" s="15"/>
      <c r="AA146" s="15"/>
      <c r="AC146" s="15"/>
      <c r="AD146" s="15"/>
      <c r="AE146" s="15"/>
      <c r="AF146" s="15"/>
      <c r="AG146" s="15"/>
      <c r="AH146" s="16"/>
    </row>
    <row r="147" customFormat="false" ht="13.8" hidden="false" customHeight="false" outlineLevel="0" collapsed="false">
      <c r="A147" s="1" t="s">
        <v>806</v>
      </c>
      <c r="B147" s="30"/>
      <c r="C147" s="30"/>
      <c r="D147" s="1" t="n">
        <v>5261</v>
      </c>
      <c r="E147" s="1" t="n">
        <v>86</v>
      </c>
      <c r="G147" s="1" t="n">
        <v>2</v>
      </c>
      <c r="J147" s="37" t="n">
        <v>9</v>
      </c>
      <c r="K147" s="1" t="n">
        <v>6012</v>
      </c>
      <c r="L147" s="1" t="n">
        <v>57</v>
      </c>
      <c r="M147" s="1" t="n">
        <v>4</v>
      </c>
      <c r="N147" s="1" t="n">
        <v>1</v>
      </c>
      <c r="O147" s="1" t="n">
        <v>16</v>
      </c>
      <c r="P147" s="2" t="n">
        <v>9</v>
      </c>
      <c r="Q147" s="15" t="n">
        <v>7203</v>
      </c>
      <c r="R147" s="15" t="n">
        <v>81</v>
      </c>
      <c r="S147" s="1" t="n">
        <v>3</v>
      </c>
      <c r="T147" s="1" t="n">
        <v>5</v>
      </c>
      <c r="U147" s="1" t="n">
        <v>21</v>
      </c>
      <c r="V147" s="2" t="n">
        <v>8</v>
      </c>
      <c r="W147" s="15" t="n">
        <v>7546</v>
      </c>
      <c r="X147" s="15" t="n">
        <v>58</v>
      </c>
      <c r="Y147" s="15" t="n">
        <v>4</v>
      </c>
      <c r="Z147" s="15" t="n">
        <v>22</v>
      </c>
      <c r="AA147" s="15" t="n">
        <v>49</v>
      </c>
      <c r="AC147" s="15"/>
      <c r="AD147" s="15"/>
      <c r="AE147" s="15"/>
      <c r="AF147" s="15"/>
      <c r="AG147" s="15"/>
      <c r="AH147" s="16"/>
    </row>
    <row r="148" customFormat="false" ht="13.8" hidden="false" customHeight="false" outlineLevel="0" collapsed="false">
      <c r="A148" s="1" t="s">
        <v>807</v>
      </c>
      <c r="B148" s="30"/>
      <c r="C148" s="30"/>
      <c r="D148" s="1" t="n">
        <v>933</v>
      </c>
      <c r="E148" s="1" t="n">
        <v>3</v>
      </c>
      <c r="J148" s="37" t="n">
        <v>10</v>
      </c>
      <c r="K148" s="1" t="n">
        <v>932</v>
      </c>
      <c r="L148" s="1" t="n">
        <v>2</v>
      </c>
      <c r="M148" s="1" t="n">
        <v>1</v>
      </c>
      <c r="P148" s="2" t="n">
        <v>10</v>
      </c>
      <c r="Q148" s="15" t="n">
        <v>1008</v>
      </c>
      <c r="R148" s="15" t="n">
        <v>1</v>
      </c>
      <c r="S148" s="1" t="n">
        <v>1</v>
      </c>
      <c r="U148" s="1" t="n">
        <v>1</v>
      </c>
      <c r="V148" s="2" t="n">
        <v>9</v>
      </c>
      <c r="W148" s="15" t="n">
        <v>910</v>
      </c>
      <c r="X148" s="15" t="n">
        <v>2</v>
      </c>
      <c r="Y148" s="15"/>
      <c r="Z148" s="15"/>
      <c r="AA148" s="15" t="n">
        <v>1</v>
      </c>
      <c r="AC148" s="15"/>
      <c r="AD148" s="15"/>
      <c r="AE148" s="15"/>
      <c r="AF148" s="15"/>
      <c r="AG148" s="15"/>
      <c r="AH148" s="16"/>
    </row>
    <row r="149" customFormat="false" ht="13.8" hidden="false" customHeight="false" outlineLevel="0" collapsed="false">
      <c r="A149" s="1" t="s">
        <v>808</v>
      </c>
      <c r="B149" s="30"/>
      <c r="C149" s="30"/>
      <c r="D149" s="1" t="n">
        <v>816</v>
      </c>
      <c r="J149" s="37" t="n">
        <v>11</v>
      </c>
      <c r="K149" s="1" t="n">
        <v>975</v>
      </c>
      <c r="L149" s="1" t="n">
        <v>7</v>
      </c>
      <c r="P149" s="2" t="n">
        <v>11</v>
      </c>
      <c r="Q149" s="15" t="n">
        <v>1036</v>
      </c>
      <c r="R149" s="15" t="n">
        <v>4</v>
      </c>
      <c r="U149" s="1" t="n">
        <v>2</v>
      </c>
      <c r="V149" s="2" t="n">
        <v>10</v>
      </c>
      <c r="W149" s="15" t="n">
        <v>1089</v>
      </c>
      <c r="X149" s="15" t="n">
        <v>2</v>
      </c>
      <c r="Y149" s="15"/>
      <c r="Z149" s="15"/>
      <c r="AA149" s="15" t="n">
        <v>2</v>
      </c>
      <c r="AC149" s="15"/>
      <c r="AD149" s="15"/>
      <c r="AE149" s="15"/>
      <c r="AF149" s="15"/>
      <c r="AG149" s="15"/>
      <c r="AH149" s="16"/>
    </row>
    <row r="150" customFormat="false" ht="13.8" hidden="false" customHeight="false" outlineLevel="0" collapsed="false">
      <c r="A150" s="1" t="s">
        <v>809</v>
      </c>
      <c r="B150" s="30"/>
      <c r="C150" s="30"/>
      <c r="D150" s="1" t="n">
        <v>1798</v>
      </c>
      <c r="E150" s="1" t="n">
        <v>44</v>
      </c>
      <c r="J150" s="37" t="n">
        <v>12</v>
      </c>
      <c r="K150" s="1" t="n">
        <v>1924</v>
      </c>
      <c r="L150" s="1" t="n">
        <v>8</v>
      </c>
      <c r="N150" s="1" t="n">
        <v>1</v>
      </c>
      <c r="P150" s="2" t="n">
        <v>12</v>
      </c>
      <c r="Q150" s="15" t="n">
        <v>1936</v>
      </c>
      <c r="R150" s="15" t="n">
        <v>6</v>
      </c>
      <c r="V150" s="2" t="n">
        <v>11</v>
      </c>
      <c r="W150" s="15" t="n">
        <v>1909</v>
      </c>
      <c r="X150" s="15" t="n">
        <v>7</v>
      </c>
      <c r="Y150" s="15"/>
      <c r="Z150" s="15" t="n">
        <v>2</v>
      </c>
      <c r="AA150" s="15"/>
      <c r="AC150" s="15"/>
      <c r="AD150" s="15"/>
      <c r="AE150" s="15"/>
      <c r="AF150" s="15"/>
      <c r="AG150" s="15"/>
      <c r="AH150" s="16"/>
    </row>
    <row r="151" customFormat="false" ht="13.8" hidden="false" customHeight="false" outlineLevel="0" collapsed="false">
      <c r="A151" s="1" t="s">
        <v>810</v>
      </c>
      <c r="B151" s="30"/>
      <c r="C151" s="30"/>
      <c r="D151" s="1" t="n">
        <v>930</v>
      </c>
      <c r="E151" s="1" t="n">
        <v>5</v>
      </c>
      <c r="J151" s="37" t="n">
        <v>13</v>
      </c>
      <c r="K151" s="1" t="n">
        <v>820</v>
      </c>
      <c r="L151" s="1" t="n">
        <v>1</v>
      </c>
      <c r="O151" s="1" t="n">
        <v>1</v>
      </c>
      <c r="P151" s="2" t="n">
        <v>13</v>
      </c>
      <c r="Q151" s="15" t="n">
        <v>803</v>
      </c>
      <c r="R151" s="15" t="n">
        <v>6</v>
      </c>
      <c r="S151" s="1" t="n">
        <v>1</v>
      </c>
      <c r="U151" s="1" t="n">
        <v>1</v>
      </c>
      <c r="V151" s="2" t="n">
        <v>12</v>
      </c>
      <c r="W151" s="15" t="n">
        <v>734</v>
      </c>
      <c r="X151" s="15" t="n">
        <v>3</v>
      </c>
      <c r="Y151" s="15"/>
      <c r="Z151" s="15"/>
      <c r="AA151" s="15"/>
      <c r="AC151" s="15"/>
      <c r="AD151" s="15"/>
      <c r="AE151" s="15"/>
      <c r="AF151" s="15"/>
      <c r="AG151" s="15"/>
      <c r="AH151" s="16"/>
    </row>
    <row r="152" customFormat="false" ht="13.8" hidden="false" customHeight="false" outlineLevel="0" collapsed="false">
      <c r="A152" s="1" t="s">
        <v>811</v>
      </c>
      <c r="B152" s="30"/>
      <c r="C152" s="30"/>
      <c r="D152" s="1" t="n">
        <v>295</v>
      </c>
      <c r="E152" s="1" t="n">
        <v>3</v>
      </c>
      <c r="J152" s="37" t="n">
        <v>15</v>
      </c>
      <c r="K152" s="1" t="n">
        <v>302</v>
      </c>
      <c r="L152" s="1" t="n">
        <v>2</v>
      </c>
      <c r="N152" s="1" t="n">
        <v>1</v>
      </c>
      <c r="P152" s="2" t="n">
        <v>15</v>
      </c>
      <c r="Q152" s="15" t="n">
        <v>353</v>
      </c>
      <c r="R152" s="15" t="n">
        <v>2</v>
      </c>
      <c r="T152" s="1" t="n">
        <v>1</v>
      </c>
      <c r="V152" s="2" t="n">
        <v>14</v>
      </c>
      <c r="W152" s="15" t="n">
        <v>326</v>
      </c>
      <c r="X152" s="15"/>
      <c r="Y152" s="15"/>
      <c r="Z152" s="15" t="n">
        <v>1</v>
      </c>
      <c r="AA152" s="15" t="n">
        <v>2</v>
      </c>
      <c r="AC152" s="15"/>
      <c r="AD152" s="15"/>
      <c r="AE152" s="15"/>
      <c r="AF152" s="15"/>
      <c r="AG152" s="15"/>
      <c r="AH152" s="16"/>
    </row>
    <row r="153" customFormat="false" ht="13.8" hidden="false" customHeight="false" outlineLevel="0" collapsed="false">
      <c r="A153" s="1" t="s">
        <v>812</v>
      </c>
      <c r="B153" s="30"/>
      <c r="C153" s="30"/>
      <c r="D153" s="1" t="n">
        <v>605</v>
      </c>
      <c r="E153" s="1" t="n">
        <v>1</v>
      </c>
      <c r="J153" s="37" t="n">
        <v>16</v>
      </c>
      <c r="K153" s="1" t="n">
        <v>624</v>
      </c>
      <c r="L153" s="1" t="n">
        <v>2</v>
      </c>
      <c r="O153" s="1" t="n">
        <v>1</v>
      </c>
      <c r="P153" s="2" t="n">
        <v>16</v>
      </c>
      <c r="Q153" s="15" t="n">
        <v>685</v>
      </c>
      <c r="R153" s="15" t="n">
        <v>3</v>
      </c>
      <c r="V153" s="2" t="n">
        <v>25</v>
      </c>
      <c r="W153" s="15" t="n">
        <v>680</v>
      </c>
      <c r="X153" s="15"/>
      <c r="Y153" s="15"/>
      <c r="Z153" s="15"/>
      <c r="AA153" s="15"/>
      <c r="AC153" s="15"/>
      <c r="AD153" s="15"/>
      <c r="AE153" s="15"/>
      <c r="AF153" s="15"/>
      <c r="AG153" s="15"/>
      <c r="AH153" s="16"/>
    </row>
    <row r="154" customFormat="false" ht="13.8" hidden="false" customHeight="false" outlineLevel="0" collapsed="false">
      <c r="A154" s="1" t="s">
        <v>813</v>
      </c>
      <c r="B154" s="30"/>
      <c r="C154" s="30"/>
      <c r="D154" s="1" t="n">
        <f aca="false">282+94</f>
        <v>376</v>
      </c>
      <c r="E154" s="1" t="n">
        <f aca="false">6+1</f>
        <v>7</v>
      </c>
      <c r="H154" s="1" t="n">
        <v>1</v>
      </c>
      <c r="J154" s="37" t="n">
        <v>2</v>
      </c>
      <c r="K154" s="1" t="n">
        <v>427</v>
      </c>
      <c r="O154" s="1" t="n">
        <v>1</v>
      </c>
      <c r="P154" s="2" t="n">
        <v>2</v>
      </c>
      <c r="Q154" s="15" t="n">
        <v>470</v>
      </c>
      <c r="R154" s="15" t="n">
        <v>1</v>
      </c>
      <c r="U154" s="1" t="n">
        <v>1</v>
      </c>
      <c r="V154" s="2" t="n">
        <v>16</v>
      </c>
      <c r="W154" s="15" t="n">
        <v>415</v>
      </c>
      <c r="X154" s="15" t="n">
        <v>3</v>
      </c>
      <c r="Y154" s="15"/>
      <c r="Z154" s="15"/>
      <c r="AA154" s="15" t="n">
        <v>1</v>
      </c>
      <c r="AC154" s="15"/>
      <c r="AD154" s="15"/>
      <c r="AE154" s="15"/>
      <c r="AF154" s="15"/>
      <c r="AG154" s="15"/>
      <c r="AH154" s="16"/>
    </row>
    <row r="155" customFormat="false" ht="13.8" hidden="false" customHeight="false" outlineLevel="0" collapsed="false">
      <c r="A155" s="1" t="s">
        <v>814</v>
      </c>
      <c r="B155" s="30"/>
      <c r="C155" s="30"/>
      <c r="D155" s="1" t="n">
        <v>1129</v>
      </c>
      <c r="E155" s="1" t="n">
        <v>10</v>
      </c>
      <c r="J155" s="37" t="n">
        <v>19</v>
      </c>
      <c r="K155" s="1" t="n">
        <v>1309</v>
      </c>
      <c r="L155" s="1" t="n">
        <v>13</v>
      </c>
      <c r="P155" s="2" t="n">
        <v>19</v>
      </c>
      <c r="Q155" s="15" t="n">
        <v>1361</v>
      </c>
      <c r="R155" s="15" t="n">
        <v>6</v>
      </c>
      <c r="V155" s="2" t="n">
        <v>19</v>
      </c>
      <c r="W155" s="15" t="n">
        <v>1469</v>
      </c>
      <c r="X155" s="15" t="n">
        <v>1</v>
      </c>
      <c r="Y155" s="15"/>
      <c r="Z155" s="15"/>
      <c r="AA155" s="15"/>
      <c r="AC155" s="15"/>
      <c r="AD155" s="15"/>
      <c r="AE155" s="15"/>
      <c r="AF155" s="15"/>
      <c r="AG155" s="15"/>
      <c r="AH155" s="16"/>
    </row>
    <row r="156" customFormat="false" ht="13.8" hidden="false" customHeight="false" outlineLevel="0" collapsed="false">
      <c r="A156" s="1" t="s">
        <v>815</v>
      </c>
      <c r="B156" s="30"/>
      <c r="C156" s="30"/>
      <c r="D156" s="1" t="n">
        <v>412</v>
      </c>
      <c r="J156" s="37" t="n">
        <v>17</v>
      </c>
      <c r="K156" s="1" t="n">
        <v>392</v>
      </c>
      <c r="P156" s="2" t="n">
        <v>17</v>
      </c>
      <c r="Q156" s="15" t="n">
        <v>337</v>
      </c>
      <c r="R156" s="15" t="n">
        <v>2</v>
      </c>
      <c r="V156" s="2" t="n">
        <v>17</v>
      </c>
      <c r="W156" s="15" t="n">
        <v>304</v>
      </c>
      <c r="X156" s="15" t="n">
        <v>1</v>
      </c>
      <c r="Y156" s="15"/>
      <c r="Z156" s="15"/>
      <c r="AA156" s="15"/>
      <c r="AC156" s="15"/>
      <c r="AD156" s="15"/>
      <c r="AE156" s="15"/>
      <c r="AF156" s="15"/>
      <c r="AG156" s="15"/>
      <c r="AH156" s="16"/>
    </row>
    <row r="157" customFormat="false" ht="13.8" hidden="false" customHeight="false" outlineLevel="0" collapsed="false">
      <c r="A157" s="1" t="s">
        <v>816</v>
      </c>
      <c r="B157" s="30"/>
      <c r="C157" s="30"/>
      <c r="D157" s="1" t="n">
        <v>1055</v>
      </c>
      <c r="E157" s="1" t="n">
        <v>1</v>
      </c>
      <c r="G157" s="1" t="n">
        <v>1</v>
      </c>
      <c r="J157" s="37" t="n">
        <v>8</v>
      </c>
      <c r="K157" s="1" t="n">
        <v>1320</v>
      </c>
      <c r="L157" s="1" t="n">
        <v>3</v>
      </c>
      <c r="P157" s="2" t="n">
        <v>8</v>
      </c>
      <c r="Q157" s="15" t="n">
        <v>1638</v>
      </c>
      <c r="R157" s="15"/>
      <c r="V157" s="2" t="n">
        <v>7</v>
      </c>
      <c r="W157" s="15" t="n">
        <v>1851</v>
      </c>
      <c r="X157" s="15" t="n">
        <v>2</v>
      </c>
      <c r="Y157" s="15"/>
      <c r="Z157" s="15"/>
      <c r="AA157" s="15"/>
      <c r="AC157" s="15"/>
      <c r="AD157" s="15"/>
      <c r="AE157" s="15"/>
      <c r="AF157" s="15"/>
      <c r="AG157" s="15"/>
      <c r="AH157" s="16"/>
    </row>
    <row r="158" customFormat="false" ht="13.8" hidden="false" customHeight="false" outlineLevel="0" collapsed="false">
      <c r="A158" s="1" t="s">
        <v>817</v>
      </c>
      <c r="B158" s="30"/>
      <c r="C158" s="30"/>
      <c r="D158" s="1" t="n">
        <v>1467</v>
      </c>
      <c r="E158" s="1" t="n">
        <v>8</v>
      </c>
      <c r="J158" s="37" t="n">
        <v>25</v>
      </c>
      <c r="K158" s="1" t="n">
        <v>1475</v>
      </c>
      <c r="L158" s="1" t="n">
        <v>7</v>
      </c>
      <c r="O158" s="1" t="n">
        <v>2</v>
      </c>
      <c r="P158" s="2" t="n">
        <v>25</v>
      </c>
      <c r="Q158" s="15" t="n">
        <v>1365</v>
      </c>
      <c r="R158" s="15" t="n">
        <v>3</v>
      </c>
      <c r="V158" s="2" t="n">
        <v>28</v>
      </c>
      <c r="W158" s="15" t="n">
        <v>1335</v>
      </c>
      <c r="X158" s="15" t="n">
        <v>3</v>
      </c>
      <c r="Y158" s="15"/>
      <c r="Z158" s="15" t="n">
        <v>1</v>
      </c>
      <c r="AA158" s="15"/>
      <c r="AC158" s="15"/>
      <c r="AD158" s="15"/>
      <c r="AE158" s="15"/>
      <c r="AF158" s="15"/>
      <c r="AG158" s="15"/>
      <c r="AH158" s="16"/>
    </row>
    <row r="159" customFormat="false" ht="13.8" hidden="false" customHeight="false" outlineLevel="0" collapsed="false">
      <c r="A159" s="1" t="s">
        <v>818</v>
      </c>
      <c r="B159" s="30"/>
      <c r="C159" s="30"/>
      <c r="D159" s="1" t="n">
        <v>320</v>
      </c>
      <c r="E159" s="1" t="n">
        <v>2</v>
      </c>
      <c r="J159" s="37" t="n">
        <v>20</v>
      </c>
      <c r="K159" s="1" t="n">
        <v>317</v>
      </c>
      <c r="L159" s="1" t="n">
        <v>3</v>
      </c>
      <c r="P159" s="2" t="n">
        <v>20</v>
      </c>
      <c r="Q159" s="15" t="n">
        <v>356</v>
      </c>
      <c r="R159" s="15" t="n">
        <v>3</v>
      </c>
      <c r="V159" s="2" t="n">
        <v>20</v>
      </c>
      <c r="W159" s="15" t="n">
        <v>363</v>
      </c>
      <c r="X159" s="15" t="n">
        <v>4</v>
      </c>
      <c r="Y159" s="15"/>
      <c r="Z159" s="15"/>
      <c r="AA159" s="15"/>
      <c r="AC159" s="15"/>
      <c r="AD159" s="15"/>
      <c r="AE159" s="15"/>
      <c r="AF159" s="15"/>
      <c r="AG159" s="15"/>
      <c r="AH159" s="16"/>
    </row>
    <row r="160" customFormat="false" ht="13.8" hidden="false" customHeight="false" outlineLevel="0" collapsed="false">
      <c r="A160" s="1" t="s">
        <v>819</v>
      </c>
      <c r="B160" s="30"/>
      <c r="C160" s="30"/>
      <c r="D160" s="1" t="n">
        <v>653</v>
      </c>
      <c r="E160" s="1" t="n">
        <v>2</v>
      </c>
      <c r="J160" s="37" t="n">
        <v>21</v>
      </c>
      <c r="K160" s="1" t="n">
        <v>685</v>
      </c>
      <c r="P160" s="2" t="n">
        <v>21</v>
      </c>
      <c r="Q160" s="15" t="n">
        <v>802</v>
      </c>
      <c r="R160" s="15"/>
      <c r="V160" s="2" t="n">
        <v>24</v>
      </c>
      <c r="W160" s="15" t="n">
        <v>778</v>
      </c>
      <c r="X160" s="15"/>
      <c r="Y160" s="15"/>
      <c r="Z160" s="15"/>
      <c r="AA160" s="15"/>
      <c r="AC160" s="15"/>
      <c r="AD160" s="15"/>
      <c r="AE160" s="15"/>
      <c r="AF160" s="15"/>
      <c r="AG160" s="15"/>
      <c r="AH160" s="16"/>
    </row>
    <row r="161" customFormat="false" ht="13.8" hidden="false" customHeight="false" outlineLevel="0" collapsed="false">
      <c r="A161" s="1" t="s">
        <v>820</v>
      </c>
      <c r="B161" s="30"/>
      <c r="C161" s="30"/>
      <c r="D161" s="1" t="n">
        <v>2724</v>
      </c>
      <c r="E161" s="1" t="n">
        <v>10</v>
      </c>
      <c r="F161" s="1" t="n">
        <v>1</v>
      </c>
      <c r="J161" s="37" t="n">
        <v>22</v>
      </c>
      <c r="K161" s="1" t="n">
        <v>3118</v>
      </c>
      <c r="N161" s="1" t="n">
        <v>1</v>
      </c>
      <c r="P161" s="2" t="n">
        <v>22</v>
      </c>
      <c r="Q161" s="15" t="n">
        <v>3212</v>
      </c>
      <c r="R161" s="15" t="n">
        <v>3</v>
      </c>
      <c r="S161" s="1" t="n">
        <v>1</v>
      </c>
      <c r="V161" s="2" t="n">
        <v>26</v>
      </c>
      <c r="W161" s="15" t="n">
        <v>3241</v>
      </c>
      <c r="X161" s="15" t="n">
        <v>11</v>
      </c>
      <c r="Y161" s="15"/>
      <c r="Z161" s="15"/>
      <c r="AA161" s="15"/>
      <c r="AC161" s="15"/>
      <c r="AD161" s="15"/>
      <c r="AE161" s="15"/>
      <c r="AF161" s="15"/>
      <c r="AG161" s="15"/>
      <c r="AH161" s="16"/>
    </row>
    <row r="162" customFormat="false" ht="13.8" hidden="false" customHeight="false" outlineLevel="0" collapsed="false">
      <c r="A162" s="1" t="s">
        <v>821</v>
      </c>
      <c r="B162" s="30"/>
      <c r="C162" s="30"/>
      <c r="D162" s="1" t="n">
        <v>769</v>
      </c>
      <c r="E162" s="1" t="n">
        <v>1</v>
      </c>
      <c r="J162" s="37" t="n">
        <v>23</v>
      </c>
      <c r="K162" s="1" t="n">
        <v>815</v>
      </c>
      <c r="L162" s="1" t="n">
        <v>2</v>
      </c>
      <c r="O162" s="1" t="n">
        <v>1</v>
      </c>
      <c r="P162" s="2" t="n">
        <v>23</v>
      </c>
      <c r="Q162" s="15" t="n">
        <v>806</v>
      </c>
      <c r="R162" s="15" t="n">
        <v>1</v>
      </c>
      <c r="V162" s="2" t="n">
        <v>21</v>
      </c>
      <c r="W162" s="15" t="n">
        <v>780</v>
      </c>
      <c r="X162" s="15" t="n">
        <v>9</v>
      </c>
      <c r="Y162" s="15"/>
      <c r="Z162" s="15" t="n">
        <v>1</v>
      </c>
      <c r="AA162" s="15" t="n">
        <v>1</v>
      </c>
      <c r="AC162" s="15"/>
      <c r="AD162" s="15"/>
      <c r="AE162" s="15"/>
      <c r="AF162" s="15"/>
      <c r="AG162" s="15"/>
      <c r="AH162" s="16"/>
    </row>
    <row r="163" customFormat="false" ht="13.8" hidden="false" customHeight="false" outlineLevel="0" collapsed="false">
      <c r="A163" s="1" t="s">
        <v>822</v>
      </c>
      <c r="B163" s="30"/>
      <c r="C163" s="30"/>
      <c r="D163" s="1" t="n">
        <v>2418</v>
      </c>
      <c r="E163" s="1" t="n">
        <v>8</v>
      </c>
      <c r="J163" s="37" t="n">
        <v>24</v>
      </c>
      <c r="K163" s="1" t="n">
        <v>2564</v>
      </c>
      <c r="L163" s="1" t="n">
        <v>2</v>
      </c>
      <c r="P163" s="2" t="n">
        <v>24</v>
      </c>
      <c r="Q163" s="15" t="n">
        <v>2815</v>
      </c>
      <c r="R163" s="15" t="n">
        <v>3</v>
      </c>
      <c r="V163" s="2" t="n">
        <v>27</v>
      </c>
      <c r="W163" s="15" t="n">
        <v>2839</v>
      </c>
      <c r="X163" s="15" t="n">
        <v>2</v>
      </c>
      <c r="Y163" s="15" t="n">
        <v>1</v>
      </c>
      <c r="Z163" s="15"/>
      <c r="AA163" s="15"/>
      <c r="AC163" s="15"/>
      <c r="AD163" s="15"/>
      <c r="AE163" s="15"/>
      <c r="AF163" s="15"/>
      <c r="AG163" s="15"/>
      <c r="AH163" s="16"/>
    </row>
    <row r="164" customFormat="false" ht="13.8" hidden="false" customHeight="false" outlineLevel="0" collapsed="false">
      <c r="A164" s="1" t="s">
        <v>823</v>
      </c>
      <c r="B164" s="30"/>
      <c r="C164" s="30"/>
      <c r="D164" s="1" t="n">
        <v>961</v>
      </c>
      <c r="E164" s="1" t="n">
        <v>2</v>
      </c>
      <c r="J164" s="37" t="n">
        <v>26</v>
      </c>
      <c r="K164" s="1" t="n">
        <v>1012</v>
      </c>
      <c r="L164" s="1" t="n">
        <v>2</v>
      </c>
      <c r="N164" s="1" t="n">
        <v>1</v>
      </c>
      <c r="P164" s="2" t="n">
        <v>26</v>
      </c>
      <c r="Q164" s="15" t="n">
        <v>1147</v>
      </c>
      <c r="R164" s="15"/>
      <c r="U164" s="1" t="n">
        <v>2</v>
      </c>
      <c r="V164" s="2" t="n">
        <v>22</v>
      </c>
      <c r="W164" s="15" t="n">
        <v>1143</v>
      </c>
      <c r="X164" s="15" t="n">
        <v>1</v>
      </c>
      <c r="Y164" s="15"/>
      <c r="Z164" s="15" t="n">
        <v>1</v>
      </c>
      <c r="AA164" s="15"/>
      <c r="AC164" s="15"/>
      <c r="AD164" s="15"/>
      <c r="AE164" s="15"/>
      <c r="AF164" s="15"/>
      <c r="AG164" s="15"/>
      <c r="AH164" s="16"/>
    </row>
    <row r="165" customFormat="false" ht="13.8" hidden="false" customHeight="false" outlineLevel="0" collapsed="false">
      <c r="A165" s="1" t="s">
        <v>824</v>
      </c>
      <c r="B165" s="30"/>
      <c r="C165" s="30"/>
      <c r="D165" s="1" t="n">
        <v>1406</v>
      </c>
      <c r="J165" s="37" t="n">
        <v>27</v>
      </c>
      <c r="K165" s="1" t="n">
        <v>1491</v>
      </c>
      <c r="L165" s="1" t="n">
        <v>6</v>
      </c>
      <c r="M165" s="1" t="n">
        <v>1</v>
      </c>
      <c r="N165" s="1" t="n">
        <v>3</v>
      </c>
      <c r="P165" s="2" t="n">
        <v>27</v>
      </c>
      <c r="Q165" s="15" t="n">
        <v>1509</v>
      </c>
      <c r="R165" s="15"/>
      <c r="S165" s="1" t="n">
        <v>1</v>
      </c>
      <c r="V165" s="2" t="n">
        <v>23</v>
      </c>
      <c r="W165" s="15" t="n">
        <v>1532</v>
      </c>
      <c r="X165" s="15" t="n">
        <v>1</v>
      </c>
      <c r="Y165" s="15"/>
      <c r="Z165" s="15"/>
      <c r="AA165" s="15"/>
      <c r="AC165" s="15"/>
      <c r="AD165" s="15"/>
      <c r="AE165" s="15"/>
      <c r="AF165" s="15"/>
      <c r="AG165" s="15"/>
      <c r="AH165" s="16"/>
    </row>
    <row r="166" customFormat="false" ht="13.8" hidden="false" customHeight="false" outlineLevel="0" collapsed="false">
      <c r="A166" s="1" t="s">
        <v>825</v>
      </c>
      <c r="B166" s="30"/>
      <c r="C166" s="30"/>
      <c r="D166" s="1" t="n">
        <v>285</v>
      </c>
      <c r="E166" s="1" t="n">
        <v>1</v>
      </c>
      <c r="J166" s="37" t="n">
        <v>14</v>
      </c>
      <c r="K166" s="1" t="n">
        <v>269</v>
      </c>
      <c r="L166" s="1" t="n">
        <v>2</v>
      </c>
      <c r="P166" s="2" t="n">
        <v>14</v>
      </c>
      <c r="Q166" s="15" t="n">
        <v>282</v>
      </c>
      <c r="R166" s="15" t="n">
        <v>4</v>
      </c>
      <c r="S166" s="1" t="n">
        <v>1</v>
      </c>
      <c r="V166" s="2" t="n">
        <v>13</v>
      </c>
      <c r="W166" s="15" t="n">
        <v>275</v>
      </c>
      <c r="X166" s="15"/>
      <c r="Y166" s="15"/>
      <c r="Z166" s="15"/>
      <c r="AA166" s="15"/>
      <c r="AC166" s="15"/>
      <c r="AD166" s="15"/>
      <c r="AE166" s="15"/>
      <c r="AF166" s="15"/>
      <c r="AG166" s="15"/>
      <c r="AH166" s="16"/>
    </row>
    <row r="167" customFormat="false" ht="13.8" hidden="false" customHeight="false" outlineLevel="0" collapsed="false">
      <c r="A167" s="1" t="s">
        <v>826</v>
      </c>
      <c r="B167" s="30"/>
      <c r="C167" s="30"/>
      <c r="D167" s="1" t="n">
        <v>1078</v>
      </c>
      <c r="E167" s="1" t="n">
        <v>3</v>
      </c>
      <c r="H167" s="1" t="n">
        <v>8</v>
      </c>
      <c r="J167" s="37" t="n">
        <v>28</v>
      </c>
      <c r="K167" s="1" t="n">
        <v>1338</v>
      </c>
      <c r="M167" s="1" t="n">
        <v>2</v>
      </c>
      <c r="N167" s="1" t="n">
        <v>4</v>
      </c>
      <c r="P167" s="2" t="n">
        <v>28</v>
      </c>
      <c r="Q167" s="15" t="n">
        <v>1362</v>
      </c>
      <c r="R167" s="15" t="n">
        <v>1</v>
      </c>
      <c r="V167" s="2" t="n">
        <v>30</v>
      </c>
      <c r="W167" s="15" t="n">
        <v>1215</v>
      </c>
      <c r="X167" s="15"/>
      <c r="Y167" s="15"/>
      <c r="Z167" s="15"/>
      <c r="AA167" s="15"/>
      <c r="AC167" s="15"/>
      <c r="AD167" s="15"/>
      <c r="AE167" s="15"/>
      <c r="AF167" s="15"/>
      <c r="AG167" s="15"/>
      <c r="AH167" s="16"/>
    </row>
    <row r="168" customFormat="false" ht="13.8" hidden="false" customHeight="false" outlineLevel="0" collapsed="false">
      <c r="A168" s="1" t="s">
        <v>827</v>
      </c>
      <c r="B168" s="30"/>
      <c r="C168" s="30"/>
      <c r="Q168" s="15"/>
      <c r="R168" s="15"/>
      <c r="V168" s="2" t="n">
        <v>15</v>
      </c>
      <c r="W168" s="15" t="n">
        <v>1053</v>
      </c>
      <c r="X168" s="15" t="n">
        <v>3</v>
      </c>
      <c r="Y168" s="15"/>
      <c r="Z168" s="15"/>
      <c r="AA168" s="15"/>
      <c r="AC168" s="15"/>
      <c r="AD168" s="15"/>
      <c r="AE168" s="15"/>
      <c r="AF168" s="15"/>
      <c r="AG168" s="15"/>
      <c r="AH168" s="16"/>
    </row>
    <row r="169" customFormat="false" ht="13.8" hidden="false" customHeight="false" outlineLevel="0" collapsed="false">
      <c r="A169" s="1" t="s">
        <v>828</v>
      </c>
      <c r="B169" s="30"/>
      <c r="C169" s="30"/>
      <c r="Q169" s="15"/>
      <c r="R169" s="15"/>
      <c r="V169" s="2" t="n">
        <v>29</v>
      </c>
      <c r="W169" s="15" t="n">
        <v>304</v>
      </c>
      <c r="X169" s="15" t="n">
        <v>3</v>
      </c>
      <c r="Y169" s="15"/>
      <c r="Z169" s="15"/>
      <c r="AA169" s="15" t="n">
        <v>14</v>
      </c>
      <c r="AC169" s="15"/>
      <c r="AD169" s="15"/>
      <c r="AE169" s="15"/>
      <c r="AF169" s="15"/>
      <c r="AG169" s="15"/>
      <c r="AH169" s="16"/>
    </row>
    <row r="170" customFormat="false" ht="13.8" hidden="false" customHeight="false" outlineLevel="0" collapsed="false">
      <c r="A170" s="1" t="s">
        <v>829</v>
      </c>
      <c r="B170" s="30"/>
      <c r="C170" s="30"/>
      <c r="Q170" s="15"/>
      <c r="R170" s="15"/>
      <c r="V170" s="2" t="n">
        <v>31</v>
      </c>
      <c r="W170" s="15" t="n">
        <v>348</v>
      </c>
      <c r="X170" s="15"/>
      <c r="Y170" s="15"/>
      <c r="Z170" s="15"/>
      <c r="AA170" s="15"/>
      <c r="AC170" s="15"/>
      <c r="AD170" s="15"/>
      <c r="AE170" s="15"/>
      <c r="AF170" s="15"/>
      <c r="AG170" s="15"/>
      <c r="AH170" s="16"/>
    </row>
    <row r="171" customFormat="false" ht="13.8" hidden="false" customHeight="false" outlineLevel="0" collapsed="false">
      <c r="B171" s="30"/>
      <c r="C171" s="30"/>
      <c r="Q171" s="15"/>
      <c r="R171" s="15"/>
      <c r="V171" s="2"/>
      <c r="W171" s="15"/>
      <c r="X171" s="15"/>
      <c r="Y171" s="15"/>
      <c r="Z171" s="15"/>
      <c r="AA171" s="15"/>
      <c r="AC171" s="15"/>
      <c r="AD171" s="15"/>
      <c r="AE171" s="15"/>
      <c r="AF171" s="15"/>
      <c r="AG171" s="15"/>
      <c r="AH171" s="16"/>
    </row>
    <row r="172" customFormat="false" ht="13.8" hidden="false" customHeight="false" outlineLevel="0" collapsed="false">
      <c r="A172" s="12" t="s">
        <v>830</v>
      </c>
      <c r="B172" s="30"/>
      <c r="C172" s="30"/>
      <c r="D172" s="1" t="n">
        <f aca="false">SUM(D173:D220)</f>
        <v>24057</v>
      </c>
      <c r="E172" s="1" t="n">
        <f aca="false">SUM(E173:E220)</f>
        <v>1240</v>
      </c>
      <c r="F172" s="1" t="n">
        <f aca="false">SUM(F173:F220)</f>
        <v>2696</v>
      </c>
      <c r="G172" s="1" t="n">
        <f aca="false">SUM(G173:G220)</f>
        <v>3</v>
      </c>
      <c r="H172" s="1" t="n">
        <f aca="false">SUM(H173:H220)</f>
        <v>25</v>
      </c>
      <c r="I172" s="1" t="n">
        <f aca="false">SUM(I173:I220)</f>
        <v>0</v>
      </c>
      <c r="J172" s="1" t="n">
        <f aca="false">SUM(J173:J220)</f>
        <v>1257</v>
      </c>
      <c r="K172" s="1" t="n">
        <f aca="false">SUM(K173:K220)</f>
        <v>25590</v>
      </c>
      <c r="L172" s="1" t="n">
        <f aca="false">SUM(L173:L220)</f>
        <v>853</v>
      </c>
      <c r="M172" s="1" t="n">
        <f aca="false">SUM(M173:M220)</f>
        <v>2442</v>
      </c>
      <c r="N172" s="1" t="n">
        <f aca="false">SUM(N173:N220)</f>
        <v>4</v>
      </c>
      <c r="O172" s="1" t="n">
        <f aca="false">SUM(O173:O220)</f>
        <v>66</v>
      </c>
      <c r="P172" s="1" t="n">
        <f aca="false">SUM(P173:P220)</f>
        <v>1232</v>
      </c>
      <c r="Q172" s="1" t="n">
        <f aca="false">SUM(Q173:Q220)</f>
        <v>26578</v>
      </c>
      <c r="R172" s="1" t="n">
        <f aca="false">SUM(R173:R220)</f>
        <v>747</v>
      </c>
      <c r="S172" s="1" t="n">
        <f aca="false">SUM(S173:S220)</f>
        <v>2509</v>
      </c>
      <c r="T172" s="1" t="n">
        <f aca="false">SUM(T173:T220)</f>
        <v>21</v>
      </c>
      <c r="U172" s="1" t="n">
        <f aca="false">SUM(U173:U220)</f>
        <v>74</v>
      </c>
      <c r="V172" s="1" t="n">
        <f aca="false">SUM(V173:V220)</f>
        <v>1234</v>
      </c>
      <c r="W172" s="1" t="n">
        <f aca="false">SUM(W173:W220)</f>
        <v>27222</v>
      </c>
      <c r="X172" s="1" t="n">
        <f aca="false">SUM(X173:X220)</f>
        <v>534</v>
      </c>
      <c r="Y172" s="1" t="n">
        <f aca="false">SUM(Y173:Y220)</f>
        <v>2390</v>
      </c>
      <c r="Z172" s="1" t="n">
        <f aca="false">SUM(Z173:Z220)</f>
        <v>2</v>
      </c>
      <c r="AA172" s="1" t="n">
        <f aca="false">SUM(AA173:AA220)</f>
        <v>71</v>
      </c>
      <c r="AC172" s="15"/>
      <c r="AD172" s="15"/>
      <c r="AE172" s="15"/>
      <c r="AF172" s="15"/>
      <c r="AG172" s="15"/>
      <c r="AH172" s="16"/>
    </row>
    <row r="173" customFormat="false" ht="13.8" hidden="false" customHeight="false" outlineLevel="0" collapsed="false">
      <c r="A173" s="1" t="s">
        <v>831</v>
      </c>
      <c r="B173" s="30"/>
      <c r="C173" s="30"/>
      <c r="D173" s="1" t="n">
        <v>508</v>
      </c>
      <c r="E173" s="1" t="n">
        <v>18</v>
      </c>
      <c r="F173" s="1" t="n">
        <v>5</v>
      </c>
      <c r="J173" s="37" t="n">
        <v>38</v>
      </c>
      <c r="K173" s="1" t="n">
        <v>548</v>
      </c>
      <c r="L173" s="1" t="n">
        <v>7</v>
      </c>
      <c r="M173" s="1" t="n">
        <v>2</v>
      </c>
      <c r="P173" s="2" t="n">
        <v>2</v>
      </c>
      <c r="Q173" s="15" t="n">
        <v>529</v>
      </c>
      <c r="R173" s="15" t="n">
        <v>16</v>
      </c>
      <c r="S173" s="1" t="n">
        <v>2</v>
      </c>
      <c r="V173" s="2" t="n">
        <v>2</v>
      </c>
      <c r="W173" s="15" t="n">
        <v>516</v>
      </c>
      <c r="X173" s="15" t="n">
        <v>9</v>
      </c>
      <c r="Y173" s="15" t="n">
        <v>1</v>
      </c>
      <c r="Z173" s="15"/>
      <c r="AA173" s="15"/>
      <c r="AC173" s="15"/>
      <c r="AD173" s="15"/>
      <c r="AE173" s="15"/>
      <c r="AF173" s="15"/>
      <c r="AG173" s="15"/>
      <c r="AH173" s="16"/>
    </row>
    <row r="174" customFormat="false" ht="13.8" hidden="false" customHeight="false" outlineLevel="0" collapsed="false">
      <c r="A174" s="1" t="s">
        <v>832</v>
      </c>
      <c r="B174" s="30"/>
      <c r="C174" s="30"/>
      <c r="D174" s="1" t="n">
        <v>243</v>
      </c>
      <c r="E174" s="1" t="n">
        <v>4</v>
      </c>
      <c r="J174" s="37" t="n">
        <v>41</v>
      </c>
      <c r="K174" s="1" t="n">
        <v>236</v>
      </c>
      <c r="L174" s="1" t="n">
        <v>12</v>
      </c>
      <c r="M174" s="1" t="n">
        <v>1</v>
      </c>
      <c r="P174" s="2" t="n">
        <v>3</v>
      </c>
      <c r="Q174" s="15" t="n">
        <v>245</v>
      </c>
      <c r="R174" s="15" t="n">
        <v>1</v>
      </c>
      <c r="V174" s="2" t="n">
        <v>3</v>
      </c>
      <c r="W174" s="15" t="n">
        <v>237</v>
      </c>
      <c r="X174" s="15" t="n">
        <v>3</v>
      </c>
      <c r="Y174" s="15"/>
      <c r="Z174" s="15"/>
      <c r="AA174" s="15"/>
      <c r="AC174" s="15"/>
      <c r="AD174" s="15"/>
      <c r="AE174" s="15"/>
      <c r="AF174" s="15"/>
      <c r="AG174" s="15"/>
      <c r="AH174" s="16"/>
    </row>
    <row r="175" customFormat="false" ht="13.8" hidden="false" customHeight="false" outlineLevel="0" collapsed="false">
      <c r="A175" s="1" t="s">
        <v>833</v>
      </c>
      <c r="B175" s="30"/>
      <c r="C175" s="30"/>
      <c r="D175" s="1" t="n">
        <v>416</v>
      </c>
      <c r="E175" s="1" t="n">
        <v>2</v>
      </c>
      <c r="J175" s="37" t="n">
        <v>1</v>
      </c>
      <c r="K175" s="1" t="n">
        <v>412</v>
      </c>
      <c r="P175" s="2" t="n">
        <v>4</v>
      </c>
      <c r="Q175" s="15" t="n">
        <v>402</v>
      </c>
      <c r="R175" s="15"/>
      <c r="V175" s="2" t="n">
        <v>4</v>
      </c>
      <c r="W175" s="15" t="n">
        <v>390</v>
      </c>
      <c r="X175" s="15"/>
      <c r="Y175" s="15"/>
      <c r="Z175" s="15"/>
      <c r="AA175" s="15"/>
      <c r="AC175" s="15"/>
      <c r="AD175" s="15"/>
      <c r="AE175" s="15"/>
      <c r="AF175" s="15"/>
      <c r="AG175" s="15"/>
      <c r="AH175" s="16"/>
    </row>
    <row r="176" customFormat="false" ht="13.8" hidden="false" customHeight="false" outlineLevel="0" collapsed="false">
      <c r="A176" s="1" t="s">
        <v>834</v>
      </c>
      <c r="B176" s="30"/>
      <c r="C176" s="30"/>
      <c r="D176" s="1" t="n">
        <v>1038</v>
      </c>
      <c r="E176" s="1" t="n">
        <v>5</v>
      </c>
      <c r="J176" s="37" t="n">
        <v>2</v>
      </c>
      <c r="K176" s="1" t="n">
        <v>1076</v>
      </c>
      <c r="L176" s="1" t="n">
        <v>4</v>
      </c>
      <c r="P176" s="2" t="n">
        <v>6</v>
      </c>
      <c r="Q176" s="0" t="n">
        <v>1135</v>
      </c>
      <c r="R176" s="15"/>
      <c r="V176" s="2" t="n">
        <v>5</v>
      </c>
      <c r="W176" s="15" t="n">
        <v>1179</v>
      </c>
      <c r="X176" s="15" t="n">
        <v>2</v>
      </c>
      <c r="Y176" s="15"/>
      <c r="Z176" s="15"/>
      <c r="AA176" s="15"/>
      <c r="AC176" s="15"/>
      <c r="AD176" s="15"/>
      <c r="AE176" s="15"/>
      <c r="AF176" s="15"/>
      <c r="AG176" s="15"/>
      <c r="AH176" s="16"/>
    </row>
    <row r="177" customFormat="false" ht="13.8" hidden="false" customHeight="false" outlineLevel="0" collapsed="false">
      <c r="A177" s="1" t="s">
        <v>835</v>
      </c>
      <c r="B177" s="30"/>
      <c r="C177" s="30"/>
      <c r="D177" s="1" t="n">
        <f aca="false">1072+669+653</f>
        <v>2394</v>
      </c>
      <c r="E177" s="1" t="n">
        <f aca="false">18+265+23</f>
        <v>306</v>
      </c>
      <c r="F177" s="1" t="n">
        <f aca="false">238+2</f>
        <v>240</v>
      </c>
      <c r="H177" s="1" t="n">
        <v>1</v>
      </c>
      <c r="J177" s="37" t="s">
        <v>836</v>
      </c>
      <c r="K177" s="1" t="n">
        <f aca="false">1020+877+683</f>
        <v>2580</v>
      </c>
      <c r="L177" s="1" t="n">
        <f aca="false">17+86+11</f>
        <v>114</v>
      </c>
      <c r="M177" s="1" t="n">
        <f aca="false">2+84</f>
        <v>86</v>
      </c>
      <c r="N177" s="1" t="n">
        <f aca="false">1+0</f>
        <v>1</v>
      </c>
      <c r="O177" s="1" t="n">
        <v>10</v>
      </c>
      <c r="P177" s="2" t="s">
        <v>837</v>
      </c>
      <c r="Q177" s="15" t="n">
        <f aca="false">1077+812+760</f>
        <v>2649</v>
      </c>
      <c r="R177" s="15" t="n">
        <f aca="false">8+65+8</f>
        <v>81</v>
      </c>
      <c r="S177" s="1" t="n">
        <f aca="false">1+96+1</f>
        <v>98</v>
      </c>
      <c r="T177" s="1" t="n">
        <v>1</v>
      </c>
      <c r="U177" s="1" t="n">
        <v>19</v>
      </c>
      <c r="V177" s="2" t="s">
        <v>838</v>
      </c>
      <c r="W177" s="15" t="n">
        <v>2855</v>
      </c>
      <c r="X177" s="15" t="n">
        <v>48</v>
      </c>
      <c r="Y177" s="15" t="n">
        <v>53</v>
      </c>
      <c r="Z177" s="15"/>
      <c r="AA177" s="15" t="n">
        <v>9</v>
      </c>
      <c r="AC177" s="15"/>
      <c r="AD177" s="15"/>
      <c r="AE177" s="15"/>
      <c r="AF177" s="15"/>
      <c r="AG177" s="15"/>
      <c r="AH177" s="16"/>
    </row>
    <row r="178" customFormat="false" ht="13.8" hidden="false" customHeight="false" outlineLevel="0" collapsed="false">
      <c r="A178" s="1" t="s">
        <v>839</v>
      </c>
      <c r="B178" s="30"/>
      <c r="C178" s="30"/>
      <c r="D178" s="1" t="n">
        <v>3460</v>
      </c>
      <c r="E178" s="1" t="n">
        <v>183</v>
      </c>
      <c r="F178" s="1" t="n">
        <v>168</v>
      </c>
      <c r="G178" s="1" t="n">
        <v>1</v>
      </c>
      <c r="J178" s="37" t="n">
        <v>11</v>
      </c>
      <c r="K178" s="1" t="n">
        <v>3707</v>
      </c>
      <c r="L178" s="1" t="n">
        <v>97</v>
      </c>
      <c r="M178" s="1" t="n">
        <v>29</v>
      </c>
      <c r="O178" s="1" t="n">
        <v>10</v>
      </c>
      <c r="P178" s="2" t="n">
        <v>9</v>
      </c>
      <c r="Q178" s="0" t="n">
        <v>3974</v>
      </c>
      <c r="R178" s="15" t="n">
        <v>69</v>
      </c>
      <c r="S178" s="1" t="n">
        <v>10</v>
      </c>
      <c r="T178" s="1" t="n">
        <v>8</v>
      </c>
      <c r="U178" s="1" t="n">
        <v>4</v>
      </c>
      <c r="V178" s="2" t="n">
        <v>8</v>
      </c>
      <c r="W178" s="15" t="n">
        <v>4053</v>
      </c>
      <c r="X178" s="15" t="n">
        <v>41</v>
      </c>
      <c r="Y178" s="15" t="n">
        <v>6</v>
      </c>
      <c r="Z178" s="15"/>
      <c r="AA178" s="15" t="n">
        <v>3</v>
      </c>
      <c r="AC178" s="15"/>
      <c r="AD178" s="15"/>
      <c r="AE178" s="15"/>
      <c r="AF178" s="15"/>
      <c r="AG178" s="15"/>
      <c r="AH178" s="16"/>
    </row>
    <row r="179" customFormat="false" ht="13.8" hidden="false" customHeight="false" outlineLevel="0" collapsed="false">
      <c r="A179" s="1" t="s">
        <v>840</v>
      </c>
      <c r="B179" s="30"/>
      <c r="C179" s="30"/>
      <c r="D179" s="1" t="n">
        <v>140</v>
      </c>
      <c r="E179" s="1" t="n">
        <v>7</v>
      </c>
      <c r="J179" s="37" t="n">
        <v>8</v>
      </c>
      <c r="K179" s="1" t="n">
        <v>152</v>
      </c>
      <c r="P179" s="2" t="n">
        <v>7</v>
      </c>
      <c r="Q179" s="15" t="n">
        <v>178</v>
      </c>
      <c r="R179" s="15"/>
      <c r="V179" s="2" t="n">
        <v>6</v>
      </c>
      <c r="W179" s="15" t="n">
        <v>171</v>
      </c>
      <c r="X179" s="15"/>
      <c r="Y179" s="15"/>
      <c r="Z179" s="15"/>
      <c r="AA179" s="15"/>
      <c r="AC179" s="15"/>
      <c r="AD179" s="15"/>
      <c r="AE179" s="15"/>
      <c r="AF179" s="15"/>
      <c r="AG179" s="15"/>
      <c r="AH179" s="16"/>
    </row>
    <row r="180" customFormat="false" ht="13.8" hidden="false" customHeight="false" outlineLevel="0" collapsed="false">
      <c r="A180" s="1" t="s">
        <v>841</v>
      </c>
      <c r="B180" s="30"/>
      <c r="C180" s="30"/>
      <c r="D180" s="1" t="n">
        <v>241</v>
      </c>
      <c r="J180" s="37" t="n">
        <v>12</v>
      </c>
      <c r="K180" s="1" t="n">
        <v>246</v>
      </c>
      <c r="P180" s="2" t="n">
        <v>10</v>
      </c>
      <c r="Q180" s="15" t="n">
        <v>223</v>
      </c>
      <c r="R180" s="15"/>
      <c r="V180" s="2" t="n">
        <v>9</v>
      </c>
      <c r="W180" s="15" t="n">
        <v>203</v>
      </c>
      <c r="X180" s="15"/>
      <c r="Y180" s="15"/>
      <c r="Z180" s="15"/>
      <c r="AA180" s="15"/>
      <c r="AC180" s="15"/>
      <c r="AD180" s="15"/>
      <c r="AE180" s="15"/>
      <c r="AF180" s="15"/>
      <c r="AG180" s="15"/>
      <c r="AH180" s="16"/>
    </row>
    <row r="181" customFormat="false" ht="13.8" hidden="false" customHeight="false" outlineLevel="0" collapsed="false">
      <c r="A181" s="1" t="s">
        <v>842</v>
      </c>
      <c r="B181" s="30"/>
      <c r="C181" s="30"/>
      <c r="D181" s="1" t="n">
        <v>266</v>
      </c>
      <c r="E181" s="1" t="n">
        <v>5</v>
      </c>
      <c r="F181" s="1" t="n">
        <v>1</v>
      </c>
      <c r="G181" s="1" t="n">
        <v>1</v>
      </c>
      <c r="J181" s="37" t="n">
        <v>13</v>
      </c>
      <c r="K181" s="1" t="n">
        <v>254</v>
      </c>
      <c r="L181" s="1" t="n">
        <v>5</v>
      </c>
      <c r="P181" s="2" t="n">
        <v>11</v>
      </c>
      <c r="Q181" s="15" t="n">
        <v>296</v>
      </c>
      <c r="R181" s="15" t="n">
        <v>1</v>
      </c>
      <c r="V181" s="2" t="n">
        <v>10</v>
      </c>
      <c r="W181" s="15" t="n">
        <v>292</v>
      </c>
      <c r="X181" s="15" t="n">
        <v>1</v>
      </c>
      <c r="Y181" s="15" t="n">
        <v>1</v>
      </c>
      <c r="Z181" s="15"/>
      <c r="AA181" s="15"/>
      <c r="AC181" s="15"/>
      <c r="AD181" s="15"/>
      <c r="AE181" s="15"/>
      <c r="AF181" s="15"/>
      <c r="AG181" s="15"/>
      <c r="AH181" s="16"/>
    </row>
    <row r="182" customFormat="false" ht="13.8" hidden="false" customHeight="false" outlineLevel="0" collapsed="false">
      <c r="A182" s="1" t="s">
        <v>843</v>
      </c>
      <c r="B182" s="30"/>
      <c r="C182" s="30"/>
      <c r="D182" s="1" t="n">
        <v>396</v>
      </c>
      <c r="E182" s="1" t="n">
        <v>11</v>
      </c>
      <c r="F182" s="1" t="n">
        <v>3</v>
      </c>
      <c r="J182" s="37" t="n">
        <v>14</v>
      </c>
      <c r="K182" s="1" t="n">
        <v>436</v>
      </c>
      <c r="L182" s="1" t="n">
        <v>17</v>
      </c>
      <c r="P182" s="2" t="n">
        <v>12</v>
      </c>
      <c r="Q182" s="15" t="n">
        <v>439</v>
      </c>
      <c r="R182" s="15" t="n">
        <v>9</v>
      </c>
      <c r="S182" s="1" t="n">
        <v>2</v>
      </c>
      <c r="V182" s="2" t="n">
        <v>11</v>
      </c>
      <c r="W182" s="15" t="n">
        <v>488</v>
      </c>
      <c r="X182" s="15" t="n">
        <v>6</v>
      </c>
      <c r="Y182" s="15" t="n">
        <v>2</v>
      </c>
      <c r="Z182" s="15"/>
      <c r="AA182" s="15"/>
      <c r="AC182" s="15"/>
      <c r="AD182" s="15"/>
      <c r="AE182" s="15"/>
      <c r="AF182" s="15"/>
      <c r="AG182" s="15"/>
      <c r="AH182" s="16"/>
    </row>
    <row r="183" customFormat="false" ht="13.8" hidden="false" customHeight="false" outlineLevel="0" collapsed="false">
      <c r="A183" s="1" t="s">
        <v>844</v>
      </c>
      <c r="B183" s="30"/>
      <c r="C183" s="30"/>
      <c r="D183" s="1" t="n">
        <v>161</v>
      </c>
      <c r="E183" s="1" t="n">
        <v>3</v>
      </c>
      <c r="F183" s="1" t="n">
        <v>1</v>
      </c>
      <c r="J183" s="37" t="n">
        <v>15</v>
      </c>
      <c r="K183" s="1" t="n">
        <v>206</v>
      </c>
      <c r="P183" s="2" t="n">
        <v>13</v>
      </c>
      <c r="Q183" s="15" t="n">
        <v>249</v>
      </c>
      <c r="R183" s="15" t="n">
        <v>6</v>
      </c>
      <c r="V183" s="2" t="n">
        <v>12</v>
      </c>
      <c r="W183" s="15" t="n">
        <v>255</v>
      </c>
      <c r="X183" s="15"/>
      <c r="Y183" s="15" t="n">
        <v>1</v>
      </c>
      <c r="Z183" s="15"/>
      <c r="AA183" s="15"/>
      <c r="AC183" s="15"/>
      <c r="AD183" s="15"/>
      <c r="AE183" s="15"/>
      <c r="AF183" s="15"/>
      <c r="AG183" s="15"/>
      <c r="AH183" s="16"/>
    </row>
    <row r="184" customFormat="false" ht="13.8" hidden="false" customHeight="false" outlineLevel="0" collapsed="false">
      <c r="A184" s="1" t="s">
        <v>845</v>
      </c>
      <c r="B184" s="30"/>
      <c r="C184" s="30"/>
      <c r="D184" s="1" t="n">
        <v>448</v>
      </c>
      <c r="E184" s="1" t="n">
        <v>23</v>
      </c>
      <c r="F184" s="1" t="n">
        <v>2</v>
      </c>
      <c r="J184" s="37" t="n">
        <v>35</v>
      </c>
      <c r="K184" s="1" t="n">
        <v>521</v>
      </c>
      <c r="L184" s="1" t="n">
        <v>10</v>
      </c>
      <c r="N184" s="1" t="n">
        <v>1</v>
      </c>
      <c r="O184" s="1" t="n">
        <v>10</v>
      </c>
      <c r="P184" s="2" t="n">
        <v>43</v>
      </c>
      <c r="Q184" s="15" t="n">
        <v>587</v>
      </c>
      <c r="R184" s="15" t="n">
        <v>20</v>
      </c>
      <c r="S184" s="1" t="n">
        <v>1</v>
      </c>
      <c r="U184" s="1" t="n">
        <v>6</v>
      </c>
      <c r="V184" s="2" t="n">
        <v>43</v>
      </c>
      <c r="W184" s="15" t="n">
        <v>617</v>
      </c>
      <c r="X184" s="15" t="n">
        <v>2</v>
      </c>
      <c r="Y184" s="15"/>
      <c r="Z184" s="15"/>
      <c r="AA184" s="15"/>
      <c r="AC184" s="15"/>
      <c r="AD184" s="15"/>
      <c r="AE184" s="15"/>
      <c r="AF184" s="15"/>
      <c r="AG184" s="15"/>
      <c r="AH184" s="16"/>
    </row>
    <row r="185" customFormat="false" ht="13.8" hidden="false" customHeight="false" outlineLevel="0" collapsed="false">
      <c r="A185" s="1" t="s">
        <v>846</v>
      </c>
      <c r="B185" s="30"/>
      <c r="C185" s="30"/>
      <c r="D185" s="1" t="n">
        <v>637</v>
      </c>
      <c r="E185" s="1" t="n">
        <v>15</v>
      </c>
      <c r="F185" s="1" t="n">
        <v>7</v>
      </c>
      <c r="J185" s="37" t="n">
        <v>39</v>
      </c>
      <c r="K185" s="1" t="n">
        <v>584</v>
      </c>
      <c r="L185" s="1" t="n">
        <v>9</v>
      </c>
      <c r="M185" s="1" t="n">
        <v>9</v>
      </c>
      <c r="P185" s="2" t="n">
        <v>15</v>
      </c>
      <c r="Q185" s="15" t="n">
        <v>587</v>
      </c>
      <c r="R185" s="15" t="n">
        <v>7</v>
      </c>
      <c r="S185" s="1" t="n">
        <v>1</v>
      </c>
      <c r="V185" s="2" t="n">
        <v>14</v>
      </c>
      <c r="W185" s="15" t="n">
        <v>555</v>
      </c>
      <c r="X185" s="15" t="n">
        <v>5</v>
      </c>
      <c r="Y185" s="15"/>
      <c r="Z185" s="15"/>
      <c r="AA185" s="15" t="n">
        <v>23</v>
      </c>
      <c r="AC185" s="15"/>
      <c r="AD185" s="15"/>
      <c r="AE185" s="15"/>
      <c r="AF185" s="15"/>
      <c r="AG185" s="15"/>
      <c r="AH185" s="16"/>
    </row>
    <row r="186" customFormat="false" ht="13.8" hidden="false" customHeight="false" outlineLevel="0" collapsed="false">
      <c r="A186" s="1" t="s">
        <v>847</v>
      </c>
      <c r="B186" s="30"/>
      <c r="C186" s="30"/>
      <c r="D186" s="1" t="n">
        <v>404</v>
      </c>
      <c r="E186" s="1" t="n">
        <v>10</v>
      </c>
      <c r="J186" s="37" t="n">
        <v>42</v>
      </c>
      <c r="K186" s="1" t="n">
        <v>442</v>
      </c>
      <c r="L186" s="1" t="n">
        <v>6</v>
      </c>
      <c r="O186" s="1" t="n">
        <v>1</v>
      </c>
      <c r="P186" s="2" t="n">
        <v>16</v>
      </c>
      <c r="Q186" s="15" t="n">
        <v>545</v>
      </c>
      <c r="R186" s="15"/>
      <c r="V186" s="2" t="n">
        <v>15</v>
      </c>
      <c r="W186" s="15" t="n">
        <v>538</v>
      </c>
      <c r="X186" s="15" t="n">
        <v>2</v>
      </c>
      <c r="Y186" s="15"/>
      <c r="Z186" s="15"/>
      <c r="AA186" s="15"/>
      <c r="AC186" s="15"/>
      <c r="AD186" s="15"/>
      <c r="AE186" s="15"/>
      <c r="AF186" s="15"/>
      <c r="AG186" s="15"/>
      <c r="AH186" s="16"/>
    </row>
    <row r="187" customFormat="false" ht="13.8" hidden="false" customHeight="false" outlineLevel="0" collapsed="false">
      <c r="A187" s="1" t="s">
        <v>848</v>
      </c>
      <c r="B187" s="30"/>
      <c r="C187" s="30"/>
      <c r="D187" s="1" t="n">
        <v>302</v>
      </c>
      <c r="E187" s="1" t="n">
        <v>3</v>
      </c>
      <c r="F187" s="1" t="n">
        <v>2</v>
      </c>
      <c r="J187" s="37" t="n">
        <v>19</v>
      </c>
      <c r="K187" s="1" t="n">
        <v>346</v>
      </c>
      <c r="L187" s="1" t="n">
        <v>3</v>
      </c>
      <c r="M187" s="1" t="n">
        <v>5</v>
      </c>
      <c r="O187" s="1" t="n">
        <v>6</v>
      </c>
      <c r="P187" s="2" t="n">
        <v>18</v>
      </c>
      <c r="Q187" s="15" t="n">
        <v>331</v>
      </c>
      <c r="R187" s="15" t="n">
        <v>4</v>
      </c>
      <c r="S187" s="1" t="n">
        <v>3</v>
      </c>
      <c r="T187" s="1" t="n">
        <v>2</v>
      </c>
      <c r="V187" s="2" t="n">
        <v>17</v>
      </c>
      <c r="W187" s="15" t="n">
        <v>311</v>
      </c>
      <c r="X187" s="15" t="n">
        <v>1</v>
      </c>
      <c r="Y187" s="15"/>
      <c r="Z187" s="15"/>
      <c r="AA187" s="15"/>
      <c r="AC187" s="15"/>
      <c r="AD187" s="15"/>
      <c r="AE187" s="15"/>
      <c r="AF187" s="15"/>
      <c r="AG187" s="15"/>
      <c r="AH187" s="16"/>
    </row>
    <row r="188" customFormat="false" ht="13.8" hidden="false" customHeight="false" outlineLevel="0" collapsed="false">
      <c r="A188" s="1" t="s">
        <v>849</v>
      </c>
      <c r="B188" s="30"/>
      <c r="C188" s="30"/>
      <c r="D188" s="1" t="n">
        <v>161</v>
      </c>
      <c r="E188" s="1" t="n">
        <v>4</v>
      </c>
      <c r="F188" s="1" t="n">
        <v>17</v>
      </c>
      <c r="J188" s="37" t="n">
        <v>20</v>
      </c>
      <c r="K188" s="1" t="n">
        <v>181</v>
      </c>
      <c r="L188" s="1" t="n">
        <v>9</v>
      </c>
      <c r="M188" s="1" t="n">
        <v>12</v>
      </c>
      <c r="N188" s="1" t="n">
        <v>1</v>
      </c>
      <c r="O188" s="1" t="n">
        <v>4</v>
      </c>
      <c r="P188" s="2" t="n">
        <v>19</v>
      </c>
      <c r="Q188" s="15" t="n">
        <v>165</v>
      </c>
      <c r="R188" s="15" t="n">
        <v>1</v>
      </c>
      <c r="S188" s="1" t="n">
        <v>2</v>
      </c>
      <c r="V188" s="2" t="n">
        <v>18</v>
      </c>
      <c r="W188" s="15" t="n">
        <v>204</v>
      </c>
      <c r="X188" s="15" t="n">
        <v>4</v>
      </c>
      <c r="Y188" s="15"/>
      <c r="Z188" s="15"/>
      <c r="AA188" s="15"/>
      <c r="AC188" s="15"/>
      <c r="AD188" s="15"/>
      <c r="AE188" s="15"/>
      <c r="AF188" s="15"/>
      <c r="AG188" s="15"/>
      <c r="AH188" s="16"/>
    </row>
    <row r="189" customFormat="false" ht="13.8" hidden="false" customHeight="false" outlineLevel="0" collapsed="false">
      <c r="A189" s="1" t="s">
        <v>850</v>
      </c>
      <c r="B189" s="30"/>
      <c r="C189" s="30"/>
      <c r="D189" s="1" t="n">
        <v>47</v>
      </c>
      <c r="E189" s="1" t="n">
        <v>34</v>
      </c>
      <c r="F189" s="1" t="n">
        <v>793</v>
      </c>
      <c r="J189" s="37" t="n">
        <v>48</v>
      </c>
      <c r="K189" s="1" t="n">
        <v>34</v>
      </c>
      <c r="L189" s="1" t="n">
        <v>38</v>
      </c>
      <c r="M189" s="1" t="n">
        <v>843</v>
      </c>
      <c r="O189" s="1" t="n">
        <v>3</v>
      </c>
      <c r="P189" s="2" t="n">
        <v>21</v>
      </c>
      <c r="Q189" s="15" t="n">
        <v>42</v>
      </c>
      <c r="R189" s="15" t="n">
        <v>21</v>
      </c>
      <c r="S189" s="1" t="n">
        <v>893</v>
      </c>
      <c r="U189" s="1" t="n">
        <v>2</v>
      </c>
      <c r="V189" s="2" t="n">
        <v>20</v>
      </c>
      <c r="W189" s="15" t="n">
        <v>107</v>
      </c>
      <c r="X189" s="15" t="n">
        <v>34</v>
      </c>
      <c r="Y189" s="15" t="n">
        <v>909</v>
      </c>
      <c r="Z189" s="15"/>
      <c r="AA189" s="15" t="n">
        <v>1</v>
      </c>
      <c r="AC189" s="15"/>
      <c r="AD189" s="15"/>
      <c r="AE189" s="15"/>
      <c r="AF189" s="15"/>
      <c r="AG189" s="15"/>
      <c r="AH189" s="16"/>
    </row>
    <row r="190" customFormat="false" ht="13.8" hidden="false" customHeight="false" outlineLevel="0" collapsed="false">
      <c r="A190" s="1" t="s">
        <v>851</v>
      </c>
      <c r="B190" s="30"/>
      <c r="C190" s="30"/>
      <c r="D190" s="1" t="n">
        <v>150</v>
      </c>
      <c r="J190" s="37" t="n">
        <v>3</v>
      </c>
      <c r="K190" s="1" t="n">
        <v>152</v>
      </c>
      <c r="P190" s="2" t="n">
        <v>22</v>
      </c>
      <c r="Q190" s="15" t="n">
        <v>155</v>
      </c>
      <c r="R190" s="15"/>
      <c r="V190" s="2" t="n">
        <v>21</v>
      </c>
      <c r="W190" s="15" t="n">
        <v>166</v>
      </c>
      <c r="X190" s="15"/>
      <c r="Y190" s="15"/>
      <c r="Z190" s="15"/>
      <c r="AA190" s="15"/>
      <c r="AC190" s="15"/>
      <c r="AD190" s="15"/>
      <c r="AE190" s="15"/>
      <c r="AF190" s="15"/>
      <c r="AG190" s="15"/>
      <c r="AH190" s="16"/>
    </row>
    <row r="191" customFormat="false" ht="13.8" hidden="false" customHeight="false" outlineLevel="0" collapsed="false">
      <c r="A191" s="1" t="s">
        <v>852</v>
      </c>
      <c r="B191" s="30"/>
      <c r="C191" s="30"/>
      <c r="D191" s="1" t="n">
        <v>1469</v>
      </c>
      <c r="E191" s="1" t="n">
        <v>9</v>
      </c>
      <c r="F191" s="1" t="n">
        <v>5</v>
      </c>
      <c r="J191" s="37" t="n">
        <v>23</v>
      </c>
      <c r="K191" s="1" t="n">
        <v>1530</v>
      </c>
      <c r="L191" s="1" t="n">
        <v>2</v>
      </c>
      <c r="M191" s="1" t="n">
        <v>2</v>
      </c>
      <c r="P191" s="2" t="n">
        <v>23</v>
      </c>
      <c r="Q191" s="15" t="n">
        <v>1688</v>
      </c>
      <c r="R191" s="15" t="n">
        <v>14</v>
      </c>
      <c r="U191" s="1" t="n">
        <v>14</v>
      </c>
      <c r="V191" s="2" t="n">
        <v>22</v>
      </c>
      <c r="W191" s="15" t="n">
        <v>1781</v>
      </c>
      <c r="X191" s="15" t="n">
        <v>2</v>
      </c>
      <c r="Y191" s="15"/>
      <c r="Z191" s="15" t="n">
        <v>1</v>
      </c>
      <c r="AA191" s="15"/>
      <c r="AC191" s="15"/>
      <c r="AD191" s="15"/>
      <c r="AE191" s="15"/>
      <c r="AF191" s="15"/>
      <c r="AG191" s="15"/>
      <c r="AH191" s="16"/>
    </row>
    <row r="192" customFormat="false" ht="13.8" hidden="false" customHeight="false" outlineLevel="0" collapsed="false">
      <c r="A192" s="1" t="s">
        <v>853</v>
      </c>
      <c r="B192" s="30"/>
      <c r="C192" s="30"/>
      <c r="D192" s="1" t="n">
        <v>282</v>
      </c>
      <c r="E192" s="1" t="n">
        <v>15</v>
      </c>
      <c r="F192" s="1" t="n">
        <v>3</v>
      </c>
      <c r="J192" s="37" t="n">
        <v>45</v>
      </c>
      <c r="K192" s="1" t="n">
        <v>305</v>
      </c>
      <c r="L192" s="1" t="n">
        <v>4</v>
      </c>
      <c r="M192" s="1" t="n">
        <v>2</v>
      </c>
      <c r="P192" s="2" t="n">
        <v>25</v>
      </c>
      <c r="Q192" s="15" t="n">
        <v>271</v>
      </c>
      <c r="R192" s="15" t="n">
        <v>5</v>
      </c>
      <c r="V192" s="2" t="n">
        <v>24</v>
      </c>
      <c r="W192" s="15" t="n">
        <v>289</v>
      </c>
      <c r="X192" s="15" t="n">
        <v>1</v>
      </c>
      <c r="Y192" s="15"/>
      <c r="Z192" s="15"/>
      <c r="AA192" s="15"/>
      <c r="AC192" s="15"/>
      <c r="AD192" s="15"/>
      <c r="AE192" s="15"/>
      <c r="AF192" s="15"/>
      <c r="AG192" s="15"/>
      <c r="AH192" s="16"/>
    </row>
    <row r="193" customFormat="false" ht="13.8" hidden="false" customHeight="false" outlineLevel="0" collapsed="false">
      <c r="A193" s="1" t="s">
        <v>854</v>
      </c>
      <c r="B193" s="30"/>
      <c r="C193" s="30"/>
      <c r="D193" s="1" t="n">
        <v>402</v>
      </c>
      <c r="E193" s="1" t="n">
        <v>4</v>
      </c>
      <c r="F193" s="1" t="n">
        <v>1</v>
      </c>
      <c r="J193" s="37" t="n">
        <v>27</v>
      </c>
      <c r="K193" s="1" t="n">
        <v>453</v>
      </c>
      <c r="L193" s="1" t="n">
        <v>13</v>
      </c>
      <c r="M193" s="1" t="n">
        <v>2</v>
      </c>
      <c r="P193" s="2" t="n">
        <v>26</v>
      </c>
      <c r="Q193" s="15" t="n">
        <v>541</v>
      </c>
      <c r="R193" s="15" t="n">
        <v>5</v>
      </c>
      <c r="S193" s="1" t="n">
        <v>1</v>
      </c>
      <c r="V193" s="2" t="n">
        <v>25</v>
      </c>
      <c r="W193" s="15" t="n">
        <v>527</v>
      </c>
      <c r="X193" s="15" t="n">
        <v>4</v>
      </c>
      <c r="Y193" s="15" t="n">
        <v>1</v>
      </c>
      <c r="Z193" s="15"/>
      <c r="AA193" s="15"/>
      <c r="AC193" s="15"/>
      <c r="AD193" s="15"/>
      <c r="AE193" s="15"/>
      <c r="AF193" s="15"/>
      <c r="AG193" s="15"/>
      <c r="AH193" s="16"/>
    </row>
    <row r="194" customFormat="false" ht="13.8" hidden="false" customHeight="false" outlineLevel="0" collapsed="false">
      <c r="A194" s="1" t="s">
        <v>855</v>
      </c>
      <c r="B194" s="30"/>
      <c r="C194" s="30"/>
      <c r="D194" s="1" t="n">
        <v>186</v>
      </c>
      <c r="J194" s="37" t="n">
        <v>16</v>
      </c>
      <c r="K194" s="1" t="n">
        <v>226</v>
      </c>
      <c r="L194" s="1" t="n">
        <v>1</v>
      </c>
      <c r="P194" s="2" t="n">
        <v>27</v>
      </c>
      <c r="Q194" s="15" t="n">
        <v>235</v>
      </c>
      <c r="R194" s="15" t="n">
        <v>1</v>
      </c>
      <c r="V194" s="2" t="n">
        <v>26</v>
      </c>
      <c r="W194" s="15" t="n">
        <v>222</v>
      </c>
      <c r="X194" s="15" t="n">
        <v>1</v>
      </c>
      <c r="Y194" s="15"/>
      <c r="Z194" s="15"/>
      <c r="AA194" s="15"/>
      <c r="AC194" s="15"/>
      <c r="AD194" s="15"/>
      <c r="AE194" s="15"/>
      <c r="AF194" s="15"/>
      <c r="AG194" s="15"/>
      <c r="AH194" s="16"/>
    </row>
    <row r="195" customFormat="false" ht="13.8" hidden="false" customHeight="false" outlineLevel="0" collapsed="false">
      <c r="A195" s="1" t="s">
        <v>856</v>
      </c>
      <c r="B195" s="30"/>
      <c r="C195" s="30"/>
      <c r="D195" s="1" t="n">
        <v>180</v>
      </c>
      <c r="E195" s="1" t="n">
        <v>4</v>
      </c>
      <c r="F195" s="1" t="n">
        <v>1</v>
      </c>
      <c r="J195" s="37" t="n">
        <v>18</v>
      </c>
      <c r="K195" s="1" t="n">
        <v>193</v>
      </c>
      <c r="M195" s="1" t="n">
        <v>1</v>
      </c>
      <c r="P195" s="2" t="n">
        <v>17</v>
      </c>
      <c r="Q195" s="15" t="n">
        <v>190</v>
      </c>
      <c r="R195" s="15" t="n">
        <v>3</v>
      </c>
      <c r="V195" s="2" t="n">
        <v>16</v>
      </c>
      <c r="W195" s="15" t="n">
        <v>192</v>
      </c>
      <c r="X195" s="15"/>
      <c r="Y195" s="15"/>
      <c r="Z195" s="15"/>
      <c r="AA195" s="15"/>
      <c r="AC195" s="15"/>
      <c r="AD195" s="15"/>
      <c r="AE195" s="15"/>
      <c r="AF195" s="15"/>
      <c r="AG195" s="15"/>
      <c r="AH195" s="16"/>
    </row>
    <row r="196" customFormat="false" ht="13.8" hidden="false" customHeight="false" outlineLevel="0" collapsed="false">
      <c r="A196" s="1" t="s">
        <v>857</v>
      </c>
      <c r="B196" s="30"/>
      <c r="C196" s="30"/>
      <c r="D196" s="1" t="n">
        <v>198</v>
      </c>
      <c r="E196" s="1" t="n">
        <v>10</v>
      </c>
      <c r="F196" s="1" t="n">
        <v>4</v>
      </c>
      <c r="H196" s="1" t="n">
        <v>1</v>
      </c>
      <c r="J196" s="37" t="n">
        <v>30</v>
      </c>
      <c r="K196" s="1" t="n">
        <v>222</v>
      </c>
      <c r="L196" s="1" t="n">
        <v>12</v>
      </c>
      <c r="M196" s="1" t="n">
        <v>8</v>
      </c>
      <c r="O196" s="1" t="n">
        <v>2</v>
      </c>
      <c r="P196" s="2" t="n">
        <v>29</v>
      </c>
      <c r="Q196" s="15" t="n">
        <v>236</v>
      </c>
      <c r="R196" s="15" t="n">
        <v>8</v>
      </c>
      <c r="S196" s="1" t="n">
        <v>1</v>
      </c>
      <c r="U196" s="1" t="n">
        <v>1</v>
      </c>
      <c r="V196" s="2" t="n">
        <v>28</v>
      </c>
      <c r="W196" s="15" t="n">
        <v>253</v>
      </c>
      <c r="X196" s="15" t="n">
        <v>6</v>
      </c>
      <c r="Y196" s="15" t="n">
        <v>1</v>
      </c>
      <c r="Z196" s="15"/>
      <c r="AA196" s="15" t="n">
        <v>1</v>
      </c>
      <c r="AC196" s="15"/>
      <c r="AD196" s="15"/>
      <c r="AE196" s="15"/>
      <c r="AF196" s="15"/>
      <c r="AG196" s="15"/>
      <c r="AH196" s="16"/>
    </row>
    <row r="197" customFormat="false" ht="13.8" hidden="false" customHeight="false" outlineLevel="0" collapsed="false">
      <c r="A197" s="1" t="s">
        <v>858</v>
      </c>
      <c r="B197" s="30"/>
      <c r="C197" s="30"/>
      <c r="D197" s="1" t="n">
        <v>477</v>
      </c>
      <c r="E197" s="1" t="n">
        <v>1</v>
      </c>
      <c r="J197" s="37" t="n">
        <v>31</v>
      </c>
      <c r="K197" s="1" t="n">
        <v>523</v>
      </c>
      <c r="P197" s="2" t="n">
        <v>30</v>
      </c>
      <c r="Q197" s="15" t="n">
        <v>552</v>
      </c>
      <c r="R197" s="15" t="n">
        <v>1</v>
      </c>
      <c r="U197" s="1" t="n">
        <v>1</v>
      </c>
      <c r="V197" s="2" t="n">
        <v>29</v>
      </c>
      <c r="W197" s="15" t="n">
        <v>505</v>
      </c>
      <c r="X197" s="15" t="n">
        <v>3</v>
      </c>
      <c r="Y197" s="15"/>
      <c r="Z197" s="15"/>
      <c r="AA197" s="15"/>
      <c r="AC197" s="15"/>
      <c r="AD197" s="15"/>
      <c r="AE197" s="15"/>
      <c r="AF197" s="15"/>
      <c r="AG197" s="15"/>
      <c r="AH197" s="16"/>
    </row>
    <row r="198" customFormat="false" ht="13.8" hidden="false" customHeight="false" outlineLevel="0" collapsed="false">
      <c r="A198" s="1" t="s">
        <v>859</v>
      </c>
      <c r="B198" s="30"/>
      <c r="C198" s="30"/>
      <c r="D198" s="1" t="n">
        <v>1203</v>
      </c>
      <c r="E198" s="1" t="n">
        <v>19</v>
      </c>
      <c r="F198" s="1" t="n">
        <v>18</v>
      </c>
      <c r="H198" s="1" t="n">
        <v>1</v>
      </c>
      <c r="J198" s="37" t="n">
        <v>32</v>
      </c>
      <c r="K198" s="1" t="n">
        <v>1293</v>
      </c>
      <c r="L198" s="1" t="n">
        <v>28</v>
      </c>
      <c r="O198" s="1" t="n">
        <v>4</v>
      </c>
      <c r="P198" s="2" t="n">
        <v>37</v>
      </c>
      <c r="Q198" s="15" t="n">
        <v>1340</v>
      </c>
      <c r="R198" s="15" t="n">
        <v>39</v>
      </c>
      <c r="S198" s="1" t="n">
        <v>3</v>
      </c>
      <c r="T198" s="1" t="n">
        <v>3</v>
      </c>
      <c r="U198" s="1" t="n">
        <v>1</v>
      </c>
      <c r="V198" s="2" t="n">
        <v>30</v>
      </c>
      <c r="W198" s="15" t="n">
        <v>1412</v>
      </c>
      <c r="X198" s="15" t="n">
        <v>5</v>
      </c>
      <c r="Y198" s="15" t="n">
        <v>1</v>
      </c>
      <c r="Z198" s="15"/>
      <c r="AA198" s="15" t="n">
        <v>2</v>
      </c>
      <c r="AC198" s="15"/>
      <c r="AD198" s="15"/>
      <c r="AE198" s="15"/>
      <c r="AF198" s="15"/>
      <c r="AG198" s="15"/>
      <c r="AH198" s="16"/>
    </row>
    <row r="199" customFormat="false" ht="13.8" hidden="false" customHeight="false" outlineLevel="0" collapsed="false">
      <c r="A199" s="1" t="s">
        <v>860</v>
      </c>
      <c r="B199" s="30"/>
      <c r="C199" s="30"/>
      <c r="D199" s="1" t="n">
        <v>83</v>
      </c>
      <c r="E199" s="1" t="n">
        <v>1</v>
      </c>
      <c r="J199" s="37" t="n">
        <v>21</v>
      </c>
      <c r="K199" s="1" t="n">
        <v>81</v>
      </c>
      <c r="L199" s="1" t="n">
        <v>2</v>
      </c>
      <c r="O199" s="1" t="n">
        <v>2</v>
      </c>
      <c r="P199" s="2" t="n">
        <v>31</v>
      </c>
      <c r="Q199" s="15" t="n">
        <v>72</v>
      </c>
      <c r="R199" s="15" t="n">
        <v>2</v>
      </c>
      <c r="V199" s="2" t="n">
        <v>31</v>
      </c>
      <c r="W199" s="15" t="n">
        <v>76</v>
      </c>
      <c r="X199" s="15" t="n">
        <v>2</v>
      </c>
      <c r="Y199" s="15"/>
      <c r="Z199" s="15"/>
      <c r="AA199" s="15"/>
      <c r="AC199" s="15"/>
      <c r="AD199" s="15"/>
      <c r="AE199" s="15"/>
      <c r="AF199" s="15"/>
      <c r="AG199" s="15"/>
      <c r="AH199" s="16"/>
    </row>
    <row r="200" customFormat="false" ht="13.8" hidden="false" customHeight="false" outlineLevel="0" collapsed="false">
      <c r="A200" s="1" t="s">
        <v>861</v>
      </c>
      <c r="B200" s="30"/>
      <c r="C200" s="30"/>
      <c r="D200" s="1" t="n">
        <v>277</v>
      </c>
      <c r="E200" s="1" t="n">
        <v>10</v>
      </c>
      <c r="J200" s="37" t="n">
        <v>33</v>
      </c>
      <c r="K200" s="1" t="n">
        <v>314</v>
      </c>
      <c r="L200" s="1" t="n">
        <v>4</v>
      </c>
      <c r="P200" s="2" t="n">
        <v>32</v>
      </c>
      <c r="Q200" s="15" t="n">
        <v>292</v>
      </c>
      <c r="R200" s="15" t="n">
        <v>1</v>
      </c>
      <c r="S200" s="1" t="n">
        <v>1</v>
      </c>
      <c r="V200" s="2" t="n">
        <v>32</v>
      </c>
      <c r="W200" s="15" t="n">
        <v>294</v>
      </c>
      <c r="X200" s="15" t="n">
        <v>5</v>
      </c>
      <c r="Y200" s="15"/>
      <c r="Z200" s="15"/>
      <c r="AA200" s="15"/>
      <c r="AC200" s="15"/>
      <c r="AD200" s="15"/>
      <c r="AE200" s="15"/>
      <c r="AF200" s="15"/>
      <c r="AG200" s="15"/>
      <c r="AH200" s="16"/>
    </row>
    <row r="201" customFormat="false" ht="13.8" hidden="false" customHeight="false" outlineLevel="0" collapsed="false">
      <c r="A201" s="1" t="s">
        <v>862</v>
      </c>
      <c r="B201" s="30"/>
      <c r="C201" s="30"/>
      <c r="D201" s="1" t="n">
        <v>419</v>
      </c>
      <c r="E201" s="1" t="n">
        <v>3</v>
      </c>
      <c r="J201" s="37" t="n">
        <v>17</v>
      </c>
      <c r="K201" s="1" t="n">
        <v>467</v>
      </c>
      <c r="L201" s="1" t="n">
        <v>2</v>
      </c>
      <c r="P201" s="2" t="n">
        <v>33</v>
      </c>
      <c r="Q201" s="15" t="n">
        <v>447</v>
      </c>
      <c r="R201" s="15"/>
      <c r="U201" s="1" t="n">
        <v>1</v>
      </c>
      <c r="V201" s="2" t="n">
        <v>33</v>
      </c>
      <c r="W201" s="15" t="n">
        <v>474</v>
      </c>
      <c r="X201" s="15" t="n">
        <v>1</v>
      </c>
      <c r="Y201" s="15"/>
      <c r="Z201" s="15"/>
      <c r="AA201" s="15"/>
      <c r="AC201" s="15"/>
      <c r="AD201" s="15"/>
      <c r="AE201" s="15"/>
      <c r="AF201" s="15"/>
      <c r="AG201" s="15"/>
      <c r="AH201" s="16"/>
    </row>
    <row r="202" customFormat="false" ht="13.8" hidden="false" customHeight="false" outlineLevel="0" collapsed="false">
      <c r="A202" s="1" t="s">
        <v>863</v>
      </c>
      <c r="B202" s="30"/>
      <c r="C202" s="30"/>
      <c r="D202" s="1" t="n">
        <v>594</v>
      </c>
      <c r="E202" s="1" t="n">
        <v>12</v>
      </c>
      <c r="F202" s="1" t="n">
        <v>3</v>
      </c>
      <c r="H202" s="1" t="n">
        <v>2</v>
      </c>
      <c r="J202" s="37" t="n">
        <v>26</v>
      </c>
      <c r="K202" s="1" t="n">
        <v>662</v>
      </c>
      <c r="L202" s="1" t="n">
        <v>9</v>
      </c>
      <c r="M202" s="1" t="n">
        <v>1</v>
      </c>
      <c r="P202" s="2" t="n">
        <v>34</v>
      </c>
      <c r="Q202" s="15" t="n">
        <v>643</v>
      </c>
      <c r="R202" s="15" t="n">
        <v>6</v>
      </c>
      <c r="S202" s="1" t="n">
        <v>1</v>
      </c>
      <c r="V202" s="2" t="n">
        <v>34</v>
      </c>
      <c r="W202" s="15" t="n">
        <v>615</v>
      </c>
      <c r="X202" s="15"/>
      <c r="Y202" s="15"/>
      <c r="Z202" s="15"/>
      <c r="AA202" s="15"/>
      <c r="AC202" s="15"/>
      <c r="AD202" s="15"/>
      <c r="AE202" s="15"/>
      <c r="AF202" s="15"/>
      <c r="AG202" s="15"/>
      <c r="AH202" s="16"/>
    </row>
    <row r="203" customFormat="false" ht="13.8" hidden="false" customHeight="false" outlineLevel="0" collapsed="false">
      <c r="A203" s="24" t="s">
        <v>864</v>
      </c>
      <c r="B203" s="30" t="e">
        <f aca="false">(generell!$C$2-#REF!)/generell!$G$8*generell!$F$9+1</f>
        <v>#REF!</v>
      </c>
      <c r="C203" s="30" t="e">
        <f aca="false">(#REF!-generell!$B$5)/generell!$G$10*generell!$F$11+1</f>
        <v>#REF!</v>
      </c>
      <c r="D203" s="1" t="n">
        <v>601</v>
      </c>
      <c r="J203" s="37" t="n">
        <v>28</v>
      </c>
      <c r="K203" s="1" t="n">
        <v>536</v>
      </c>
      <c r="P203" s="2" t="n">
        <v>35</v>
      </c>
      <c r="Q203" s="15" t="n">
        <v>485</v>
      </c>
      <c r="R203" s="15" t="n">
        <v>2</v>
      </c>
      <c r="V203" s="3" t="n">
        <v>35</v>
      </c>
      <c r="W203" s="0" t="n">
        <v>523</v>
      </c>
      <c r="X203" s="0" t="n">
        <v>2</v>
      </c>
      <c r="Y203" s="0" t="n">
        <v>1</v>
      </c>
      <c r="Z203" s="0"/>
      <c r="AA203" s="0"/>
      <c r="AC203" s="15"/>
      <c r="AD203" s="15"/>
      <c r="AE203" s="15"/>
      <c r="AF203" s="15"/>
      <c r="AG203" s="15"/>
      <c r="AH203" s="16"/>
      <c r="AI203" s="15"/>
      <c r="AJ203" s="15"/>
    </row>
    <row r="204" customFormat="false" ht="13.8" hidden="false" customHeight="false" outlineLevel="0" collapsed="false">
      <c r="A204" s="24" t="s">
        <v>865</v>
      </c>
      <c r="B204" s="30"/>
      <c r="C204" s="30"/>
      <c r="D204" s="1" t="n">
        <v>440</v>
      </c>
      <c r="E204" s="1" t="n">
        <v>15</v>
      </c>
      <c r="F204" s="1" t="n">
        <v>4</v>
      </c>
      <c r="H204" s="1" t="n">
        <v>20</v>
      </c>
      <c r="J204" s="37" t="n">
        <v>46</v>
      </c>
      <c r="K204" s="1" t="n">
        <v>453</v>
      </c>
      <c r="L204" s="1" t="n">
        <v>21</v>
      </c>
      <c r="O204" s="1" t="n">
        <v>1</v>
      </c>
      <c r="P204" s="2" t="n">
        <v>36</v>
      </c>
      <c r="Q204" s="15" t="n">
        <v>438</v>
      </c>
      <c r="R204" s="15" t="n">
        <v>17</v>
      </c>
      <c r="S204" s="1" t="n">
        <v>2</v>
      </c>
      <c r="U204" s="1" t="n">
        <v>1</v>
      </c>
      <c r="V204" s="3" t="n">
        <v>36</v>
      </c>
      <c r="W204" s="0" t="n">
        <v>451</v>
      </c>
      <c r="X204" s="0" t="n">
        <v>19</v>
      </c>
      <c r="Y204" s="0" t="n">
        <v>1</v>
      </c>
      <c r="Z204" s="0"/>
      <c r="AA204" s="0" t="n">
        <v>1</v>
      </c>
      <c r="AC204" s="15"/>
      <c r="AD204" s="15"/>
      <c r="AE204" s="15"/>
      <c r="AF204" s="15"/>
      <c r="AG204" s="15"/>
      <c r="AH204" s="16"/>
      <c r="AI204" s="15"/>
      <c r="AJ204" s="15"/>
    </row>
    <row r="205" customFormat="false" ht="13.8" hidden="false" customHeight="false" outlineLevel="0" collapsed="false">
      <c r="A205" s="24" t="s">
        <v>866</v>
      </c>
      <c r="B205" s="30"/>
      <c r="C205" s="30"/>
      <c r="D205" s="1" t="n">
        <v>7</v>
      </c>
      <c r="E205" s="1" t="n">
        <v>316</v>
      </c>
      <c r="F205" s="1" t="n">
        <v>13</v>
      </c>
      <c r="J205" s="37" t="n">
        <v>49</v>
      </c>
      <c r="K205" s="1" t="n">
        <v>15</v>
      </c>
      <c r="L205" s="1" t="n">
        <v>297</v>
      </c>
      <c r="M205" s="1" t="n">
        <v>4</v>
      </c>
      <c r="P205" s="2" t="n">
        <v>38</v>
      </c>
      <c r="Q205" s="15" t="n">
        <v>7</v>
      </c>
      <c r="R205" s="15" t="n">
        <v>291</v>
      </c>
      <c r="S205" s="1" t="n">
        <v>14</v>
      </c>
      <c r="V205" s="3" t="n">
        <v>37</v>
      </c>
      <c r="W205" s="0" t="n">
        <v>12</v>
      </c>
      <c r="X205" s="0" t="n">
        <v>266</v>
      </c>
      <c r="Y205" s="0" t="n">
        <v>10</v>
      </c>
      <c r="Z205" s="0"/>
      <c r="AA205" s="0" t="n">
        <v>15</v>
      </c>
      <c r="AC205" s="15"/>
      <c r="AD205" s="15"/>
      <c r="AE205" s="15"/>
      <c r="AF205" s="15"/>
      <c r="AG205" s="15"/>
      <c r="AH205" s="16"/>
      <c r="AI205" s="15"/>
      <c r="AJ205" s="15"/>
    </row>
    <row r="206" customFormat="false" ht="13.8" hidden="false" customHeight="false" outlineLevel="0" collapsed="false">
      <c r="A206" s="24" t="s">
        <v>867</v>
      </c>
      <c r="B206" s="30"/>
      <c r="C206" s="30"/>
      <c r="E206" s="1" t="n">
        <v>3</v>
      </c>
      <c r="F206" s="1" t="n">
        <v>229</v>
      </c>
      <c r="J206" s="37" t="n">
        <v>4</v>
      </c>
      <c r="K206" s="1" t="n">
        <v>1</v>
      </c>
      <c r="L206" s="1" t="n">
        <v>4</v>
      </c>
      <c r="M206" s="1" t="n">
        <v>267</v>
      </c>
      <c r="P206" s="2" t="n">
        <v>5</v>
      </c>
      <c r="Q206" s="15"/>
      <c r="R206" s="15" t="n">
        <v>2</v>
      </c>
      <c r="S206" s="1" t="n">
        <v>296</v>
      </c>
      <c r="V206" s="3" t="n">
        <v>38</v>
      </c>
      <c r="W206" s="0" t="n">
        <v>6</v>
      </c>
      <c r="X206" s="0" t="n">
        <v>1</v>
      </c>
      <c r="Y206" s="0" t="n">
        <v>263</v>
      </c>
      <c r="Z206" s="0"/>
      <c r="AA206" s="0"/>
      <c r="AC206" s="15"/>
      <c r="AD206" s="15"/>
      <c r="AE206" s="15"/>
      <c r="AF206" s="15"/>
      <c r="AG206" s="15"/>
      <c r="AH206" s="16"/>
      <c r="AI206" s="15"/>
      <c r="AJ206" s="15"/>
    </row>
    <row r="207" customFormat="false" ht="13.8" hidden="false" customHeight="false" outlineLevel="0" collapsed="false">
      <c r="A207" s="24" t="s">
        <v>868</v>
      </c>
      <c r="B207" s="30"/>
      <c r="C207" s="30"/>
      <c r="D207" s="1" t="n">
        <v>46</v>
      </c>
      <c r="E207" s="1" t="n">
        <v>34</v>
      </c>
      <c r="F207" s="1" t="n">
        <v>472</v>
      </c>
      <c r="J207" s="37" t="n">
        <v>34</v>
      </c>
      <c r="K207" s="1" t="n">
        <v>49</v>
      </c>
      <c r="L207" s="1" t="n">
        <v>58</v>
      </c>
      <c r="M207" s="1" t="n">
        <v>521</v>
      </c>
      <c r="O207" s="1" t="n">
        <v>8</v>
      </c>
      <c r="P207" s="2" t="n">
        <v>39</v>
      </c>
      <c r="Q207" s="15" t="n">
        <v>81</v>
      </c>
      <c r="R207" s="15" t="n">
        <v>37</v>
      </c>
      <c r="S207" s="1" t="n">
        <v>571</v>
      </c>
      <c r="U207" s="1" t="n">
        <v>8</v>
      </c>
      <c r="V207" s="3" t="n">
        <v>39</v>
      </c>
      <c r="W207" s="0" t="n">
        <v>145</v>
      </c>
      <c r="X207" s="0" t="n">
        <v>20</v>
      </c>
      <c r="Y207" s="0" t="n">
        <v>579</v>
      </c>
      <c r="Z207" s="0"/>
      <c r="AA207" s="0"/>
      <c r="AC207" s="15"/>
      <c r="AD207" s="15"/>
      <c r="AE207" s="15"/>
      <c r="AF207" s="15"/>
      <c r="AG207" s="15"/>
      <c r="AH207" s="16"/>
      <c r="AI207" s="15"/>
      <c r="AJ207" s="15"/>
    </row>
    <row r="208" customFormat="false" ht="13.8" hidden="false" customHeight="false" outlineLevel="0" collapsed="false">
      <c r="A208" s="24" t="s">
        <v>869</v>
      </c>
      <c r="B208" s="30"/>
      <c r="C208" s="30"/>
      <c r="D208" s="1" t="n">
        <v>477</v>
      </c>
      <c r="E208" s="1" t="n">
        <v>5</v>
      </c>
      <c r="J208" s="37" t="n">
        <v>29</v>
      </c>
      <c r="K208" s="1" t="n">
        <v>451</v>
      </c>
      <c r="L208" s="1" t="n">
        <v>2</v>
      </c>
      <c r="M208" s="1" t="n">
        <v>2</v>
      </c>
      <c r="P208" s="2" t="n">
        <v>40</v>
      </c>
      <c r="Q208" s="15" t="n">
        <v>478</v>
      </c>
      <c r="R208" s="15" t="n">
        <v>3</v>
      </c>
      <c r="V208" s="3" t="n">
        <v>40</v>
      </c>
      <c r="W208" s="0" t="n">
        <v>481</v>
      </c>
      <c r="X208" s="0"/>
      <c r="Y208" s="0"/>
      <c r="Z208" s="0"/>
      <c r="AA208" s="0" t="n">
        <v>10</v>
      </c>
      <c r="AC208" s="15"/>
      <c r="AD208" s="15"/>
      <c r="AE208" s="15"/>
      <c r="AF208" s="15"/>
      <c r="AG208" s="15"/>
      <c r="AH208" s="16"/>
      <c r="AI208" s="15"/>
      <c r="AJ208" s="15"/>
    </row>
    <row r="209" customFormat="false" ht="13.8" hidden="false" customHeight="false" outlineLevel="0" collapsed="false">
      <c r="A209" s="24" t="s">
        <v>870</v>
      </c>
      <c r="B209" s="30"/>
      <c r="C209" s="30"/>
      <c r="D209" s="1" t="n">
        <v>494</v>
      </c>
      <c r="E209" s="1" t="n">
        <v>8</v>
      </c>
      <c r="F209" s="1" t="n">
        <v>4</v>
      </c>
      <c r="J209" s="37" t="n">
        <v>10</v>
      </c>
      <c r="K209" s="1" t="n">
        <v>585</v>
      </c>
      <c r="L209" s="1" t="n">
        <v>6</v>
      </c>
      <c r="P209" s="2" t="n">
        <v>41</v>
      </c>
      <c r="Q209" s="15" t="n">
        <v>566</v>
      </c>
      <c r="R209" s="15" t="n">
        <v>2</v>
      </c>
      <c r="V209" s="3" t="n">
        <v>41</v>
      </c>
      <c r="W209" s="0" t="n">
        <v>628</v>
      </c>
      <c r="X209" s="0" t="n">
        <v>3</v>
      </c>
      <c r="Y209" s="0"/>
      <c r="Z209" s="0"/>
      <c r="AA209" s="0"/>
      <c r="AC209" s="15"/>
      <c r="AD209" s="15"/>
      <c r="AE209" s="15"/>
      <c r="AF209" s="15"/>
      <c r="AG209" s="15"/>
      <c r="AH209" s="16"/>
      <c r="AI209" s="15"/>
      <c r="AJ209" s="15"/>
    </row>
    <row r="210" customFormat="false" ht="13.8" hidden="false" customHeight="false" outlineLevel="0" collapsed="false">
      <c r="A210" s="24" t="s">
        <v>871</v>
      </c>
      <c r="B210" s="30"/>
      <c r="C210" s="30"/>
      <c r="D210" s="1" t="n">
        <v>150</v>
      </c>
      <c r="J210" s="37" t="n">
        <v>9</v>
      </c>
      <c r="K210" s="1" t="n">
        <v>155</v>
      </c>
      <c r="P210" s="2" t="n">
        <v>8</v>
      </c>
      <c r="Q210" s="15" t="n">
        <v>134</v>
      </c>
      <c r="R210" s="15"/>
      <c r="V210" s="3" t="n">
        <v>7</v>
      </c>
      <c r="W210" s="0" t="n">
        <v>136</v>
      </c>
      <c r="X210" s="0"/>
      <c r="Y210" s="0"/>
      <c r="Z210" s="0"/>
      <c r="AA210" s="0"/>
      <c r="AC210" s="15"/>
      <c r="AD210" s="15"/>
      <c r="AE210" s="15"/>
      <c r="AF210" s="15"/>
      <c r="AG210" s="15"/>
      <c r="AH210" s="16"/>
      <c r="AI210" s="15"/>
      <c r="AJ210" s="15"/>
    </row>
    <row r="211" customFormat="false" ht="13.8" hidden="false" customHeight="false" outlineLevel="0" collapsed="false">
      <c r="A211" s="24" t="s">
        <v>872</v>
      </c>
      <c r="B211" s="30"/>
      <c r="C211" s="30"/>
      <c r="D211" s="1" t="n">
        <v>255</v>
      </c>
      <c r="J211" s="37" t="n">
        <v>24</v>
      </c>
      <c r="K211" s="1" t="n">
        <v>279</v>
      </c>
      <c r="P211" s="2" t="n">
        <v>24</v>
      </c>
      <c r="Q211" s="15" t="n">
        <v>291</v>
      </c>
      <c r="R211" s="15"/>
      <c r="V211" s="3" t="n">
        <v>23</v>
      </c>
      <c r="W211" s="0" t="n">
        <v>258</v>
      </c>
      <c r="X211" s="0"/>
      <c r="Y211" s="0"/>
      <c r="Z211" s="0"/>
      <c r="AA211" s="0"/>
      <c r="AC211" s="15"/>
      <c r="AD211" s="15"/>
      <c r="AE211" s="15"/>
      <c r="AF211" s="15"/>
      <c r="AG211" s="15"/>
      <c r="AH211" s="16"/>
      <c r="AI211" s="15"/>
      <c r="AJ211" s="15"/>
    </row>
    <row r="212" customFormat="false" ht="13.8" hidden="false" customHeight="false" outlineLevel="0" collapsed="false">
      <c r="A212" s="24" t="s">
        <v>873</v>
      </c>
      <c r="B212" s="30"/>
      <c r="C212" s="30"/>
      <c r="D212" s="1" t="n">
        <v>740</v>
      </c>
      <c r="E212" s="1" t="n">
        <v>13</v>
      </c>
      <c r="J212" s="37" t="n">
        <v>40</v>
      </c>
      <c r="K212" s="1" t="n">
        <v>744</v>
      </c>
      <c r="P212" s="2" t="n">
        <v>42</v>
      </c>
      <c r="Q212" s="15" t="n">
        <v>807</v>
      </c>
      <c r="R212" s="15" t="n">
        <v>3</v>
      </c>
      <c r="V212" s="3" t="n">
        <v>42</v>
      </c>
      <c r="W212" s="0" t="n">
        <v>784</v>
      </c>
      <c r="X212" s="0" t="n">
        <v>1</v>
      </c>
      <c r="Y212" s="0"/>
      <c r="Z212" s="0"/>
      <c r="AA212" s="0"/>
      <c r="AC212" s="15"/>
      <c r="AD212" s="15"/>
      <c r="AE212" s="15"/>
      <c r="AF212" s="15"/>
      <c r="AG212" s="15"/>
      <c r="AH212" s="16"/>
      <c r="AI212" s="15"/>
      <c r="AJ212" s="15"/>
    </row>
    <row r="213" customFormat="false" ht="13.8" hidden="false" customHeight="false" outlineLevel="0" collapsed="false">
      <c r="A213" s="24" t="s">
        <v>874</v>
      </c>
      <c r="B213" s="30"/>
      <c r="C213" s="30"/>
      <c r="D213" s="1" t="n">
        <v>481</v>
      </c>
      <c r="E213" s="1" t="n">
        <v>10</v>
      </c>
      <c r="F213" s="1" t="n">
        <v>2</v>
      </c>
      <c r="J213" s="37" t="n">
        <v>25</v>
      </c>
      <c r="K213" s="1" t="n">
        <v>511</v>
      </c>
      <c r="L213" s="1" t="n">
        <v>5</v>
      </c>
      <c r="P213" s="2" t="n">
        <v>44</v>
      </c>
      <c r="Q213" s="15" t="n">
        <v>541</v>
      </c>
      <c r="R213" s="15" t="n">
        <v>5</v>
      </c>
      <c r="S213" s="1" t="n">
        <v>1</v>
      </c>
      <c r="V213" s="3" t="n">
        <v>44</v>
      </c>
      <c r="W213" s="0" t="n">
        <v>544</v>
      </c>
      <c r="X213" s="0" t="n">
        <v>1</v>
      </c>
      <c r="Y213" s="0"/>
      <c r="Z213" s="0"/>
      <c r="AA213" s="0" t="n">
        <v>1</v>
      </c>
      <c r="AC213" s="15"/>
      <c r="AD213" s="15"/>
      <c r="AE213" s="15"/>
      <c r="AF213" s="15"/>
      <c r="AG213" s="15"/>
      <c r="AH213" s="16"/>
      <c r="AI213" s="15"/>
      <c r="AJ213" s="15"/>
    </row>
    <row r="214" customFormat="false" ht="13.8" hidden="false" customHeight="false" outlineLevel="0" collapsed="false">
      <c r="A214" s="24" t="s">
        <v>875</v>
      </c>
      <c r="B214" s="30"/>
      <c r="C214" s="30"/>
      <c r="D214" s="1" t="n">
        <v>217</v>
      </c>
      <c r="E214" s="1" t="n">
        <v>2</v>
      </c>
      <c r="F214" s="1" t="n">
        <v>3</v>
      </c>
      <c r="J214" s="37" t="n">
        <v>36</v>
      </c>
      <c r="K214" s="1" t="n">
        <v>221</v>
      </c>
      <c r="L214" s="1" t="n">
        <v>2</v>
      </c>
      <c r="M214" s="1" t="n">
        <v>3</v>
      </c>
      <c r="P214" s="2" t="n">
        <v>45</v>
      </c>
      <c r="Q214" s="15" t="n">
        <v>260</v>
      </c>
      <c r="R214" s="15"/>
      <c r="V214" s="3" t="n">
        <v>45</v>
      </c>
      <c r="W214" s="0" t="n">
        <v>297</v>
      </c>
      <c r="X214" s="0" t="n">
        <v>2</v>
      </c>
      <c r="Y214" s="0"/>
      <c r="Z214" s="0"/>
      <c r="AA214" s="0"/>
      <c r="AC214" s="15"/>
      <c r="AD214" s="15"/>
      <c r="AE214" s="15"/>
      <c r="AF214" s="15"/>
      <c r="AG214" s="15"/>
      <c r="AH214" s="16"/>
      <c r="AI214" s="15"/>
      <c r="AJ214" s="15"/>
    </row>
    <row r="215" customFormat="false" ht="13.8" hidden="false" customHeight="false" outlineLevel="0" collapsed="false">
      <c r="A215" s="24" t="s">
        <v>876</v>
      </c>
      <c r="B215" s="30"/>
      <c r="C215" s="30"/>
      <c r="D215" s="1" t="n">
        <v>71</v>
      </c>
      <c r="E215" s="1" t="n">
        <v>4</v>
      </c>
      <c r="J215" s="37" t="n">
        <v>37</v>
      </c>
      <c r="K215" s="1" t="n">
        <v>81</v>
      </c>
      <c r="P215" s="2" t="n">
        <v>46</v>
      </c>
      <c r="Q215" s="15" t="n">
        <v>59</v>
      </c>
      <c r="R215" s="15"/>
      <c r="V215" s="3" t="n">
        <v>46</v>
      </c>
      <c r="W215" s="0" t="n">
        <v>54</v>
      </c>
      <c r="X215" s="0"/>
      <c r="Y215" s="0"/>
      <c r="Z215" s="0"/>
      <c r="AA215" s="0"/>
      <c r="AC215" s="15"/>
      <c r="AD215" s="15"/>
      <c r="AE215" s="15"/>
      <c r="AF215" s="15"/>
      <c r="AG215" s="15"/>
      <c r="AH215" s="16"/>
      <c r="AI215" s="15"/>
      <c r="AJ215" s="15"/>
    </row>
    <row r="216" customFormat="false" ht="13.8" hidden="false" customHeight="false" outlineLevel="0" collapsed="false">
      <c r="A216" s="24" t="s">
        <v>877</v>
      </c>
      <c r="B216" s="30"/>
      <c r="C216" s="30"/>
      <c r="D216" s="1" t="n">
        <v>555</v>
      </c>
      <c r="E216" s="1" t="n">
        <v>25</v>
      </c>
      <c r="F216" s="1" t="n">
        <v>10</v>
      </c>
      <c r="G216" s="1" t="n">
        <v>1</v>
      </c>
      <c r="J216" s="37" t="n">
        <v>22</v>
      </c>
      <c r="K216" s="1" t="n">
        <v>609</v>
      </c>
      <c r="L216" s="1" t="n">
        <v>9</v>
      </c>
      <c r="M216" s="1" t="n">
        <v>13</v>
      </c>
      <c r="N216" s="1" t="n">
        <v>1</v>
      </c>
      <c r="O216" s="1" t="n">
        <v>3</v>
      </c>
      <c r="P216" s="2" t="n">
        <v>20</v>
      </c>
      <c r="Q216" s="15" t="n">
        <v>607</v>
      </c>
      <c r="R216" s="15" t="n">
        <v>10</v>
      </c>
      <c r="S216" s="1" t="n">
        <v>8</v>
      </c>
      <c r="T216" s="1" t="n">
        <v>4</v>
      </c>
      <c r="U216" s="1" t="n">
        <v>15</v>
      </c>
      <c r="V216" s="3" t="n">
        <v>19</v>
      </c>
      <c r="W216" s="0" t="n">
        <v>625</v>
      </c>
      <c r="X216" s="0" t="n">
        <v>4</v>
      </c>
      <c r="Y216" s="0" t="n">
        <v>9</v>
      </c>
      <c r="Z216" s="0"/>
      <c r="AA216" s="0" t="n">
        <v>3</v>
      </c>
      <c r="AC216" s="15"/>
      <c r="AD216" s="15"/>
      <c r="AE216" s="15"/>
      <c r="AF216" s="15"/>
      <c r="AG216" s="15"/>
      <c r="AH216" s="16"/>
      <c r="AI216" s="15"/>
      <c r="AJ216" s="15"/>
    </row>
    <row r="217" customFormat="false" ht="13.8" hidden="false" customHeight="false" outlineLevel="0" collapsed="false">
      <c r="A217" s="24" t="s">
        <v>878</v>
      </c>
      <c r="B217" s="30"/>
      <c r="C217" s="30"/>
      <c r="D217" s="1" t="n">
        <v>826</v>
      </c>
      <c r="E217" s="1" t="n">
        <v>47</v>
      </c>
      <c r="F217" s="1" t="n">
        <v>5</v>
      </c>
      <c r="J217" s="37" t="n">
        <v>43</v>
      </c>
      <c r="K217" s="1" t="n">
        <v>881</v>
      </c>
      <c r="L217" s="1" t="n">
        <v>8</v>
      </c>
      <c r="O217" s="1" t="n">
        <v>2</v>
      </c>
      <c r="P217" s="2" t="n">
        <v>47</v>
      </c>
      <c r="Q217" s="15" t="n">
        <v>931</v>
      </c>
      <c r="R217" s="15" t="n">
        <v>11</v>
      </c>
      <c r="S217" s="1" t="n">
        <v>1</v>
      </c>
      <c r="V217" s="3" t="n">
        <v>47</v>
      </c>
      <c r="W217" s="0" t="n">
        <v>863</v>
      </c>
      <c r="X217" s="0" t="n">
        <v>10</v>
      </c>
      <c r="Y217" s="0" t="n">
        <v>2</v>
      </c>
      <c r="Z217" s="0" t="n">
        <v>1</v>
      </c>
      <c r="AA217" s="0" t="n">
        <v>1</v>
      </c>
      <c r="AC217" s="15"/>
      <c r="AD217" s="15"/>
      <c r="AE217" s="15"/>
      <c r="AF217" s="15"/>
      <c r="AG217" s="15"/>
      <c r="AH217" s="16"/>
      <c r="AI217" s="15"/>
      <c r="AJ217" s="15"/>
    </row>
    <row r="218" customFormat="false" ht="13.8" hidden="false" customHeight="false" outlineLevel="0" collapsed="false">
      <c r="A218" s="24" t="s">
        <v>879</v>
      </c>
      <c r="B218" s="30"/>
      <c r="C218" s="30"/>
      <c r="D218" s="1" t="n">
        <v>80</v>
      </c>
      <c r="E218" s="1" t="n">
        <v>4</v>
      </c>
      <c r="F218" s="1" t="n">
        <v>662</v>
      </c>
      <c r="J218" s="37" t="n">
        <v>44</v>
      </c>
      <c r="K218" s="1" t="n">
        <v>96</v>
      </c>
      <c r="L218" s="1" t="n">
        <v>2</v>
      </c>
      <c r="M218" s="1" t="n">
        <v>625</v>
      </c>
      <c r="P218" s="2" t="n">
        <v>48</v>
      </c>
      <c r="Q218" s="15" t="n">
        <v>118</v>
      </c>
      <c r="R218" s="15" t="n">
        <v>31</v>
      </c>
      <c r="S218" s="1" t="n">
        <v>592</v>
      </c>
      <c r="V218" s="3" t="n">
        <v>48</v>
      </c>
      <c r="W218" s="0" t="n">
        <v>103</v>
      </c>
      <c r="X218" s="0" t="n">
        <v>13</v>
      </c>
      <c r="Y218" s="0" t="n">
        <v>541</v>
      </c>
      <c r="Z218" s="0"/>
      <c r="AA218" s="0" t="n">
        <v>1</v>
      </c>
      <c r="AC218" s="15"/>
      <c r="AD218" s="15"/>
      <c r="AE218" s="15"/>
      <c r="AF218" s="15"/>
      <c r="AG218" s="15"/>
      <c r="AH218" s="16"/>
      <c r="AI218" s="15"/>
      <c r="AJ218" s="15"/>
    </row>
    <row r="219" customFormat="false" ht="13.8" hidden="false" customHeight="false" outlineLevel="0" collapsed="false">
      <c r="A219" s="24" t="s">
        <v>880</v>
      </c>
      <c r="B219" s="30"/>
      <c r="C219" s="30"/>
      <c r="D219" s="1" t="n">
        <v>941</v>
      </c>
      <c r="E219" s="1" t="n">
        <v>24</v>
      </c>
      <c r="F219" s="1" t="n">
        <v>3</v>
      </c>
      <c r="J219" s="37" t="n">
        <v>47</v>
      </c>
      <c r="K219" s="1" t="n">
        <v>1018</v>
      </c>
      <c r="L219" s="1" t="n">
        <v>25</v>
      </c>
      <c r="P219" s="2" t="n">
        <v>49</v>
      </c>
      <c r="Q219" s="15" t="n">
        <v>998</v>
      </c>
      <c r="R219" s="15" t="n">
        <v>10</v>
      </c>
      <c r="S219" s="1" t="n">
        <v>1</v>
      </c>
      <c r="T219" s="1" t="n">
        <v>3</v>
      </c>
      <c r="U219" s="1" t="n">
        <v>1</v>
      </c>
      <c r="V219" s="3" t="n">
        <v>49</v>
      </c>
      <c r="W219" s="0" t="n">
        <v>951</v>
      </c>
      <c r="X219" s="0" t="n">
        <v>1</v>
      </c>
      <c r="Y219" s="0" t="n">
        <v>7</v>
      </c>
      <c r="Z219" s="0"/>
      <c r="AA219" s="0"/>
      <c r="AC219" s="15"/>
      <c r="AD219" s="15"/>
      <c r="AE219" s="15"/>
      <c r="AF219" s="15"/>
      <c r="AG219" s="15"/>
      <c r="AH219" s="16"/>
      <c r="AI219" s="15"/>
      <c r="AJ219" s="15"/>
    </row>
    <row r="220" customFormat="false" ht="13.8" hidden="false" customHeight="false" outlineLevel="0" collapsed="false">
      <c r="A220" s="24" t="s">
        <v>881</v>
      </c>
      <c r="B220" s="30"/>
      <c r="C220" s="30"/>
      <c r="D220" s="1" t="n">
        <v>494</v>
      </c>
      <c r="E220" s="1" t="n">
        <v>9</v>
      </c>
      <c r="F220" s="1" t="n">
        <v>15</v>
      </c>
      <c r="J220" s="37" t="n">
        <v>50</v>
      </c>
      <c r="K220" s="1" t="n">
        <v>523</v>
      </c>
      <c r="L220" s="1" t="n">
        <v>6</v>
      </c>
      <c r="M220" s="1" t="n">
        <v>4</v>
      </c>
      <c r="P220" s="2" t="n">
        <v>50</v>
      </c>
      <c r="Q220" s="15" t="n">
        <v>539</v>
      </c>
      <c r="R220" s="15" t="n">
        <v>2</v>
      </c>
      <c r="S220" s="1" t="n">
        <v>4</v>
      </c>
      <c r="V220" s="3" t="n">
        <v>50</v>
      </c>
      <c r="W220" s="0" t="n">
        <v>584</v>
      </c>
      <c r="X220" s="0" t="n">
        <v>3</v>
      </c>
      <c r="Y220" s="0" t="n">
        <v>1</v>
      </c>
      <c r="Z220" s="0"/>
      <c r="AA220" s="0"/>
      <c r="AC220" s="15"/>
      <c r="AD220" s="15"/>
      <c r="AE220" s="15"/>
      <c r="AF220" s="15"/>
      <c r="AG220" s="15"/>
      <c r="AH220" s="16"/>
      <c r="AI220" s="15"/>
      <c r="AJ220" s="15"/>
    </row>
    <row r="221" customFormat="false" ht="13.8" hidden="false" customHeight="false" outlineLevel="0" collapsed="false">
      <c r="A221" s="24"/>
      <c r="B221" s="30"/>
      <c r="C221" s="30"/>
      <c r="Q221" s="15"/>
      <c r="R221" s="15"/>
      <c r="W221" s="0"/>
      <c r="X221" s="0"/>
      <c r="Y221" s="0"/>
      <c r="Z221" s="0"/>
      <c r="AA221" s="0"/>
      <c r="AC221" s="15"/>
      <c r="AD221" s="15"/>
      <c r="AE221" s="15"/>
      <c r="AF221" s="15"/>
      <c r="AG221" s="15"/>
      <c r="AH221" s="16"/>
      <c r="AI221" s="15"/>
      <c r="AJ221" s="15"/>
    </row>
    <row r="222" customFormat="false" ht="13.8" hidden="false" customHeight="false" outlineLevel="0" collapsed="false">
      <c r="A222" s="12" t="s">
        <v>882</v>
      </c>
      <c r="B222" s="30"/>
      <c r="C222" s="30"/>
      <c r="D222" s="1" t="n">
        <f aca="false">SUM(D223:D258)</f>
        <v>38900</v>
      </c>
      <c r="E222" s="1" t="n">
        <f aca="false">SUM(E223:E258)</f>
        <v>456</v>
      </c>
      <c r="F222" s="1" t="n">
        <f aca="false">SUM(F223:F258)</f>
        <v>22</v>
      </c>
      <c r="G222" s="1" t="n">
        <f aca="false">SUM(G223:G258)</f>
        <v>9</v>
      </c>
      <c r="H222" s="1" t="n">
        <f aca="false">SUM(H223:H258)</f>
        <v>2</v>
      </c>
      <c r="I222" s="1" t="n">
        <f aca="false">SUM(I223:I258)</f>
        <v>0</v>
      </c>
      <c r="J222" s="1" t="n">
        <f aca="false">SUM(J223:J258)</f>
        <v>666</v>
      </c>
      <c r="K222" s="1" t="n">
        <f aca="false">SUM(K223:K258)</f>
        <v>41815</v>
      </c>
      <c r="L222" s="1" t="n">
        <f aca="false">SUM(L223:L258)</f>
        <v>405</v>
      </c>
      <c r="M222" s="1" t="n">
        <f aca="false">SUM(M223:M258)</f>
        <v>25</v>
      </c>
      <c r="N222" s="1" t="n">
        <f aca="false">SUM(N223:N258)</f>
        <v>26</v>
      </c>
      <c r="O222" s="1" t="n">
        <f aca="false">SUM(O223:O258)</f>
        <v>28</v>
      </c>
      <c r="P222" s="1" t="n">
        <f aca="false">SUM(P223:P258)</f>
        <v>666</v>
      </c>
      <c r="Q222" s="1" t="n">
        <f aca="false">SUM(Q223:Q258)</f>
        <v>43995</v>
      </c>
      <c r="R222" s="1" t="n">
        <f aca="false">SUM(R223:R258)</f>
        <v>331</v>
      </c>
      <c r="S222" s="1" t="n">
        <f aca="false">SUM(S223:S258)</f>
        <v>27</v>
      </c>
      <c r="T222" s="1" t="n">
        <f aca="false">SUM(T223:T258)</f>
        <v>32</v>
      </c>
      <c r="U222" s="1" t="n">
        <f aca="false">SUM(U223:U258)</f>
        <v>35</v>
      </c>
      <c r="V222" s="1" t="n">
        <f aca="false">SUM(V223:V258)</f>
        <v>561</v>
      </c>
      <c r="W222" s="1" t="n">
        <f aca="false">SUM(W223:W258)</f>
        <v>42111</v>
      </c>
      <c r="X222" s="1" t="n">
        <f aca="false">SUM(X223:X258)</f>
        <v>249</v>
      </c>
      <c r="Y222" s="1" t="n">
        <f aca="false">SUM(Y223:Y258)</f>
        <v>19</v>
      </c>
      <c r="Z222" s="1" t="n">
        <f aca="false">SUM(Z223:Z258)</f>
        <v>10</v>
      </c>
      <c r="AA222" s="1" t="n">
        <f aca="false">SUM(AA223:AA258)</f>
        <v>36</v>
      </c>
      <c r="AC222" s="15"/>
      <c r="AD222" s="15"/>
      <c r="AE222" s="15"/>
      <c r="AF222" s="15"/>
      <c r="AG222" s="15"/>
      <c r="AH222" s="16"/>
      <c r="AI222" s="15"/>
      <c r="AJ222" s="15"/>
    </row>
    <row r="223" customFormat="false" ht="13.8" hidden="false" customHeight="false" outlineLevel="0" collapsed="false">
      <c r="A223" s="24" t="s">
        <v>883</v>
      </c>
      <c r="B223" s="30"/>
      <c r="C223" s="30"/>
      <c r="D223" s="1" t="n">
        <v>636</v>
      </c>
      <c r="F223" s="1" t="n">
        <v>1</v>
      </c>
      <c r="J223" s="37" t="n">
        <v>1</v>
      </c>
      <c r="K223" s="1" t="n">
        <v>659</v>
      </c>
      <c r="L223" s="1" t="n">
        <v>1</v>
      </c>
      <c r="P223" s="2" t="n">
        <v>1</v>
      </c>
      <c r="Q223" s="15" t="n">
        <v>649</v>
      </c>
      <c r="R223" s="15"/>
      <c r="V223" s="3" t="n">
        <v>1</v>
      </c>
      <c r="W223" s="0" t="n">
        <v>633</v>
      </c>
      <c r="X223" s="0"/>
      <c r="Y223" s="0"/>
      <c r="Z223" s="0"/>
      <c r="AA223" s="0"/>
      <c r="AC223" s="15"/>
      <c r="AD223" s="15"/>
      <c r="AE223" s="15"/>
      <c r="AF223" s="15"/>
      <c r="AG223" s="15"/>
      <c r="AH223" s="16"/>
      <c r="AI223" s="15"/>
      <c r="AJ223" s="15"/>
    </row>
    <row r="224" customFormat="false" ht="13.8" hidden="false" customHeight="false" outlineLevel="0" collapsed="false">
      <c r="A224" s="24" t="s">
        <v>884</v>
      </c>
      <c r="B224" s="30"/>
      <c r="C224" s="30"/>
      <c r="D224" s="1" t="n">
        <v>2178</v>
      </c>
      <c r="E224" s="1" t="n">
        <v>28</v>
      </c>
      <c r="J224" s="37" t="n">
        <v>3</v>
      </c>
      <c r="K224" s="1" t="n">
        <v>2431</v>
      </c>
      <c r="L224" s="1" t="n">
        <v>5</v>
      </c>
      <c r="O224" s="1" t="n">
        <v>1</v>
      </c>
      <c r="P224" s="2" t="n">
        <v>3</v>
      </c>
      <c r="Q224" s="15" t="n">
        <v>2651</v>
      </c>
      <c r="R224" s="15" t="n">
        <v>20</v>
      </c>
      <c r="S224" s="1" t="n">
        <v>2</v>
      </c>
      <c r="T224" s="1" t="n">
        <v>7</v>
      </c>
      <c r="U224" s="1" t="n">
        <v>1</v>
      </c>
      <c r="V224" s="3" t="n">
        <v>3</v>
      </c>
      <c r="W224" s="0" t="n">
        <v>2688</v>
      </c>
      <c r="X224" s="0" t="n">
        <v>28</v>
      </c>
      <c r="Y224" s="0" t="n">
        <v>1</v>
      </c>
      <c r="Z224" s="0"/>
      <c r="AA224" s="0"/>
      <c r="AC224" s="15"/>
      <c r="AD224" s="15"/>
      <c r="AE224" s="15"/>
      <c r="AF224" s="15"/>
      <c r="AG224" s="15"/>
      <c r="AH224" s="16"/>
      <c r="AI224" s="15"/>
      <c r="AJ224" s="15"/>
    </row>
    <row r="225" customFormat="false" ht="13.8" hidden="false" customHeight="false" outlineLevel="0" collapsed="false">
      <c r="A225" s="24" t="s">
        <v>885</v>
      </c>
      <c r="B225" s="30"/>
      <c r="C225" s="30"/>
      <c r="D225" s="1" t="n">
        <v>1109</v>
      </c>
      <c r="E225" s="1" t="n">
        <v>2</v>
      </c>
      <c r="J225" s="37" t="n">
        <v>4</v>
      </c>
      <c r="K225" s="1" t="n">
        <v>1160</v>
      </c>
      <c r="L225" s="1" t="n">
        <v>3</v>
      </c>
      <c r="P225" s="2" t="n">
        <v>4</v>
      </c>
      <c r="Q225" s="15" t="n">
        <v>1308</v>
      </c>
      <c r="R225" s="15" t="n">
        <v>6</v>
      </c>
      <c r="V225" s="3" t="n">
        <v>4</v>
      </c>
      <c r="W225" s="0" t="n">
        <v>1435</v>
      </c>
      <c r="X225" s="0"/>
      <c r="Y225" s="0"/>
      <c r="Z225" s="0" t="n">
        <v>1</v>
      </c>
      <c r="AA225" s="0"/>
      <c r="AC225" s="15"/>
      <c r="AD225" s="15"/>
      <c r="AE225" s="15"/>
      <c r="AF225" s="15"/>
      <c r="AG225" s="15"/>
      <c r="AH225" s="16"/>
      <c r="AI225" s="15"/>
      <c r="AJ225" s="15"/>
    </row>
    <row r="226" customFormat="false" ht="13.8" hidden="false" customHeight="false" outlineLevel="0" collapsed="false">
      <c r="A226" s="24" t="s">
        <v>886</v>
      </c>
      <c r="B226" s="30"/>
      <c r="C226" s="30"/>
      <c r="D226" s="1" t="n">
        <v>815</v>
      </c>
      <c r="J226" s="37" t="n">
        <v>5</v>
      </c>
      <c r="K226" s="1" t="n">
        <v>820</v>
      </c>
      <c r="L226" s="1" t="n">
        <v>7</v>
      </c>
      <c r="P226" s="2" t="n">
        <v>5</v>
      </c>
      <c r="Q226" s="15" t="n">
        <v>867</v>
      </c>
      <c r="R226" s="15" t="n">
        <v>2</v>
      </c>
      <c r="V226" s="3" t="n">
        <v>5</v>
      </c>
      <c r="W226" s="0" t="n">
        <v>883</v>
      </c>
      <c r="X226" s="0" t="n">
        <v>1</v>
      </c>
      <c r="Y226" s="0"/>
      <c r="Z226" s="0"/>
      <c r="AA226" s="0"/>
      <c r="AC226" s="15"/>
      <c r="AD226" s="15"/>
      <c r="AE226" s="15"/>
      <c r="AF226" s="15"/>
      <c r="AG226" s="15"/>
      <c r="AH226" s="16"/>
      <c r="AI226" s="15"/>
      <c r="AJ226" s="15"/>
    </row>
    <row r="227" customFormat="false" ht="13.8" hidden="false" customHeight="false" outlineLevel="0" collapsed="false">
      <c r="A227" s="24" t="s">
        <v>887</v>
      </c>
      <c r="B227" s="30"/>
      <c r="C227" s="30"/>
      <c r="D227" s="1" t="n">
        <v>616</v>
      </c>
      <c r="E227" s="1" t="n">
        <v>10</v>
      </c>
      <c r="G227" s="1" t="n">
        <v>2</v>
      </c>
      <c r="J227" s="37" t="n">
        <v>6</v>
      </c>
      <c r="K227" s="1" t="n">
        <v>654</v>
      </c>
      <c r="O227" s="1" t="n">
        <v>1</v>
      </c>
      <c r="P227" s="2" t="n">
        <v>6</v>
      </c>
      <c r="Q227" s="15" t="n">
        <v>638</v>
      </c>
      <c r="R227" s="15" t="n">
        <v>9</v>
      </c>
      <c r="S227" s="1" t="n">
        <v>1</v>
      </c>
      <c r="U227" s="1" t="n">
        <v>1</v>
      </c>
      <c r="V227" s="3" t="n">
        <v>6</v>
      </c>
      <c r="W227" s="0" t="n">
        <v>686</v>
      </c>
      <c r="X227" s="0" t="n">
        <v>1</v>
      </c>
      <c r="Y227" s="0"/>
      <c r="Z227" s="0"/>
      <c r="AA227" s="0" t="n">
        <v>2</v>
      </c>
      <c r="AC227" s="15"/>
      <c r="AD227" s="15"/>
      <c r="AE227" s="15"/>
      <c r="AF227" s="15"/>
      <c r="AG227" s="15"/>
      <c r="AH227" s="16"/>
      <c r="AI227" s="15"/>
      <c r="AJ227" s="15"/>
    </row>
    <row r="228" customFormat="false" ht="13.8" hidden="false" customHeight="false" outlineLevel="0" collapsed="false">
      <c r="A228" s="24" t="s">
        <v>888</v>
      </c>
      <c r="B228" s="30"/>
      <c r="C228" s="30"/>
      <c r="D228" s="1" t="n">
        <v>599</v>
      </c>
      <c r="E228" s="1" t="n">
        <v>1</v>
      </c>
      <c r="J228" s="37" t="n">
        <v>7</v>
      </c>
      <c r="K228" s="1" t="n">
        <v>634</v>
      </c>
      <c r="M228" s="1" t="n">
        <v>2</v>
      </c>
      <c r="P228" s="2" t="n">
        <v>7</v>
      </c>
      <c r="Q228" s="15" t="n">
        <v>533</v>
      </c>
      <c r="R228" s="15" t="n">
        <v>1</v>
      </c>
      <c r="V228" s="3" t="n">
        <v>7</v>
      </c>
      <c r="W228" s="0" t="n">
        <v>522</v>
      </c>
      <c r="X228" s="0" t="n">
        <v>2</v>
      </c>
      <c r="Y228" s="0" t="n">
        <v>1</v>
      </c>
      <c r="Z228" s="0"/>
      <c r="AA228" s="0"/>
      <c r="AC228" s="15"/>
      <c r="AD228" s="15"/>
      <c r="AE228" s="15"/>
      <c r="AF228" s="15"/>
      <c r="AG228" s="15"/>
      <c r="AH228" s="16"/>
      <c r="AI228" s="15"/>
      <c r="AJ228" s="15"/>
    </row>
    <row r="229" customFormat="false" ht="13.8" hidden="false" customHeight="false" outlineLevel="0" collapsed="false">
      <c r="A229" s="24" t="s">
        <v>889</v>
      </c>
      <c r="B229" s="30"/>
      <c r="C229" s="30"/>
      <c r="D229" s="1" t="n">
        <v>413</v>
      </c>
      <c r="E229" s="1" t="n">
        <v>2</v>
      </c>
      <c r="J229" s="37" t="n">
        <v>8</v>
      </c>
      <c r="K229" s="1" t="n">
        <v>410</v>
      </c>
      <c r="L229" s="1" t="n">
        <v>2</v>
      </c>
      <c r="P229" s="2" t="n">
        <v>8</v>
      </c>
      <c r="Q229" s="15" t="n">
        <v>414</v>
      </c>
      <c r="R229" s="15"/>
      <c r="V229" s="3" t="n">
        <v>8</v>
      </c>
      <c r="W229" s="0" t="n">
        <v>384</v>
      </c>
      <c r="X229" s="0"/>
      <c r="Y229" s="0"/>
      <c r="Z229" s="0"/>
      <c r="AA229" s="0"/>
      <c r="AC229" s="15"/>
      <c r="AD229" s="15"/>
      <c r="AE229" s="15"/>
      <c r="AF229" s="15"/>
      <c r="AG229" s="15"/>
      <c r="AH229" s="16"/>
      <c r="AI229" s="15"/>
      <c r="AJ229" s="15"/>
    </row>
    <row r="230" customFormat="false" ht="13.8" hidden="false" customHeight="false" outlineLevel="0" collapsed="false">
      <c r="A230" s="24" t="s">
        <v>890</v>
      </c>
      <c r="B230" s="30"/>
      <c r="C230" s="30"/>
      <c r="D230" s="1" t="n">
        <v>944</v>
      </c>
      <c r="E230" s="1" t="n">
        <v>3</v>
      </c>
      <c r="F230" s="1" t="n">
        <v>1</v>
      </c>
      <c r="J230" s="37" t="n">
        <v>9</v>
      </c>
      <c r="K230" s="1" t="n">
        <v>1012</v>
      </c>
      <c r="L230" s="1" t="n">
        <v>6</v>
      </c>
      <c r="N230" s="1" t="n">
        <v>5</v>
      </c>
      <c r="P230" s="2" t="n">
        <v>9</v>
      </c>
      <c r="Q230" s="15" t="n">
        <v>1070</v>
      </c>
      <c r="R230" s="15" t="n">
        <v>8</v>
      </c>
      <c r="V230" s="3" t="n">
        <v>10</v>
      </c>
      <c r="W230" s="0" t="n">
        <v>1150</v>
      </c>
      <c r="X230" s="0"/>
      <c r="Y230" s="0"/>
      <c r="Z230" s="0"/>
      <c r="AA230" s="0"/>
      <c r="AC230" s="15"/>
      <c r="AD230" s="15"/>
      <c r="AE230" s="15"/>
      <c r="AF230" s="15"/>
      <c r="AG230" s="15"/>
      <c r="AH230" s="16"/>
      <c r="AI230" s="15"/>
      <c r="AJ230" s="15"/>
    </row>
    <row r="231" customFormat="false" ht="13.8" hidden="false" customHeight="false" outlineLevel="0" collapsed="false">
      <c r="A231" s="24" t="s">
        <v>891</v>
      </c>
      <c r="B231" s="30"/>
      <c r="C231" s="30"/>
      <c r="D231" s="1" t="n">
        <v>351</v>
      </c>
      <c r="E231" s="1" t="n">
        <v>39</v>
      </c>
      <c r="J231" s="37" t="n">
        <v>10</v>
      </c>
      <c r="K231" s="1" t="n">
        <v>351</v>
      </c>
      <c r="L231" s="1" t="n">
        <v>42</v>
      </c>
      <c r="P231" s="2" t="n">
        <v>10</v>
      </c>
      <c r="Q231" s="15" t="n">
        <v>472</v>
      </c>
      <c r="R231" s="15" t="n">
        <v>24</v>
      </c>
      <c r="S231" s="1" t="n">
        <v>1</v>
      </c>
      <c r="U231" s="1" t="n">
        <v>1</v>
      </c>
      <c r="V231" s="3" t="n">
        <v>9</v>
      </c>
      <c r="W231" s="0" t="n">
        <v>739</v>
      </c>
      <c r="X231" s="0" t="n">
        <v>27</v>
      </c>
      <c r="Y231" s="0" t="n">
        <v>1</v>
      </c>
      <c r="Z231" s="0"/>
      <c r="AA231" s="0" t="n">
        <v>3</v>
      </c>
      <c r="AC231" s="15"/>
      <c r="AD231" s="15"/>
      <c r="AE231" s="15"/>
      <c r="AF231" s="15"/>
      <c r="AG231" s="15"/>
      <c r="AH231" s="16"/>
      <c r="AI231" s="15"/>
      <c r="AJ231" s="15"/>
    </row>
    <row r="232" customFormat="false" ht="13.8" hidden="false" customHeight="false" outlineLevel="0" collapsed="false">
      <c r="A232" s="24" t="s">
        <v>892</v>
      </c>
      <c r="B232" s="30"/>
      <c r="C232" s="30"/>
      <c r="D232" s="1" t="n">
        <v>1279</v>
      </c>
      <c r="E232" s="1" t="n">
        <v>4</v>
      </c>
      <c r="J232" s="37" t="n">
        <v>12</v>
      </c>
      <c r="K232" s="1" t="n">
        <v>1509</v>
      </c>
      <c r="L232" s="1" t="n">
        <v>16</v>
      </c>
      <c r="M232" s="1" t="n">
        <v>1</v>
      </c>
      <c r="N232" s="1" t="n">
        <v>1</v>
      </c>
      <c r="P232" s="2" t="n">
        <v>12</v>
      </c>
      <c r="Q232" s="15" t="n">
        <v>1515</v>
      </c>
      <c r="R232" s="15" t="n">
        <v>6</v>
      </c>
      <c r="S232" s="1" t="n">
        <v>1</v>
      </c>
      <c r="T232" s="1" t="n">
        <v>1</v>
      </c>
      <c r="V232" s="3" t="n">
        <v>14</v>
      </c>
      <c r="W232" s="0" t="n">
        <v>1529</v>
      </c>
      <c r="X232" s="0" t="n">
        <v>15</v>
      </c>
      <c r="Y232" s="0" t="n">
        <v>5</v>
      </c>
      <c r="Z232" s="0"/>
      <c r="AA232" s="0"/>
      <c r="AC232" s="15"/>
      <c r="AD232" s="15"/>
      <c r="AE232" s="15"/>
      <c r="AF232" s="15"/>
      <c r="AG232" s="15"/>
      <c r="AH232" s="16"/>
      <c r="AI232" s="15"/>
      <c r="AJ232" s="15"/>
    </row>
    <row r="233" customFormat="false" ht="13.8" hidden="false" customHeight="false" outlineLevel="0" collapsed="false">
      <c r="A233" s="24" t="s">
        <v>893</v>
      </c>
      <c r="B233" s="30"/>
      <c r="C233" s="30"/>
      <c r="D233" s="1" t="n">
        <v>696</v>
      </c>
      <c r="J233" s="37" t="n">
        <v>13</v>
      </c>
      <c r="K233" s="1" t="n">
        <v>764</v>
      </c>
      <c r="O233" s="1" t="n">
        <v>1</v>
      </c>
      <c r="P233" s="2" t="n">
        <v>13</v>
      </c>
      <c r="Q233" s="15" t="n">
        <v>669</v>
      </c>
      <c r="R233" s="15" t="n">
        <v>2</v>
      </c>
      <c r="T233" s="1" t="n">
        <v>1</v>
      </c>
      <c r="V233" s="3" t="n">
        <v>15</v>
      </c>
      <c r="W233" s="0" t="n">
        <v>739</v>
      </c>
      <c r="X233" s="0" t="n">
        <v>1</v>
      </c>
      <c r="Y233" s="0"/>
      <c r="Z233" s="0"/>
      <c r="AA233" s="0"/>
      <c r="AC233" s="15"/>
      <c r="AD233" s="15"/>
      <c r="AE233" s="15"/>
      <c r="AF233" s="15"/>
      <c r="AG233" s="15"/>
      <c r="AH233" s="16"/>
      <c r="AI233" s="15"/>
      <c r="AJ233" s="15"/>
    </row>
    <row r="234" customFormat="false" ht="13.8" hidden="false" customHeight="false" outlineLevel="0" collapsed="false">
      <c r="A234" s="24" t="s">
        <v>894</v>
      </c>
      <c r="B234" s="30"/>
      <c r="C234" s="30"/>
      <c r="D234" s="1" t="n">
        <v>1275</v>
      </c>
      <c r="E234" s="1" t="n">
        <v>4</v>
      </c>
      <c r="J234" s="37" t="n">
        <v>14</v>
      </c>
      <c r="K234" s="1" t="n">
        <v>1429</v>
      </c>
      <c r="L234" s="1" t="n">
        <v>6</v>
      </c>
      <c r="P234" s="2" t="n">
        <v>14</v>
      </c>
      <c r="Q234" s="15" t="n">
        <v>1550</v>
      </c>
      <c r="R234" s="15" t="n">
        <v>2</v>
      </c>
      <c r="V234" s="3" t="n">
        <v>16</v>
      </c>
      <c r="W234" s="0" t="n">
        <v>1687</v>
      </c>
      <c r="X234" s="0" t="n">
        <v>2</v>
      </c>
      <c r="Y234" s="0"/>
      <c r="Z234" s="0"/>
      <c r="AA234" s="0"/>
      <c r="AC234" s="15"/>
      <c r="AD234" s="15"/>
      <c r="AE234" s="15"/>
      <c r="AF234" s="15"/>
      <c r="AG234" s="15"/>
      <c r="AH234" s="16"/>
      <c r="AI234" s="15"/>
      <c r="AJ234" s="15"/>
    </row>
    <row r="235" customFormat="false" ht="13.8" hidden="false" customHeight="false" outlineLevel="0" collapsed="false">
      <c r="A235" s="24" t="s">
        <v>895</v>
      </c>
      <c r="B235" s="30"/>
      <c r="C235" s="30"/>
      <c r="D235" s="1" t="n">
        <v>610</v>
      </c>
      <c r="E235" s="1" t="n">
        <v>1</v>
      </c>
      <c r="F235" s="1" t="n">
        <v>1</v>
      </c>
      <c r="J235" s="37" t="n">
        <v>15</v>
      </c>
      <c r="K235" s="1" t="n">
        <v>642</v>
      </c>
      <c r="M235" s="1" t="n">
        <v>1</v>
      </c>
      <c r="O235" s="1" t="n">
        <v>1</v>
      </c>
      <c r="P235" s="2" t="n">
        <v>15</v>
      </c>
      <c r="Q235" s="15" t="n">
        <v>655</v>
      </c>
      <c r="R235" s="15" t="n">
        <v>3</v>
      </c>
      <c r="S235" s="1" t="n">
        <v>1</v>
      </c>
      <c r="T235" s="1" t="n">
        <v>1</v>
      </c>
      <c r="U235" s="1" t="n">
        <v>4</v>
      </c>
      <c r="V235" s="3" t="n">
        <v>17</v>
      </c>
      <c r="W235" s="0" t="n">
        <v>638</v>
      </c>
      <c r="X235" s="0"/>
      <c r="Y235" s="0"/>
      <c r="Z235" s="0"/>
      <c r="AA235" s="0"/>
      <c r="AC235" s="15"/>
      <c r="AD235" s="15"/>
      <c r="AE235" s="15"/>
      <c r="AF235" s="15"/>
      <c r="AG235" s="15"/>
      <c r="AH235" s="16"/>
      <c r="AI235" s="15"/>
      <c r="AJ235" s="15"/>
    </row>
    <row r="236" customFormat="false" ht="13.8" hidden="false" customHeight="false" outlineLevel="0" collapsed="false">
      <c r="A236" s="24" t="s">
        <v>896</v>
      </c>
      <c r="B236" s="30"/>
      <c r="C236" s="30"/>
      <c r="D236" s="1" t="n">
        <v>5238</v>
      </c>
      <c r="E236" s="1" t="n">
        <v>117</v>
      </c>
      <c r="F236" s="1" t="n">
        <v>2</v>
      </c>
      <c r="G236" s="1" t="n">
        <v>6</v>
      </c>
      <c r="H236" s="1" t="n">
        <v>2</v>
      </c>
      <c r="J236" s="37" t="n">
        <v>16</v>
      </c>
      <c r="K236" s="1" t="n">
        <v>5944</v>
      </c>
      <c r="L236" s="1" t="n">
        <v>118</v>
      </c>
      <c r="M236" s="1" t="n">
        <v>3</v>
      </c>
      <c r="N236" s="1" t="n">
        <v>6</v>
      </c>
      <c r="O236" s="1" t="n">
        <v>7</v>
      </c>
      <c r="P236" s="2" t="n">
        <v>16</v>
      </c>
      <c r="Q236" s="15" t="n">
        <v>6518</v>
      </c>
      <c r="R236" s="15" t="n">
        <v>99</v>
      </c>
      <c r="S236" s="1" t="n">
        <v>5</v>
      </c>
      <c r="T236" s="1" t="n">
        <v>12</v>
      </c>
      <c r="U236" s="1" t="n">
        <v>8</v>
      </c>
      <c r="V236" s="3" t="n">
        <v>18</v>
      </c>
      <c r="W236" s="0" t="n">
        <v>6587</v>
      </c>
      <c r="X236" s="0" t="n">
        <v>70</v>
      </c>
      <c r="Y236" s="0" t="n">
        <v>2</v>
      </c>
      <c r="Z236" s="0" t="n">
        <v>7</v>
      </c>
      <c r="AA236" s="0" t="n">
        <v>15</v>
      </c>
      <c r="AC236" s="15"/>
      <c r="AD236" s="15"/>
      <c r="AE236" s="15"/>
      <c r="AF236" s="15"/>
      <c r="AG236" s="15"/>
      <c r="AH236" s="16"/>
      <c r="AI236" s="15"/>
      <c r="AJ236" s="15"/>
    </row>
    <row r="237" customFormat="false" ht="13.8" hidden="false" customHeight="false" outlineLevel="0" collapsed="false">
      <c r="A237" s="24" t="s">
        <v>897</v>
      </c>
      <c r="B237" s="30"/>
      <c r="C237" s="30"/>
      <c r="D237" s="1" t="n">
        <v>1114</v>
      </c>
      <c r="E237" s="1" t="n">
        <v>5</v>
      </c>
      <c r="J237" s="37" t="n">
        <v>17</v>
      </c>
      <c r="K237" s="1" t="n">
        <v>1158</v>
      </c>
      <c r="L237" s="1" t="n">
        <v>12</v>
      </c>
      <c r="P237" s="2" t="n">
        <v>17</v>
      </c>
      <c r="Q237" s="15" t="n">
        <v>1169</v>
      </c>
      <c r="R237" s="15" t="n">
        <v>9</v>
      </c>
      <c r="V237" s="3" t="n">
        <v>25</v>
      </c>
      <c r="W237" s="0" t="n">
        <v>1100</v>
      </c>
      <c r="X237" s="0" t="n">
        <v>7</v>
      </c>
      <c r="Y237" s="0"/>
      <c r="Z237" s="0" t="n">
        <v>1</v>
      </c>
      <c r="AA237" s="0"/>
      <c r="AC237" s="15"/>
      <c r="AD237" s="15"/>
      <c r="AE237" s="15"/>
      <c r="AF237" s="15"/>
      <c r="AG237" s="15"/>
      <c r="AH237" s="16"/>
      <c r="AI237" s="15"/>
      <c r="AJ237" s="15"/>
    </row>
    <row r="238" customFormat="false" ht="13.8" hidden="false" customHeight="false" outlineLevel="0" collapsed="false">
      <c r="A238" s="24" t="s">
        <v>898</v>
      </c>
      <c r="B238" s="30"/>
      <c r="C238" s="30"/>
      <c r="D238" s="1" t="n">
        <v>1036</v>
      </c>
      <c r="E238" s="1" t="n">
        <v>7</v>
      </c>
      <c r="J238" s="37" t="n">
        <v>30</v>
      </c>
      <c r="K238" s="1" t="n">
        <v>1024</v>
      </c>
      <c r="L238" s="1" t="n">
        <v>3</v>
      </c>
      <c r="P238" s="2" t="n">
        <v>30</v>
      </c>
      <c r="Q238" s="15" t="n">
        <v>1068</v>
      </c>
      <c r="R238" s="15" t="n">
        <v>1</v>
      </c>
      <c r="W238" s="0"/>
      <c r="X238" s="0"/>
      <c r="Y238" s="0"/>
      <c r="Z238" s="0"/>
      <c r="AA238" s="0"/>
      <c r="AC238" s="15"/>
      <c r="AD238" s="15"/>
      <c r="AE238" s="15"/>
      <c r="AF238" s="15"/>
      <c r="AG238" s="15"/>
      <c r="AH238" s="16"/>
      <c r="AI238" s="15"/>
      <c r="AJ238" s="15"/>
    </row>
    <row r="239" customFormat="false" ht="13.8" hidden="false" customHeight="false" outlineLevel="0" collapsed="false">
      <c r="A239" s="24" t="s">
        <v>899</v>
      </c>
      <c r="B239" s="30"/>
      <c r="C239" s="30"/>
      <c r="D239" s="1" t="n">
        <v>1515</v>
      </c>
      <c r="E239" s="1" t="n">
        <v>21</v>
      </c>
      <c r="J239" s="37" t="n">
        <v>18</v>
      </c>
      <c r="K239" s="1" t="n">
        <v>1680</v>
      </c>
      <c r="L239" s="1" t="n">
        <v>10</v>
      </c>
      <c r="P239" s="2" t="n">
        <v>18</v>
      </c>
      <c r="Q239" s="15" t="n">
        <v>1577</v>
      </c>
      <c r="R239" s="15" t="n">
        <v>8</v>
      </c>
      <c r="S239" s="1" t="n">
        <v>1</v>
      </c>
      <c r="U239" s="1" t="n">
        <v>1</v>
      </c>
      <c r="V239" s="3" t="n">
        <v>19</v>
      </c>
      <c r="W239" s="0" t="n">
        <v>1515</v>
      </c>
      <c r="X239" s="0" t="n">
        <v>5</v>
      </c>
      <c r="Y239" s="0"/>
      <c r="Z239" s="0"/>
      <c r="AA239" s="0"/>
      <c r="AC239" s="15"/>
      <c r="AD239" s="15"/>
      <c r="AE239" s="15"/>
      <c r="AF239" s="15"/>
      <c r="AG239" s="15"/>
      <c r="AH239" s="16"/>
      <c r="AI239" s="15"/>
      <c r="AJ239" s="15"/>
    </row>
    <row r="240" customFormat="false" ht="13.8" hidden="false" customHeight="false" outlineLevel="0" collapsed="false">
      <c r="A240" s="24" t="s">
        <v>900</v>
      </c>
      <c r="B240" s="30"/>
      <c r="C240" s="30"/>
      <c r="D240" s="1" t="n">
        <v>1439</v>
      </c>
      <c r="E240" s="1" t="n">
        <v>8</v>
      </c>
      <c r="G240" s="1" t="n">
        <v>1</v>
      </c>
      <c r="J240" s="37" t="n">
        <v>19</v>
      </c>
      <c r="K240" s="1" t="n">
        <v>1402</v>
      </c>
      <c r="L240" s="1" t="n">
        <v>8</v>
      </c>
      <c r="N240" s="1" t="n">
        <v>1</v>
      </c>
      <c r="O240" s="1" t="n">
        <v>6</v>
      </c>
      <c r="P240" s="2" t="n">
        <v>19</v>
      </c>
      <c r="Q240" s="15" t="n">
        <v>1375</v>
      </c>
      <c r="R240" s="15" t="n">
        <v>18</v>
      </c>
      <c r="S240" s="1" t="n">
        <v>1</v>
      </c>
      <c r="U240" s="1" t="n">
        <v>4</v>
      </c>
      <c r="V240" s="3" t="n">
        <v>20</v>
      </c>
      <c r="W240" s="0" t="n">
        <v>1304</v>
      </c>
      <c r="X240" s="0" t="n">
        <v>4</v>
      </c>
      <c r="Y240" s="0" t="n">
        <v>1</v>
      </c>
      <c r="Z240" s="0"/>
      <c r="AA240" s="0" t="n">
        <v>1</v>
      </c>
      <c r="AC240" s="15"/>
      <c r="AD240" s="15"/>
      <c r="AE240" s="15"/>
      <c r="AF240" s="15"/>
      <c r="AG240" s="15"/>
      <c r="AH240" s="16"/>
      <c r="AI240" s="15"/>
      <c r="AJ240" s="15"/>
    </row>
    <row r="241" customFormat="false" ht="13.8" hidden="false" customHeight="false" outlineLevel="0" collapsed="false">
      <c r="A241" s="24" t="s">
        <v>901</v>
      </c>
      <c r="B241" s="30"/>
      <c r="C241" s="30"/>
      <c r="D241" s="1" t="n">
        <v>225</v>
      </c>
      <c r="J241" s="37" t="n">
        <v>20</v>
      </c>
      <c r="K241" s="1" t="n">
        <v>241</v>
      </c>
      <c r="L241" s="1" t="n">
        <v>5</v>
      </c>
      <c r="P241" s="2" t="n">
        <v>20</v>
      </c>
      <c r="Q241" s="15" t="n">
        <v>226</v>
      </c>
      <c r="R241" s="15"/>
      <c r="S241" s="1" t="n">
        <v>1</v>
      </c>
      <c r="V241" s="3" t="n">
        <v>21</v>
      </c>
      <c r="W241" s="0" t="n">
        <v>185</v>
      </c>
      <c r="X241" s="0"/>
      <c r="Y241" s="0"/>
      <c r="Z241" s="0"/>
      <c r="AA241" s="0"/>
      <c r="AC241" s="15"/>
      <c r="AD241" s="15"/>
      <c r="AE241" s="15"/>
      <c r="AF241" s="15"/>
      <c r="AG241" s="15"/>
      <c r="AH241" s="16"/>
      <c r="AI241" s="15"/>
      <c r="AJ241" s="15"/>
    </row>
    <row r="242" customFormat="false" ht="13.8" hidden="false" customHeight="false" outlineLevel="0" collapsed="false">
      <c r="A242" s="24" t="s">
        <v>902</v>
      </c>
      <c r="B242" s="30"/>
      <c r="C242" s="30"/>
      <c r="D242" s="1" t="n">
        <v>1915</v>
      </c>
      <c r="E242" s="1" t="n">
        <v>10</v>
      </c>
      <c r="J242" s="37" t="n">
        <v>2</v>
      </c>
      <c r="K242" s="1" t="n">
        <v>1869</v>
      </c>
      <c r="L242" s="1" t="n">
        <v>1</v>
      </c>
      <c r="P242" s="2" t="n">
        <v>2</v>
      </c>
      <c r="Q242" s="15" t="n">
        <v>1799</v>
      </c>
      <c r="R242" s="15" t="n">
        <v>1</v>
      </c>
      <c r="V242" s="3" t="n">
        <v>2</v>
      </c>
      <c r="W242" s="0" t="n">
        <v>1669</v>
      </c>
      <c r="X242" s="0" t="n">
        <v>2</v>
      </c>
      <c r="Y242" s="0"/>
      <c r="Z242" s="0"/>
      <c r="AA242" s="0" t="n">
        <v>1</v>
      </c>
      <c r="AC242" s="15"/>
      <c r="AD242" s="15"/>
      <c r="AE242" s="15"/>
      <c r="AF242" s="15"/>
      <c r="AG242" s="15"/>
      <c r="AH242" s="16"/>
      <c r="AI242" s="15"/>
      <c r="AJ242" s="15"/>
    </row>
    <row r="243" customFormat="false" ht="13.8" hidden="false" customHeight="false" outlineLevel="0" collapsed="false">
      <c r="A243" s="24" t="s">
        <v>903</v>
      </c>
      <c r="B243" s="30"/>
      <c r="C243" s="30"/>
      <c r="D243" s="1" t="n">
        <v>992</v>
      </c>
      <c r="E243" s="1" t="n">
        <v>5</v>
      </c>
      <c r="J243" s="37" t="n">
        <v>21</v>
      </c>
      <c r="K243" s="1" t="n">
        <v>1144</v>
      </c>
      <c r="L243" s="1" t="n">
        <v>3</v>
      </c>
      <c r="O243" s="1" t="n">
        <v>1</v>
      </c>
      <c r="P243" s="2" t="n">
        <v>21</v>
      </c>
      <c r="Q243" s="15" t="n">
        <v>1223</v>
      </c>
      <c r="R243" s="15" t="n">
        <v>8</v>
      </c>
      <c r="V243" s="3" t="n">
        <v>22</v>
      </c>
      <c r="W243" s="0" t="n">
        <v>1219</v>
      </c>
      <c r="X243" s="0" t="n">
        <v>10</v>
      </c>
      <c r="Y243" s="0"/>
      <c r="Z243" s="0"/>
      <c r="AA243" s="0"/>
      <c r="AC243" s="15"/>
      <c r="AD243" s="15"/>
      <c r="AE243" s="15"/>
      <c r="AF243" s="15"/>
      <c r="AG243" s="15"/>
      <c r="AH243" s="16"/>
      <c r="AI243" s="15"/>
      <c r="AJ243" s="15"/>
    </row>
    <row r="244" customFormat="false" ht="13.8" hidden="false" customHeight="false" outlineLevel="0" collapsed="false">
      <c r="A244" s="24" t="s">
        <v>904</v>
      </c>
      <c r="B244" s="30"/>
      <c r="C244" s="30"/>
      <c r="D244" s="1" t="n">
        <v>1303</v>
      </c>
      <c r="E244" s="1" t="n">
        <v>1</v>
      </c>
      <c r="J244" s="37" t="n">
        <v>22</v>
      </c>
      <c r="K244" s="1" t="n">
        <v>1278</v>
      </c>
      <c r="L244" s="1" t="n">
        <v>1</v>
      </c>
      <c r="P244" s="2" t="n">
        <v>22</v>
      </c>
      <c r="Q244" s="15" t="n">
        <v>1330</v>
      </c>
      <c r="R244" s="15" t="n">
        <v>1</v>
      </c>
      <c r="U244" s="1" t="n">
        <v>1</v>
      </c>
      <c r="V244" s="3" t="n">
        <v>23</v>
      </c>
      <c r="W244" s="0" t="n">
        <v>1246</v>
      </c>
      <c r="X244" s="0" t="n">
        <v>2</v>
      </c>
      <c r="Y244" s="0"/>
      <c r="Z244" s="0"/>
      <c r="AA244" s="0"/>
      <c r="AC244" s="15"/>
      <c r="AD244" s="15"/>
      <c r="AE244" s="15"/>
      <c r="AF244" s="15"/>
      <c r="AG244" s="15"/>
      <c r="AH244" s="16"/>
      <c r="AI244" s="15"/>
      <c r="AJ244" s="15"/>
    </row>
    <row r="245" customFormat="false" ht="13.8" hidden="false" customHeight="false" outlineLevel="0" collapsed="false">
      <c r="A245" s="24" t="s">
        <v>905</v>
      </c>
      <c r="B245" s="30"/>
      <c r="C245" s="30"/>
      <c r="D245" s="1" t="n">
        <v>458</v>
      </c>
      <c r="E245" s="1" t="n">
        <v>77</v>
      </c>
      <c r="F245" s="1" t="n">
        <v>3</v>
      </c>
      <c r="J245" s="37" t="n">
        <v>23</v>
      </c>
      <c r="K245" s="1" t="n">
        <v>540</v>
      </c>
      <c r="L245" s="1" t="n">
        <v>49</v>
      </c>
      <c r="M245" s="1" t="n">
        <v>6</v>
      </c>
      <c r="O245" s="1" t="n">
        <v>7</v>
      </c>
      <c r="P245" s="2" t="n">
        <v>23</v>
      </c>
      <c r="Q245" s="15" t="n">
        <v>606</v>
      </c>
      <c r="R245" s="15" t="n">
        <v>16</v>
      </c>
      <c r="U245" s="1" t="n">
        <v>10</v>
      </c>
      <c r="V245" s="3" t="n">
        <v>24</v>
      </c>
      <c r="W245" s="0" t="n">
        <v>601</v>
      </c>
      <c r="X245" s="0" t="n">
        <v>17</v>
      </c>
      <c r="Y245" s="0" t="n">
        <v>5</v>
      </c>
      <c r="Z245" s="0"/>
      <c r="AA245" s="0" t="n">
        <v>14</v>
      </c>
      <c r="AC245" s="15"/>
      <c r="AD245" s="15"/>
      <c r="AE245" s="15"/>
      <c r="AF245" s="15"/>
      <c r="AG245" s="15"/>
      <c r="AH245" s="16"/>
      <c r="AI245" s="15"/>
      <c r="AJ245" s="15"/>
    </row>
    <row r="246" customFormat="false" ht="13.8" hidden="false" customHeight="false" outlineLevel="0" collapsed="false">
      <c r="A246" s="24" t="s">
        <v>906</v>
      </c>
      <c r="B246" s="30"/>
      <c r="C246" s="30"/>
      <c r="D246" s="1" t="n">
        <v>649</v>
      </c>
      <c r="E246" s="1" t="n">
        <v>2</v>
      </c>
      <c r="J246" s="37" t="n">
        <v>24</v>
      </c>
      <c r="K246" s="1" t="n">
        <v>664</v>
      </c>
      <c r="L246" s="1" t="n">
        <v>3</v>
      </c>
      <c r="P246" s="2" t="n">
        <v>24</v>
      </c>
      <c r="Q246" s="15" t="n">
        <v>593</v>
      </c>
      <c r="R246" s="15" t="n">
        <v>7</v>
      </c>
      <c r="V246" s="3" t="n">
        <v>26</v>
      </c>
      <c r="W246" s="0" t="n">
        <v>601</v>
      </c>
      <c r="X246" s="0" t="n">
        <v>6</v>
      </c>
      <c r="Y246" s="0" t="n">
        <v>1</v>
      </c>
      <c r="Z246" s="0"/>
      <c r="AA246" s="0"/>
      <c r="AC246" s="15"/>
      <c r="AD246" s="15"/>
      <c r="AE246" s="15"/>
      <c r="AF246" s="15"/>
      <c r="AG246" s="15"/>
      <c r="AH246" s="16"/>
      <c r="AI246" s="15"/>
      <c r="AJ246" s="15"/>
    </row>
    <row r="247" customFormat="false" ht="13.8" hidden="false" customHeight="false" outlineLevel="0" collapsed="false">
      <c r="A247" s="24" t="s">
        <v>907</v>
      </c>
      <c r="B247" s="30"/>
      <c r="C247" s="30"/>
      <c r="D247" s="1" t="n">
        <v>684</v>
      </c>
      <c r="E247" s="1" t="n">
        <v>1</v>
      </c>
      <c r="J247" s="37" t="n">
        <v>25</v>
      </c>
      <c r="K247" s="1" t="n">
        <v>905</v>
      </c>
      <c r="L247" s="1" t="n">
        <v>17</v>
      </c>
      <c r="M247" s="1" t="n">
        <v>3</v>
      </c>
      <c r="P247" s="2" t="n">
        <v>25</v>
      </c>
      <c r="Q247" s="15" t="n">
        <v>928</v>
      </c>
      <c r="R247" s="15" t="n">
        <v>4</v>
      </c>
      <c r="V247" s="3" t="n">
        <v>27</v>
      </c>
      <c r="W247" s="0" t="n">
        <v>1036</v>
      </c>
      <c r="X247" s="0" t="n">
        <v>2</v>
      </c>
      <c r="Y247" s="0"/>
      <c r="Z247" s="0"/>
      <c r="AA247" s="0"/>
      <c r="AC247" s="15"/>
      <c r="AD247" s="15"/>
      <c r="AE247" s="15"/>
      <c r="AF247" s="15"/>
      <c r="AG247" s="15"/>
      <c r="AH247" s="16"/>
      <c r="AI247" s="15"/>
      <c r="AJ247" s="15"/>
    </row>
    <row r="248" customFormat="false" ht="13.8" hidden="false" customHeight="false" outlineLevel="0" collapsed="false">
      <c r="A248" s="24" t="s">
        <v>908</v>
      </c>
      <c r="B248" s="30"/>
      <c r="C248" s="30"/>
      <c r="D248" s="1" t="n">
        <v>1163</v>
      </c>
      <c r="E248" s="1" t="n">
        <v>9</v>
      </c>
      <c r="F248" s="1" t="n">
        <v>2</v>
      </c>
      <c r="J248" s="37" t="n">
        <v>26</v>
      </c>
      <c r="K248" s="1" t="n">
        <v>1263</v>
      </c>
      <c r="L248" s="1" t="n">
        <v>9</v>
      </c>
      <c r="P248" s="2" t="n">
        <v>26</v>
      </c>
      <c r="Q248" s="15" t="n">
        <v>1340</v>
      </c>
      <c r="R248" s="15" t="n">
        <v>3</v>
      </c>
      <c r="V248" s="3" t="n">
        <v>28</v>
      </c>
      <c r="W248" s="0" t="n">
        <v>1335</v>
      </c>
      <c r="X248" s="0" t="n">
        <v>6</v>
      </c>
      <c r="Y248" s="0"/>
      <c r="Z248" s="0"/>
      <c r="AA248" s="0"/>
      <c r="AC248" s="15"/>
      <c r="AD248" s="15"/>
      <c r="AE248" s="15"/>
      <c r="AF248" s="15"/>
      <c r="AG248" s="15"/>
      <c r="AH248" s="16"/>
      <c r="AI248" s="15"/>
      <c r="AJ248" s="15"/>
    </row>
    <row r="249" customFormat="false" ht="13.8" hidden="false" customHeight="false" outlineLevel="0" collapsed="false">
      <c r="A249" s="24" t="s">
        <v>909</v>
      </c>
      <c r="B249" s="30"/>
      <c r="C249" s="30"/>
      <c r="D249" s="1" t="n">
        <v>1393</v>
      </c>
      <c r="E249" s="1" t="n">
        <v>6</v>
      </c>
      <c r="J249" s="37" t="n">
        <v>27</v>
      </c>
      <c r="K249" s="1" t="n">
        <v>1459</v>
      </c>
      <c r="L249" s="1" t="n">
        <v>4</v>
      </c>
      <c r="N249" s="1" t="n">
        <v>1</v>
      </c>
      <c r="P249" s="2" t="n">
        <v>27</v>
      </c>
      <c r="Q249" s="15" t="n">
        <v>1587</v>
      </c>
      <c r="R249" s="15" t="n">
        <v>2</v>
      </c>
      <c r="T249" s="1" t="n">
        <v>2</v>
      </c>
      <c r="V249" s="3" t="n">
        <v>29</v>
      </c>
      <c r="W249" s="0" t="n">
        <v>1467</v>
      </c>
      <c r="X249" s="0"/>
      <c r="Y249" s="0"/>
      <c r="Z249" s="0" t="n">
        <v>1</v>
      </c>
      <c r="AA249" s="0"/>
      <c r="AC249" s="15"/>
      <c r="AD249" s="15"/>
      <c r="AE249" s="15"/>
      <c r="AF249" s="15"/>
      <c r="AG249" s="15"/>
      <c r="AH249" s="16"/>
      <c r="AI249" s="15"/>
      <c r="AJ249" s="15"/>
    </row>
    <row r="250" customFormat="false" ht="23.85" hidden="false" customHeight="false" outlineLevel="0" collapsed="false">
      <c r="A250" s="24" t="s">
        <v>910</v>
      </c>
      <c r="B250" s="30"/>
      <c r="C250" s="30"/>
      <c r="D250" s="1" t="n">
        <f aca="false">1940+792</f>
        <v>2732</v>
      </c>
      <c r="E250" s="1" t="n">
        <f aca="false">29+19</f>
        <v>48</v>
      </c>
      <c r="F250" s="1" t="n">
        <v>2</v>
      </c>
      <c r="J250" s="37" t="n">
        <v>11</v>
      </c>
      <c r="K250" s="1" t="n">
        <v>2978</v>
      </c>
      <c r="L250" s="1" t="n">
        <v>53</v>
      </c>
      <c r="M250" s="1" t="n">
        <v>2</v>
      </c>
      <c r="O250" s="1" t="n">
        <v>2</v>
      </c>
      <c r="P250" s="2" t="n">
        <v>11</v>
      </c>
      <c r="Q250" s="15" t="n">
        <v>3475</v>
      </c>
      <c r="R250" s="15" t="n">
        <v>45</v>
      </c>
      <c r="S250" s="1" t="n">
        <v>3</v>
      </c>
      <c r="T250" s="1" t="n">
        <v>4</v>
      </c>
      <c r="U250" s="1" t="n">
        <v>4</v>
      </c>
      <c r="V250" s="3" t="n">
        <v>11</v>
      </c>
      <c r="W250" s="0" t="n">
        <v>3111</v>
      </c>
      <c r="X250" s="0" t="n">
        <v>31</v>
      </c>
      <c r="Y250" s="0" t="n">
        <v>2</v>
      </c>
      <c r="Z250" s="0"/>
      <c r="AA250" s="0"/>
      <c r="AC250" s="15"/>
      <c r="AD250" s="15"/>
      <c r="AE250" s="15"/>
      <c r="AF250" s="15"/>
      <c r="AG250" s="15"/>
      <c r="AH250" s="16"/>
      <c r="AI250" s="15"/>
      <c r="AJ250" s="15"/>
    </row>
    <row r="251" customFormat="false" ht="13.8" hidden="false" customHeight="false" outlineLevel="0" collapsed="false">
      <c r="A251" s="24" t="s">
        <v>911</v>
      </c>
      <c r="B251" s="30"/>
      <c r="C251" s="30"/>
      <c r="D251" s="1" t="n">
        <v>567</v>
      </c>
      <c r="E251" s="1" t="n">
        <v>1</v>
      </c>
      <c r="F251" s="1" t="n">
        <v>1</v>
      </c>
      <c r="J251" s="37" t="n">
        <v>29</v>
      </c>
      <c r="K251" s="1" t="n">
        <v>595</v>
      </c>
      <c r="L251" s="1" t="n">
        <v>1</v>
      </c>
      <c r="N251" s="1" t="n">
        <v>2</v>
      </c>
      <c r="P251" s="2" t="n">
        <v>29</v>
      </c>
      <c r="Q251" s="15" t="n">
        <v>627</v>
      </c>
      <c r="R251" s="15" t="n">
        <v>1</v>
      </c>
      <c r="V251" s="3" t="n">
        <v>13</v>
      </c>
      <c r="W251" s="0" t="n">
        <v>605</v>
      </c>
      <c r="X251" s="0" t="n">
        <v>2</v>
      </c>
      <c r="Y251" s="0"/>
      <c r="Z251" s="0"/>
      <c r="AA251" s="0"/>
      <c r="AC251" s="15"/>
      <c r="AD251" s="15"/>
      <c r="AE251" s="15"/>
      <c r="AF251" s="15"/>
      <c r="AG251" s="15"/>
      <c r="AH251" s="16"/>
      <c r="AI251" s="15"/>
      <c r="AJ251" s="15"/>
    </row>
    <row r="252" customFormat="false" ht="13.8" hidden="false" customHeight="false" outlineLevel="0" collapsed="false">
      <c r="A252" s="24" t="s">
        <v>912</v>
      </c>
      <c r="B252" s="30"/>
      <c r="C252" s="30"/>
      <c r="D252" s="1" t="n">
        <v>983</v>
      </c>
      <c r="E252" s="1" t="n">
        <v>12</v>
      </c>
      <c r="F252" s="1" t="n">
        <v>8</v>
      </c>
      <c r="J252" s="37" t="n">
        <v>28</v>
      </c>
      <c r="K252" s="1" t="n">
        <v>1187</v>
      </c>
      <c r="L252" s="1" t="n">
        <v>15</v>
      </c>
      <c r="M252" s="1" t="n">
        <v>7</v>
      </c>
      <c r="P252" s="2" t="n">
        <v>28</v>
      </c>
      <c r="Q252" s="15" t="n">
        <v>1276</v>
      </c>
      <c r="R252" s="15" t="n">
        <v>15</v>
      </c>
      <c r="S252" s="1" t="n">
        <v>9</v>
      </c>
      <c r="V252" s="3" t="n">
        <v>12</v>
      </c>
      <c r="W252" s="0" t="n">
        <v>1229</v>
      </c>
      <c r="X252" s="0" t="n">
        <v>5</v>
      </c>
      <c r="Y252" s="0"/>
      <c r="Z252" s="0"/>
      <c r="AA252" s="0"/>
      <c r="AC252" s="15"/>
      <c r="AD252" s="15"/>
      <c r="AE252" s="15"/>
      <c r="AF252" s="15"/>
      <c r="AG252" s="15"/>
      <c r="AH252" s="16"/>
      <c r="AI252" s="15"/>
      <c r="AJ252" s="15"/>
    </row>
    <row r="253" customFormat="false" ht="13.8" hidden="false" customHeight="false" outlineLevel="0" collapsed="false">
      <c r="A253" s="24" t="s">
        <v>913</v>
      </c>
      <c r="B253" s="30"/>
      <c r="C253" s="30"/>
      <c r="D253" s="1" t="n">
        <v>380</v>
      </c>
      <c r="E253" s="1" t="n">
        <v>11</v>
      </c>
      <c r="J253" s="37" t="n">
        <v>31</v>
      </c>
      <c r="K253" s="1" t="n">
        <v>360</v>
      </c>
      <c r="O253" s="1" t="n">
        <v>1</v>
      </c>
      <c r="P253" s="2" t="n">
        <v>31</v>
      </c>
      <c r="Q253" s="15" t="n">
        <v>323</v>
      </c>
      <c r="R253" s="15" t="n">
        <v>2</v>
      </c>
      <c r="S253" s="1" t="n">
        <v>1</v>
      </c>
      <c r="W253" s="0"/>
      <c r="X253" s="0"/>
      <c r="Y253" s="0"/>
      <c r="Z253" s="0"/>
      <c r="AA253" s="0"/>
      <c r="AC253" s="15"/>
      <c r="AD253" s="15"/>
      <c r="AE253" s="15"/>
      <c r="AF253" s="15"/>
      <c r="AG253" s="15"/>
      <c r="AH253" s="16"/>
      <c r="AI253" s="15"/>
      <c r="AJ253" s="15"/>
    </row>
    <row r="254" customFormat="false" ht="13.8" hidden="false" customHeight="false" outlineLevel="0" collapsed="false">
      <c r="A254" s="24" t="s">
        <v>914</v>
      </c>
      <c r="B254" s="30"/>
      <c r="C254" s="30"/>
      <c r="D254" s="1" t="n">
        <v>298</v>
      </c>
      <c r="E254" s="1" t="n">
        <v>2</v>
      </c>
      <c r="F254" s="1" t="n">
        <v>1</v>
      </c>
      <c r="J254" s="37" t="n">
        <v>32</v>
      </c>
      <c r="K254" s="1" t="n">
        <v>272</v>
      </c>
      <c r="P254" s="2" t="n">
        <v>32</v>
      </c>
      <c r="Q254" s="15" t="n">
        <v>282</v>
      </c>
      <c r="R254" s="15"/>
      <c r="V254" s="3" t="n">
        <v>30</v>
      </c>
      <c r="W254" s="0" t="n">
        <v>263</v>
      </c>
      <c r="X254" s="0"/>
      <c r="Y254" s="0"/>
      <c r="Z254" s="0"/>
      <c r="AA254" s="0"/>
      <c r="AC254" s="15"/>
      <c r="AD254" s="15"/>
      <c r="AE254" s="15"/>
      <c r="AF254" s="15"/>
      <c r="AG254" s="15"/>
      <c r="AH254" s="16"/>
      <c r="AI254" s="15"/>
      <c r="AJ254" s="15"/>
    </row>
    <row r="255" customFormat="false" ht="13.8" hidden="false" customHeight="false" outlineLevel="0" collapsed="false">
      <c r="A255" s="24" t="s">
        <v>915</v>
      </c>
      <c r="B255" s="30"/>
      <c r="C255" s="30"/>
      <c r="D255" s="1" t="n">
        <v>1044</v>
      </c>
      <c r="E255" s="1" t="n">
        <v>9</v>
      </c>
      <c r="J255" s="37" t="n">
        <v>33</v>
      </c>
      <c r="K255" s="1" t="n">
        <v>1075</v>
      </c>
      <c r="L255" s="1" t="n">
        <v>2</v>
      </c>
      <c r="N255" s="1" t="n">
        <v>8</v>
      </c>
      <c r="P255" s="2" t="n">
        <v>33</v>
      </c>
      <c r="Q255" s="15" t="n">
        <v>1216</v>
      </c>
      <c r="R255" s="15" t="n">
        <v>5</v>
      </c>
      <c r="T255" s="1" t="n">
        <v>4</v>
      </c>
      <c r="V255" s="3" t="n">
        <v>31</v>
      </c>
      <c r="W255" s="0" t="n">
        <v>1243</v>
      </c>
      <c r="X255" s="0"/>
      <c r="Y255" s="0"/>
      <c r="Z255" s="0"/>
      <c r="AA255" s="0"/>
      <c r="AC255" s="15"/>
      <c r="AD255" s="15"/>
      <c r="AE255" s="15"/>
      <c r="AF255" s="15"/>
      <c r="AG255" s="15"/>
      <c r="AH255" s="16"/>
      <c r="AI255" s="15"/>
      <c r="AJ255" s="15"/>
    </row>
    <row r="256" customFormat="false" ht="13.8" hidden="false" customHeight="false" outlineLevel="0" collapsed="false">
      <c r="A256" s="24" t="s">
        <v>916</v>
      </c>
      <c r="B256" s="30"/>
      <c r="C256" s="30"/>
      <c r="D256" s="1" t="n">
        <v>416</v>
      </c>
      <c r="E256" s="1" t="n">
        <v>2</v>
      </c>
      <c r="J256" s="37" t="n">
        <v>34</v>
      </c>
      <c r="K256" s="1" t="n">
        <v>487</v>
      </c>
      <c r="P256" s="2" t="n">
        <v>34</v>
      </c>
      <c r="Q256" s="15" t="n">
        <v>488</v>
      </c>
      <c r="R256" s="15" t="n">
        <v>3</v>
      </c>
      <c r="V256" s="3" t="n">
        <v>32</v>
      </c>
      <c r="W256" s="0" t="n">
        <v>404</v>
      </c>
      <c r="X256" s="0"/>
      <c r="Y256" s="0"/>
      <c r="Z256" s="0"/>
      <c r="AA256" s="0"/>
      <c r="AC256" s="15"/>
      <c r="AD256" s="15"/>
      <c r="AE256" s="15"/>
      <c r="AF256" s="15"/>
      <c r="AG256" s="15"/>
      <c r="AH256" s="16"/>
      <c r="AI256" s="15"/>
      <c r="AJ256" s="15"/>
    </row>
    <row r="257" customFormat="false" ht="13.8" hidden="false" customHeight="false" outlineLevel="0" collapsed="false">
      <c r="A257" s="24" t="s">
        <v>917</v>
      </c>
      <c r="B257" s="30"/>
      <c r="C257" s="30"/>
      <c r="D257" s="1" t="n">
        <v>1495</v>
      </c>
      <c r="E257" s="1" t="n">
        <v>7</v>
      </c>
      <c r="J257" s="37" t="n">
        <v>35</v>
      </c>
      <c r="K257" s="1" t="n">
        <v>1496</v>
      </c>
      <c r="N257" s="1" t="n">
        <v>2</v>
      </c>
      <c r="P257" s="2" t="n">
        <v>35</v>
      </c>
      <c r="Q257" s="15" t="n">
        <v>1620</v>
      </c>
      <c r="R257" s="15"/>
      <c r="V257" s="3" t="n">
        <v>33</v>
      </c>
      <c r="W257" s="0" t="n">
        <v>1678</v>
      </c>
      <c r="X257" s="0" t="n">
        <v>3</v>
      </c>
      <c r="Y257" s="0"/>
      <c r="Z257" s="0"/>
      <c r="AA257" s="0"/>
      <c r="AC257" s="15"/>
      <c r="AD257" s="15"/>
      <c r="AE257" s="15"/>
      <c r="AF257" s="15"/>
      <c r="AG257" s="15"/>
      <c r="AH257" s="16"/>
      <c r="AI257" s="15"/>
      <c r="AJ257" s="15"/>
    </row>
    <row r="258" customFormat="false" ht="13.8" hidden="false" customHeight="false" outlineLevel="0" collapsed="false">
      <c r="A258" s="24" t="s">
        <v>918</v>
      </c>
      <c r="B258" s="30"/>
      <c r="C258" s="30"/>
      <c r="D258" s="1" t="n">
        <v>340</v>
      </c>
      <c r="E258" s="1" t="n">
        <v>1</v>
      </c>
      <c r="J258" s="37" t="n">
        <v>36</v>
      </c>
      <c r="K258" s="1" t="n">
        <v>319</v>
      </c>
      <c r="L258" s="1" t="n">
        <v>3</v>
      </c>
      <c r="P258" s="2" t="n">
        <v>36</v>
      </c>
      <c r="Q258" s="15" t="n">
        <v>358</v>
      </c>
      <c r="R258" s="15"/>
      <c r="W258" s="0"/>
      <c r="X258" s="0"/>
      <c r="Y258" s="0"/>
      <c r="Z258" s="0"/>
      <c r="AA258" s="0"/>
      <c r="AC258" s="15"/>
      <c r="AD258" s="15"/>
      <c r="AE258" s="15"/>
      <c r="AF258" s="15"/>
      <c r="AG258" s="15"/>
      <c r="AH258" s="16"/>
      <c r="AI258" s="15"/>
      <c r="AJ258" s="15"/>
    </row>
    <row r="259" customFormat="false" ht="13.8" hidden="false" customHeight="false" outlineLevel="0" collapsed="false">
      <c r="A259" s="24"/>
      <c r="B259" s="30"/>
      <c r="C259" s="30"/>
      <c r="Q259" s="15"/>
      <c r="R259" s="15"/>
      <c r="W259" s="0"/>
      <c r="X259" s="0"/>
      <c r="Y259" s="0"/>
      <c r="Z259" s="0"/>
      <c r="AA259" s="0"/>
      <c r="AC259" s="15"/>
      <c r="AD259" s="15"/>
      <c r="AE259" s="15"/>
      <c r="AF259" s="15"/>
      <c r="AG259" s="15"/>
      <c r="AH259" s="16"/>
      <c r="AI259" s="15"/>
      <c r="AJ259" s="15"/>
    </row>
    <row r="260" customFormat="false" ht="13.8" hidden="false" customHeight="false" outlineLevel="0" collapsed="false">
      <c r="A260" s="15" t="s">
        <v>171</v>
      </c>
      <c r="B260" s="30" t="e">
        <f aca="false">(generell!$C$2-#REF!)/generell!$G$8*generell!$F$9+1</f>
        <v>#REF!</v>
      </c>
      <c r="C260" s="30" t="e">
        <f aca="false">(#REF!-generell!$B$5)/generell!$G$10*generell!$F$11+1</f>
        <v>#REF!</v>
      </c>
      <c r="D260" s="1" t="n">
        <f aca="false">SUM(D6:D132)/2</f>
        <v>10856</v>
      </c>
      <c r="E260" s="1" t="n">
        <f aca="false">SUM(E6:E132)/2</f>
        <v>75768</v>
      </c>
      <c r="F260" s="1" t="n">
        <f aca="false">SUM(F6:F132)/2</f>
        <v>24292</v>
      </c>
      <c r="G260" s="1" t="n">
        <f aca="false">SUM(G6:G132)/2</f>
        <v>120</v>
      </c>
      <c r="H260" s="1" t="n">
        <f aca="false">SUM(H6:H132)/2</f>
        <v>46</v>
      </c>
      <c r="I260" s="1" t="n">
        <f aca="false">SUM(I6:I132)/2</f>
        <v>262</v>
      </c>
      <c r="K260" s="1" t="n">
        <f aca="false">SUM(K6:K132)/2</f>
        <v>12331</v>
      </c>
      <c r="L260" s="1" t="n">
        <f aca="false">SUM(L6:L132)/2</f>
        <v>82435</v>
      </c>
      <c r="M260" s="1" t="n">
        <f aca="false">SUM(M6:M132)/2</f>
        <v>26709</v>
      </c>
      <c r="N260" s="1" t="n">
        <f aca="false">SUM(N6:N132)/2</f>
        <v>108</v>
      </c>
      <c r="O260" s="1" t="n">
        <f aca="false">SUM(O6:O132)/2</f>
        <v>791</v>
      </c>
      <c r="P260" s="1" t="n">
        <f aca="false">SUM(P6:P132)/2</f>
        <v>1541.5</v>
      </c>
      <c r="Q260" s="1" t="n">
        <f aca="false">SUM(Q6:Q132)/2</f>
        <v>14869</v>
      </c>
      <c r="R260" s="1" t="n">
        <f aca="false">SUM(R6:R132)/2</f>
        <v>86404</v>
      </c>
      <c r="S260" s="1" t="n">
        <f aca="false">SUM(S6:S132)/2</f>
        <v>27667</v>
      </c>
      <c r="T260" s="1" t="n">
        <f aca="false">SUM(T6:T132)/2</f>
        <v>157</v>
      </c>
      <c r="U260" s="1" t="n">
        <f aca="false">SUM(U6:U132)/2</f>
        <v>1003</v>
      </c>
      <c r="V260" s="1" t="n">
        <f aca="false">SUM(V6:V132)/2</f>
        <v>0</v>
      </c>
      <c r="W260" s="1" t="n">
        <f aca="false">SUM(W6:W132)/2</f>
        <v>16639</v>
      </c>
      <c r="X260" s="1" t="n">
        <f aca="false">SUM(X6:X132)/2</f>
        <v>87577</v>
      </c>
      <c r="Y260" s="1" t="n">
        <f aca="false">SUM(Y6:Y132)/2</f>
        <v>27690</v>
      </c>
      <c r="Z260" s="1" t="n">
        <f aca="false">SUM(Z6:Z132)/2</f>
        <v>163</v>
      </c>
      <c r="AA260" s="1" t="n">
        <f aca="false">SUM(AA6:AA132)/2</f>
        <v>1071</v>
      </c>
      <c r="AC260" s="15"/>
      <c r="AD260" s="15"/>
      <c r="AE260" s="15"/>
      <c r="AF260" s="15"/>
      <c r="AG260" s="15"/>
      <c r="AH260" s="16"/>
    </row>
    <row r="261" customFormat="false" ht="13.8" hidden="false" customHeight="false" outlineLevel="0" collapsed="false">
      <c r="A261" s="15" t="s">
        <v>172</v>
      </c>
      <c r="B261" s="30" t="e">
        <f aca="false">(generell!$C$2-#REF!)/generell!$G$8*generell!$F$9+1</f>
        <v>#REF!</v>
      </c>
      <c r="C261" s="30" t="e">
        <f aca="false">(#REF!-generell!$B$5)/generell!$G$10*generell!$F$11+1</f>
        <v>#REF!</v>
      </c>
      <c r="D261" s="1" t="n">
        <f aca="false">D260/SUM($D260:$I260)</f>
        <v>0.0974996407529818</v>
      </c>
      <c r="E261" s="1" t="n">
        <f aca="false">E260/SUM($D260:$I260)</f>
        <v>0.680485701968674</v>
      </c>
      <c r="F261" s="1" t="n">
        <f aca="false">F260/SUM($D260:$I260)</f>
        <v>0.218170714183072</v>
      </c>
      <c r="G261" s="1" t="n">
        <f aca="false">G260/SUM($D260:$I260)</f>
        <v>0.00107774105474925</v>
      </c>
      <c r="H261" s="1" t="n">
        <f aca="false">H260/SUM($D260:$I260)</f>
        <v>0.000413134070987211</v>
      </c>
      <c r="I261" s="1" t="n">
        <f aca="false">I260/SUM($D260:$I260)</f>
        <v>0.00235306796953585</v>
      </c>
      <c r="K261" s="1" t="n">
        <f aca="false">K260/SUM($Q260:$U260)</f>
        <v>0.0947809377401998</v>
      </c>
      <c r="L261" s="1" t="n">
        <f aca="false">L260/SUM($Q260:$U260)</f>
        <v>0.633627978478094</v>
      </c>
      <c r="M261" s="1" t="n">
        <f aca="false">M260/SUM($Q260:$U260)</f>
        <v>0.205295926210607</v>
      </c>
      <c r="N261" s="1" t="n">
        <f aca="false">N260/SUM($Q260:$U260)</f>
        <v>0.000830130668716372</v>
      </c>
      <c r="O261" s="1" t="n">
        <f aca="false">O260/SUM($Q260:$U260)</f>
        <v>0.00607993850883935</v>
      </c>
      <c r="Q261" s="1" t="n">
        <f aca="false">Q260/SUM($Q260:$U260)</f>
        <v>0.114289008455035</v>
      </c>
      <c r="R261" s="1" t="n">
        <f aca="false">R260/SUM($Q260:$U260)</f>
        <v>0.66413528055342</v>
      </c>
      <c r="S261" s="1" t="n">
        <f aca="false">S260/SUM($Q260:$U260)</f>
        <v>0.212659492697925</v>
      </c>
      <c r="T261" s="1" t="n">
        <f aca="false">T260/SUM($Q260:$U260)</f>
        <v>0.00120676402767102</v>
      </c>
      <c r="U261" s="1" t="n">
        <f aca="false">U260/SUM($Q260:$U260)</f>
        <v>0.00770945426594927</v>
      </c>
      <c r="W261" s="1" t="n">
        <f aca="false">W260/SUM($W260:$AA260)</f>
        <v>0.124973711882229</v>
      </c>
      <c r="X261" s="1" t="n">
        <f aca="false">X260/SUM($W260:$AA260)</f>
        <v>0.657781282860147</v>
      </c>
      <c r="Y261" s="1" t="n">
        <f aca="false">Y260/SUM($W260:$AA260)</f>
        <v>0.20797656602073</v>
      </c>
      <c r="Z261" s="1" t="n">
        <f aca="false">Z260/SUM($W260:$AA260)</f>
        <v>0.00122427519903861</v>
      </c>
      <c r="AA261" s="1" t="n">
        <f aca="false">AA260/SUM($W260:$AA260)</f>
        <v>0.00804416403785489</v>
      </c>
      <c r="AC261" s="15"/>
      <c r="AD261" s="15"/>
      <c r="AE261" s="15"/>
      <c r="AF261" s="15"/>
      <c r="AG261" s="15"/>
      <c r="AH261" s="16"/>
    </row>
    <row r="262" customFormat="false" ht="13.8" hidden="false" customHeight="false" outlineLevel="0" collapsed="false">
      <c r="A262" s="15"/>
      <c r="B262" s="30" t="e">
        <f aca="false">(generell!$C$2-#REF!)/generell!$G$8*generell!$F$9+1</f>
        <v>#REF!</v>
      </c>
      <c r="C262" s="30" t="e">
        <f aca="false">(#REF!-generell!$B$5)/generell!$G$10*generell!$F$11+1</f>
        <v>#REF!</v>
      </c>
      <c r="Q262" s="15"/>
      <c r="R262" s="15"/>
      <c r="W262" s="15"/>
      <c r="X262" s="15"/>
      <c r="Y262" s="15"/>
      <c r="Z262" s="15"/>
      <c r="AA262" s="15"/>
      <c r="AC262" s="15"/>
      <c r="AD262" s="15"/>
      <c r="AE262" s="15"/>
      <c r="AF262" s="15"/>
      <c r="AG262" s="15"/>
      <c r="AH262" s="16"/>
    </row>
    <row r="263" customFormat="false" ht="13.8" hidden="false" customHeight="false" outlineLevel="0" collapsed="false">
      <c r="A263" s="15"/>
      <c r="B263" s="30" t="e">
        <f aca="false">(generell!$C$2-#REF!)/generell!$G$8*generell!$F$9+1</f>
        <v>#REF!</v>
      </c>
      <c r="C263" s="30" t="e">
        <f aca="false">(#REF!-generell!$B$5)/generell!$G$10*generell!$F$11+1</f>
        <v>#REF!</v>
      </c>
      <c r="Q263" s="15"/>
      <c r="R263" s="15"/>
      <c r="W263" s="15"/>
      <c r="X263" s="15"/>
      <c r="Y263" s="15"/>
      <c r="Z263" s="15"/>
      <c r="AA263" s="15"/>
      <c r="AC263" s="15"/>
      <c r="AD263" s="15"/>
      <c r="AE263" s="15"/>
      <c r="AF263" s="15"/>
      <c r="AG263" s="15"/>
      <c r="AH263" s="16"/>
    </row>
    <row r="264" customFormat="false" ht="13.8" hidden="false" customHeight="false" outlineLevel="0" collapsed="false">
      <c r="A264" s="15"/>
      <c r="B264" s="30" t="e">
        <f aca="false">(generell!$C$2-#REF!)/generell!$G$8*generell!$F$9+1</f>
        <v>#REF!</v>
      </c>
      <c r="C264" s="30" t="e">
        <f aca="false">(#REF!-generell!$B$5)/generell!$G$10*generell!$F$11+1</f>
        <v>#REF!</v>
      </c>
      <c r="Q264" s="15"/>
      <c r="R264" s="15"/>
      <c r="W264" s="15"/>
      <c r="X264" s="15"/>
      <c r="Y264" s="15"/>
      <c r="Z264" s="15"/>
      <c r="AA264" s="15"/>
      <c r="AC264" s="15"/>
      <c r="AD264" s="15"/>
      <c r="AE264" s="15"/>
      <c r="AF264" s="15"/>
      <c r="AG264" s="15"/>
      <c r="AH264" s="16"/>
    </row>
    <row r="265" customFormat="false" ht="13.8" hidden="false" customHeight="false" outlineLevel="0" collapsed="false">
      <c r="B265" s="30" t="e">
        <f aca="false">(generell!$C$2-#REF!)/generell!$G$8*generell!$F$9+1</f>
        <v>#REF!</v>
      </c>
      <c r="C265" s="30" t="e">
        <f aca="false">(#REF!-generell!$B$5)/generell!$G$10*generell!$F$11+1</f>
        <v>#REF!</v>
      </c>
    </row>
    <row r="266" customFormat="false" ht="13.8" hidden="false" customHeight="false" outlineLevel="0" collapsed="false">
      <c r="A266" s="15"/>
      <c r="B266" s="30" t="e">
        <f aca="false">(generell!$C$2-#REF!)/generell!$G$8*generell!$F$9+1</f>
        <v>#REF!</v>
      </c>
      <c r="C266" s="30" t="e">
        <f aca="false">(#REF!-generell!$B$5)/generell!$G$10*generell!$F$11+1</f>
        <v>#REF!</v>
      </c>
      <c r="Q266" s="15"/>
      <c r="R266" s="15"/>
      <c r="W266" s="15"/>
      <c r="X266" s="15"/>
      <c r="Y266" s="15"/>
      <c r="Z266" s="15"/>
      <c r="AA266" s="15"/>
      <c r="AC266" s="15"/>
      <c r="AD266" s="15"/>
      <c r="AE266" s="15"/>
      <c r="AF266" s="15"/>
      <c r="AG266" s="15"/>
      <c r="AH266" s="16"/>
      <c r="AI266" s="15"/>
      <c r="AJ266" s="15"/>
    </row>
    <row r="267" customFormat="false" ht="13.8" hidden="false" customHeight="false" outlineLevel="0" collapsed="false">
      <c r="A267" s="15"/>
      <c r="B267" s="30" t="e">
        <f aca="false">(generell!$C$2-#REF!)/generell!$G$8*generell!$F$9+1</f>
        <v>#REF!</v>
      </c>
      <c r="C267" s="30" t="e">
        <f aca="false">(#REF!-generell!$B$5)/generell!$G$10*generell!$F$11+1</f>
        <v>#REF!</v>
      </c>
      <c r="Q267" s="15"/>
      <c r="R267" s="15"/>
      <c r="W267" s="15"/>
      <c r="X267" s="15"/>
      <c r="Y267" s="15"/>
      <c r="Z267" s="15"/>
      <c r="AA267" s="15"/>
      <c r="AC267" s="15"/>
      <c r="AD267" s="15"/>
      <c r="AE267" s="15"/>
      <c r="AF267" s="15"/>
      <c r="AG267" s="15"/>
      <c r="AH267" s="16"/>
    </row>
    <row r="268" customFormat="false" ht="13.8" hidden="false" customHeight="false" outlineLevel="0" collapsed="false">
      <c r="A268" s="15"/>
      <c r="B268" s="30" t="e">
        <f aca="false">(generell!$C$2-#REF!)/generell!$G$8*generell!$F$9+1</f>
        <v>#REF!</v>
      </c>
      <c r="C268" s="30" t="e">
        <f aca="false">(#REF!-generell!$B$5)/generell!$G$10*generell!$F$11+1</f>
        <v>#REF!</v>
      </c>
      <c r="Q268" s="15"/>
      <c r="R268" s="15"/>
      <c r="W268" s="15"/>
      <c r="X268" s="15"/>
      <c r="Y268" s="15"/>
      <c r="Z268" s="15"/>
      <c r="AA268" s="15"/>
      <c r="AC268" s="15"/>
      <c r="AD268" s="15"/>
      <c r="AE268" s="15"/>
      <c r="AF268" s="15"/>
      <c r="AG268" s="15"/>
      <c r="AH268" s="16"/>
    </row>
    <row r="269" customFormat="false" ht="13.8" hidden="false" customHeight="false" outlineLevel="0" collapsed="false">
      <c r="A269" s="15"/>
      <c r="B269" s="30" t="e">
        <f aca="false">(generell!$C$2-#REF!)/generell!$G$8*generell!$F$9+1</f>
        <v>#REF!</v>
      </c>
      <c r="C269" s="30" t="e">
        <f aca="false">(#REF!-generell!$B$5)/generell!$G$10*generell!$F$11+1</f>
        <v>#REF!</v>
      </c>
      <c r="Q269" s="15"/>
      <c r="R269" s="15"/>
      <c r="W269" s="15"/>
      <c r="X269" s="15"/>
      <c r="Y269" s="15"/>
      <c r="Z269" s="15"/>
      <c r="AA269" s="15"/>
      <c r="AC269" s="15"/>
      <c r="AD269" s="15"/>
      <c r="AE269" s="15"/>
      <c r="AF269" s="15"/>
      <c r="AG269" s="15"/>
      <c r="AH269" s="16"/>
    </row>
    <row r="270" customFormat="false" ht="13.8" hidden="false" customHeight="false" outlineLevel="0" collapsed="false">
      <c r="A270" s="15"/>
      <c r="B270" s="30" t="e">
        <f aca="false">(generell!$C$2-#REF!)/generell!$G$8*generell!$F$9+1</f>
        <v>#REF!</v>
      </c>
      <c r="C270" s="30" t="e">
        <f aca="false">(#REF!-generell!$B$5)/generell!$G$10*generell!$F$11+1</f>
        <v>#REF!</v>
      </c>
      <c r="Q270" s="15"/>
      <c r="R270" s="15"/>
      <c r="W270" s="15"/>
      <c r="X270" s="15"/>
      <c r="Y270" s="15"/>
      <c r="Z270" s="15"/>
      <c r="AA270" s="15"/>
      <c r="AC270" s="15"/>
      <c r="AD270" s="15"/>
      <c r="AE270" s="15"/>
      <c r="AF270" s="15"/>
      <c r="AG270" s="15"/>
      <c r="AH270" s="16"/>
    </row>
    <row r="271" customFormat="false" ht="13.8" hidden="false" customHeight="false" outlineLevel="0" collapsed="false">
      <c r="B271" s="30" t="e">
        <f aca="false">(generell!$C$2-#REF!)/generell!$G$8*generell!$F$9+1</f>
        <v>#REF!</v>
      </c>
      <c r="C271" s="30" t="e">
        <f aca="false">(#REF!-generell!$B$5)/generell!$G$10*generell!$F$11+1</f>
        <v>#REF!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D1:G1"/>
    <mergeCell ref="K1:O1"/>
    <mergeCell ref="Q1:T1"/>
    <mergeCell ref="W1:Z1"/>
    <mergeCell ref="AC1:AF1"/>
    <mergeCell ref="AI1:A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37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pane xSplit="0" ySplit="2" topLeftCell="A80" activePane="bottomLeft" state="frozen"/>
      <selection pane="topLeft" activeCell="N1" activeCellId="0" sqref="N1"/>
      <selection pane="bottomLeft" activeCell="F7" activeCellId="0" sqref="F7"/>
    </sheetView>
  </sheetViews>
  <sheetFormatPr defaultRowHeight="14.5" zeroHeight="false" outlineLevelRow="0" outlineLevelCol="0"/>
  <cols>
    <col collapsed="false" customWidth="true" hidden="false" outlineLevel="0" max="1" min="1" style="1" width="25.18"/>
    <col collapsed="false" customWidth="true" hidden="false" outlineLevel="0" max="2" min="2" style="1" width="15.81"/>
    <col collapsed="false" customWidth="true" hidden="false" outlineLevel="0" max="3" min="3" style="1" width="13.17"/>
    <col collapsed="false" customWidth="true" hidden="false" outlineLevel="0" max="4" min="4" style="36" width="14.16"/>
    <col collapsed="false" customWidth="true" hidden="false" outlineLevel="0" max="5" min="5" style="36" width="13.55"/>
    <col collapsed="false" customWidth="true" hidden="false" outlineLevel="0" max="7" min="6" style="1" width="8.72"/>
    <col collapsed="false" customWidth="true" hidden="false" outlineLevel="0" max="8" min="8" style="1" width="15.81"/>
    <col collapsed="false" customWidth="true" hidden="false" outlineLevel="0" max="9" min="9" style="1" width="8.72"/>
    <col collapsed="false" customWidth="true" hidden="false" outlineLevel="0" max="10" min="10" style="1" width="10.73"/>
    <col collapsed="false" customWidth="true" hidden="false" outlineLevel="0" max="11" min="11" style="1" width="10.99"/>
    <col collapsed="false" customWidth="true" hidden="false" outlineLevel="0" max="12" min="12" style="2" width="2.54"/>
    <col collapsed="false" customWidth="true" hidden="false" outlineLevel="0" max="15" min="13" style="1" width="8.72"/>
    <col collapsed="false" customWidth="true" hidden="false" outlineLevel="0" max="17" min="16" style="1" width="8.82"/>
    <col collapsed="false" customWidth="true" hidden="false" outlineLevel="0" max="18" min="18" style="3" width="2.18"/>
    <col collapsed="false" customWidth="true" hidden="false" outlineLevel="0" max="19" min="19" style="1" width="10.46"/>
    <col collapsed="false" customWidth="true" hidden="false" outlineLevel="0" max="21" min="20" style="1" width="8.72"/>
    <col collapsed="false" customWidth="true" hidden="false" outlineLevel="0" max="22" min="22" style="1" width="9.18"/>
    <col collapsed="false" customWidth="true" hidden="false" outlineLevel="0" max="23" min="23" style="1" width="16.72"/>
    <col collapsed="false" customWidth="true" hidden="false" outlineLevel="0" max="24" min="24" style="4" width="2.18"/>
    <col collapsed="false" customWidth="true" hidden="false" outlineLevel="0" max="27" min="25" style="1" width="8.72"/>
    <col collapsed="false" customWidth="true" hidden="false" outlineLevel="0" max="29" min="28" style="1" width="8.82"/>
    <col collapsed="false" customWidth="true" hidden="false" outlineLevel="0" max="30" min="30" style="3" width="2.18"/>
    <col collapsed="false" customWidth="true" hidden="false" outlineLevel="0" max="36" min="31" style="1" width="8.72"/>
    <col collapsed="false" customWidth="true" hidden="false" outlineLevel="0" max="1025" min="37" style="0" width="8.72"/>
  </cols>
  <sheetData>
    <row r="1" customFormat="false" ht="14.5" hidden="false" customHeight="false" outlineLevel="0" collapsed="false">
      <c r="B1" s="1" t="s">
        <v>211</v>
      </c>
      <c r="C1" s="1" t="s">
        <v>212</v>
      </c>
      <c r="D1" s="36" t="s">
        <v>213</v>
      </c>
      <c r="E1" s="36" t="s">
        <v>214</v>
      </c>
      <c r="F1" s="5" t="n">
        <v>1881</v>
      </c>
      <c r="G1" s="5"/>
      <c r="H1" s="5"/>
      <c r="I1" s="5"/>
      <c r="J1" s="6"/>
      <c r="K1" s="6"/>
      <c r="L1" s="7"/>
      <c r="M1" s="5" t="n">
        <v>1900</v>
      </c>
      <c r="N1" s="5"/>
      <c r="O1" s="5"/>
      <c r="P1" s="5"/>
      <c r="Q1" s="6"/>
      <c r="R1" s="8"/>
      <c r="S1" s="5" t="n">
        <v>1910</v>
      </c>
      <c r="T1" s="5"/>
      <c r="U1" s="5"/>
      <c r="V1" s="5"/>
      <c r="W1" s="6"/>
      <c r="X1" s="9"/>
      <c r="Y1" s="5" t="n">
        <v>1920</v>
      </c>
      <c r="Z1" s="5"/>
      <c r="AA1" s="5"/>
      <c r="AB1" s="5"/>
      <c r="AC1" s="6"/>
      <c r="AD1" s="8"/>
      <c r="AE1" s="5" t="n">
        <v>1930</v>
      </c>
      <c r="AF1" s="5"/>
      <c r="AG1" s="5"/>
      <c r="AH1" s="5"/>
    </row>
    <row r="2" customFormat="false" ht="14.5" hidden="false" customHeight="false" outlineLevel="0" collapsed="false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6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6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6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7</v>
      </c>
      <c r="AJ2" s="1" t="s">
        <v>6</v>
      </c>
    </row>
    <row r="3" customFormat="false" ht="14.5" hidden="false" customHeight="false" outlineLevel="0" collapsed="false">
      <c r="F3" s="1" t="n">
        <v>8</v>
      </c>
      <c r="G3" s="1" t="n">
        <v>506</v>
      </c>
      <c r="H3" s="10" t="n">
        <v>253</v>
      </c>
      <c r="I3" s="10" t="n">
        <v>0</v>
      </c>
      <c r="J3" s="10"/>
      <c r="K3" s="10"/>
      <c r="L3" s="11"/>
      <c r="M3" s="1" t="n">
        <v>26</v>
      </c>
      <c r="N3" s="1" t="n">
        <v>608</v>
      </c>
      <c r="O3" s="1" t="n">
        <v>213</v>
      </c>
      <c r="P3" s="1" t="n">
        <v>0</v>
      </c>
      <c r="S3" s="1" t="n">
        <v>21</v>
      </c>
      <c r="T3" s="1" t="n">
        <v>790</v>
      </c>
      <c r="U3" s="1" t="n">
        <v>4</v>
      </c>
      <c r="V3" s="1" t="n">
        <v>0</v>
      </c>
      <c r="Y3" s="1" t="n">
        <v>29</v>
      </c>
      <c r="Z3" s="1" t="n">
        <v>764</v>
      </c>
      <c r="AA3" s="1" t="n">
        <v>168</v>
      </c>
      <c r="AB3" s="1" t="n">
        <v>0</v>
      </c>
      <c r="AE3" s="1" t="n">
        <v>65</v>
      </c>
      <c r="AF3" s="1" t="n">
        <v>729</v>
      </c>
      <c r="AG3" s="1" t="n">
        <v>209</v>
      </c>
      <c r="AH3" s="1" t="n">
        <v>0</v>
      </c>
    </row>
    <row r="5" customFormat="false" ht="14.5" hidden="false" customHeight="false" outlineLevel="0" collapsed="false">
      <c r="A5" s="12" t="s">
        <v>183</v>
      </c>
      <c r="B5" s="12"/>
      <c r="C5" s="12"/>
      <c r="D5" s="29"/>
      <c r="E5" s="29"/>
    </row>
    <row r="6" customFormat="false" ht="14.5" hidden="false" customHeight="false" outlineLevel="0" collapsed="false">
      <c r="A6" s="12" t="s">
        <v>919</v>
      </c>
      <c r="B6" s="12"/>
      <c r="C6" s="12"/>
      <c r="D6" s="29"/>
      <c r="E6" s="29"/>
      <c r="F6" s="1" t="n">
        <f aca="false">SUM(F7:F20)</f>
        <v>29230</v>
      </c>
      <c r="G6" s="1" t="n">
        <f aca="false">SUM(G7:G20)</f>
        <v>12142</v>
      </c>
      <c r="H6" s="1" t="n">
        <f aca="false">SUM(H7:H20)</f>
        <v>330</v>
      </c>
      <c r="I6" s="1" t="n">
        <f aca="false">SUM(I7:I20)</f>
        <v>618</v>
      </c>
      <c r="J6" s="1" t="n">
        <f aca="false">SUM(J7:J20)</f>
        <v>40</v>
      </c>
      <c r="K6" s="1" t="n">
        <f aca="false">SUM(K7:K20)</f>
        <v>62</v>
      </c>
      <c r="X6" s="41"/>
    </row>
    <row r="7" customFormat="false" ht="14.5" hidden="false" customHeight="false" outlineLevel="0" collapsed="false">
      <c r="A7" s="1" t="s">
        <v>920</v>
      </c>
      <c r="B7" s="1" t="n">
        <v>18.65336</v>
      </c>
      <c r="C7" s="1" t="n">
        <v>46.39272</v>
      </c>
      <c r="D7" s="30" t="n">
        <f aca="false">(generell!$C$2-C7)/generell!$G$8*generell!$F$9+1</f>
        <v>26.3475990191737</v>
      </c>
      <c r="E7" s="30" t="n">
        <f aca="false">(B7-generell!$B$5)/generell!$G$10*generell!$F$11+1</f>
        <v>39.6905026403929</v>
      </c>
      <c r="F7" s="1" t="n">
        <v>1871</v>
      </c>
      <c r="G7" s="1" t="n">
        <v>36</v>
      </c>
      <c r="H7" s="1" t="n">
        <v>0</v>
      </c>
      <c r="I7" s="1" t="n">
        <v>2</v>
      </c>
      <c r="J7" s="1" t="n">
        <v>0</v>
      </c>
      <c r="K7" s="1" t="n">
        <v>0</v>
      </c>
      <c r="L7" s="2" t="n">
        <v>0</v>
      </c>
      <c r="M7" s="1" t="n">
        <v>2092</v>
      </c>
      <c r="N7" s="1" t="n">
        <v>25</v>
      </c>
      <c r="O7" s="1" t="n">
        <v>0</v>
      </c>
      <c r="P7" s="1" t="n">
        <v>0</v>
      </c>
      <c r="Q7" s="1" t="n">
        <v>25</v>
      </c>
      <c r="R7" s="3" t="n">
        <v>0</v>
      </c>
      <c r="S7" s="1" t="n">
        <v>2102</v>
      </c>
      <c r="T7" s="1" t="n">
        <v>9</v>
      </c>
      <c r="U7" s="1" t="n">
        <v>0</v>
      </c>
      <c r="V7" s="1" t="n">
        <v>1</v>
      </c>
      <c r="W7" s="1" t="n">
        <v>0</v>
      </c>
      <c r="X7" s="4" t="n">
        <v>0</v>
      </c>
      <c r="Y7" s="1" t="n">
        <v>1897</v>
      </c>
      <c r="Z7" s="1" t="n">
        <v>26</v>
      </c>
      <c r="AA7" s="1" t="n">
        <v>0</v>
      </c>
      <c r="AB7" s="1" t="n">
        <v>2</v>
      </c>
      <c r="AC7" s="1" t="n">
        <v>0</v>
      </c>
      <c r="AD7" s="3" t="n">
        <v>0</v>
      </c>
      <c r="AE7" s="1" t="n">
        <v>1920</v>
      </c>
      <c r="AF7" s="1" t="n">
        <v>14</v>
      </c>
      <c r="AG7" s="1" t="n">
        <v>0</v>
      </c>
      <c r="AH7" s="1" t="n">
        <v>0</v>
      </c>
      <c r="AI7" s="1" t="n">
        <v>0</v>
      </c>
      <c r="AJ7" s="1" t="n">
        <v>0</v>
      </c>
    </row>
    <row r="8" customFormat="false" ht="14.5" hidden="false" customHeight="false" outlineLevel="0" collapsed="false">
      <c r="A8" s="1" t="s">
        <v>921</v>
      </c>
      <c r="B8" s="1" t="n">
        <v>18.77027</v>
      </c>
      <c r="C8" s="1" t="n">
        <v>46.12864</v>
      </c>
      <c r="D8" s="30" t="n">
        <f aca="false">(generell!$C$2-C8)/generell!$G$8*generell!$F$9+1</f>
        <v>40.6795783640948</v>
      </c>
      <c r="E8" s="30" t="n">
        <f aca="false">(B8-generell!$B$5)/generell!$G$10*generell!$F$11+1</f>
        <v>44.1064445094196</v>
      </c>
      <c r="F8" s="1" t="n">
        <v>3274</v>
      </c>
      <c r="G8" s="1" t="n">
        <v>55</v>
      </c>
      <c r="H8" s="1" t="n">
        <v>0</v>
      </c>
      <c r="I8" s="1" t="n">
        <v>1</v>
      </c>
      <c r="J8" s="1" t="n">
        <v>0</v>
      </c>
      <c r="K8" s="1" t="n">
        <v>0</v>
      </c>
      <c r="L8" s="2" t="n">
        <v>0</v>
      </c>
      <c r="M8" s="1" t="n">
        <v>3953</v>
      </c>
      <c r="N8" s="1" t="n">
        <v>78</v>
      </c>
      <c r="O8" s="1" t="n">
        <v>7</v>
      </c>
      <c r="P8" s="1" t="n">
        <v>16</v>
      </c>
      <c r="Q8" s="1" t="n">
        <v>26</v>
      </c>
      <c r="R8" s="3" t="n">
        <v>0</v>
      </c>
      <c r="S8" s="1" t="n">
        <v>4055</v>
      </c>
      <c r="T8" s="1" t="n">
        <v>97</v>
      </c>
      <c r="U8" s="1" t="n">
        <v>1</v>
      </c>
      <c r="V8" s="1" t="n">
        <v>0</v>
      </c>
      <c r="W8" s="1" t="s">
        <v>922</v>
      </c>
      <c r="X8" s="4" t="n">
        <v>0</v>
      </c>
      <c r="Y8" s="1" t="n">
        <v>3659</v>
      </c>
      <c r="Z8" s="1" t="n">
        <v>52</v>
      </c>
      <c r="AA8" s="1" t="n">
        <v>0</v>
      </c>
      <c r="AB8" s="1" t="n">
        <v>2</v>
      </c>
      <c r="AC8" s="1" t="n">
        <v>4</v>
      </c>
      <c r="AD8" s="3" t="n">
        <v>0</v>
      </c>
      <c r="AE8" s="1" t="n">
        <v>3659</v>
      </c>
      <c r="AF8" s="1" t="n">
        <v>18</v>
      </c>
      <c r="AG8" s="1" t="n">
        <v>1</v>
      </c>
      <c r="AH8" s="1" t="n">
        <v>1</v>
      </c>
      <c r="AI8" s="1" t="n">
        <v>1</v>
      </c>
      <c r="AJ8" s="1" t="n">
        <v>8</v>
      </c>
    </row>
    <row r="9" customFormat="false" ht="14.5" hidden="false" customHeight="false" outlineLevel="0" collapsed="false">
      <c r="A9" s="1" t="s">
        <v>923</v>
      </c>
      <c r="B9" s="1" t="n">
        <v>18.72307</v>
      </c>
      <c r="C9" s="1" t="n">
        <v>46.19373</v>
      </c>
      <c r="D9" s="30" t="n">
        <f aca="false">(generell!$C$2-C9)/generell!$G$8*generell!$F$9+1</f>
        <v>37.1470558877203</v>
      </c>
      <c r="E9" s="30" t="n">
        <f aca="false">(B9-generell!$B$5)/generell!$G$10*generell!$F$11+1</f>
        <v>42.323599105108</v>
      </c>
      <c r="F9" s="1" t="n">
        <v>1333</v>
      </c>
      <c r="G9" s="1" t="n">
        <v>5198</v>
      </c>
      <c r="H9" s="1" t="n">
        <v>215</v>
      </c>
      <c r="I9" s="1" t="n">
        <v>5</v>
      </c>
      <c r="J9" s="1" t="n">
        <v>0</v>
      </c>
      <c r="K9" s="1" t="n">
        <v>0</v>
      </c>
      <c r="L9" s="2" t="n">
        <v>0</v>
      </c>
      <c r="M9" s="1" t="n">
        <v>1968</v>
      </c>
      <c r="N9" s="1" t="n">
        <v>5287</v>
      </c>
      <c r="O9" s="1" t="n">
        <v>205</v>
      </c>
      <c r="P9" s="1" t="n">
        <v>0</v>
      </c>
      <c r="Q9" s="1" t="s">
        <v>924</v>
      </c>
      <c r="R9" s="3" t="n">
        <v>0</v>
      </c>
      <c r="S9" s="1" t="n">
        <v>2119</v>
      </c>
      <c r="T9" s="1" t="n">
        <v>5605</v>
      </c>
      <c r="U9" s="1" t="n">
        <v>240</v>
      </c>
      <c r="V9" s="1" t="n">
        <v>2</v>
      </c>
      <c r="W9" s="1" t="s">
        <v>925</v>
      </c>
      <c r="X9" s="4" t="n">
        <v>0</v>
      </c>
      <c r="Y9" s="1" t="n">
        <v>1882</v>
      </c>
      <c r="Z9" s="1" t="n">
        <v>5418</v>
      </c>
      <c r="AA9" s="1" t="n">
        <v>158</v>
      </c>
      <c r="AB9" s="1" t="n">
        <v>1</v>
      </c>
      <c r="AC9" s="1" t="n">
        <v>38</v>
      </c>
      <c r="AD9" s="3" t="n">
        <v>0</v>
      </c>
      <c r="AE9" s="1" t="n">
        <v>2756</v>
      </c>
      <c r="AF9" s="1" t="n">
        <v>4555</v>
      </c>
      <c r="AG9" s="1" t="n">
        <v>19</v>
      </c>
      <c r="AH9" s="1" t="n">
        <v>2</v>
      </c>
      <c r="AI9" s="1" t="n">
        <v>1</v>
      </c>
      <c r="AJ9" s="1" t="n">
        <v>3</v>
      </c>
    </row>
    <row r="10" customFormat="false" ht="14.5" hidden="false" customHeight="false" outlineLevel="0" collapsed="false">
      <c r="A10" s="1" t="s">
        <v>926</v>
      </c>
      <c r="B10" s="1" t="n">
        <v>18.76</v>
      </c>
      <c r="C10" s="1" t="n">
        <v>46.28428</v>
      </c>
      <c r="D10" s="30" t="n">
        <f aca="false">(generell!$C$2-C10)/generell!$G$8*generell!$F$9+1</f>
        <v>32.2327847210942</v>
      </c>
      <c r="E10" s="30" t="n">
        <f aca="false">(B10-generell!$B$5)/generell!$G$10*generell!$F$11+1</f>
        <v>43.7185245453883</v>
      </c>
      <c r="F10" s="1" t="n">
        <v>2534</v>
      </c>
      <c r="G10" s="1" t="n">
        <v>51</v>
      </c>
      <c r="H10" s="1" t="n">
        <v>32</v>
      </c>
      <c r="I10" s="1" t="n">
        <v>1</v>
      </c>
      <c r="J10" s="1" t="n">
        <v>1</v>
      </c>
      <c r="K10" s="1" t="n">
        <v>0</v>
      </c>
      <c r="L10" s="2" t="n">
        <v>0</v>
      </c>
      <c r="M10" s="1" t="n">
        <v>3083</v>
      </c>
      <c r="N10" s="1" t="n">
        <v>133</v>
      </c>
      <c r="O10" s="1" t="n">
        <v>34</v>
      </c>
      <c r="P10" s="1" t="n">
        <v>0</v>
      </c>
      <c r="Q10" s="1" t="n">
        <v>1</v>
      </c>
      <c r="R10" s="3" t="n">
        <v>0</v>
      </c>
      <c r="S10" s="1" t="n">
        <v>3427</v>
      </c>
      <c r="T10" s="1" t="n">
        <v>225</v>
      </c>
      <c r="U10" s="1" t="n">
        <v>14</v>
      </c>
      <c r="V10" s="1" t="n">
        <v>4</v>
      </c>
      <c r="W10" s="1" t="n">
        <v>29</v>
      </c>
      <c r="X10" s="4" t="n">
        <v>0</v>
      </c>
      <c r="Y10" s="1" t="n">
        <v>3818</v>
      </c>
      <c r="Z10" s="1" t="n">
        <v>407</v>
      </c>
      <c r="AA10" s="1" t="n">
        <v>21</v>
      </c>
      <c r="AB10" s="1" t="n">
        <v>1</v>
      </c>
      <c r="AC10" s="1" t="s">
        <v>925</v>
      </c>
      <c r="AD10" s="3" t="n">
        <v>0</v>
      </c>
      <c r="AE10" s="1" t="n">
        <v>4349</v>
      </c>
      <c r="AF10" s="1" t="n">
        <v>354</v>
      </c>
      <c r="AG10" s="1" t="n">
        <v>5</v>
      </c>
      <c r="AH10" s="1" t="n">
        <v>2</v>
      </c>
      <c r="AI10" s="1" t="n">
        <v>4</v>
      </c>
      <c r="AJ10" s="1" t="s">
        <v>927</v>
      </c>
    </row>
    <row r="11" customFormat="false" ht="14.5" hidden="false" customHeight="false" outlineLevel="0" collapsed="false">
      <c r="A11" s="1" t="s">
        <v>928</v>
      </c>
      <c r="B11" s="1" t="n">
        <v>18.61778</v>
      </c>
      <c r="C11" s="1" t="n">
        <v>46.40333</v>
      </c>
      <c r="D11" s="30" t="n">
        <f aca="false">(generell!$C$2-C11)/generell!$G$8*generell!$F$9+1</f>
        <v>25.7717799459777</v>
      </c>
      <c r="E11" s="30" t="n">
        <f aca="false">(B11-generell!$B$5)/generell!$G$10*generell!$F$11+1</f>
        <v>38.3465696004479</v>
      </c>
      <c r="F11" s="1" t="n">
        <v>647</v>
      </c>
      <c r="G11" s="1" t="n">
        <v>14</v>
      </c>
      <c r="H11" s="1" t="n">
        <v>6</v>
      </c>
      <c r="I11" s="1" t="n">
        <v>0</v>
      </c>
      <c r="J11" s="1" t="n">
        <v>0</v>
      </c>
      <c r="K11" s="1" t="n">
        <v>0</v>
      </c>
      <c r="L11" s="2" t="n">
        <v>0</v>
      </c>
      <c r="M11" s="1" t="n">
        <v>913</v>
      </c>
      <c r="N11" s="1" t="n">
        <v>20</v>
      </c>
      <c r="O11" s="1" t="n">
        <v>4</v>
      </c>
      <c r="P11" s="1" t="n">
        <v>1</v>
      </c>
      <c r="Q11" s="1" t="n">
        <v>0</v>
      </c>
      <c r="R11" s="3" t="n">
        <v>0</v>
      </c>
      <c r="S11" s="1" t="n">
        <v>982</v>
      </c>
      <c r="T11" s="1" t="n">
        <v>40</v>
      </c>
      <c r="U11" s="1" t="n">
        <v>0</v>
      </c>
      <c r="V11" s="1" t="n">
        <v>0</v>
      </c>
      <c r="W11" s="1" t="n">
        <v>0</v>
      </c>
      <c r="X11" s="4" t="n">
        <v>0</v>
      </c>
      <c r="Y11" s="1" t="n">
        <v>952</v>
      </c>
      <c r="Z11" s="1" t="n">
        <v>9</v>
      </c>
      <c r="AA11" s="1" t="n">
        <v>0</v>
      </c>
      <c r="AB11" s="1" t="n">
        <v>0</v>
      </c>
      <c r="AC11" s="1" t="n">
        <v>1</v>
      </c>
      <c r="AD11" s="3" t="n">
        <v>0</v>
      </c>
      <c r="AE11" s="1" t="n">
        <v>932</v>
      </c>
      <c r="AF11" s="1" t="n">
        <v>10</v>
      </c>
      <c r="AG11" s="1" t="n">
        <v>0</v>
      </c>
      <c r="AH11" s="1" t="n">
        <v>0</v>
      </c>
      <c r="AI11" s="1" t="n">
        <v>0</v>
      </c>
      <c r="AJ11" s="1" t="n">
        <v>0</v>
      </c>
    </row>
    <row r="12" customFormat="false" ht="14.5" hidden="false" customHeight="false" outlineLevel="0" collapsed="false">
      <c r="A12" s="1" t="s">
        <v>929</v>
      </c>
      <c r="B12" s="1" t="n">
        <v>18.75631</v>
      </c>
      <c r="C12" s="1" t="n">
        <v>46.41196</v>
      </c>
      <c r="D12" s="30" t="n">
        <f aca="false">(generell!$C$2-C12)/generell!$G$8*generell!$F$9+1</f>
        <v>25.3034181550556</v>
      </c>
      <c r="E12" s="30" t="n">
        <f aca="false">(B12-generell!$B$5)/generell!$G$10*generell!$F$11+1</f>
        <v>43.5791453178054</v>
      </c>
      <c r="F12" s="1" t="n">
        <v>112</v>
      </c>
      <c r="G12" s="1" t="n">
        <v>1054</v>
      </c>
      <c r="H12" s="1" t="n">
        <v>0</v>
      </c>
      <c r="I12" s="1" t="n">
        <v>512</v>
      </c>
      <c r="J12" s="1" t="n">
        <v>13</v>
      </c>
      <c r="K12" s="1" t="n">
        <v>0</v>
      </c>
      <c r="L12" s="2" t="n">
        <v>0</v>
      </c>
      <c r="M12" s="1" t="n">
        <v>222</v>
      </c>
      <c r="N12" s="1" t="n">
        <v>1273</v>
      </c>
      <c r="O12" s="1" t="n">
        <v>0</v>
      </c>
      <c r="P12" s="1" t="n">
        <v>506</v>
      </c>
      <c r="Q12" s="1" t="n">
        <v>3</v>
      </c>
      <c r="R12" s="3" t="n">
        <v>0</v>
      </c>
      <c r="S12" s="1" t="n">
        <v>293</v>
      </c>
      <c r="T12" s="1" t="n">
        <v>1384</v>
      </c>
      <c r="U12" s="1" t="n">
        <v>1</v>
      </c>
      <c r="V12" s="1" t="n">
        <v>653</v>
      </c>
      <c r="W12" s="1" t="n">
        <v>0</v>
      </c>
      <c r="X12" s="4" t="n">
        <v>0</v>
      </c>
      <c r="Y12" s="1" t="n">
        <v>794</v>
      </c>
      <c r="Z12" s="1" t="n">
        <v>1306</v>
      </c>
      <c r="AA12" s="1" t="n">
        <v>0</v>
      </c>
      <c r="AB12" s="1" t="n">
        <v>21</v>
      </c>
      <c r="AC12" s="1" t="n">
        <v>0</v>
      </c>
      <c r="AD12" s="3" t="n">
        <v>0</v>
      </c>
      <c r="AE12" s="1" t="n">
        <v>1385</v>
      </c>
      <c r="AF12" s="1" t="n">
        <v>1029</v>
      </c>
      <c r="AG12" s="1" t="n">
        <v>1</v>
      </c>
      <c r="AH12" s="1" t="n">
        <v>1</v>
      </c>
      <c r="AI12" s="1" t="n">
        <v>0</v>
      </c>
      <c r="AJ12" s="1" t="n">
        <v>0</v>
      </c>
    </row>
    <row r="13" customFormat="false" ht="14.5" hidden="false" customHeight="false" outlineLevel="0" collapsed="false">
      <c r="A13" s="1" t="s">
        <v>930</v>
      </c>
      <c r="B13" s="1" t="n">
        <v>18.73447</v>
      </c>
      <c r="C13" s="1" t="n">
        <v>46.2019</v>
      </c>
      <c r="D13" s="30" t="n">
        <f aca="false">(generell!$C$2-C13)/generell!$G$8*generell!$F$9+1</f>
        <v>36.7036589199529</v>
      </c>
      <c r="E13" s="30" t="n">
        <f aca="false">(B13-generell!$B$5)/generell!$G$10*generell!$F$11+1</f>
        <v>42.7542015968274</v>
      </c>
      <c r="F13" s="1" t="n">
        <v>1068</v>
      </c>
      <c r="G13" s="1" t="n">
        <v>18</v>
      </c>
      <c r="H13" s="1" t="n">
        <v>19</v>
      </c>
      <c r="I13" s="1" t="n">
        <v>0</v>
      </c>
      <c r="J13" s="1" t="n">
        <v>1</v>
      </c>
      <c r="K13" s="1" t="n">
        <v>0</v>
      </c>
      <c r="L13" s="2" t="n">
        <v>0</v>
      </c>
      <c r="M13" s="1" t="n">
        <v>1227</v>
      </c>
      <c r="N13" s="1" t="n">
        <v>59</v>
      </c>
      <c r="O13" s="1" t="n">
        <v>15</v>
      </c>
      <c r="P13" s="1" t="n">
        <v>1</v>
      </c>
      <c r="Q13" s="1" t="n">
        <v>16</v>
      </c>
      <c r="R13" s="3" t="n">
        <v>0</v>
      </c>
      <c r="S13" s="1" t="n">
        <v>1457</v>
      </c>
      <c r="T13" s="1" t="n">
        <v>63</v>
      </c>
      <c r="U13" s="1" t="n">
        <v>11</v>
      </c>
      <c r="V13" s="1" t="n">
        <v>3</v>
      </c>
      <c r="W13" s="1" t="n">
        <v>9</v>
      </c>
      <c r="X13" s="4" t="n">
        <v>0</v>
      </c>
      <c r="Y13" s="1" t="n">
        <v>1389</v>
      </c>
      <c r="Z13" s="1" t="n">
        <v>39</v>
      </c>
      <c r="AA13" s="1" t="n">
        <v>5</v>
      </c>
      <c r="AB13" s="1" t="n">
        <v>0</v>
      </c>
      <c r="AC13" s="1" t="n">
        <v>19</v>
      </c>
      <c r="AD13" s="3" t="n">
        <v>0</v>
      </c>
      <c r="AE13" s="1" t="n">
        <v>1599</v>
      </c>
      <c r="AF13" s="1" t="n">
        <v>74</v>
      </c>
      <c r="AG13" s="1" t="n">
        <v>0</v>
      </c>
      <c r="AH13" s="1" t="n">
        <v>1</v>
      </c>
      <c r="AI13" s="1" t="n">
        <v>2</v>
      </c>
      <c r="AJ13" s="1" t="n">
        <v>14</v>
      </c>
    </row>
    <row r="14" customFormat="false" ht="14.5" hidden="false" customHeight="false" outlineLevel="0" collapsed="false">
      <c r="A14" s="1" t="s">
        <v>931</v>
      </c>
      <c r="B14" s="1" t="n">
        <v>18.75749</v>
      </c>
      <c r="C14" s="1" t="n">
        <v>46.3137</v>
      </c>
      <c r="D14" s="30" t="n">
        <f aca="false">(generell!$C$2-C14)/generell!$G$8*generell!$F$9+1</f>
        <v>30.6361214662945</v>
      </c>
      <c r="E14" s="30" t="n">
        <f aca="false">(B14-generell!$B$5)/generell!$G$10*generell!$F$11+1</f>
        <v>43.6237164529132</v>
      </c>
      <c r="F14" s="1" t="n">
        <v>2446</v>
      </c>
      <c r="G14" s="1" t="n">
        <v>77</v>
      </c>
      <c r="H14" s="1" t="n">
        <v>39</v>
      </c>
      <c r="I14" s="1" t="n">
        <v>1</v>
      </c>
      <c r="J14" s="1" t="n">
        <v>7</v>
      </c>
      <c r="K14" s="1" t="n">
        <v>0</v>
      </c>
      <c r="L14" s="2" t="n">
        <v>0</v>
      </c>
      <c r="M14" s="1" t="n">
        <v>3079</v>
      </c>
      <c r="N14" s="1" t="n">
        <v>240</v>
      </c>
      <c r="O14" s="1" t="n">
        <v>14</v>
      </c>
      <c r="P14" s="1" t="n">
        <v>5</v>
      </c>
      <c r="Q14" s="1" t="s">
        <v>932</v>
      </c>
      <c r="R14" s="3" t="n">
        <v>0</v>
      </c>
      <c r="S14" s="1" t="n">
        <v>3341</v>
      </c>
      <c r="T14" s="1" t="n">
        <v>74</v>
      </c>
      <c r="U14" s="1" t="n">
        <v>1</v>
      </c>
      <c r="V14" s="1" t="n">
        <v>4</v>
      </c>
      <c r="W14" s="1" t="s">
        <v>933</v>
      </c>
      <c r="X14" s="4" t="n">
        <v>0</v>
      </c>
      <c r="Y14" s="1" t="n">
        <v>3315</v>
      </c>
      <c r="Z14" s="1" t="n">
        <v>101</v>
      </c>
      <c r="AA14" s="1" t="n">
        <v>10</v>
      </c>
      <c r="AB14" s="1" t="n">
        <v>1</v>
      </c>
      <c r="AC14" s="1" t="n">
        <v>25</v>
      </c>
      <c r="AD14" s="3" t="n">
        <v>0</v>
      </c>
      <c r="AE14" s="1" t="n">
        <v>3280</v>
      </c>
      <c r="AF14" s="1" t="n">
        <v>102</v>
      </c>
      <c r="AG14" s="1" t="n">
        <v>2</v>
      </c>
      <c r="AH14" s="1" t="n">
        <v>1</v>
      </c>
      <c r="AI14" s="1" t="n">
        <v>1</v>
      </c>
      <c r="AJ14" s="1" t="n">
        <v>52</v>
      </c>
    </row>
    <row r="15" customFormat="false" ht="14.5" hidden="false" customHeight="false" outlineLevel="0" collapsed="false">
      <c r="A15" s="1" t="s">
        <v>934</v>
      </c>
      <c r="B15" s="1" t="n">
        <v>18.74239</v>
      </c>
      <c r="C15" s="1" t="n">
        <v>46.24857</v>
      </c>
      <c r="D15" s="30" t="n">
        <f aca="false">(generell!$C$2-C15)/generell!$G$8*generell!$F$9+1</f>
        <v>34.1708147968559</v>
      </c>
      <c r="E15" s="30" t="n">
        <f aca="false">(B15-generell!$B$5)/generell!$G$10*generell!$F$11+1</f>
        <v>43.0533570121271</v>
      </c>
      <c r="F15" s="1" t="n">
        <v>634</v>
      </c>
      <c r="G15" s="1" t="n">
        <v>3</v>
      </c>
      <c r="H15" s="1" t="n">
        <v>0</v>
      </c>
      <c r="I15" s="1" t="n">
        <v>12</v>
      </c>
      <c r="J15" s="1" t="n">
        <v>0</v>
      </c>
      <c r="K15" s="1" t="n">
        <v>0</v>
      </c>
      <c r="L15" s="2" t="n">
        <v>0</v>
      </c>
      <c r="M15" s="1" t="n">
        <v>752</v>
      </c>
      <c r="N15" s="1" t="n">
        <v>22</v>
      </c>
      <c r="O15" s="1" t="n">
        <v>9</v>
      </c>
      <c r="P15" s="1" t="n">
        <v>1</v>
      </c>
      <c r="Q15" s="1" t="n">
        <v>7</v>
      </c>
      <c r="R15" s="3" t="n">
        <v>0</v>
      </c>
      <c r="S15" s="1" t="n">
        <v>822</v>
      </c>
      <c r="T15" s="1" t="n">
        <v>25</v>
      </c>
      <c r="U15" s="1" t="n">
        <v>7</v>
      </c>
      <c r="V15" s="1" t="n">
        <v>1</v>
      </c>
      <c r="W15" s="1" t="n">
        <v>22</v>
      </c>
      <c r="X15" s="4" t="n">
        <v>0</v>
      </c>
      <c r="Y15" s="1" t="n">
        <v>830</v>
      </c>
      <c r="Z15" s="1" t="n">
        <v>79</v>
      </c>
      <c r="AA15" s="1" t="n">
        <v>9</v>
      </c>
      <c r="AB15" s="1" t="n">
        <v>6</v>
      </c>
      <c r="AC15" s="1" t="n">
        <v>0</v>
      </c>
      <c r="AD15" s="3" t="n">
        <v>0</v>
      </c>
      <c r="AE15" s="1" t="n">
        <v>924</v>
      </c>
      <c r="AF15" s="1" t="n">
        <v>7</v>
      </c>
      <c r="AG15" s="1" t="n">
        <v>0</v>
      </c>
      <c r="AH15" s="1" t="n">
        <v>0</v>
      </c>
      <c r="AI15" s="1" t="n">
        <v>0</v>
      </c>
      <c r="AJ15" s="1" t="n">
        <v>0</v>
      </c>
    </row>
    <row r="16" customFormat="false" ht="14.5" hidden="false" customHeight="false" outlineLevel="0" collapsed="false">
      <c r="A16" s="1" t="s">
        <v>935</v>
      </c>
      <c r="B16" s="1" t="n">
        <v>18.73667</v>
      </c>
      <c r="C16" s="1" t="n">
        <v>46.44889</v>
      </c>
      <c r="D16" s="30" t="n">
        <f aca="false">(generell!$C$2-C16)/generell!$G$8*generell!$F$9+1</f>
        <v>23.2991770265797</v>
      </c>
      <c r="E16" s="30" t="n">
        <f aca="false">(B16-generell!$B$5)/generell!$G$10*generell!$F$11+1</f>
        <v>42.8373003232995</v>
      </c>
      <c r="F16" s="1" t="n">
        <v>707</v>
      </c>
      <c r="G16" s="1" t="n">
        <v>18</v>
      </c>
      <c r="H16" s="1" t="n">
        <v>0</v>
      </c>
      <c r="I16" s="1" t="n">
        <v>0</v>
      </c>
      <c r="J16" s="1" t="n">
        <v>0</v>
      </c>
      <c r="K16" s="1" t="n">
        <v>0</v>
      </c>
      <c r="L16" s="2" t="n">
        <v>0</v>
      </c>
      <c r="M16" s="1" t="n">
        <v>1037</v>
      </c>
      <c r="N16" s="1" t="n">
        <v>50</v>
      </c>
      <c r="O16" s="1" t="n">
        <v>0</v>
      </c>
      <c r="P16" s="1" t="n">
        <v>2</v>
      </c>
      <c r="Q16" s="1" t="n">
        <v>0</v>
      </c>
      <c r="R16" s="3" t="n">
        <v>0</v>
      </c>
      <c r="S16" s="1" t="n">
        <v>1292</v>
      </c>
      <c r="T16" s="1" t="n">
        <v>30</v>
      </c>
      <c r="U16" s="1" t="n">
        <v>0</v>
      </c>
      <c r="V16" s="1" t="n">
        <v>0</v>
      </c>
      <c r="W16" s="1" t="n">
        <v>0</v>
      </c>
      <c r="X16" s="4" t="n">
        <v>0</v>
      </c>
      <c r="Y16" s="1" t="n">
        <v>1303</v>
      </c>
      <c r="Z16" s="1" t="n">
        <v>56</v>
      </c>
      <c r="AA16" s="1" t="n">
        <v>0</v>
      </c>
      <c r="AB16" s="1" t="n">
        <v>0</v>
      </c>
      <c r="AC16" s="1" t="n">
        <v>4</v>
      </c>
      <c r="AD16" s="3" t="n">
        <v>0</v>
      </c>
      <c r="AE16" s="1" t="n">
        <v>1448</v>
      </c>
      <c r="AF16" s="1" t="n">
        <v>12</v>
      </c>
      <c r="AG16" s="1" t="n">
        <v>0</v>
      </c>
      <c r="AH16" s="1" t="n">
        <v>0</v>
      </c>
      <c r="AI16" s="1" t="n">
        <v>0</v>
      </c>
      <c r="AJ16" s="1" t="n">
        <v>1</v>
      </c>
    </row>
    <row r="17" customFormat="false" ht="14.5" hidden="false" customHeight="false" outlineLevel="0" collapsed="false">
      <c r="A17" s="1" t="s">
        <v>936</v>
      </c>
      <c r="B17" s="1" t="n">
        <v>18.68305</v>
      </c>
      <c r="C17" s="1" t="n">
        <v>46.47551</v>
      </c>
      <c r="D17" s="30" t="n">
        <f aca="false">(generell!$C$2-C17)/generell!$G$8*generell!$F$9+1</f>
        <v>21.8544735648945</v>
      </c>
      <c r="E17" s="30" t="n">
        <f aca="false">(B17-generell!$B$5)/generell!$G$10*generell!$F$11+1</f>
        <v>40.811957726283</v>
      </c>
      <c r="F17" s="1" t="n">
        <v>714</v>
      </c>
      <c r="G17" s="1" t="n">
        <v>15</v>
      </c>
      <c r="H17" s="1" t="n">
        <v>0</v>
      </c>
      <c r="I17" s="1" t="n">
        <v>0</v>
      </c>
      <c r="J17" s="1" t="n">
        <v>0</v>
      </c>
      <c r="K17" s="1" t="n">
        <v>0</v>
      </c>
      <c r="L17" s="2" t="n">
        <v>0</v>
      </c>
      <c r="M17" s="1" t="n">
        <v>860</v>
      </c>
      <c r="N17" s="1" t="n">
        <v>5</v>
      </c>
      <c r="O17" s="1" t="n">
        <v>16</v>
      </c>
      <c r="P17" s="1" t="n">
        <v>0</v>
      </c>
      <c r="Q17" s="1" t="n">
        <v>0</v>
      </c>
      <c r="R17" s="3" t="n">
        <v>0</v>
      </c>
      <c r="S17" s="1" t="n">
        <v>1005</v>
      </c>
      <c r="T17" s="1" t="n">
        <v>0</v>
      </c>
      <c r="U17" s="1" t="n">
        <v>0</v>
      </c>
      <c r="V17" s="1" t="n">
        <v>0</v>
      </c>
      <c r="W17" s="1" t="n">
        <v>0</v>
      </c>
      <c r="X17" s="4" t="n">
        <v>0</v>
      </c>
      <c r="Y17" s="1" t="n">
        <v>1023</v>
      </c>
      <c r="Z17" s="1" t="n">
        <v>0</v>
      </c>
      <c r="AA17" s="1" t="n">
        <v>0</v>
      </c>
      <c r="AB17" s="1" t="n">
        <v>0</v>
      </c>
      <c r="AC17" s="1" t="n">
        <v>0</v>
      </c>
      <c r="AD17" s="3" t="n">
        <v>0</v>
      </c>
      <c r="AE17" s="1" t="n">
        <v>1349</v>
      </c>
      <c r="AF17" s="1" t="n">
        <v>7</v>
      </c>
      <c r="AG17" s="1" t="n">
        <v>1</v>
      </c>
      <c r="AH17" s="1" t="n">
        <v>1</v>
      </c>
      <c r="AI17" s="1" t="n">
        <v>0</v>
      </c>
      <c r="AJ17" s="1" t="n">
        <v>0</v>
      </c>
    </row>
    <row r="18" customFormat="false" ht="14.5" hidden="false" customHeight="false" outlineLevel="0" collapsed="false">
      <c r="A18" s="1" t="s">
        <v>937</v>
      </c>
      <c r="B18" s="1" t="n">
        <v>18.70905</v>
      </c>
      <c r="C18" s="1" t="n">
        <v>46.35014</v>
      </c>
      <c r="D18" s="30" t="n">
        <f aca="false">(generell!$C$2-C18)/generell!$G$8*generell!$F$9+1</f>
        <v>28.6584733016133</v>
      </c>
      <c r="E18" s="30" t="n">
        <f aca="false">(B18-generell!$B$5)/generell!$G$10*generell!$F$11+1</f>
        <v>41.7940335845901</v>
      </c>
      <c r="F18" s="1" t="n">
        <v>10897</v>
      </c>
      <c r="G18" s="1" t="n">
        <v>484</v>
      </c>
      <c r="H18" s="1" t="n">
        <v>11</v>
      </c>
      <c r="I18" s="1" t="n">
        <v>19</v>
      </c>
      <c r="J18" s="1" t="n">
        <v>16</v>
      </c>
      <c r="K18" s="1" t="n">
        <v>30</v>
      </c>
      <c r="L18" s="2" t="n">
        <v>0</v>
      </c>
      <c r="M18" s="1" t="n">
        <v>13417</v>
      </c>
      <c r="N18" s="1" t="n">
        <v>400</v>
      </c>
      <c r="O18" s="1" t="n">
        <v>12</v>
      </c>
      <c r="P18" s="1" t="n">
        <v>25</v>
      </c>
      <c r="Q18" s="1" t="n">
        <v>40</v>
      </c>
      <c r="R18" s="3" t="n">
        <v>0</v>
      </c>
      <c r="S18" s="1" t="n">
        <v>14452</v>
      </c>
      <c r="T18" s="1" t="n">
        <v>412</v>
      </c>
      <c r="U18" s="1" t="n">
        <v>31</v>
      </c>
      <c r="V18" s="1" t="n">
        <v>16</v>
      </c>
      <c r="W18" s="1" t="n">
        <v>0</v>
      </c>
      <c r="X18" s="4" t="n">
        <v>0</v>
      </c>
      <c r="Y18" s="1" t="n">
        <v>13631</v>
      </c>
      <c r="Z18" s="1" t="n">
        <v>299</v>
      </c>
      <c r="AA18" s="1" t="n">
        <v>13</v>
      </c>
      <c r="AB18" s="1" t="n">
        <v>18</v>
      </c>
      <c r="AC18" s="1" t="n">
        <v>0</v>
      </c>
      <c r="AD18" s="3" t="n">
        <v>0</v>
      </c>
      <c r="AE18" s="1" t="n">
        <v>13933</v>
      </c>
      <c r="AF18" s="1" t="n">
        <v>299</v>
      </c>
      <c r="AG18" s="1" t="n">
        <v>10</v>
      </c>
      <c r="AH18" s="1" t="n">
        <v>9</v>
      </c>
      <c r="AI18" s="1" t="n">
        <v>0</v>
      </c>
      <c r="AJ18" s="1" t="n">
        <v>0</v>
      </c>
    </row>
    <row r="19" customFormat="false" ht="14.5" hidden="false" customHeight="false" outlineLevel="0" collapsed="false">
      <c r="A19" s="1" t="s">
        <v>186</v>
      </c>
      <c r="B19" s="1" t="n">
        <v>18.79025</v>
      </c>
      <c r="C19" s="1" t="n">
        <v>46.42363</v>
      </c>
      <c r="D19" s="30" t="n">
        <f aca="false">(generell!$C$2-C19)/generell!$G$8*generell!$F$9+1</f>
        <v>24.6700714458945</v>
      </c>
      <c r="E19" s="30" t="n">
        <f aca="false">(B19-generell!$B$5)/generell!$G$10*generell!$F$11+1</f>
        <v>44.8611320343803</v>
      </c>
      <c r="F19" s="1" t="n">
        <v>2953</v>
      </c>
      <c r="G19" s="1" t="n">
        <v>4364</v>
      </c>
      <c r="H19" s="1" t="n">
        <v>2</v>
      </c>
      <c r="I19" s="1" t="n">
        <v>64</v>
      </c>
      <c r="J19" s="1" t="n">
        <v>2</v>
      </c>
      <c r="K19" s="1" t="n">
        <v>32</v>
      </c>
      <c r="L19" s="2" t="n">
        <v>0</v>
      </c>
      <c r="M19" s="1" t="n">
        <v>4075</v>
      </c>
      <c r="N19" s="1" t="n">
        <v>3997</v>
      </c>
      <c r="O19" s="1" t="n">
        <v>362</v>
      </c>
      <c r="P19" s="1" t="n">
        <v>54</v>
      </c>
      <c r="Q19" s="1" t="n">
        <v>22</v>
      </c>
      <c r="R19" s="3" t="n">
        <v>0</v>
      </c>
      <c r="S19" s="1" t="n">
        <v>6636</v>
      </c>
      <c r="T19" s="1" t="n">
        <v>1952</v>
      </c>
      <c r="U19" s="1" t="n">
        <v>238</v>
      </c>
      <c r="V19" s="1" t="n">
        <v>6</v>
      </c>
      <c r="W19" s="1" t="n">
        <v>18</v>
      </c>
      <c r="X19" s="4" t="n">
        <v>0</v>
      </c>
      <c r="Y19" s="1" t="n">
        <v>5132</v>
      </c>
      <c r="Z19" s="1" t="n">
        <v>3084</v>
      </c>
      <c r="AA19" s="1" t="n">
        <v>6</v>
      </c>
      <c r="AB19" s="1" t="n">
        <v>9</v>
      </c>
      <c r="AC19" s="1" t="n">
        <v>5</v>
      </c>
      <c r="AD19" s="3" t="n">
        <v>0</v>
      </c>
      <c r="AE19" s="1" t="n">
        <v>6995</v>
      </c>
      <c r="AF19" s="1" t="n">
        <v>1002</v>
      </c>
      <c r="AG19" s="1" t="n">
        <v>18</v>
      </c>
      <c r="AH19" s="1" t="n">
        <v>1</v>
      </c>
      <c r="AI19" s="1" t="n">
        <v>0</v>
      </c>
      <c r="AJ19" s="1" t="n">
        <v>1</v>
      </c>
    </row>
    <row r="20" customFormat="false" ht="14.5" hidden="false" customHeight="false" outlineLevel="0" collapsed="false">
      <c r="A20" s="1" t="s">
        <v>938</v>
      </c>
      <c r="B20" s="1" t="n">
        <v>18.68502</v>
      </c>
      <c r="C20" s="1" t="n">
        <v>46.25201</v>
      </c>
      <c r="D20" s="30" t="n">
        <f aca="false">(generell!$C$2-C20)/generell!$G$8*generell!$F$9+1</f>
        <v>33.9841213367435</v>
      </c>
      <c r="E20" s="30" t="n">
        <f aca="false">(B20-generell!$B$5)/generell!$G$10*generell!$F$11+1</f>
        <v>40.8863688586239</v>
      </c>
      <c r="F20" s="1" t="n">
        <v>40</v>
      </c>
      <c r="G20" s="1" t="n">
        <v>755</v>
      </c>
      <c r="H20" s="1" t="n">
        <v>6</v>
      </c>
      <c r="I20" s="1" t="n">
        <v>1</v>
      </c>
      <c r="J20" s="1" t="n">
        <v>0</v>
      </c>
      <c r="K20" s="1" t="n">
        <v>0</v>
      </c>
      <c r="L20" s="2" t="n">
        <v>0</v>
      </c>
      <c r="M20" s="1" t="n">
        <v>53</v>
      </c>
      <c r="N20" s="1" t="n">
        <v>714</v>
      </c>
      <c r="O20" s="1" t="n">
        <v>0</v>
      </c>
      <c r="P20" s="1" t="n">
        <v>0</v>
      </c>
      <c r="Q20" s="1" t="n">
        <v>1</v>
      </c>
      <c r="R20" s="3" t="n">
        <v>0</v>
      </c>
      <c r="S20" s="1" t="n">
        <v>42</v>
      </c>
      <c r="T20" s="1" t="n">
        <v>815</v>
      </c>
      <c r="U20" s="1" t="n">
        <v>0</v>
      </c>
      <c r="V20" s="1" t="n">
        <v>0</v>
      </c>
      <c r="W20" s="1" t="n">
        <v>0</v>
      </c>
      <c r="X20" s="4" t="n">
        <v>0</v>
      </c>
      <c r="Y20" s="1" t="n">
        <v>312</v>
      </c>
      <c r="Z20" s="1" t="n">
        <v>555</v>
      </c>
      <c r="AA20" s="1" t="n">
        <v>0</v>
      </c>
      <c r="AB20" s="1" t="n">
        <v>0</v>
      </c>
      <c r="AC20" s="1" t="n">
        <v>0</v>
      </c>
      <c r="AD20" s="3" t="n">
        <v>0</v>
      </c>
      <c r="AE20" s="1" t="n">
        <v>50</v>
      </c>
      <c r="AF20" s="1" t="n">
        <v>673</v>
      </c>
      <c r="AG20" s="1" t="n">
        <v>0</v>
      </c>
      <c r="AH20" s="1" t="n">
        <v>0</v>
      </c>
      <c r="AI20" s="1" t="n">
        <v>0</v>
      </c>
      <c r="AJ20" s="1" t="n">
        <v>0</v>
      </c>
    </row>
    <row r="21" customFormat="false" ht="14.5" hidden="false" customHeight="false" outlineLevel="0" collapsed="false">
      <c r="A21" s="1" t="s">
        <v>939</v>
      </c>
      <c r="B21" s="1" t="n">
        <v>18.82962</v>
      </c>
      <c r="C21" s="1" t="n">
        <v>46.38638</v>
      </c>
      <c r="D21" s="30" t="n">
        <f aca="false">(generell!$C$2-C21)/generell!$G$8*generell!$F$9+1</f>
        <v>26.6916794078693</v>
      </c>
      <c r="E21" s="30" t="n">
        <f aca="false">(B21-generell!$B$5)/generell!$G$10*generell!$F$11+1</f>
        <v>46.3482215167477</v>
      </c>
      <c r="F21" s="1" t="n">
        <v>2208</v>
      </c>
      <c r="G21" s="1" t="n">
        <v>7</v>
      </c>
      <c r="H21" s="1" t="n">
        <v>4</v>
      </c>
      <c r="I21" s="1" t="n">
        <v>0</v>
      </c>
      <c r="J21" s="1" t="n">
        <v>10</v>
      </c>
      <c r="K21" s="1" t="n">
        <v>0</v>
      </c>
      <c r="L21" s="2" t="n">
        <v>0</v>
      </c>
      <c r="M21" s="1" t="n">
        <v>2502</v>
      </c>
      <c r="N21" s="1" t="n">
        <v>18</v>
      </c>
      <c r="O21" s="1" t="n">
        <v>0</v>
      </c>
      <c r="P21" s="1" t="n">
        <v>15</v>
      </c>
      <c r="Q21" s="1" t="s">
        <v>940</v>
      </c>
      <c r="R21" s="3" t="n">
        <v>0</v>
      </c>
      <c r="S21" s="1" t="n">
        <v>2802</v>
      </c>
      <c r="T21" s="1" t="n">
        <v>8</v>
      </c>
      <c r="U21" s="1" t="n">
        <v>6</v>
      </c>
      <c r="V21" s="1" t="n">
        <v>6</v>
      </c>
      <c r="W21" s="1" t="s">
        <v>941</v>
      </c>
      <c r="X21" s="3" t="n">
        <v>0</v>
      </c>
      <c r="Y21" s="1" t="n">
        <v>2878</v>
      </c>
      <c r="Z21" s="1" t="n">
        <v>1</v>
      </c>
      <c r="AA21" s="1" t="n">
        <v>1</v>
      </c>
      <c r="AB21" s="1" t="n">
        <v>0</v>
      </c>
      <c r="AC21" s="1" t="n">
        <v>6</v>
      </c>
      <c r="AD21" s="3" t="n">
        <v>0</v>
      </c>
      <c r="AE21" s="1" t="n">
        <v>2783</v>
      </c>
      <c r="AF21" s="1" t="n">
        <v>0</v>
      </c>
      <c r="AG21" s="1" t="n">
        <v>0</v>
      </c>
      <c r="AH21" s="1" t="n">
        <v>2</v>
      </c>
      <c r="AI21" s="1" t="n">
        <v>1</v>
      </c>
      <c r="AJ21" s="1" t="n">
        <v>15</v>
      </c>
    </row>
    <row r="22" customFormat="false" ht="14.5" hidden="false" customHeight="false" outlineLevel="0" collapsed="false">
      <c r="D22" s="30"/>
      <c r="E22" s="30"/>
    </row>
    <row r="23" customFormat="false" ht="14.5" hidden="false" customHeight="false" outlineLevel="0" collapsed="false">
      <c r="A23" s="12" t="s">
        <v>942</v>
      </c>
      <c r="B23" s="12"/>
      <c r="C23" s="12"/>
      <c r="D23" s="30"/>
      <c r="E23" s="30"/>
      <c r="F23" s="1" t="n">
        <f aca="false">SUM(F24:F57)</f>
        <v>6222</v>
      </c>
      <c r="G23" s="1" t="n">
        <f aca="false">SUM(G24:G57)</f>
        <v>28034</v>
      </c>
      <c r="H23" s="1" t="n">
        <f aca="false">SUM(H24:H57)</f>
        <v>425</v>
      </c>
      <c r="I23" s="1" t="n">
        <f aca="false">SUM(I24:I57)</f>
        <v>14</v>
      </c>
      <c r="J23" s="1" t="n">
        <f aca="false">SUM(J24:J57)</f>
        <v>34</v>
      </c>
      <c r="K23" s="1" t="n">
        <f aca="false">SUM(K24:K57)</f>
        <v>0</v>
      </c>
      <c r="L23" s="2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3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4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3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</row>
    <row r="24" customFormat="false" ht="14.5" hidden="false" customHeight="false" outlineLevel="0" collapsed="false">
      <c r="A24" s="1" t="s">
        <v>943</v>
      </c>
      <c r="B24" s="1" t="n">
        <v>18.44889</v>
      </c>
      <c r="C24" s="1" t="n">
        <v>46.32861</v>
      </c>
      <c r="D24" s="30" t="n">
        <f aca="false">(generell!$C$2-C24)/generell!$G$8*generell!$F$9+1</f>
        <v>29.8269355679577</v>
      </c>
      <c r="E24" s="30" t="n">
        <f aca="false">(B24-generell!$B$5)/generell!$G$10*generell!$F$11+1</f>
        <v>31.9672314577747</v>
      </c>
      <c r="F24" s="1" t="n">
        <v>20</v>
      </c>
      <c r="G24" s="1" t="n">
        <v>761</v>
      </c>
      <c r="H24" s="1" t="n">
        <v>0</v>
      </c>
      <c r="I24" s="1" t="n">
        <v>0</v>
      </c>
      <c r="J24" s="1" t="n">
        <v>7</v>
      </c>
      <c r="K24" s="1" t="n">
        <v>0</v>
      </c>
      <c r="L24" s="2" t="n">
        <v>0</v>
      </c>
      <c r="M24" s="1" t="n">
        <v>23</v>
      </c>
      <c r="N24" s="1" t="n">
        <v>756</v>
      </c>
      <c r="O24" s="1" t="n">
        <v>0</v>
      </c>
      <c r="P24" s="1" t="n">
        <v>0</v>
      </c>
      <c r="Q24" s="1" t="n">
        <v>6</v>
      </c>
      <c r="R24" s="3" t="n">
        <v>0</v>
      </c>
      <c r="S24" s="1" t="n">
        <v>32</v>
      </c>
      <c r="T24" s="1" t="n">
        <v>739</v>
      </c>
      <c r="U24" s="1" t="n">
        <v>0</v>
      </c>
      <c r="V24" s="1" t="n">
        <v>0</v>
      </c>
      <c r="W24" s="1" t="n">
        <v>0</v>
      </c>
      <c r="X24" s="4" t="n">
        <v>0</v>
      </c>
      <c r="Y24" s="1" t="n">
        <v>19</v>
      </c>
      <c r="Z24" s="1" t="n">
        <v>749</v>
      </c>
      <c r="AA24" s="1" t="n">
        <v>3</v>
      </c>
      <c r="AB24" s="1" t="n">
        <v>0</v>
      </c>
      <c r="AC24" s="1" t="n">
        <v>6</v>
      </c>
      <c r="AD24" s="3" t="n">
        <v>0</v>
      </c>
      <c r="AE24" s="1" t="n">
        <v>58</v>
      </c>
      <c r="AF24" s="1" t="n">
        <v>768</v>
      </c>
      <c r="AG24" s="1" t="n">
        <v>1</v>
      </c>
      <c r="AH24" s="1" t="n">
        <v>0</v>
      </c>
      <c r="AI24" s="1" t="n">
        <v>0</v>
      </c>
      <c r="AJ24" s="1" t="n">
        <v>0</v>
      </c>
    </row>
    <row r="25" customFormat="false" ht="14.5" hidden="false" customHeight="false" outlineLevel="0" collapsed="false">
      <c r="A25" s="1" t="s">
        <v>944</v>
      </c>
      <c r="B25" s="1" t="n">
        <v>18.6007</v>
      </c>
      <c r="C25" s="1" t="n">
        <v>46.22199</v>
      </c>
      <c r="D25" s="30" t="n">
        <f aca="false">(generell!$C$2-C25)/generell!$G$8*generell!$F$9+1</f>
        <v>35.6133474043538</v>
      </c>
      <c r="E25" s="30" t="n">
        <f aca="false">(B25-generell!$B$5)/generell!$G$10*generell!$F$11+1</f>
        <v>37.7014213058368</v>
      </c>
      <c r="F25" s="1" t="n">
        <v>40</v>
      </c>
      <c r="G25" s="1" t="n">
        <v>1414</v>
      </c>
      <c r="H25" s="1" t="n">
        <v>7</v>
      </c>
      <c r="I25" s="1" t="n">
        <v>0</v>
      </c>
      <c r="J25" s="1" t="n">
        <v>0</v>
      </c>
      <c r="K25" s="1" t="n">
        <v>0</v>
      </c>
      <c r="L25" s="2" t="n">
        <v>0</v>
      </c>
      <c r="M25" s="1" t="n">
        <v>60</v>
      </c>
      <c r="N25" s="1" t="n">
        <v>1252</v>
      </c>
      <c r="O25" s="1" t="n">
        <v>0</v>
      </c>
      <c r="P25" s="1" t="n">
        <v>0</v>
      </c>
      <c r="Q25" s="1" t="n">
        <v>0</v>
      </c>
      <c r="R25" s="3" t="n">
        <v>0</v>
      </c>
      <c r="S25" s="1" t="n">
        <v>107</v>
      </c>
      <c r="T25" s="1" t="n">
        <v>1180</v>
      </c>
      <c r="U25" s="1" t="n">
        <v>4</v>
      </c>
      <c r="V25" s="1" t="n">
        <v>0</v>
      </c>
      <c r="W25" s="1" t="n">
        <v>19</v>
      </c>
      <c r="X25" s="4" t="n">
        <v>0</v>
      </c>
      <c r="Y25" s="1" t="n">
        <v>55</v>
      </c>
      <c r="Z25" s="1" t="n">
        <v>1116</v>
      </c>
      <c r="AA25" s="1" t="n">
        <v>4</v>
      </c>
      <c r="AB25" s="1" t="n">
        <v>0</v>
      </c>
      <c r="AC25" s="1" t="n">
        <v>2</v>
      </c>
      <c r="AD25" s="3" t="n">
        <v>0</v>
      </c>
      <c r="AE25" s="1" t="n">
        <v>58</v>
      </c>
      <c r="AF25" s="1" t="n">
        <v>1126</v>
      </c>
      <c r="AG25" s="1" t="n">
        <v>0</v>
      </c>
      <c r="AH25" s="1" t="n">
        <v>0</v>
      </c>
      <c r="AI25" s="1" t="n">
        <v>0</v>
      </c>
      <c r="AJ25" s="1" t="n">
        <v>0</v>
      </c>
    </row>
    <row r="26" customFormat="false" ht="14.5" hidden="false" customHeight="false" outlineLevel="0" collapsed="false">
      <c r="A26" s="1" t="s">
        <v>945</v>
      </c>
      <c r="B26" s="1" t="n">
        <v>18.59648</v>
      </c>
      <c r="C26" s="1" t="n">
        <v>46.34294</v>
      </c>
      <c r="D26" s="30" t="n">
        <f aca="false">(generell!$C$2-C26)/generell!$G$8*generell!$F$9+1</f>
        <v>29.0492270553376</v>
      </c>
      <c r="E26" s="30" t="n">
        <f aca="false">(B26-generell!$B$5)/generell!$G$10*generell!$F$11+1</f>
        <v>37.5420228396039</v>
      </c>
      <c r="F26" s="1" t="n">
        <v>25</v>
      </c>
      <c r="G26" s="1" t="n">
        <v>465</v>
      </c>
      <c r="H26" s="1" t="n">
        <v>0</v>
      </c>
      <c r="I26" s="1" t="n">
        <v>1</v>
      </c>
      <c r="J26" s="1" t="n">
        <v>0</v>
      </c>
      <c r="K26" s="1" t="n">
        <v>0</v>
      </c>
      <c r="L26" s="2" t="n">
        <v>0</v>
      </c>
      <c r="M26" s="1" t="n">
        <v>3</v>
      </c>
      <c r="N26" s="1" t="n">
        <v>500</v>
      </c>
      <c r="O26" s="1" t="n">
        <v>0</v>
      </c>
      <c r="P26" s="1" t="n">
        <v>0</v>
      </c>
      <c r="Q26" s="1" t="n">
        <v>0</v>
      </c>
      <c r="R26" s="3" t="n">
        <v>0</v>
      </c>
      <c r="S26" s="1" t="n">
        <v>7</v>
      </c>
      <c r="T26" s="1" t="n">
        <v>544</v>
      </c>
      <c r="U26" s="1" t="n">
        <v>0</v>
      </c>
      <c r="V26" s="1" t="n">
        <v>0</v>
      </c>
      <c r="W26" s="1" t="n">
        <v>1</v>
      </c>
      <c r="X26" s="4" t="n">
        <v>0</v>
      </c>
      <c r="Y26" s="1" t="n">
        <v>15</v>
      </c>
      <c r="Z26" s="1" t="n">
        <v>521</v>
      </c>
      <c r="AA26" s="1" t="n">
        <v>0</v>
      </c>
      <c r="AB26" s="1" t="n">
        <v>0</v>
      </c>
      <c r="AC26" s="1" t="n">
        <v>0</v>
      </c>
      <c r="AD26" s="3" t="n">
        <v>0</v>
      </c>
      <c r="AE26" s="1" t="n">
        <v>81</v>
      </c>
      <c r="AF26" s="1" t="n">
        <v>557</v>
      </c>
      <c r="AG26" s="1" t="n">
        <v>0</v>
      </c>
      <c r="AH26" s="1" t="n">
        <v>0</v>
      </c>
      <c r="AI26" s="1" t="n">
        <v>0</v>
      </c>
      <c r="AJ26" s="1" t="n">
        <v>0</v>
      </c>
    </row>
    <row r="27" customFormat="false" ht="14.5" hidden="false" customHeight="false" outlineLevel="0" collapsed="false">
      <c r="A27" s="1" t="s">
        <v>946</v>
      </c>
      <c r="B27" s="1" t="n">
        <v>18.53024</v>
      </c>
      <c r="C27" s="1" t="n">
        <v>46.29921</v>
      </c>
      <c r="D27" s="30" t="n">
        <f aca="false">(generell!$C$2-C27)/generell!$G$8*generell!$F$9+1</f>
        <v>31.4225133956638</v>
      </c>
      <c r="E27" s="30" t="n">
        <f aca="false">(B27-generell!$B$5)/generell!$G$10*generell!$F$11+1</f>
        <v>35.0399957298243</v>
      </c>
      <c r="F27" s="1" t="n">
        <v>1263</v>
      </c>
      <c r="G27" s="1" t="n">
        <v>4468</v>
      </c>
      <c r="H27" s="1" t="n">
        <v>4</v>
      </c>
      <c r="I27" s="1" t="n">
        <v>2</v>
      </c>
      <c r="J27" s="1" t="n">
        <v>0</v>
      </c>
      <c r="K27" s="1" t="n">
        <v>0</v>
      </c>
      <c r="L27" s="2" t="n">
        <v>0</v>
      </c>
      <c r="M27" s="1" t="n">
        <v>1366</v>
      </c>
      <c r="N27" s="1" t="n">
        <v>4360</v>
      </c>
      <c r="O27" s="1" t="n">
        <v>2</v>
      </c>
      <c r="P27" s="1" t="n">
        <v>10</v>
      </c>
      <c r="Q27" s="1" t="n">
        <v>6</v>
      </c>
      <c r="R27" s="3" t="n">
        <v>0</v>
      </c>
      <c r="S27" s="1" t="n">
        <v>2009</v>
      </c>
      <c r="T27" s="1" t="n">
        <v>4415</v>
      </c>
      <c r="U27" s="1" t="n">
        <v>5</v>
      </c>
      <c r="V27" s="1" t="n">
        <v>7</v>
      </c>
      <c r="W27" s="1" t="n">
        <v>14</v>
      </c>
      <c r="X27" s="4" t="n">
        <v>0</v>
      </c>
      <c r="Y27" s="1" t="n">
        <v>2118</v>
      </c>
      <c r="Z27" s="1" t="n">
        <v>4244</v>
      </c>
      <c r="AA27" s="1" t="n">
        <v>4</v>
      </c>
      <c r="AB27" s="1" t="n">
        <v>1</v>
      </c>
      <c r="AC27" s="1" t="n">
        <v>9</v>
      </c>
      <c r="AD27" s="3" t="n">
        <v>0</v>
      </c>
      <c r="AE27" s="1" t="n">
        <v>3842</v>
      </c>
      <c r="AF27" s="1" t="n">
        <v>2993</v>
      </c>
      <c r="AG27" s="1" t="n">
        <v>2</v>
      </c>
      <c r="AH27" s="1" t="n">
        <v>2</v>
      </c>
      <c r="AI27" s="1" t="n">
        <v>0</v>
      </c>
      <c r="AJ27" s="1" t="n">
        <v>7</v>
      </c>
    </row>
    <row r="28" customFormat="false" ht="14.5" hidden="false" customHeight="false" outlineLevel="0" collapsed="false">
      <c r="A28" s="1" t="s">
        <v>947</v>
      </c>
      <c r="B28" s="1" t="n">
        <v>18.55894</v>
      </c>
      <c r="C28" s="1" t="n">
        <v>46.28675</v>
      </c>
      <c r="D28" s="30" t="n">
        <f aca="false">(generell!$C$2-C28)/generell!$G$8*generell!$F$9+1</f>
        <v>32.0987344750253</v>
      </c>
      <c r="E28" s="30" t="n">
        <f aca="false">(B28-generell!$B$5)/generell!$G$10*generell!$F$11+1</f>
        <v>36.1240563888019</v>
      </c>
      <c r="F28" s="1" t="n">
        <v>102</v>
      </c>
      <c r="G28" s="1" t="n">
        <v>280</v>
      </c>
      <c r="H28" s="1" t="n">
        <v>0</v>
      </c>
      <c r="I28" s="1" t="n">
        <v>0</v>
      </c>
      <c r="J28" s="1" t="n">
        <v>0</v>
      </c>
      <c r="K28" s="1" t="n">
        <v>0</v>
      </c>
      <c r="L28" s="2" t="n">
        <v>0</v>
      </c>
      <c r="M28" s="1" t="n">
        <v>93</v>
      </c>
      <c r="N28" s="1" t="n">
        <v>250</v>
      </c>
      <c r="O28" s="1" t="n">
        <v>0</v>
      </c>
      <c r="P28" s="1" t="n">
        <v>0</v>
      </c>
      <c r="Q28" s="1" t="n">
        <v>0</v>
      </c>
      <c r="R28" s="3" t="n">
        <v>0</v>
      </c>
      <c r="S28" s="1" t="n">
        <v>103</v>
      </c>
      <c r="T28" s="1" t="n">
        <v>323</v>
      </c>
      <c r="U28" s="1" t="n">
        <v>9</v>
      </c>
      <c r="V28" s="1" t="n">
        <v>0</v>
      </c>
      <c r="W28" s="1" t="n">
        <v>4</v>
      </c>
      <c r="X28" s="4" t="n">
        <v>0</v>
      </c>
      <c r="Y28" s="1" t="n">
        <v>115</v>
      </c>
      <c r="Z28" s="1" t="n">
        <v>324</v>
      </c>
      <c r="AA28" s="1" t="n">
        <v>0</v>
      </c>
      <c r="AB28" s="1" t="n">
        <v>0</v>
      </c>
      <c r="AC28" s="1" t="n">
        <v>0</v>
      </c>
      <c r="AD28" s="3" t="n">
        <v>0</v>
      </c>
      <c r="AE28" s="1" t="s">
        <v>948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</row>
    <row r="29" customFormat="false" ht="14.5" hidden="false" customHeight="false" outlineLevel="0" collapsed="false">
      <c r="A29" s="1" t="s">
        <v>949</v>
      </c>
      <c r="B29" s="1" t="n">
        <v>18.56194</v>
      </c>
      <c r="C29" s="1" t="n">
        <v>46.25861</v>
      </c>
      <c r="D29" s="30" t="n">
        <f aca="false">(generell!$C$2-C29)/generell!$G$8*generell!$F$9+1</f>
        <v>33.6259303958299</v>
      </c>
      <c r="E29" s="30" t="n">
        <f aca="false">(B29-generell!$B$5)/generell!$G$10*generell!$F$11+1</f>
        <v>36.2373728339912</v>
      </c>
      <c r="F29" s="1" t="n">
        <v>29</v>
      </c>
      <c r="G29" s="1" t="n">
        <v>1366</v>
      </c>
      <c r="H29" s="1" t="n">
        <v>0</v>
      </c>
      <c r="I29" s="1" t="n">
        <v>0</v>
      </c>
      <c r="J29" s="1" t="n">
        <v>9</v>
      </c>
      <c r="K29" s="1" t="n">
        <v>0</v>
      </c>
      <c r="L29" s="2" t="n">
        <v>0</v>
      </c>
      <c r="M29" s="1" t="n">
        <v>31</v>
      </c>
      <c r="N29" s="1" t="n">
        <v>1629</v>
      </c>
      <c r="O29" s="1" t="n">
        <v>5</v>
      </c>
      <c r="P29" s="1" t="n">
        <v>0</v>
      </c>
      <c r="Q29" s="1" t="n">
        <v>13</v>
      </c>
      <c r="R29" s="3" t="n">
        <v>0</v>
      </c>
      <c r="S29" s="1" t="n">
        <v>55</v>
      </c>
      <c r="T29" s="1" t="n">
        <v>1723</v>
      </c>
      <c r="U29" s="1" t="n">
        <v>6</v>
      </c>
      <c r="V29" s="1" t="n">
        <v>0</v>
      </c>
      <c r="W29" s="1" t="n">
        <v>0</v>
      </c>
      <c r="X29" s="4" t="n">
        <v>0</v>
      </c>
      <c r="Y29" s="1" t="n">
        <v>82</v>
      </c>
      <c r="Z29" s="1" t="n">
        <v>1652</v>
      </c>
      <c r="AA29" s="1" t="n">
        <v>0</v>
      </c>
      <c r="AB29" s="1" t="n">
        <v>0</v>
      </c>
      <c r="AC29" s="1" t="n">
        <v>1</v>
      </c>
      <c r="AD29" s="3" t="n">
        <v>0</v>
      </c>
      <c r="AE29" s="1" t="n">
        <v>67</v>
      </c>
      <c r="AF29" s="1" t="n">
        <v>1751</v>
      </c>
      <c r="AG29" s="1" t="n">
        <v>0</v>
      </c>
      <c r="AH29" s="1" t="n">
        <v>0</v>
      </c>
      <c r="AI29" s="1" t="n">
        <v>0</v>
      </c>
      <c r="AJ29" s="1" t="n">
        <v>2</v>
      </c>
    </row>
    <row r="30" customFormat="false" ht="14.5" hidden="false" customHeight="false" outlineLevel="0" collapsed="false">
      <c r="A30" s="1" t="s">
        <v>950</v>
      </c>
      <c r="B30" s="1" t="n">
        <v>18.49685</v>
      </c>
      <c r="C30" s="1" t="n">
        <v>46.38663</v>
      </c>
      <c r="D30" s="30" t="n">
        <f aca="false">(generell!$C$2-C30)/generell!$G$8*generell!$F$9+1</f>
        <v>26.6781115691986</v>
      </c>
      <c r="E30" s="30" t="n">
        <f aca="false">(B30-generell!$B$5)/generell!$G$10*generell!$F$11+1</f>
        <v>33.7787836948675</v>
      </c>
      <c r="F30" s="1" t="n">
        <v>29</v>
      </c>
      <c r="G30" s="1" t="n">
        <v>1044</v>
      </c>
      <c r="H30" s="1" t="n">
        <v>0</v>
      </c>
      <c r="I30" s="1" t="n">
        <v>0</v>
      </c>
      <c r="J30" s="1" t="n">
        <v>0</v>
      </c>
      <c r="K30" s="1" t="n">
        <v>0</v>
      </c>
      <c r="L30" s="2" t="n">
        <v>0</v>
      </c>
      <c r="M30" s="1" t="n">
        <v>55</v>
      </c>
      <c r="N30" s="1" t="n">
        <v>903</v>
      </c>
      <c r="O30" s="1" t="n">
        <v>0</v>
      </c>
      <c r="P30" s="1" t="n">
        <v>0</v>
      </c>
      <c r="Q30" s="1" t="n">
        <v>0</v>
      </c>
      <c r="R30" s="3" t="n">
        <v>0</v>
      </c>
      <c r="S30" s="1" t="n">
        <v>55</v>
      </c>
      <c r="T30" s="1" t="n">
        <v>1110</v>
      </c>
      <c r="U30" s="1" t="n">
        <v>0</v>
      </c>
      <c r="V30" s="1" t="n">
        <v>0</v>
      </c>
      <c r="W30" s="1" t="n">
        <v>21</v>
      </c>
      <c r="X30" s="4" t="n">
        <v>0</v>
      </c>
      <c r="Y30" s="1" t="n">
        <v>34</v>
      </c>
      <c r="Z30" s="1" t="n">
        <v>1113</v>
      </c>
      <c r="AA30" s="1" t="n">
        <v>0</v>
      </c>
      <c r="AB30" s="1" t="n">
        <v>0</v>
      </c>
      <c r="AC30" s="1" t="n">
        <v>0</v>
      </c>
      <c r="AD30" s="3" t="n">
        <v>0</v>
      </c>
      <c r="AE30" s="1" t="n">
        <v>85</v>
      </c>
      <c r="AF30" s="1" t="n">
        <v>1177</v>
      </c>
      <c r="AG30" s="1" t="n">
        <v>0</v>
      </c>
      <c r="AH30" s="1" t="n">
        <v>0</v>
      </c>
      <c r="AI30" s="1" t="n">
        <v>0</v>
      </c>
      <c r="AJ30" s="1" t="n">
        <v>0</v>
      </c>
    </row>
    <row r="31" customFormat="false" ht="14.5" hidden="false" customHeight="false" outlineLevel="0" collapsed="false">
      <c r="A31" s="1" t="s">
        <v>951</v>
      </c>
      <c r="B31" s="1" t="n">
        <v>18.56577</v>
      </c>
      <c r="C31" s="1" t="n">
        <v>46.41084</v>
      </c>
      <c r="D31" s="30" t="n">
        <f aca="false">(generell!$C$2-C31)/generell!$G$8*generell!$F$9+1</f>
        <v>25.3642020723015</v>
      </c>
      <c r="E31" s="30" t="n">
        <f aca="false">(B31-generell!$B$5)/generell!$G$10*generell!$F$11+1</f>
        <v>36.3820401623496</v>
      </c>
      <c r="F31" s="1" t="n">
        <v>725</v>
      </c>
      <c r="G31" s="1" t="n">
        <v>192</v>
      </c>
      <c r="H31" s="1" t="n">
        <v>0</v>
      </c>
      <c r="I31" s="1" t="n">
        <v>0</v>
      </c>
      <c r="J31" s="1" t="n">
        <v>0</v>
      </c>
      <c r="K31" s="1" t="n">
        <v>0</v>
      </c>
      <c r="L31" s="2" t="n">
        <v>0</v>
      </c>
      <c r="M31" s="1" t="n">
        <v>787</v>
      </c>
      <c r="N31" s="1" t="n">
        <v>410</v>
      </c>
      <c r="O31" s="1" t="n">
        <v>0</v>
      </c>
      <c r="P31" s="1" t="n">
        <v>0</v>
      </c>
      <c r="Q31" s="1" t="n">
        <v>0</v>
      </c>
      <c r="R31" s="3" t="n">
        <v>0</v>
      </c>
      <c r="S31" s="1" t="n">
        <v>969</v>
      </c>
      <c r="T31" s="1" t="n">
        <v>517</v>
      </c>
      <c r="U31" s="1" t="n">
        <v>0</v>
      </c>
      <c r="V31" s="1" t="n">
        <v>0</v>
      </c>
      <c r="W31" s="1" t="n">
        <v>15</v>
      </c>
      <c r="X31" s="4" t="n">
        <v>0</v>
      </c>
      <c r="Y31" s="1" t="n">
        <v>980</v>
      </c>
      <c r="Z31" s="1" t="n">
        <v>679</v>
      </c>
      <c r="AA31" s="1" t="n">
        <v>1</v>
      </c>
      <c r="AB31" s="1" t="n">
        <v>0</v>
      </c>
      <c r="AC31" s="1" t="n">
        <v>3</v>
      </c>
      <c r="AD31" s="3" t="n">
        <v>0</v>
      </c>
      <c r="AE31" s="1" t="n">
        <v>1287</v>
      </c>
      <c r="AF31" s="1" t="n">
        <v>246</v>
      </c>
      <c r="AG31" s="1" t="n">
        <v>0</v>
      </c>
      <c r="AH31" s="1" t="n">
        <v>0</v>
      </c>
      <c r="AI31" s="1" t="n">
        <v>0</v>
      </c>
      <c r="AJ31" s="1" t="n">
        <v>0</v>
      </c>
    </row>
    <row r="32" customFormat="false" ht="14.5" hidden="false" customHeight="false" outlineLevel="0" collapsed="false">
      <c r="A32" s="1" t="s">
        <v>952</v>
      </c>
      <c r="B32" s="1" t="n">
        <v>18.61083</v>
      </c>
      <c r="C32" s="1" t="n">
        <v>46.28667</v>
      </c>
      <c r="D32" s="30" t="n">
        <f aca="false">(generell!$C$2-C32)/generell!$G$8*generell!$F$9+1</f>
        <v>32.1030761833998</v>
      </c>
      <c r="E32" s="30" t="n">
        <f aca="false">(B32-generell!$B$5)/generell!$G$10*generell!$F$11+1</f>
        <v>38.0840531690927</v>
      </c>
      <c r="F32" s="1" t="n">
        <v>22</v>
      </c>
      <c r="G32" s="1" t="n">
        <v>506</v>
      </c>
      <c r="H32" s="1" t="n">
        <v>72</v>
      </c>
      <c r="I32" s="1" t="n">
        <v>2</v>
      </c>
      <c r="J32" s="1" t="n">
        <v>1</v>
      </c>
      <c r="K32" s="1" t="n">
        <v>0</v>
      </c>
      <c r="L32" s="2" t="n">
        <v>0</v>
      </c>
      <c r="M32" s="1" t="n">
        <v>37</v>
      </c>
      <c r="N32" s="1" t="n">
        <v>560</v>
      </c>
      <c r="O32" s="1" t="n">
        <v>52</v>
      </c>
      <c r="P32" s="1" t="n">
        <v>0</v>
      </c>
      <c r="Q32" s="1" t="n">
        <v>0</v>
      </c>
      <c r="R32" s="3" t="n">
        <v>0</v>
      </c>
      <c r="S32" s="1" t="n">
        <v>85</v>
      </c>
      <c r="T32" s="1" t="n">
        <v>537</v>
      </c>
      <c r="U32" s="1" t="n">
        <v>44</v>
      </c>
      <c r="V32" s="1" t="n">
        <v>0</v>
      </c>
      <c r="W32" s="1" t="n">
        <v>15</v>
      </c>
      <c r="X32" s="4" t="n">
        <v>0</v>
      </c>
      <c r="Y32" s="1" t="n">
        <v>37</v>
      </c>
      <c r="Z32" s="1" t="n">
        <v>552</v>
      </c>
      <c r="AA32" s="1" t="n">
        <v>43</v>
      </c>
      <c r="AB32" s="1" t="n">
        <v>1</v>
      </c>
      <c r="AC32" s="1" t="n">
        <v>0</v>
      </c>
      <c r="AD32" s="3" t="n">
        <v>0</v>
      </c>
      <c r="AE32" s="1" t="n">
        <v>21</v>
      </c>
      <c r="AF32" s="1" t="n">
        <v>547</v>
      </c>
      <c r="AG32" s="1" t="n">
        <v>3</v>
      </c>
      <c r="AH32" s="1" t="n">
        <v>0</v>
      </c>
      <c r="AI32" s="1" t="n">
        <v>0</v>
      </c>
      <c r="AJ32" s="1" t="s">
        <v>953</v>
      </c>
    </row>
    <row r="33" customFormat="false" ht="14.5" hidden="false" customHeight="false" outlineLevel="0" collapsed="false">
      <c r="A33" s="1" t="s">
        <v>954</v>
      </c>
      <c r="B33" s="1" t="n">
        <v>18.39876</v>
      </c>
      <c r="C33" s="1" t="n">
        <v>46.29637</v>
      </c>
      <c r="D33" s="30" t="n">
        <f aca="false">(generell!$C$2-C33)/generell!$G$8*generell!$F$9+1</f>
        <v>31.576644042966</v>
      </c>
      <c r="E33" s="30" t="n">
        <f aca="false">(B33-generell!$B$5)/generell!$G$10*generell!$F$11+1</f>
        <v>30.0737136586617</v>
      </c>
      <c r="F33" s="1" t="n">
        <v>616</v>
      </c>
      <c r="G33" s="1" t="n">
        <v>164</v>
      </c>
      <c r="H33" s="1" t="n">
        <v>0</v>
      </c>
      <c r="I33" s="1" t="n">
        <v>0</v>
      </c>
      <c r="J33" s="1" t="n">
        <v>11</v>
      </c>
      <c r="K33" s="1" t="n">
        <v>0</v>
      </c>
      <c r="L33" s="2" t="n">
        <v>0</v>
      </c>
      <c r="M33" s="1" t="n">
        <v>504</v>
      </c>
      <c r="N33" s="1" t="n">
        <v>327</v>
      </c>
      <c r="O33" s="1" t="n">
        <v>0</v>
      </c>
      <c r="P33" s="1" t="n">
        <v>0</v>
      </c>
      <c r="Q33" s="1" t="n">
        <v>1</v>
      </c>
      <c r="R33" s="3" t="n">
        <v>0</v>
      </c>
      <c r="S33" s="1" t="n">
        <v>589</v>
      </c>
      <c r="T33" s="1" t="n">
        <v>353</v>
      </c>
      <c r="U33" s="1" t="n">
        <v>1</v>
      </c>
      <c r="V33" s="1" t="n">
        <v>1</v>
      </c>
      <c r="W33" s="1" t="n">
        <v>0</v>
      </c>
      <c r="X33" s="4" t="n">
        <v>0</v>
      </c>
      <c r="Y33" s="1" t="n">
        <v>473</v>
      </c>
      <c r="Z33" s="1" t="n">
        <v>327</v>
      </c>
      <c r="AA33" s="1" t="n">
        <v>0</v>
      </c>
      <c r="AB33" s="1" t="n">
        <v>0</v>
      </c>
      <c r="AC33" s="1" t="n">
        <v>1</v>
      </c>
      <c r="AD33" s="3" t="n">
        <v>0</v>
      </c>
      <c r="AE33" s="1" t="n">
        <v>509</v>
      </c>
      <c r="AF33" s="1" t="n">
        <v>298</v>
      </c>
      <c r="AG33" s="1" t="n">
        <v>0</v>
      </c>
      <c r="AH33" s="1" t="n">
        <v>0</v>
      </c>
      <c r="AI33" s="1" t="n">
        <v>0</v>
      </c>
      <c r="AJ33" s="1" t="n">
        <v>0</v>
      </c>
    </row>
    <row r="34" customFormat="false" ht="14.5" hidden="false" customHeight="false" outlineLevel="0" collapsed="false">
      <c r="A34" s="1" t="s">
        <v>955</v>
      </c>
      <c r="B34" s="1" t="n">
        <v>18.44889</v>
      </c>
      <c r="C34" s="1" t="n">
        <v>46.32861</v>
      </c>
      <c r="D34" s="30" t="n">
        <f aca="false">(generell!$C$2-C34)/generell!$G$8*generell!$F$9+1</f>
        <v>29.8269355679577</v>
      </c>
      <c r="E34" s="30" t="n">
        <f aca="false">(B34-generell!$B$5)/generell!$G$10*generell!$F$11+1</f>
        <v>31.9672314577747</v>
      </c>
      <c r="F34" s="1" t="n">
        <v>44</v>
      </c>
      <c r="G34" s="1" t="n">
        <v>416</v>
      </c>
      <c r="H34" s="1" t="n">
        <v>0</v>
      </c>
      <c r="I34" s="1" t="n">
        <v>0</v>
      </c>
      <c r="J34" s="1" t="n">
        <v>0</v>
      </c>
      <c r="K34" s="1" t="n">
        <v>0</v>
      </c>
      <c r="L34" s="2" t="n">
        <v>0</v>
      </c>
      <c r="M34" s="1" t="n">
        <v>30</v>
      </c>
      <c r="N34" s="1" t="n">
        <v>424</v>
      </c>
      <c r="O34" s="1" t="n">
        <v>1</v>
      </c>
      <c r="P34" s="1" t="n">
        <v>0</v>
      </c>
      <c r="Q34" s="1" t="n">
        <v>0</v>
      </c>
      <c r="R34" s="3" t="n">
        <v>0</v>
      </c>
      <c r="S34" s="1" t="n">
        <v>35</v>
      </c>
      <c r="T34" s="1" t="n">
        <v>392</v>
      </c>
      <c r="U34" s="1" t="n">
        <v>1</v>
      </c>
      <c r="V34" s="1" t="n">
        <v>0</v>
      </c>
      <c r="W34" s="1" t="n">
        <v>0</v>
      </c>
      <c r="X34" s="4" t="n">
        <v>0</v>
      </c>
      <c r="Y34" s="1" t="n">
        <v>27</v>
      </c>
      <c r="Z34" s="1" t="n">
        <v>407</v>
      </c>
      <c r="AA34" s="1" t="n">
        <v>0</v>
      </c>
      <c r="AB34" s="1" t="n">
        <v>0</v>
      </c>
      <c r="AC34" s="1" t="n">
        <v>0</v>
      </c>
      <c r="AD34" s="3" t="n">
        <v>0</v>
      </c>
      <c r="AE34" s="1" t="n">
        <v>32</v>
      </c>
      <c r="AF34" s="1" t="n">
        <v>437</v>
      </c>
      <c r="AG34" s="1" t="n">
        <v>1</v>
      </c>
      <c r="AH34" s="1" t="n">
        <v>0</v>
      </c>
      <c r="AI34" s="1" t="n">
        <v>0</v>
      </c>
      <c r="AJ34" s="1" t="n">
        <v>0</v>
      </c>
    </row>
    <row r="35" customFormat="false" ht="14.5" hidden="false" customHeight="false" outlineLevel="0" collapsed="false">
      <c r="A35" s="1" t="s">
        <v>956</v>
      </c>
      <c r="B35" s="1" t="n">
        <v>18.41377</v>
      </c>
      <c r="C35" s="1" t="n">
        <v>46.31469</v>
      </c>
      <c r="D35" s="30" t="n">
        <f aca="false">(generell!$C$2-C35)/generell!$G$8*generell!$F$9+1</f>
        <v>30.5823928251574</v>
      </c>
      <c r="E35" s="30" t="n">
        <f aca="false">(B35-generell!$B$5)/generell!$G$10*generell!$F$11+1</f>
        <v>30.6406736060921</v>
      </c>
      <c r="F35" s="1" t="n">
        <v>35</v>
      </c>
      <c r="G35" s="1" t="n">
        <v>909</v>
      </c>
      <c r="H35" s="1" t="n">
        <v>0</v>
      </c>
      <c r="I35" s="1" t="n">
        <v>0</v>
      </c>
      <c r="J35" s="1" t="n">
        <v>0</v>
      </c>
      <c r="K35" s="1" t="n">
        <v>0</v>
      </c>
      <c r="L35" s="2" t="n">
        <v>0</v>
      </c>
      <c r="M35" s="1" t="n">
        <v>55</v>
      </c>
      <c r="N35" s="1" t="n">
        <v>903</v>
      </c>
      <c r="O35" s="1" t="n">
        <v>0</v>
      </c>
      <c r="P35" s="1" t="n">
        <v>0</v>
      </c>
      <c r="Q35" s="1" t="n">
        <v>0</v>
      </c>
      <c r="R35" s="3" t="n">
        <v>0</v>
      </c>
      <c r="S35" s="1" t="n">
        <v>33</v>
      </c>
      <c r="T35" s="1" t="n">
        <v>917</v>
      </c>
      <c r="U35" s="1" t="n">
        <v>1</v>
      </c>
      <c r="V35" s="1" t="n">
        <v>0</v>
      </c>
      <c r="W35" s="1" t="n">
        <v>0</v>
      </c>
      <c r="X35" s="4" t="n">
        <v>0</v>
      </c>
      <c r="Y35" s="1" t="n">
        <v>22</v>
      </c>
      <c r="Z35" s="1" t="n">
        <v>928</v>
      </c>
      <c r="AA35" s="1" t="n">
        <v>2</v>
      </c>
      <c r="AB35" s="1" t="n">
        <v>1</v>
      </c>
      <c r="AC35" s="1" t="n">
        <v>0</v>
      </c>
      <c r="AD35" s="3" t="n">
        <v>0</v>
      </c>
      <c r="AE35" s="1" t="n">
        <v>23</v>
      </c>
      <c r="AF35" s="1" t="n">
        <v>865</v>
      </c>
      <c r="AG35" s="1" t="n">
        <v>2</v>
      </c>
      <c r="AH35" s="1" t="n">
        <v>0</v>
      </c>
      <c r="AI35" s="1" t="n">
        <v>0</v>
      </c>
      <c r="AJ35" s="1" t="n">
        <v>0</v>
      </c>
    </row>
    <row r="36" customFormat="false" ht="14.5" hidden="false" customHeight="false" outlineLevel="0" collapsed="false">
      <c r="A36" s="1" t="s">
        <v>957</v>
      </c>
      <c r="B36" s="1" t="n">
        <v>18.59278</v>
      </c>
      <c r="C36" s="1" t="n">
        <v>46.34722</v>
      </c>
      <c r="D36" s="30" t="n">
        <f aca="false">(generell!$C$2-C36)/generell!$G$8*generell!$F$9+1</f>
        <v>28.8169456572905</v>
      </c>
      <c r="E36" s="30" t="n">
        <f aca="false">(B36-generell!$B$5)/generell!$G$10*generell!$F$11+1</f>
        <v>37.4022658905372</v>
      </c>
      <c r="F36" s="1" t="n">
        <v>31</v>
      </c>
      <c r="G36" s="1" t="n">
        <v>1029</v>
      </c>
      <c r="H36" s="1" t="n">
        <v>1</v>
      </c>
      <c r="I36" s="1" t="n">
        <v>0</v>
      </c>
      <c r="J36" s="1" t="n">
        <v>0</v>
      </c>
      <c r="K36" s="1" t="n">
        <v>0</v>
      </c>
      <c r="L36" s="2" t="n">
        <v>0</v>
      </c>
      <c r="M36" s="1" t="n">
        <v>46</v>
      </c>
      <c r="N36" s="1" t="n">
        <v>1066</v>
      </c>
      <c r="O36" s="1" t="n">
        <v>0</v>
      </c>
      <c r="P36" s="1" t="n">
        <v>0</v>
      </c>
      <c r="Q36" s="1" t="n">
        <v>11</v>
      </c>
      <c r="R36" s="3" t="n">
        <v>0</v>
      </c>
      <c r="S36" s="1" t="n">
        <v>32</v>
      </c>
      <c r="T36" s="1" t="n">
        <v>1198</v>
      </c>
      <c r="U36" s="1" t="n">
        <v>6</v>
      </c>
      <c r="V36" s="1" t="n">
        <v>0</v>
      </c>
      <c r="W36" s="1" t="n">
        <v>2</v>
      </c>
      <c r="X36" s="4" t="n">
        <v>0</v>
      </c>
      <c r="Y36" s="1" t="n">
        <v>43</v>
      </c>
      <c r="Z36" s="1" t="n">
        <v>1139</v>
      </c>
      <c r="AA36" s="1" t="n">
        <v>0</v>
      </c>
      <c r="AB36" s="1" t="n">
        <v>0</v>
      </c>
      <c r="AC36" s="1" t="n">
        <v>0</v>
      </c>
      <c r="AD36" s="3" t="n">
        <v>0</v>
      </c>
      <c r="AE36" s="1" t="n">
        <v>144</v>
      </c>
      <c r="AF36" s="1" t="n">
        <v>1309</v>
      </c>
      <c r="AG36" s="1" t="n">
        <v>0</v>
      </c>
      <c r="AH36" s="1" t="n">
        <v>0</v>
      </c>
      <c r="AI36" s="1" t="n">
        <v>0</v>
      </c>
      <c r="AJ36" s="1" t="n">
        <v>7</v>
      </c>
    </row>
    <row r="37" customFormat="false" ht="14.5" hidden="false" customHeight="false" outlineLevel="0" collapsed="false">
      <c r="A37" s="1" t="s">
        <v>958</v>
      </c>
      <c r="B37" s="1" t="n">
        <v>18.45617</v>
      </c>
      <c r="C37" s="1" t="n">
        <v>46.41029</v>
      </c>
      <c r="D37" s="30" t="n">
        <f aca="false">(generell!$C$2-C37)/generell!$G$8*generell!$F$9+1</f>
        <v>25.3940513173775</v>
      </c>
      <c r="E37" s="30" t="n">
        <f aca="false">(B37-generell!$B$5)/generell!$G$10*generell!$F$11+1</f>
        <v>32.2422126981008</v>
      </c>
      <c r="F37" s="1" t="n">
        <v>7</v>
      </c>
      <c r="G37" s="1" t="n">
        <v>179</v>
      </c>
      <c r="H37" s="1" t="n">
        <v>0</v>
      </c>
      <c r="I37" s="1" t="n">
        <v>0</v>
      </c>
      <c r="J37" s="1" t="n">
        <v>0</v>
      </c>
      <c r="K37" s="1" t="n">
        <v>0</v>
      </c>
      <c r="L37" s="2" t="n">
        <v>0</v>
      </c>
      <c r="M37" s="1" t="n">
        <v>0</v>
      </c>
      <c r="N37" s="1" t="n">
        <v>173</v>
      </c>
      <c r="O37" s="1" t="n">
        <v>0</v>
      </c>
      <c r="P37" s="1" t="n">
        <v>0</v>
      </c>
      <c r="Q37" s="1" t="n">
        <v>0</v>
      </c>
      <c r="R37" s="3" t="n">
        <v>0</v>
      </c>
      <c r="S37" s="1" t="n">
        <v>2</v>
      </c>
      <c r="T37" s="1" t="n">
        <v>178</v>
      </c>
      <c r="U37" s="1" t="n">
        <v>0</v>
      </c>
      <c r="V37" s="1" t="n">
        <v>0</v>
      </c>
      <c r="W37" s="1" t="n">
        <v>0</v>
      </c>
      <c r="X37" s="4" t="n">
        <v>0</v>
      </c>
      <c r="Y37" s="1" t="n">
        <v>0</v>
      </c>
      <c r="Z37" s="1" t="n">
        <v>183</v>
      </c>
      <c r="AA37" s="1" t="n">
        <v>0</v>
      </c>
      <c r="AB37" s="1" t="n">
        <v>0</v>
      </c>
      <c r="AC37" s="1" t="n">
        <v>0</v>
      </c>
      <c r="AD37" s="3" t="n">
        <v>0</v>
      </c>
      <c r="AE37" s="1" t="s">
        <v>959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</row>
    <row r="38" customFormat="false" ht="14.5" hidden="false" customHeight="false" outlineLevel="0" collapsed="false">
      <c r="A38" s="1" t="s">
        <v>960</v>
      </c>
      <c r="B38" s="1" t="n">
        <v>18.59412</v>
      </c>
      <c r="C38" s="1" t="n">
        <v>46.31541</v>
      </c>
      <c r="D38" s="30" t="n">
        <f aca="false">(generell!$C$2-C38)/generell!$G$8*generell!$F$9+1</f>
        <v>30.5433174497849</v>
      </c>
      <c r="E38" s="30" t="n">
        <f aca="false">(B38-generell!$B$5)/generell!$G$10*generell!$F$11+1</f>
        <v>37.4528805693883</v>
      </c>
      <c r="F38" s="1" t="n">
        <v>7</v>
      </c>
      <c r="G38" s="1" t="n">
        <v>118</v>
      </c>
      <c r="H38" s="1" t="n">
        <v>0</v>
      </c>
      <c r="I38" s="1" t="n">
        <v>0</v>
      </c>
      <c r="J38" s="1" t="n">
        <v>0</v>
      </c>
      <c r="K38" s="1" t="n">
        <v>0</v>
      </c>
      <c r="L38" s="2" t="n">
        <v>0</v>
      </c>
      <c r="M38" s="1" t="n">
        <v>5</v>
      </c>
      <c r="N38" s="1" t="n">
        <v>112</v>
      </c>
      <c r="O38" s="1" t="n">
        <v>0</v>
      </c>
      <c r="P38" s="1" t="n">
        <v>0</v>
      </c>
      <c r="Q38" s="1" t="n">
        <v>0</v>
      </c>
      <c r="R38" s="3" t="n">
        <v>0</v>
      </c>
      <c r="S38" s="1" t="n">
        <v>5</v>
      </c>
      <c r="T38" s="1" t="n">
        <v>129</v>
      </c>
      <c r="U38" s="1" t="n">
        <v>0</v>
      </c>
      <c r="V38" s="1" t="n">
        <v>0</v>
      </c>
      <c r="W38" s="1" t="n">
        <v>0</v>
      </c>
      <c r="X38" s="4" t="n">
        <v>0</v>
      </c>
      <c r="Y38" s="1" t="n">
        <v>1</v>
      </c>
      <c r="Z38" s="1" t="n">
        <v>155</v>
      </c>
      <c r="AA38" s="1" t="n">
        <v>0</v>
      </c>
      <c r="AB38" s="1" t="n">
        <v>0</v>
      </c>
      <c r="AC38" s="1" t="n">
        <v>0</v>
      </c>
      <c r="AD38" s="3" t="n">
        <v>0</v>
      </c>
      <c r="AE38" s="1" t="n">
        <v>3</v>
      </c>
      <c r="AF38" s="1" t="n">
        <v>145</v>
      </c>
      <c r="AG38" s="1" t="n">
        <v>0</v>
      </c>
      <c r="AH38" s="1" t="n">
        <v>0</v>
      </c>
      <c r="AI38" s="1" t="n">
        <v>0</v>
      </c>
      <c r="AJ38" s="1" t="n">
        <v>0</v>
      </c>
    </row>
    <row r="39" customFormat="false" ht="14.5" hidden="false" customHeight="false" outlineLevel="0" collapsed="false">
      <c r="A39" s="1" t="s">
        <v>961</v>
      </c>
      <c r="B39" s="1" t="n">
        <v>18.36829</v>
      </c>
      <c r="C39" s="1" t="n">
        <v>46.37228</v>
      </c>
      <c r="D39" s="30" t="n">
        <f aca="false">(generell!$C$2-C39)/generell!$G$8*generell!$F$9+1</f>
        <v>27.4569055089121</v>
      </c>
      <c r="E39" s="30" t="n">
        <f aca="false">(B39-generell!$B$5)/generell!$G$10*generell!$F$11+1</f>
        <v>28.9227962970225</v>
      </c>
      <c r="F39" s="1" t="n">
        <v>106</v>
      </c>
      <c r="G39" s="1" t="n">
        <v>625</v>
      </c>
      <c r="H39" s="1" t="n">
        <v>0</v>
      </c>
      <c r="I39" s="1" t="n">
        <v>0</v>
      </c>
      <c r="J39" s="1" t="n">
        <v>0</v>
      </c>
      <c r="K39" s="1" t="n">
        <v>0</v>
      </c>
      <c r="L39" s="2" t="n">
        <v>0</v>
      </c>
      <c r="M39" s="1" t="n">
        <v>166</v>
      </c>
      <c r="N39" s="1" t="n">
        <v>703</v>
      </c>
      <c r="O39" s="1" t="n">
        <v>2</v>
      </c>
      <c r="P39" s="1" t="n">
        <v>1</v>
      </c>
      <c r="Q39" s="1" t="n">
        <v>20</v>
      </c>
      <c r="R39" s="3" t="n">
        <v>0</v>
      </c>
      <c r="S39" s="1" t="n">
        <v>156</v>
      </c>
      <c r="T39" s="1" t="n">
        <v>726</v>
      </c>
      <c r="U39" s="1" t="n">
        <v>2</v>
      </c>
      <c r="V39" s="1" t="n">
        <v>0</v>
      </c>
      <c r="W39" s="1" t="n">
        <v>1</v>
      </c>
      <c r="X39" s="4" t="n">
        <v>0</v>
      </c>
      <c r="Y39" s="1" t="n">
        <v>207</v>
      </c>
      <c r="Z39" s="1" t="n">
        <v>749</v>
      </c>
      <c r="AA39" s="1" t="n">
        <v>0</v>
      </c>
      <c r="AB39" s="1" t="n">
        <v>6</v>
      </c>
      <c r="AC39" s="1" t="n">
        <v>6</v>
      </c>
      <c r="AD39" s="3" t="n">
        <v>0</v>
      </c>
      <c r="AE39" s="1" t="n">
        <v>230</v>
      </c>
      <c r="AF39" s="1" t="n">
        <v>632</v>
      </c>
      <c r="AG39" s="1" t="n">
        <v>0</v>
      </c>
      <c r="AH39" s="1" t="n">
        <v>0</v>
      </c>
      <c r="AI39" s="1" t="n">
        <v>0</v>
      </c>
      <c r="AJ39" s="1" t="n">
        <v>1</v>
      </c>
    </row>
    <row r="40" customFormat="false" ht="14.5" hidden="false" customHeight="false" outlineLevel="0" collapsed="false">
      <c r="A40" s="1" t="s">
        <v>962</v>
      </c>
      <c r="B40" s="1" t="n">
        <v>18.49154</v>
      </c>
      <c r="C40" s="1" t="n">
        <v>46.29957</v>
      </c>
      <c r="D40" s="30" t="n">
        <f aca="false">(generell!$C$2-C40)/generell!$G$8*generell!$F$9+1</f>
        <v>31.4029757079776</v>
      </c>
      <c r="E40" s="30" t="n">
        <f aca="false">(B40-generell!$B$5)/generell!$G$10*generell!$F$11+1</f>
        <v>33.5782135868825</v>
      </c>
      <c r="F40" s="1" t="n">
        <v>17</v>
      </c>
      <c r="G40" s="1" t="n">
        <v>1190</v>
      </c>
      <c r="H40" s="1" t="n">
        <v>0</v>
      </c>
      <c r="I40" s="1" t="n">
        <v>0</v>
      </c>
      <c r="J40" s="1" t="n">
        <v>0</v>
      </c>
      <c r="K40" s="1" t="n">
        <v>0</v>
      </c>
      <c r="L40" s="2" t="n">
        <v>0</v>
      </c>
      <c r="M40" s="1" t="n">
        <v>24</v>
      </c>
      <c r="N40" s="1" t="n">
        <v>1202</v>
      </c>
      <c r="O40" s="1" t="n">
        <v>1</v>
      </c>
      <c r="P40" s="1" t="n">
        <v>0</v>
      </c>
      <c r="Q40" s="1" t="n">
        <v>0</v>
      </c>
      <c r="R40" s="3" t="n">
        <v>0</v>
      </c>
      <c r="S40" s="1" t="n">
        <v>36</v>
      </c>
      <c r="T40" s="1" t="n">
        <v>1192</v>
      </c>
      <c r="U40" s="1" t="n">
        <v>1</v>
      </c>
      <c r="V40" s="1" t="n">
        <v>0</v>
      </c>
      <c r="W40" s="1" t="n">
        <v>0</v>
      </c>
      <c r="X40" s="4" t="n">
        <v>0</v>
      </c>
      <c r="Y40" s="1" t="n">
        <v>27</v>
      </c>
      <c r="Z40" s="1" t="n">
        <v>1178</v>
      </c>
      <c r="AA40" s="1" t="n">
        <v>0</v>
      </c>
      <c r="AB40" s="1" t="n">
        <v>0</v>
      </c>
      <c r="AC40" s="1" t="n">
        <v>0</v>
      </c>
      <c r="AD40" s="3" t="n">
        <v>0</v>
      </c>
      <c r="AE40" s="1" t="n">
        <v>29</v>
      </c>
      <c r="AF40" s="1" t="n">
        <v>1178</v>
      </c>
      <c r="AG40" s="1" t="n">
        <v>0</v>
      </c>
      <c r="AH40" s="1" t="n">
        <v>0</v>
      </c>
      <c r="AI40" s="1" t="n">
        <v>0</v>
      </c>
      <c r="AJ40" s="1" t="n">
        <v>0</v>
      </c>
    </row>
    <row r="41" customFormat="false" ht="14.5" hidden="false" customHeight="false" outlineLevel="0" collapsed="false">
      <c r="A41" s="1" t="s">
        <v>963</v>
      </c>
      <c r="B41" s="1" t="n">
        <v>18.47025</v>
      </c>
      <c r="C41" s="1" t="n">
        <v>46.2781</v>
      </c>
      <c r="D41" s="30" t="n">
        <f aca="false">(generell!$C$2-C41)/generell!$G$8*generell!$F$9+1</f>
        <v>32.5681816930407</v>
      </c>
      <c r="E41" s="30" t="n">
        <f aca="false">(B41-generell!$B$5)/generell!$G$10*generell!$F$11+1</f>
        <v>32.7740445475225</v>
      </c>
      <c r="F41" s="1" t="n">
        <v>16</v>
      </c>
      <c r="G41" s="1" t="n">
        <v>494</v>
      </c>
      <c r="H41" s="1" t="n">
        <v>0</v>
      </c>
      <c r="I41" s="1" t="n">
        <v>0</v>
      </c>
      <c r="J41" s="1" t="n">
        <v>0</v>
      </c>
      <c r="K41" s="1" t="n">
        <v>0</v>
      </c>
      <c r="L41" s="2" t="n">
        <v>0</v>
      </c>
      <c r="M41" s="1" t="n">
        <v>14</v>
      </c>
      <c r="N41" s="1" t="n">
        <v>573</v>
      </c>
      <c r="O41" s="1" t="n">
        <v>0</v>
      </c>
      <c r="P41" s="1" t="n">
        <v>0</v>
      </c>
      <c r="Q41" s="1" t="n">
        <v>0</v>
      </c>
      <c r="R41" s="3" t="n">
        <v>0</v>
      </c>
      <c r="S41" s="1" t="n">
        <v>15</v>
      </c>
      <c r="T41" s="1" t="n">
        <v>586</v>
      </c>
      <c r="U41" s="1" t="n">
        <v>0</v>
      </c>
      <c r="V41" s="1" t="n">
        <v>0</v>
      </c>
      <c r="W41" s="1" t="n">
        <v>0</v>
      </c>
      <c r="X41" s="4" t="n">
        <v>0</v>
      </c>
      <c r="Y41" s="1" t="n">
        <v>13</v>
      </c>
      <c r="Z41" s="1" t="n">
        <v>607</v>
      </c>
      <c r="AA41" s="1" t="n">
        <v>0</v>
      </c>
      <c r="AB41" s="1" t="n">
        <v>0</v>
      </c>
      <c r="AC41" s="1" t="n">
        <v>0</v>
      </c>
      <c r="AD41" s="3" t="n">
        <v>0</v>
      </c>
      <c r="AE41" s="1" t="n">
        <v>26</v>
      </c>
      <c r="AF41" s="1" t="n">
        <v>598</v>
      </c>
      <c r="AG41" s="1" t="n">
        <v>0</v>
      </c>
      <c r="AH41" s="1" t="n">
        <v>0</v>
      </c>
      <c r="AI41" s="1" t="n">
        <v>0</v>
      </c>
      <c r="AJ41" s="1" t="n">
        <v>0</v>
      </c>
    </row>
    <row r="42" customFormat="false" ht="14.5" hidden="false" customHeight="false" outlineLevel="0" collapsed="false">
      <c r="A42" s="1" t="s">
        <v>964</v>
      </c>
      <c r="B42" s="1" t="n">
        <v>18.45489</v>
      </c>
      <c r="C42" s="1" t="n">
        <v>46.27911</v>
      </c>
      <c r="D42" s="30" t="n">
        <f aca="false">(generell!$C$2-C42)/generell!$G$8*generell!$F$9+1</f>
        <v>32.5133676248099</v>
      </c>
      <c r="E42" s="30" t="n">
        <f aca="false">(B42-generell!$B$5)/generell!$G$10*generell!$F$11+1</f>
        <v>32.1938643481533</v>
      </c>
      <c r="F42" s="1" t="n">
        <v>37</v>
      </c>
      <c r="G42" s="1" t="n">
        <v>961</v>
      </c>
      <c r="H42" s="1" t="n">
        <v>2</v>
      </c>
      <c r="I42" s="1" t="n">
        <v>0</v>
      </c>
      <c r="J42" s="1" t="n">
        <v>0</v>
      </c>
      <c r="K42" s="1" t="n">
        <v>0</v>
      </c>
      <c r="L42" s="2" t="n">
        <v>0</v>
      </c>
      <c r="M42" s="1" t="n">
        <v>181</v>
      </c>
      <c r="N42" s="1" t="n">
        <v>1121</v>
      </c>
      <c r="O42" s="1" t="n">
        <v>13</v>
      </c>
      <c r="P42" s="1" t="n">
        <v>0</v>
      </c>
      <c r="Q42" s="1" t="n">
        <v>29</v>
      </c>
      <c r="R42" s="3" t="n">
        <v>0</v>
      </c>
      <c r="S42" s="1" t="n">
        <v>180</v>
      </c>
      <c r="T42" s="1" t="n">
        <v>1204</v>
      </c>
      <c r="U42" s="1" t="n">
        <v>17</v>
      </c>
      <c r="V42" s="1" t="n">
        <v>0</v>
      </c>
      <c r="W42" s="1" t="n">
        <v>6</v>
      </c>
      <c r="X42" s="4" t="n">
        <v>0</v>
      </c>
      <c r="Y42" s="1" t="n">
        <v>136</v>
      </c>
      <c r="Z42" s="1" t="n">
        <v>1333</v>
      </c>
      <c r="AA42" s="1" t="n">
        <v>5</v>
      </c>
      <c r="AB42" s="1" t="n">
        <v>0</v>
      </c>
      <c r="AC42" s="1" t="n">
        <v>1</v>
      </c>
      <c r="AD42" s="3" t="n">
        <v>0</v>
      </c>
      <c r="AE42" s="1" t="n">
        <v>526</v>
      </c>
      <c r="AF42" s="1" t="n">
        <v>1427</v>
      </c>
      <c r="AG42" s="1" t="n">
        <v>1</v>
      </c>
      <c r="AH42" s="1" t="n">
        <v>2</v>
      </c>
      <c r="AI42" s="1" t="n">
        <v>0</v>
      </c>
      <c r="AJ42" s="1" t="n">
        <v>1</v>
      </c>
    </row>
    <row r="43" customFormat="false" ht="14.5" hidden="false" customHeight="false" outlineLevel="0" collapsed="false">
      <c r="A43" s="1" t="s">
        <v>965</v>
      </c>
      <c r="B43" s="1" t="n">
        <v>18.39725</v>
      </c>
      <c r="C43" s="1" t="n">
        <v>46.26743</v>
      </c>
      <c r="D43" s="30" t="n">
        <f aca="false">(generell!$C$2-C43)/generell!$G$8*generell!$F$9+1</f>
        <v>33.147257047518</v>
      </c>
      <c r="E43" s="30" t="n">
        <f aca="false">(B43-generell!$B$5)/generell!$G$10*generell!$F$11+1</f>
        <v>30.0166777145831</v>
      </c>
      <c r="F43" s="1" t="n">
        <v>642</v>
      </c>
      <c r="G43" s="1" t="n">
        <v>42</v>
      </c>
      <c r="H43" s="1" t="n">
        <v>3</v>
      </c>
      <c r="I43" s="1" t="n">
        <v>0</v>
      </c>
      <c r="J43" s="1" t="n">
        <v>0</v>
      </c>
      <c r="K43" s="1" t="n">
        <v>0</v>
      </c>
      <c r="L43" s="2" t="n">
        <v>0</v>
      </c>
      <c r="M43" s="1" t="n">
        <v>498</v>
      </c>
      <c r="N43" s="1" t="n">
        <v>338</v>
      </c>
      <c r="O43" s="1" t="n">
        <v>0</v>
      </c>
      <c r="P43" s="1" t="n">
        <v>0</v>
      </c>
      <c r="Q43" s="1" t="n">
        <v>0</v>
      </c>
      <c r="R43" s="3" t="n">
        <v>0</v>
      </c>
      <c r="S43" s="1" t="n">
        <v>546</v>
      </c>
      <c r="T43" s="1" t="n">
        <v>347</v>
      </c>
      <c r="U43" s="1" t="n">
        <v>1</v>
      </c>
      <c r="V43" s="1" t="n">
        <v>0</v>
      </c>
      <c r="W43" s="1" t="n">
        <v>2</v>
      </c>
      <c r="X43" s="4" t="n">
        <v>0</v>
      </c>
      <c r="Y43" s="1" t="n">
        <v>612</v>
      </c>
      <c r="Z43" s="1" t="n">
        <v>404</v>
      </c>
      <c r="AA43" s="1" t="n">
        <v>2</v>
      </c>
      <c r="AB43" s="1" t="n">
        <v>0</v>
      </c>
      <c r="AC43" s="1" t="n">
        <v>14</v>
      </c>
      <c r="AD43" s="3" t="n">
        <v>0</v>
      </c>
      <c r="AE43" s="1" t="n">
        <v>620</v>
      </c>
      <c r="AF43" s="1" t="n">
        <v>378</v>
      </c>
      <c r="AG43" s="1" t="n">
        <v>0</v>
      </c>
      <c r="AH43" s="1" t="n">
        <v>2</v>
      </c>
      <c r="AI43" s="1" t="n">
        <v>0</v>
      </c>
      <c r="AJ43" s="1" t="n">
        <v>6</v>
      </c>
    </row>
    <row r="44" customFormat="false" ht="14.5" hidden="false" customHeight="false" outlineLevel="0" collapsed="false">
      <c r="A44" s="1" t="s">
        <v>966</v>
      </c>
      <c r="B44" s="1" t="n">
        <v>18.64319</v>
      </c>
      <c r="C44" s="1" t="n">
        <v>46.21589</v>
      </c>
      <c r="D44" s="30" t="n">
        <f aca="false">(generell!$C$2-C44)/generell!$G$8*generell!$F$9+1</f>
        <v>35.9444026679253</v>
      </c>
      <c r="E44" s="30" t="n">
        <f aca="false">(B44-generell!$B$5)/generell!$G$10*generell!$F$11+1</f>
        <v>39.3063598912012</v>
      </c>
      <c r="F44" s="1" t="n">
        <v>57</v>
      </c>
      <c r="G44" s="1" t="n">
        <v>1770</v>
      </c>
      <c r="H44" s="1" t="n">
        <v>0</v>
      </c>
      <c r="I44" s="1" t="n">
        <v>1</v>
      </c>
      <c r="J44" s="1" t="n">
        <v>0</v>
      </c>
      <c r="K44" s="1" t="n">
        <v>0</v>
      </c>
      <c r="L44" s="2" t="n">
        <v>0</v>
      </c>
      <c r="M44" s="1" t="n">
        <v>60</v>
      </c>
      <c r="N44" s="1" t="n">
        <v>1822</v>
      </c>
      <c r="O44" s="1" t="n">
        <v>0</v>
      </c>
      <c r="P44" s="1" t="n">
        <v>0</v>
      </c>
      <c r="Q44" s="1" t="n">
        <v>17</v>
      </c>
      <c r="R44" s="3" t="n">
        <v>0</v>
      </c>
      <c r="S44" s="1" t="n">
        <v>92</v>
      </c>
      <c r="T44" s="1" t="n">
        <v>2049</v>
      </c>
      <c r="U44" s="1" t="n">
        <v>35</v>
      </c>
      <c r="V44" s="1" t="n">
        <v>6</v>
      </c>
      <c r="W44" s="1" t="n">
        <v>9</v>
      </c>
      <c r="X44" s="4" t="n">
        <v>0</v>
      </c>
      <c r="Y44" s="1" t="n">
        <v>123</v>
      </c>
      <c r="Z44" s="1" t="n">
        <v>1956</v>
      </c>
      <c r="AA44" s="1" t="n">
        <v>1</v>
      </c>
      <c r="AB44" s="1" t="n">
        <v>2</v>
      </c>
      <c r="AC44" s="1" t="n">
        <v>5</v>
      </c>
      <c r="AD44" s="3" t="n">
        <v>0</v>
      </c>
      <c r="AE44" s="1" t="n">
        <v>101</v>
      </c>
      <c r="AF44" s="1" t="n">
        <v>1924</v>
      </c>
      <c r="AG44" s="1" t="n">
        <v>1</v>
      </c>
      <c r="AH44" s="1" t="n">
        <v>0</v>
      </c>
      <c r="AI44" s="1" t="n">
        <v>1</v>
      </c>
      <c r="AJ44" s="1" t="n">
        <v>2</v>
      </c>
    </row>
    <row r="45" customFormat="false" ht="14.5" hidden="false" customHeight="false" outlineLevel="0" collapsed="false">
      <c r="A45" s="1" t="s">
        <v>967</v>
      </c>
      <c r="B45" s="1" t="n">
        <v>18.59024</v>
      </c>
      <c r="C45" s="1" t="n">
        <v>46.25852</v>
      </c>
      <c r="D45" s="30" t="n">
        <f aca="false">(generell!$C$2-C45)/generell!$G$8*generell!$F$9+1</f>
        <v>33.6308148177514</v>
      </c>
      <c r="E45" s="30" t="n">
        <f aca="false">(B45-generell!$B$5)/generell!$G$10*generell!$F$11+1</f>
        <v>37.3063246336102</v>
      </c>
      <c r="F45" s="1" t="n">
        <v>27</v>
      </c>
      <c r="G45" s="1" t="n">
        <v>395</v>
      </c>
      <c r="H45" s="1" t="n">
        <v>0</v>
      </c>
      <c r="I45" s="1" t="n">
        <v>0</v>
      </c>
      <c r="J45" s="1" t="n">
        <v>0</v>
      </c>
      <c r="K45" s="1" t="n">
        <v>0</v>
      </c>
      <c r="L45" s="2" t="n">
        <v>0</v>
      </c>
      <c r="M45" s="1" t="n">
        <v>11</v>
      </c>
      <c r="N45" s="1" t="n">
        <v>410</v>
      </c>
      <c r="O45" s="1" t="n">
        <v>0</v>
      </c>
      <c r="P45" s="1" t="n">
        <v>0</v>
      </c>
      <c r="Q45" s="1" t="n">
        <v>0</v>
      </c>
      <c r="R45" s="3" t="n">
        <v>0</v>
      </c>
      <c r="S45" s="1" t="n">
        <v>43</v>
      </c>
      <c r="T45" s="1" t="n">
        <v>468</v>
      </c>
      <c r="U45" s="1" t="n">
        <v>78</v>
      </c>
      <c r="V45" s="1" t="n">
        <v>5</v>
      </c>
      <c r="W45" s="1" t="s">
        <v>968</v>
      </c>
      <c r="X45" s="4" t="n">
        <v>0</v>
      </c>
      <c r="Y45" s="1" t="n">
        <v>17</v>
      </c>
      <c r="Z45" s="1" t="n">
        <v>423</v>
      </c>
      <c r="AA45" s="1" t="n">
        <v>0</v>
      </c>
      <c r="AB45" s="1" t="n">
        <v>2</v>
      </c>
      <c r="AC45" s="1" t="n">
        <v>1</v>
      </c>
      <c r="AD45" s="3" t="n">
        <v>0</v>
      </c>
      <c r="AE45" s="1" t="n">
        <v>17</v>
      </c>
      <c r="AF45" s="1" t="n">
        <v>457</v>
      </c>
      <c r="AG45" s="1" t="n">
        <v>0</v>
      </c>
      <c r="AH45" s="1" t="n">
        <v>0</v>
      </c>
      <c r="AI45" s="1" t="n">
        <v>0</v>
      </c>
      <c r="AJ45" s="1" t="n">
        <v>0</v>
      </c>
    </row>
    <row r="46" customFormat="false" ht="14.5" hidden="false" customHeight="false" outlineLevel="0" collapsed="false">
      <c r="A46" s="1" t="s">
        <v>969</v>
      </c>
      <c r="B46" s="1" t="n">
        <v>18.41961</v>
      </c>
      <c r="C46" s="1" t="n">
        <v>46.35534</v>
      </c>
      <c r="D46" s="30" t="n">
        <f aca="false">(generell!$C$2-C46)/generell!$G$8*generell!$F$9+1</f>
        <v>28.3762622572574</v>
      </c>
      <c r="E46" s="30" t="n">
        <f aca="false">(B46-generell!$B$5)/generell!$G$10*generell!$F$11+1</f>
        <v>30.8612629527272</v>
      </c>
      <c r="F46" s="1" t="n">
        <v>25</v>
      </c>
      <c r="G46" s="1" t="n">
        <v>792</v>
      </c>
      <c r="H46" s="1" t="n">
        <v>1</v>
      </c>
      <c r="I46" s="1" t="n">
        <v>0</v>
      </c>
      <c r="J46" s="1" t="n">
        <v>1</v>
      </c>
      <c r="K46" s="1" t="n">
        <v>0</v>
      </c>
      <c r="L46" s="2" t="n">
        <v>0</v>
      </c>
      <c r="M46" s="1" t="n">
        <v>77</v>
      </c>
      <c r="N46" s="1" t="n">
        <v>862</v>
      </c>
      <c r="O46" s="1" t="n">
        <v>0</v>
      </c>
      <c r="P46" s="1" t="n">
        <v>0</v>
      </c>
      <c r="Q46" s="1" t="n">
        <v>0</v>
      </c>
      <c r="R46" s="3" t="n">
        <v>0</v>
      </c>
      <c r="S46" s="1" t="n">
        <v>97</v>
      </c>
      <c r="T46" s="1" t="n">
        <v>813</v>
      </c>
      <c r="U46" s="1" t="n">
        <v>0</v>
      </c>
      <c r="V46" s="1" t="n">
        <v>0</v>
      </c>
      <c r="W46" s="1" t="n">
        <v>0</v>
      </c>
      <c r="X46" s="4" t="n">
        <v>0</v>
      </c>
      <c r="Y46" s="1" t="n">
        <v>18</v>
      </c>
      <c r="Z46" s="1" t="n">
        <v>772</v>
      </c>
      <c r="AA46" s="1" t="n">
        <v>0</v>
      </c>
      <c r="AB46" s="1" t="n">
        <v>0</v>
      </c>
      <c r="AC46" s="1" t="n">
        <v>0</v>
      </c>
      <c r="AD46" s="3" t="n">
        <v>0</v>
      </c>
      <c r="AE46" s="1" t="n">
        <v>28</v>
      </c>
      <c r="AF46" s="1" t="n">
        <v>771</v>
      </c>
      <c r="AG46" s="1" t="n">
        <v>0</v>
      </c>
      <c r="AH46" s="1" t="n">
        <v>0</v>
      </c>
      <c r="AI46" s="1" t="n">
        <v>0</v>
      </c>
      <c r="AJ46" s="1" t="n">
        <v>0</v>
      </c>
    </row>
    <row r="47" customFormat="false" ht="14.5" hidden="false" customHeight="false" outlineLevel="0" collapsed="false">
      <c r="A47" s="1" t="s">
        <v>970</v>
      </c>
      <c r="B47" s="1" t="n">
        <v>18.6574</v>
      </c>
      <c r="C47" s="1" t="n">
        <v>46.25165</v>
      </c>
      <c r="D47" s="30" t="n">
        <f aca="false">(generell!$C$2-C47)/generell!$G$8*generell!$F$9+1</f>
        <v>34.0036590244297</v>
      </c>
      <c r="E47" s="30" t="n">
        <f aca="false">(B47-generell!$B$5)/generell!$G$10*generell!$F$11+1</f>
        <v>39.8431021199144</v>
      </c>
      <c r="F47" s="1" t="n">
        <v>9</v>
      </c>
      <c r="G47" s="1" t="n">
        <v>1179</v>
      </c>
      <c r="H47" s="1" t="n">
        <v>170</v>
      </c>
      <c r="I47" s="1" t="n">
        <v>2</v>
      </c>
      <c r="J47" s="1" t="n">
        <v>0</v>
      </c>
      <c r="K47" s="1" t="n">
        <v>0</v>
      </c>
      <c r="L47" s="2" t="n">
        <v>0</v>
      </c>
      <c r="M47" s="1" t="n">
        <v>31</v>
      </c>
      <c r="N47" s="1" t="n">
        <v>1256</v>
      </c>
      <c r="O47" s="1" t="n">
        <v>145</v>
      </c>
      <c r="P47" s="1" t="n">
        <v>0</v>
      </c>
      <c r="Q47" s="1" t="n">
        <v>0</v>
      </c>
      <c r="R47" s="3" t="n">
        <v>0</v>
      </c>
      <c r="S47" s="1" t="n">
        <v>9</v>
      </c>
      <c r="T47" s="1" t="n">
        <v>1357</v>
      </c>
      <c r="U47" s="1" t="n">
        <v>150</v>
      </c>
      <c r="V47" s="1" t="n">
        <v>0</v>
      </c>
      <c r="W47" s="1" t="n">
        <v>0</v>
      </c>
      <c r="X47" s="4" t="n">
        <v>0</v>
      </c>
      <c r="Y47" s="1" t="n">
        <v>40</v>
      </c>
      <c r="Z47" s="1" t="n">
        <v>1304</v>
      </c>
      <c r="AA47" s="1" t="n">
        <v>115</v>
      </c>
      <c r="AB47" s="1" t="n">
        <v>1</v>
      </c>
      <c r="AC47" s="1" t="n">
        <v>0</v>
      </c>
      <c r="AD47" s="3" t="n">
        <v>0</v>
      </c>
      <c r="AE47" s="1" t="n">
        <v>56</v>
      </c>
      <c r="AF47" s="1" t="n">
        <v>1379</v>
      </c>
      <c r="AG47" s="1" t="n">
        <v>7</v>
      </c>
      <c r="AH47" s="1" t="n">
        <v>0</v>
      </c>
      <c r="AI47" s="1" t="n">
        <v>0</v>
      </c>
      <c r="AJ47" s="1" t="n">
        <v>0</v>
      </c>
    </row>
    <row r="48" customFormat="false" ht="14.5" hidden="false" customHeight="false" outlineLevel="0" collapsed="false">
      <c r="A48" s="1" t="s">
        <v>971</v>
      </c>
      <c r="B48" s="1" t="n">
        <v>18.59</v>
      </c>
      <c r="C48" s="1" t="n">
        <v>46.25833</v>
      </c>
      <c r="D48" s="30" t="n">
        <f aca="false">(generell!$C$2-C48)/generell!$G$8*generell!$F$9+1</f>
        <v>33.6411263751412</v>
      </c>
      <c r="E48" s="30" t="n">
        <f aca="false">(B48-generell!$B$5)/generell!$G$10*generell!$F$11+1</f>
        <v>37.297259317995</v>
      </c>
      <c r="F48" s="1" t="n">
        <v>3</v>
      </c>
      <c r="G48" s="1" t="n">
        <v>88</v>
      </c>
      <c r="H48" s="1" t="n">
        <v>0</v>
      </c>
      <c r="I48" s="1" t="n">
        <v>0</v>
      </c>
      <c r="J48" s="1" t="n">
        <v>0</v>
      </c>
      <c r="K48" s="1" t="n">
        <v>0</v>
      </c>
      <c r="L48" s="2" t="n">
        <v>0</v>
      </c>
      <c r="M48" s="1" t="n">
        <v>6</v>
      </c>
      <c r="N48" s="1" t="n">
        <v>100</v>
      </c>
      <c r="O48" s="1" t="n">
        <v>0</v>
      </c>
      <c r="P48" s="1" t="n">
        <v>0</v>
      </c>
      <c r="Q48" s="1" t="n">
        <v>0</v>
      </c>
      <c r="R48" s="3" t="n">
        <v>0</v>
      </c>
      <c r="S48" s="1" t="n">
        <v>5</v>
      </c>
      <c r="T48" s="1" t="n">
        <v>93</v>
      </c>
      <c r="U48" s="1" t="n">
        <v>10</v>
      </c>
      <c r="V48" s="1" t="n">
        <v>3</v>
      </c>
      <c r="W48" s="1" t="n">
        <v>3</v>
      </c>
      <c r="X48" s="4" t="n">
        <v>0</v>
      </c>
      <c r="Y48" s="1" t="n">
        <v>4</v>
      </c>
      <c r="Z48" s="1" t="n">
        <v>107</v>
      </c>
      <c r="AA48" s="1" t="n">
        <v>0</v>
      </c>
      <c r="AB48" s="1" t="n">
        <v>0</v>
      </c>
      <c r="AC48" s="1" t="n">
        <v>0</v>
      </c>
      <c r="AD48" s="3" t="n">
        <v>0</v>
      </c>
      <c r="AE48" s="1" t="n">
        <v>6</v>
      </c>
      <c r="AF48" s="1" t="n">
        <v>99</v>
      </c>
      <c r="AG48" s="1" t="n">
        <v>0</v>
      </c>
      <c r="AH48" s="1" t="n">
        <v>0</v>
      </c>
      <c r="AI48" s="1" t="n">
        <v>0</v>
      </c>
      <c r="AJ48" s="1" t="n">
        <v>0</v>
      </c>
    </row>
    <row r="49" customFormat="false" ht="14.5" hidden="false" customHeight="false" outlineLevel="0" collapsed="false">
      <c r="A49" s="1" t="s">
        <v>972</v>
      </c>
      <c r="B49" s="1" t="n">
        <v>18.63838</v>
      </c>
      <c r="C49" s="1" t="n">
        <v>46.27519</v>
      </c>
      <c r="D49" s="30" t="n">
        <f aca="false">(generell!$C$2-C49)/generell!$G$8*generell!$F$9+1</f>
        <v>32.7261113351708</v>
      </c>
      <c r="E49" s="30" t="n">
        <f aca="false">(B49-generell!$B$5)/generell!$G$10*generell!$F$11+1</f>
        <v>39.1246758574144</v>
      </c>
      <c r="F49" s="1" t="n">
        <v>28</v>
      </c>
      <c r="G49" s="1" t="n">
        <v>826</v>
      </c>
      <c r="H49" s="1" t="n">
        <v>163</v>
      </c>
      <c r="I49" s="1" t="n">
        <v>0</v>
      </c>
      <c r="J49" s="1" t="n">
        <v>3</v>
      </c>
      <c r="K49" s="1" t="n">
        <v>0</v>
      </c>
      <c r="L49" s="2" t="n">
        <v>0</v>
      </c>
      <c r="M49" s="1" t="n">
        <v>26</v>
      </c>
      <c r="N49" s="1" t="n">
        <v>905</v>
      </c>
      <c r="O49" s="1" t="n">
        <v>152</v>
      </c>
      <c r="P49" s="1" t="n">
        <v>1</v>
      </c>
      <c r="Q49" s="1" t="n">
        <v>1</v>
      </c>
      <c r="R49" s="3" t="n">
        <v>0</v>
      </c>
      <c r="S49" s="1" t="n">
        <v>90</v>
      </c>
      <c r="T49" s="1" t="n">
        <v>863</v>
      </c>
      <c r="U49" s="1" t="n">
        <v>142</v>
      </c>
      <c r="V49" s="1" t="n">
        <v>0</v>
      </c>
      <c r="W49" s="1" t="n">
        <v>0</v>
      </c>
      <c r="X49" s="4" t="n">
        <v>0</v>
      </c>
      <c r="Y49" s="1" t="n">
        <v>40</v>
      </c>
      <c r="Z49" s="1" t="n">
        <v>913</v>
      </c>
      <c r="AA49" s="1" t="n">
        <v>131</v>
      </c>
      <c r="AB49" s="1" t="n">
        <v>1</v>
      </c>
      <c r="AC49" s="1" t="n">
        <v>3</v>
      </c>
      <c r="AD49" s="3" t="n">
        <v>0</v>
      </c>
      <c r="AE49" s="1" t="n">
        <v>360</v>
      </c>
      <c r="AF49" s="1" t="n">
        <v>994</v>
      </c>
      <c r="AG49" s="1" t="n">
        <v>12</v>
      </c>
      <c r="AH49" s="1" t="n">
        <v>3</v>
      </c>
      <c r="AI49" s="1" t="n">
        <v>1</v>
      </c>
      <c r="AJ49" s="1" t="n">
        <v>5</v>
      </c>
    </row>
    <row r="50" customFormat="false" ht="14.5" hidden="false" customHeight="false" outlineLevel="0" collapsed="false">
      <c r="A50" s="1" t="s">
        <v>973</v>
      </c>
      <c r="B50" s="1" t="n">
        <v>18.54277</v>
      </c>
      <c r="C50" s="1" t="n">
        <v>46.37596</v>
      </c>
      <c r="D50" s="30" t="n">
        <f aca="false">(generell!$C$2-C50)/generell!$G$8*generell!$F$9+1</f>
        <v>27.2571869236756</v>
      </c>
      <c r="E50" s="30" t="n">
        <f aca="false">(B50-generell!$B$5)/generell!$G$10*generell!$F$11+1</f>
        <v>35.5132807492317</v>
      </c>
      <c r="F50" s="1" t="n">
        <v>86</v>
      </c>
      <c r="G50" s="1" t="n">
        <v>242</v>
      </c>
      <c r="H50" s="1" t="n">
        <v>0</v>
      </c>
      <c r="I50" s="1" t="n">
        <v>0</v>
      </c>
      <c r="J50" s="1" t="n">
        <v>0</v>
      </c>
      <c r="K50" s="1" t="n">
        <v>0</v>
      </c>
      <c r="L50" s="2" t="n">
        <v>0</v>
      </c>
      <c r="M50" s="1" t="n">
        <v>143</v>
      </c>
      <c r="N50" s="1" t="n">
        <v>242</v>
      </c>
      <c r="O50" s="1" t="n">
        <v>0</v>
      </c>
      <c r="P50" s="1" t="n">
        <v>0</v>
      </c>
      <c r="Q50" s="1" t="n">
        <v>0</v>
      </c>
      <c r="R50" s="3" t="n">
        <v>0</v>
      </c>
      <c r="S50" s="1" t="n">
        <v>112</v>
      </c>
      <c r="T50" s="1" t="n">
        <v>278</v>
      </c>
      <c r="U50" s="1" t="n">
        <v>0</v>
      </c>
      <c r="V50" s="1" t="n">
        <v>0</v>
      </c>
      <c r="W50" s="1" t="n">
        <v>0</v>
      </c>
      <c r="X50" s="4" t="n">
        <v>0</v>
      </c>
      <c r="Y50" s="1" t="n">
        <v>52</v>
      </c>
      <c r="Z50" s="1" t="n">
        <v>341</v>
      </c>
      <c r="AA50" s="1" t="n">
        <v>0</v>
      </c>
      <c r="AB50" s="1" t="n">
        <v>0</v>
      </c>
      <c r="AC50" s="1" t="n">
        <v>0</v>
      </c>
      <c r="AD50" s="3" t="n">
        <v>0</v>
      </c>
      <c r="AE50" s="1" t="n">
        <v>66</v>
      </c>
      <c r="AF50" s="1" t="n">
        <v>327</v>
      </c>
      <c r="AG50" s="1" t="n">
        <v>0</v>
      </c>
      <c r="AH50" s="1" t="n">
        <v>0</v>
      </c>
      <c r="AI50" s="1" t="n">
        <v>0</v>
      </c>
      <c r="AJ50" s="1" t="n">
        <v>0</v>
      </c>
    </row>
    <row r="51" customFormat="false" ht="14.5" hidden="false" customHeight="false" outlineLevel="0" collapsed="false">
      <c r="A51" s="1" t="s">
        <v>974</v>
      </c>
      <c r="B51" s="1" t="n">
        <v>18.45617</v>
      </c>
      <c r="C51" s="1" t="n">
        <v>46.41029</v>
      </c>
      <c r="D51" s="30" t="n">
        <f aca="false">(generell!$C$2-C51)/generell!$G$8*generell!$F$9+1</f>
        <v>25.3940513173775</v>
      </c>
      <c r="E51" s="30" t="n">
        <f aca="false">(B51-generell!$B$5)/generell!$G$10*generell!$F$11+1</f>
        <v>32.2422126981008</v>
      </c>
      <c r="F51" s="1" t="n">
        <v>40</v>
      </c>
      <c r="G51" s="1" t="n">
        <v>2117</v>
      </c>
      <c r="H51" s="1" t="n">
        <v>1</v>
      </c>
      <c r="I51" s="1" t="n">
        <v>1</v>
      </c>
      <c r="J51" s="1" t="n">
        <v>0</v>
      </c>
      <c r="K51" s="1" t="n">
        <v>0</v>
      </c>
      <c r="L51" s="2" t="n">
        <v>0</v>
      </c>
      <c r="M51" s="1" t="n">
        <v>97</v>
      </c>
      <c r="N51" s="1" t="n">
        <v>2068</v>
      </c>
      <c r="O51" s="1" t="n">
        <v>0</v>
      </c>
      <c r="P51" s="1" t="n">
        <v>0</v>
      </c>
      <c r="Q51" s="1" t="n">
        <v>3</v>
      </c>
      <c r="R51" s="3" t="n">
        <v>0</v>
      </c>
      <c r="S51" s="1" t="n">
        <v>112</v>
      </c>
      <c r="T51" s="1" t="n">
        <v>2066</v>
      </c>
      <c r="U51" s="1" t="n">
        <v>0</v>
      </c>
      <c r="V51" s="1" t="n">
        <v>0</v>
      </c>
      <c r="W51" s="1" t="n">
        <v>0</v>
      </c>
      <c r="X51" s="4" t="n">
        <v>0</v>
      </c>
      <c r="Y51" s="1" t="n">
        <v>99</v>
      </c>
      <c r="Z51" s="1" t="n">
        <v>2024</v>
      </c>
      <c r="AA51" s="1" t="n">
        <v>0</v>
      </c>
      <c r="AB51" s="1" t="n">
        <v>0</v>
      </c>
      <c r="AC51" s="1" t="n">
        <v>4</v>
      </c>
      <c r="AD51" s="3" t="n">
        <v>0</v>
      </c>
      <c r="AE51" s="1" t="n">
        <v>154</v>
      </c>
      <c r="AF51" s="1" t="n">
        <v>2269</v>
      </c>
      <c r="AG51" s="1" t="n">
        <v>0</v>
      </c>
      <c r="AH51" s="1" t="n">
        <v>0</v>
      </c>
      <c r="AI51" s="1" t="n">
        <v>0</v>
      </c>
      <c r="AJ51" s="1" t="n">
        <v>0</v>
      </c>
    </row>
    <row r="52" customFormat="false" ht="14.5" hidden="false" customHeight="false" outlineLevel="0" collapsed="false">
      <c r="A52" s="1" t="s">
        <v>975</v>
      </c>
      <c r="B52" s="1" t="n">
        <v>18.43124</v>
      </c>
      <c r="C52" s="1" t="n">
        <v>46.26924</v>
      </c>
      <c r="D52" s="30" t="n">
        <f aca="false">(generell!$C$2-C52)/generell!$G$8*generell!$F$9+1</f>
        <v>33.0490258955398</v>
      </c>
      <c r="E52" s="30" t="n">
        <f aca="false">(B52-generell!$B$5)/generell!$G$10*generell!$F$11+1</f>
        <v>31.3005530385777</v>
      </c>
      <c r="F52" s="1" t="n">
        <v>921</v>
      </c>
      <c r="G52" s="1" t="n">
        <v>554</v>
      </c>
      <c r="H52" s="1" t="n">
        <v>0</v>
      </c>
      <c r="I52" s="1" t="n">
        <v>3</v>
      </c>
      <c r="J52" s="1" t="n">
        <v>0</v>
      </c>
      <c r="K52" s="1" t="n">
        <v>0</v>
      </c>
      <c r="L52" s="2" t="n">
        <v>0</v>
      </c>
      <c r="M52" s="1" t="n">
        <v>898</v>
      </c>
      <c r="N52" s="1" t="n">
        <v>766</v>
      </c>
      <c r="O52" s="1" t="n">
        <v>0</v>
      </c>
      <c r="P52" s="1" t="n">
        <v>0</v>
      </c>
      <c r="Q52" s="1" t="n">
        <v>13</v>
      </c>
      <c r="R52" s="3" t="n">
        <v>0</v>
      </c>
      <c r="S52" s="1" t="n">
        <v>815</v>
      </c>
      <c r="T52" s="1" t="n">
        <v>713</v>
      </c>
      <c r="U52" s="1" t="n">
        <v>1</v>
      </c>
      <c r="V52" s="1" t="n">
        <v>0</v>
      </c>
      <c r="W52" s="1" t="n">
        <v>9</v>
      </c>
      <c r="X52" s="4" t="n">
        <v>0</v>
      </c>
      <c r="Y52" s="1" t="n">
        <v>822</v>
      </c>
      <c r="Z52" s="1" t="n">
        <v>713</v>
      </c>
      <c r="AA52" s="1" t="n">
        <v>2</v>
      </c>
      <c r="AB52" s="1" t="n">
        <v>1</v>
      </c>
      <c r="AC52" s="1" t="n">
        <v>7</v>
      </c>
      <c r="AD52" s="3" t="n">
        <v>0</v>
      </c>
      <c r="AE52" s="1" t="n">
        <v>859</v>
      </c>
      <c r="AF52" s="1" t="n">
        <v>687</v>
      </c>
      <c r="AG52" s="1" t="n">
        <v>0</v>
      </c>
      <c r="AH52" s="1" t="n">
        <v>0</v>
      </c>
      <c r="AI52" s="1" t="n">
        <v>0</v>
      </c>
      <c r="AJ52" s="1" t="n">
        <v>17</v>
      </c>
    </row>
    <row r="53" customFormat="false" ht="14.5" hidden="false" customHeight="false" outlineLevel="0" collapsed="false">
      <c r="A53" s="1" t="s">
        <v>976</v>
      </c>
      <c r="B53" s="1" t="n">
        <v>18.48021</v>
      </c>
      <c r="C53" s="1" t="n">
        <v>46.36885</v>
      </c>
      <c r="D53" s="30" t="n">
        <f aca="false">(generell!$C$2-C53)/generell!$G$8*generell!$F$9+1</f>
        <v>27.6430562554779</v>
      </c>
      <c r="E53" s="30" t="n">
        <f aca="false">(B53-generell!$B$5)/generell!$G$10*generell!$F$11+1</f>
        <v>33.1502551455509</v>
      </c>
      <c r="F53" s="1" t="n">
        <v>9</v>
      </c>
      <c r="G53" s="1" t="n">
        <v>689</v>
      </c>
      <c r="H53" s="1" t="n">
        <v>1</v>
      </c>
      <c r="I53" s="1" t="n">
        <v>0</v>
      </c>
      <c r="J53" s="1" t="n">
        <v>0</v>
      </c>
      <c r="K53" s="1" t="n">
        <v>0</v>
      </c>
      <c r="L53" s="2" t="n">
        <v>0</v>
      </c>
      <c r="M53" s="1" t="n">
        <v>23</v>
      </c>
      <c r="N53" s="1" t="n">
        <v>649</v>
      </c>
      <c r="O53" s="1" t="n">
        <v>0</v>
      </c>
      <c r="P53" s="1" t="n">
        <v>0</v>
      </c>
      <c r="Q53" s="1" t="n">
        <v>0</v>
      </c>
      <c r="R53" s="3" t="n">
        <v>0</v>
      </c>
      <c r="S53" s="1" t="n">
        <v>14</v>
      </c>
      <c r="T53" s="1" t="n">
        <v>672</v>
      </c>
      <c r="U53" s="1" t="n">
        <v>0</v>
      </c>
      <c r="V53" s="1" t="n">
        <v>0</v>
      </c>
      <c r="W53" s="1" t="n">
        <v>0</v>
      </c>
      <c r="X53" s="4" t="n">
        <v>0</v>
      </c>
      <c r="Y53" s="1" t="n">
        <v>6</v>
      </c>
      <c r="Z53" s="1" t="n">
        <v>696</v>
      </c>
      <c r="AA53" s="1" t="n">
        <v>0</v>
      </c>
      <c r="AB53" s="1" t="n">
        <v>0</v>
      </c>
      <c r="AC53" s="1" t="n">
        <v>0</v>
      </c>
      <c r="AD53" s="3" t="n">
        <v>0</v>
      </c>
      <c r="AE53" s="1" t="n">
        <v>37</v>
      </c>
      <c r="AF53" s="1" t="n">
        <v>675</v>
      </c>
      <c r="AG53" s="1" t="n">
        <v>0</v>
      </c>
      <c r="AH53" s="1" t="n">
        <v>0</v>
      </c>
      <c r="AI53" s="1" t="n">
        <v>0</v>
      </c>
      <c r="AJ53" s="1" t="n">
        <v>0</v>
      </c>
    </row>
    <row r="54" customFormat="false" ht="14.5" hidden="false" customHeight="false" outlineLevel="0" collapsed="false">
      <c r="A54" s="1" t="s">
        <v>977</v>
      </c>
      <c r="B54" s="1" t="n">
        <v>18.41424</v>
      </c>
      <c r="C54" s="1" t="n">
        <v>46.38133</v>
      </c>
      <c r="D54" s="30" t="n">
        <f aca="false">(generell!$C$2-C54)/generell!$G$8*generell!$F$9+1</f>
        <v>26.9657497490231</v>
      </c>
      <c r="E54" s="30" t="n">
        <f aca="false">(B54-generell!$B$5)/generell!$G$10*generell!$F$11+1</f>
        <v>30.6584265158384</v>
      </c>
      <c r="F54" s="1" t="n">
        <v>339</v>
      </c>
      <c r="G54" s="1" t="n">
        <v>361</v>
      </c>
      <c r="H54" s="1" t="n">
        <v>0</v>
      </c>
      <c r="I54" s="1" t="n">
        <v>1</v>
      </c>
      <c r="J54" s="1" t="n">
        <v>0</v>
      </c>
      <c r="K54" s="1" t="n">
        <v>0</v>
      </c>
      <c r="L54" s="2" t="n">
        <v>0</v>
      </c>
      <c r="M54" s="1" t="n">
        <v>362</v>
      </c>
      <c r="N54" s="1" t="n">
        <v>366</v>
      </c>
      <c r="O54" s="1" t="n">
        <v>0</v>
      </c>
      <c r="P54" s="1" t="n">
        <v>0</v>
      </c>
      <c r="Q54" s="1" t="n">
        <v>0</v>
      </c>
      <c r="R54" s="3" t="n">
        <v>0</v>
      </c>
      <c r="S54" s="1" t="n">
        <v>325</v>
      </c>
      <c r="T54" s="1" t="n">
        <v>445</v>
      </c>
      <c r="U54" s="1" t="n">
        <v>0</v>
      </c>
      <c r="V54" s="1" t="n">
        <v>0</v>
      </c>
      <c r="W54" s="1" t="n">
        <v>1</v>
      </c>
      <c r="X54" s="4" t="n">
        <v>0</v>
      </c>
      <c r="Y54" s="1" t="n">
        <v>271</v>
      </c>
      <c r="Z54" s="1" t="n">
        <v>440</v>
      </c>
      <c r="AA54" s="1" t="n">
        <v>0</v>
      </c>
      <c r="AB54" s="1" t="n">
        <v>0</v>
      </c>
      <c r="AC54" s="1" t="n">
        <v>0</v>
      </c>
      <c r="AD54" s="3" t="n">
        <v>0</v>
      </c>
      <c r="AE54" s="1" t="n">
        <v>288</v>
      </c>
      <c r="AF54" s="1" t="n">
        <v>447</v>
      </c>
      <c r="AG54" s="1" t="n">
        <v>0</v>
      </c>
      <c r="AH54" s="1" t="n">
        <v>0</v>
      </c>
      <c r="AI54" s="1" t="n">
        <v>0</v>
      </c>
      <c r="AJ54" s="1" t="n">
        <v>0</v>
      </c>
    </row>
    <row r="55" customFormat="false" ht="14.5" hidden="false" customHeight="false" outlineLevel="0" collapsed="false">
      <c r="A55" s="1" t="s">
        <v>978</v>
      </c>
      <c r="B55" s="1" t="n">
        <v>18.44484</v>
      </c>
      <c r="C55" s="1" t="n">
        <v>46.37536</v>
      </c>
      <c r="D55" s="30" t="n">
        <f aca="false">(generell!$C$2-C55)/generell!$G$8*generell!$F$9+1</f>
        <v>27.2897497364858</v>
      </c>
      <c r="E55" s="30" t="n">
        <f aca="false">(B55-generell!$B$5)/generell!$G$10*generell!$F$11+1</f>
        <v>31.8142542567692</v>
      </c>
      <c r="F55" s="1" t="n">
        <v>10</v>
      </c>
      <c r="G55" s="1" t="n">
        <v>476</v>
      </c>
      <c r="H55" s="1" t="n">
        <v>0</v>
      </c>
      <c r="I55" s="1" t="n">
        <v>0</v>
      </c>
      <c r="J55" s="1" t="n">
        <v>0</v>
      </c>
      <c r="K55" s="1" t="n">
        <v>0</v>
      </c>
      <c r="L55" s="2" t="n">
        <v>0</v>
      </c>
      <c r="M55" s="1" t="n">
        <v>8</v>
      </c>
      <c r="N55" s="1" t="n">
        <v>570</v>
      </c>
      <c r="O55" s="1" t="n">
        <v>0</v>
      </c>
      <c r="P55" s="1" t="n">
        <v>0</v>
      </c>
      <c r="Q55" s="1" t="n">
        <v>0</v>
      </c>
      <c r="R55" s="3" t="n">
        <v>0</v>
      </c>
      <c r="S55" s="1" t="n">
        <v>14</v>
      </c>
      <c r="T55" s="1" t="n">
        <v>578</v>
      </c>
      <c r="U55" s="1" t="n">
        <v>0</v>
      </c>
      <c r="V55" s="1" t="n">
        <v>0</v>
      </c>
      <c r="W55" s="1" t="n">
        <v>0</v>
      </c>
      <c r="X55" s="4" t="n">
        <v>0</v>
      </c>
      <c r="Y55" s="1" t="n">
        <v>8</v>
      </c>
      <c r="Z55" s="1" t="n">
        <v>582</v>
      </c>
      <c r="AA55" s="1" t="n">
        <v>0</v>
      </c>
      <c r="AB55" s="1" t="n">
        <v>0</v>
      </c>
      <c r="AC55" s="1" t="n">
        <v>0</v>
      </c>
      <c r="AD55" s="3" t="n">
        <v>0</v>
      </c>
      <c r="AE55" s="1" t="n">
        <v>14</v>
      </c>
      <c r="AF55" s="1" t="n">
        <v>606</v>
      </c>
      <c r="AG55" s="1" t="n">
        <v>0</v>
      </c>
      <c r="AH55" s="1" t="n">
        <v>0</v>
      </c>
      <c r="AI55" s="1" t="n">
        <v>0</v>
      </c>
      <c r="AJ55" s="1" t="n">
        <v>0</v>
      </c>
    </row>
    <row r="56" customFormat="false" ht="14.5" hidden="false" customHeight="false" outlineLevel="0" collapsed="false">
      <c r="A56" s="1" t="s">
        <v>979</v>
      </c>
      <c r="B56" s="1" t="n">
        <v>18.41635</v>
      </c>
      <c r="C56" s="1" t="n">
        <v>46.39454</v>
      </c>
      <c r="D56" s="30" t="n">
        <f aca="false">(generell!$C$2-C56)/generell!$G$8*generell!$F$9+1</f>
        <v>26.2488251536489</v>
      </c>
      <c r="E56" s="30" t="n">
        <f aca="false">(B56-generell!$B$5)/generell!$G$10*generell!$F$11+1</f>
        <v>30.7381257489549</v>
      </c>
      <c r="F56" s="1" t="n">
        <v>5</v>
      </c>
      <c r="G56" s="1" t="n">
        <v>812</v>
      </c>
      <c r="H56" s="1" t="n">
        <v>0</v>
      </c>
      <c r="I56" s="1" t="n">
        <v>0</v>
      </c>
      <c r="J56" s="1" t="n">
        <v>0</v>
      </c>
      <c r="K56" s="1" t="n">
        <v>0</v>
      </c>
      <c r="L56" s="2" t="n">
        <v>0</v>
      </c>
      <c r="M56" s="1" t="n">
        <v>24</v>
      </c>
      <c r="N56" s="1" t="n">
        <v>854</v>
      </c>
      <c r="O56" s="1" t="n">
        <v>2</v>
      </c>
      <c r="P56" s="1" t="n">
        <v>0</v>
      </c>
      <c r="Q56" s="1" t="n">
        <v>1</v>
      </c>
      <c r="R56" s="3" t="n">
        <v>0</v>
      </c>
      <c r="S56" s="1" t="n">
        <v>42</v>
      </c>
      <c r="T56" s="1" t="n">
        <v>832</v>
      </c>
      <c r="U56" s="1" t="n">
        <v>2</v>
      </c>
      <c r="V56" s="1" t="n">
        <v>0</v>
      </c>
      <c r="W56" s="1" t="n">
        <v>0</v>
      </c>
      <c r="X56" s="4" t="n">
        <v>0</v>
      </c>
      <c r="Y56" s="1" t="n">
        <v>38</v>
      </c>
      <c r="Z56" s="1" t="n">
        <v>809</v>
      </c>
      <c r="AA56" s="1" t="n">
        <v>1</v>
      </c>
      <c r="AB56" s="1" t="n">
        <v>0</v>
      </c>
      <c r="AC56" s="1" t="n">
        <v>0</v>
      </c>
      <c r="AD56" s="3" t="n">
        <v>0</v>
      </c>
      <c r="AE56" s="1" t="n">
        <v>42</v>
      </c>
      <c r="AF56" s="1" t="n">
        <v>850</v>
      </c>
      <c r="AG56" s="1" t="n">
        <v>0</v>
      </c>
      <c r="AH56" s="1" t="n">
        <v>0</v>
      </c>
      <c r="AI56" s="1" t="n">
        <v>0</v>
      </c>
      <c r="AJ56" s="1" t="n">
        <v>0</v>
      </c>
    </row>
    <row r="57" customFormat="false" ht="14.5" hidden="false" customHeight="false" outlineLevel="0" collapsed="false">
      <c r="A57" s="1" t="s">
        <v>980</v>
      </c>
      <c r="B57" s="1" t="n">
        <v>18.56577</v>
      </c>
      <c r="C57" s="1" t="n">
        <v>46.41084</v>
      </c>
      <c r="D57" s="30" t="n">
        <f aca="false">(generell!$C$2-C57)/generell!$G$8*generell!$F$9+1</f>
        <v>25.3642020723015</v>
      </c>
      <c r="E57" s="30" t="n">
        <f aca="false">(B57-generell!$B$5)/generell!$G$10*generell!$F$11+1</f>
        <v>36.3820401623496</v>
      </c>
      <c r="F57" s="1" t="n">
        <v>850</v>
      </c>
      <c r="G57" s="1" t="n">
        <v>1110</v>
      </c>
      <c r="H57" s="1" t="n">
        <v>0</v>
      </c>
      <c r="I57" s="1" t="n">
        <v>1</v>
      </c>
      <c r="J57" s="1" t="n">
        <v>2</v>
      </c>
      <c r="K57" s="1" t="n">
        <v>0</v>
      </c>
      <c r="L57" s="2" t="n">
        <v>0</v>
      </c>
      <c r="M57" s="1" t="n">
        <v>914</v>
      </c>
      <c r="N57" s="1" t="n">
        <v>1146</v>
      </c>
      <c r="O57" s="1" t="n">
        <v>0</v>
      </c>
      <c r="P57" s="1" t="n">
        <v>0</v>
      </c>
      <c r="Q57" s="1" t="n">
        <v>0</v>
      </c>
      <c r="R57" s="3" t="n">
        <v>0</v>
      </c>
      <c r="S57" s="1" t="n">
        <v>1099</v>
      </c>
      <c r="T57" s="1" t="n">
        <v>954</v>
      </c>
      <c r="U57" s="1" t="n">
        <v>0</v>
      </c>
      <c r="V57" s="1" t="n">
        <v>0</v>
      </c>
      <c r="W57" s="1" t="n">
        <v>0</v>
      </c>
      <c r="X57" s="4" t="n">
        <v>0</v>
      </c>
      <c r="Y57" s="1" t="n">
        <v>922</v>
      </c>
      <c r="Z57" s="1" t="n">
        <v>1123</v>
      </c>
      <c r="AA57" s="1" t="n">
        <v>0</v>
      </c>
      <c r="AB57" s="1" t="n">
        <v>0</v>
      </c>
      <c r="AC57" s="1" t="n">
        <v>1</v>
      </c>
      <c r="AD57" s="3" t="n">
        <v>0</v>
      </c>
      <c r="AE57" s="1" t="n">
        <v>872</v>
      </c>
      <c r="AF57" s="1" t="n">
        <v>1001</v>
      </c>
      <c r="AG57" s="1" t="n">
        <v>0</v>
      </c>
      <c r="AH57" s="1" t="n">
        <v>0</v>
      </c>
      <c r="AI57" s="1" t="n">
        <v>0</v>
      </c>
      <c r="AJ57" s="1" t="n">
        <v>1</v>
      </c>
    </row>
    <row r="58" customFormat="false" ht="14.5" hidden="false" customHeight="false" outlineLevel="0" collapsed="false">
      <c r="D58" s="30"/>
      <c r="E58" s="30"/>
    </row>
    <row r="59" customFormat="false" ht="14.5" hidden="false" customHeight="false" outlineLevel="0" collapsed="false">
      <c r="A59" s="12" t="s">
        <v>981</v>
      </c>
      <c r="B59" s="12"/>
      <c r="C59" s="12"/>
      <c r="D59" s="30"/>
      <c r="E59" s="30"/>
      <c r="F59" s="1" t="n">
        <f aca="false">SUM(F60:F75)</f>
        <v>42580</v>
      </c>
      <c r="G59" s="1" t="n">
        <f aca="false">SUM(G60:G75)</f>
        <v>7453</v>
      </c>
      <c r="H59" s="1" t="n">
        <f aca="false">SUM(H60:H75)</f>
        <v>16</v>
      </c>
      <c r="I59" s="1" t="n">
        <f aca="false">SUM(I60:I75)</f>
        <v>34</v>
      </c>
      <c r="J59" s="1" t="n">
        <f aca="false">SUM(J60:J75)</f>
        <v>102</v>
      </c>
      <c r="K59" s="1" t="n">
        <f aca="false">SUM(K60:K75)</f>
        <v>0</v>
      </c>
      <c r="L59" s="2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3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4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3" t="n">
        <v>0</v>
      </c>
      <c r="AE59" s="1" t="n">
        <v>0</v>
      </c>
      <c r="AF59" s="1" t="n">
        <v>0</v>
      </c>
      <c r="AG59" s="1" t="n">
        <v>0</v>
      </c>
      <c r="AH59" s="1" t="n">
        <v>0</v>
      </c>
      <c r="AI59" s="1" t="n">
        <v>0</v>
      </c>
      <c r="AJ59" s="1" t="n">
        <v>0</v>
      </c>
    </row>
    <row r="60" customFormat="false" ht="14.5" hidden="false" customHeight="false" outlineLevel="0" collapsed="false">
      <c r="A60" s="1" t="s">
        <v>982</v>
      </c>
      <c r="B60" s="1" t="n">
        <v>18.66723</v>
      </c>
      <c r="C60" s="1" t="n">
        <v>46.67745</v>
      </c>
      <c r="D60" s="30" t="n">
        <f aca="false">(generell!$C$2-C60)/generell!$G$8*generell!$F$9+1</f>
        <v>10.8949162000303</v>
      </c>
      <c r="E60" s="30" t="n">
        <f aca="false">(B60-generell!$B$5)/generell!$G$10*generell!$F$11+1</f>
        <v>40.2144023386514</v>
      </c>
      <c r="F60" s="1" t="n">
        <v>152</v>
      </c>
      <c r="G60" s="1" t="n">
        <v>989</v>
      </c>
      <c r="H60" s="1" t="n">
        <v>0</v>
      </c>
      <c r="I60" s="1" t="n">
        <v>0</v>
      </c>
      <c r="J60" s="1" t="n">
        <v>0</v>
      </c>
      <c r="K60" s="1" t="n">
        <v>0</v>
      </c>
      <c r="L60" s="2" t="n">
        <v>0</v>
      </c>
      <c r="M60" s="1" t="n">
        <v>189</v>
      </c>
      <c r="N60" s="1" t="n">
        <v>942</v>
      </c>
      <c r="O60" s="1" t="n">
        <v>0</v>
      </c>
      <c r="P60" s="1" t="n">
        <v>0</v>
      </c>
      <c r="Q60" s="1" t="s">
        <v>983</v>
      </c>
      <c r="R60" s="3" t="n">
        <v>0</v>
      </c>
      <c r="S60" s="1" t="n">
        <v>219</v>
      </c>
      <c r="T60" s="1" t="n">
        <v>802</v>
      </c>
      <c r="U60" s="1" t="n">
        <v>0</v>
      </c>
      <c r="V60" s="1" t="n">
        <v>0</v>
      </c>
      <c r="W60" s="1" t="s">
        <v>984</v>
      </c>
      <c r="X60" s="4" t="n">
        <v>0</v>
      </c>
      <c r="Y60" s="1" t="n">
        <v>61</v>
      </c>
      <c r="Z60" s="1" t="n">
        <v>964</v>
      </c>
      <c r="AA60" s="1" t="n">
        <v>0</v>
      </c>
      <c r="AB60" s="1" t="n">
        <v>0</v>
      </c>
      <c r="AC60" s="1" t="n">
        <v>0</v>
      </c>
      <c r="AD60" s="3" t="n">
        <v>0</v>
      </c>
      <c r="AE60" s="1" t="n">
        <v>506</v>
      </c>
      <c r="AF60" s="1" t="n">
        <v>877</v>
      </c>
      <c r="AG60" s="1" t="n">
        <v>0</v>
      </c>
      <c r="AH60" s="1" t="n">
        <v>0</v>
      </c>
      <c r="AI60" s="1" t="n">
        <v>0</v>
      </c>
      <c r="AJ60" s="1" t="n">
        <v>0</v>
      </c>
    </row>
    <row r="61" customFormat="false" ht="14.5" hidden="false" customHeight="false" outlineLevel="0" collapsed="false">
      <c r="A61" s="1" t="s">
        <v>985</v>
      </c>
      <c r="B61" s="1" t="n">
        <v>18.96736</v>
      </c>
      <c r="C61" s="1" t="n">
        <v>46.74102</v>
      </c>
      <c r="D61" s="30" t="n">
        <f aca="false">(generell!$C$2-C61)/generell!$G$8*generell!$F$9+1</f>
        <v>7.4448861827756</v>
      </c>
      <c r="E61" s="30" t="n">
        <f aca="false">(B61-generell!$B$5)/generell!$G$10*generell!$F$11+1</f>
        <v>51.550957236872</v>
      </c>
      <c r="F61" s="1" t="n">
        <v>4167</v>
      </c>
      <c r="G61" s="1" t="n">
        <v>21</v>
      </c>
      <c r="H61" s="1" t="n">
        <v>0</v>
      </c>
      <c r="I61" s="1" t="n">
        <v>0</v>
      </c>
      <c r="J61" s="1" t="n">
        <v>0</v>
      </c>
      <c r="K61" s="1" t="n">
        <v>0</v>
      </c>
      <c r="L61" s="2" t="n">
        <v>0</v>
      </c>
      <c r="M61" s="1" t="n">
        <v>4361</v>
      </c>
      <c r="N61" s="1" t="n">
        <v>22</v>
      </c>
      <c r="O61" s="1" t="n">
        <v>0</v>
      </c>
      <c r="P61" s="1" t="n">
        <v>1</v>
      </c>
      <c r="Q61" s="1" t="n">
        <v>7</v>
      </c>
      <c r="R61" s="3" t="n">
        <v>0</v>
      </c>
      <c r="S61" s="1" t="n">
        <v>4577</v>
      </c>
      <c r="T61" s="1" t="n">
        <v>5</v>
      </c>
      <c r="U61" s="1" t="n">
        <v>5</v>
      </c>
      <c r="V61" s="1" t="n">
        <v>0</v>
      </c>
      <c r="W61" s="1" t="n">
        <v>2</v>
      </c>
      <c r="X61" s="4" t="n">
        <v>0</v>
      </c>
      <c r="Y61" s="1" t="n">
        <v>4271</v>
      </c>
      <c r="Z61" s="1" t="n">
        <v>32</v>
      </c>
      <c r="AA61" s="1" t="n">
        <v>2</v>
      </c>
      <c r="AB61" s="1" t="n">
        <v>1</v>
      </c>
      <c r="AC61" s="1" t="n">
        <v>2</v>
      </c>
      <c r="AD61" s="3" t="n">
        <v>0</v>
      </c>
      <c r="AE61" s="1" t="n">
        <v>4153</v>
      </c>
      <c r="AF61" s="1" t="n">
        <v>11</v>
      </c>
      <c r="AG61" s="1" t="n">
        <v>0</v>
      </c>
      <c r="AH61" s="1" t="n">
        <v>0</v>
      </c>
      <c r="AI61" s="1" t="n">
        <v>0</v>
      </c>
      <c r="AJ61" s="1" t="n">
        <v>4</v>
      </c>
    </row>
    <row r="62" customFormat="false" ht="14.5" hidden="false" customHeight="false" outlineLevel="0" collapsed="false">
      <c r="A62" s="1" t="s">
        <v>986</v>
      </c>
      <c r="B62" s="1" t="n">
        <v>18.65565</v>
      </c>
      <c r="C62" s="1" t="n">
        <v>46.62749</v>
      </c>
      <c r="D62" s="30" t="n">
        <f aca="false">(generell!$C$2-C62)/generell!$G$8*generell!$F$9+1</f>
        <v>13.6063130800372</v>
      </c>
      <c r="E62" s="30" t="n">
        <f aca="false">(B62-generell!$B$5)/generell!$G$10*generell!$F$11+1</f>
        <v>39.7770008602208</v>
      </c>
      <c r="F62" s="1" t="n">
        <v>2597</v>
      </c>
      <c r="G62" s="1" t="n">
        <v>49</v>
      </c>
      <c r="H62" s="1" t="n">
        <v>0</v>
      </c>
      <c r="I62" s="1" t="n">
        <v>1</v>
      </c>
      <c r="J62" s="1" t="n">
        <v>9</v>
      </c>
      <c r="K62" s="1" t="n">
        <v>0</v>
      </c>
      <c r="L62" s="2" t="n">
        <v>0</v>
      </c>
      <c r="M62" s="1" t="n">
        <v>3077</v>
      </c>
      <c r="N62" s="1" t="n">
        <v>32</v>
      </c>
      <c r="O62" s="1" t="n">
        <v>1</v>
      </c>
      <c r="P62" s="1" t="n">
        <v>0</v>
      </c>
      <c r="Q62" s="1" t="n">
        <v>12</v>
      </c>
      <c r="R62" s="3" t="n">
        <v>0</v>
      </c>
      <c r="S62" s="1" t="n">
        <v>3378</v>
      </c>
      <c r="T62" s="1" t="n">
        <v>30</v>
      </c>
      <c r="U62" s="1" t="n">
        <v>1</v>
      </c>
      <c r="V62" s="1" t="n">
        <v>1</v>
      </c>
      <c r="W62" s="1" t="s">
        <v>987</v>
      </c>
      <c r="X62" s="4" t="n">
        <v>0</v>
      </c>
      <c r="Y62" s="1" t="n">
        <v>3725</v>
      </c>
      <c r="Z62" s="1" t="n">
        <v>33</v>
      </c>
      <c r="AA62" s="1" t="n">
        <v>2</v>
      </c>
      <c r="AB62" s="1" t="n">
        <v>0</v>
      </c>
      <c r="AC62" s="1" t="n">
        <v>6</v>
      </c>
      <c r="AD62" s="3" t="n">
        <v>0</v>
      </c>
      <c r="AE62" s="1" t="n">
        <v>3564</v>
      </c>
      <c r="AF62" s="1" t="n">
        <v>22</v>
      </c>
      <c r="AG62" s="1" t="n">
        <v>1</v>
      </c>
      <c r="AH62" s="1" t="n">
        <v>0</v>
      </c>
      <c r="AI62" s="1" t="n">
        <v>0</v>
      </c>
      <c r="AJ62" s="1" t="n">
        <v>4</v>
      </c>
    </row>
    <row r="63" customFormat="false" ht="14.5" hidden="false" customHeight="false" outlineLevel="0" collapsed="false">
      <c r="A63" s="1" t="s">
        <v>988</v>
      </c>
      <c r="B63" s="1" t="n">
        <v>18.81925</v>
      </c>
      <c r="C63" s="1" t="n">
        <v>46.46476</v>
      </c>
      <c r="D63" s="30" t="n">
        <f aca="false">(generell!$C$2-C63)/generell!$G$8*generell!$F$9+1</f>
        <v>22.4378906277464</v>
      </c>
      <c r="E63" s="30" t="n">
        <f aca="false">(B63-generell!$B$5)/generell!$G$10*generell!$F$11+1</f>
        <v>45.9565243378767</v>
      </c>
      <c r="F63" s="1" t="n">
        <v>4794</v>
      </c>
      <c r="G63" s="1" t="n">
        <v>17</v>
      </c>
      <c r="H63" s="1" t="n">
        <v>0</v>
      </c>
      <c r="I63" s="1" t="n">
        <v>0</v>
      </c>
      <c r="J63" s="1" t="n">
        <v>0</v>
      </c>
      <c r="K63" s="1" t="n">
        <v>0</v>
      </c>
      <c r="L63" s="2" t="n">
        <v>0</v>
      </c>
      <c r="M63" s="1" t="n">
        <v>5461</v>
      </c>
      <c r="N63" s="1" t="n">
        <v>44</v>
      </c>
      <c r="O63" s="1" t="n">
        <v>3</v>
      </c>
      <c r="P63" s="1" t="n">
        <v>0</v>
      </c>
      <c r="Q63" s="1" t="n">
        <v>24</v>
      </c>
      <c r="R63" s="3" t="n">
        <v>0</v>
      </c>
      <c r="S63" s="1" t="n">
        <v>5975</v>
      </c>
      <c r="T63" s="1" t="n">
        <v>29</v>
      </c>
      <c r="U63" s="1" t="n">
        <v>0</v>
      </c>
      <c r="V63" s="1" t="n">
        <v>3</v>
      </c>
      <c r="W63" s="1" t="n">
        <v>8</v>
      </c>
      <c r="X63" s="4" t="n">
        <v>0</v>
      </c>
      <c r="Y63" s="1" t="n">
        <v>4945</v>
      </c>
      <c r="Z63" s="1" t="n">
        <v>14</v>
      </c>
      <c r="AA63" s="1" t="n">
        <v>7</v>
      </c>
      <c r="AB63" s="1" t="n">
        <v>0</v>
      </c>
      <c r="AC63" s="1" t="n">
        <v>11</v>
      </c>
      <c r="AD63" s="3" t="n">
        <v>0</v>
      </c>
      <c r="AE63" s="1" t="n">
        <v>4730</v>
      </c>
      <c r="AF63" s="1" t="n">
        <v>8</v>
      </c>
      <c r="AG63" s="1" t="n">
        <v>1</v>
      </c>
      <c r="AH63" s="1" t="n">
        <v>0</v>
      </c>
      <c r="AI63" s="1" t="n">
        <v>1</v>
      </c>
      <c r="AJ63" s="1" t="n">
        <v>1</v>
      </c>
    </row>
    <row r="64" customFormat="false" ht="14.5" hidden="false" customHeight="false" outlineLevel="0" collapsed="false">
      <c r="A64" s="1" t="s">
        <v>989</v>
      </c>
      <c r="B64" s="1" t="n">
        <v>18.92638</v>
      </c>
      <c r="C64" s="1" t="n">
        <v>46.80799</v>
      </c>
      <c r="D64" s="30" t="n">
        <f aca="false">(generell!$C$2-C64)/generell!$G$8*generell!$F$9+1</f>
        <v>3.81033355959577</v>
      </c>
      <c r="E64" s="30" t="n">
        <f aca="false">(B64-generell!$B$5)/generell!$G$10*generell!$F$11+1</f>
        <v>50.0030545955864</v>
      </c>
      <c r="F64" s="1" t="n">
        <v>11967</v>
      </c>
      <c r="G64" s="1" t="n">
        <v>119</v>
      </c>
      <c r="H64" s="1" t="n">
        <v>14</v>
      </c>
      <c r="I64" s="1" t="n">
        <v>18</v>
      </c>
      <c r="J64" s="1" t="n">
        <v>0</v>
      </c>
      <c r="K64" s="1" t="n">
        <v>0</v>
      </c>
      <c r="L64" s="2" t="n">
        <v>0</v>
      </c>
      <c r="M64" s="1" t="n">
        <v>12024</v>
      </c>
      <c r="N64" s="1" t="n">
        <v>62</v>
      </c>
      <c r="O64" s="1" t="n">
        <v>7</v>
      </c>
      <c r="P64" s="1" t="n">
        <v>6</v>
      </c>
      <c r="Q64" s="1" t="n">
        <v>18</v>
      </c>
      <c r="R64" s="3" t="n">
        <v>0</v>
      </c>
      <c r="S64" s="1" t="n">
        <v>11995</v>
      </c>
      <c r="T64" s="1" t="n">
        <v>53</v>
      </c>
      <c r="U64" s="1" t="n">
        <v>11</v>
      </c>
      <c r="V64" s="1" t="n">
        <v>11</v>
      </c>
      <c r="W64" s="1" t="n">
        <v>14</v>
      </c>
      <c r="X64" s="4" t="n">
        <v>0</v>
      </c>
      <c r="Y64" s="1" t="n">
        <v>11598</v>
      </c>
      <c r="Z64" s="1" t="n">
        <v>93</v>
      </c>
      <c r="AA64" s="1" t="n">
        <v>9</v>
      </c>
      <c r="AB64" s="1" t="n">
        <v>12</v>
      </c>
      <c r="AC64" s="1" t="n">
        <v>13</v>
      </c>
      <c r="AD64" s="3" t="n">
        <v>0</v>
      </c>
      <c r="AE64" s="1" t="n">
        <v>11262</v>
      </c>
      <c r="AF64" s="1" t="n">
        <v>46</v>
      </c>
      <c r="AG64" s="1" t="n">
        <v>5</v>
      </c>
      <c r="AH64" s="1" t="n">
        <v>8</v>
      </c>
      <c r="AI64" s="1" t="n">
        <v>3</v>
      </c>
      <c r="AJ64" s="1" t="n">
        <v>6</v>
      </c>
    </row>
    <row r="65" customFormat="false" ht="14.5" hidden="false" customHeight="false" outlineLevel="0" collapsed="false">
      <c r="A65" s="1" t="s">
        <v>990</v>
      </c>
      <c r="B65" s="1" t="n">
        <v>18.90381</v>
      </c>
      <c r="C65" s="1" t="n">
        <v>46.49296</v>
      </c>
      <c r="D65" s="30" t="n">
        <f aca="false">(generell!$C$2-C65)/generell!$G$8*generell!$F$9+1</f>
        <v>20.9074384256609</v>
      </c>
      <c r="E65" s="30" t="n">
        <f aca="false">(B65-generell!$B$5)/generell!$G$10*generell!$F$11+1</f>
        <v>49.1505372062789</v>
      </c>
      <c r="F65" s="1" t="n">
        <v>1665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2" t="n">
        <v>0</v>
      </c>
      <c r="M65" s="1" t="n">
        <v>1576</v>
      </c>
      <c r="N65" s="1" t="n">
        <v>1</v>
      </c>
      <c r="O65" s="1" t="n">
        <v>0</v>
      </c>
      <c r="P65" s="1" t="n">
        <v>0</v>
      </c>
      <c r="Q65" s="1" t="n">
        <v>1</v>
      </c>
      <c r="R65" s="3" t="n">
        <v>0</v>
      </c>
      <c r="S65" s="1" t="n">
        <v>1663</v>
      </c>
      <c r="T65" s="1" t="n">
        <v>10</v>
      </c>
      <c r="U65" s="1" t="n">
        <v>0</v>
      </c>
      <c r="V65" s="1" t="n">
        <v>0</v>
      </c>
      <c r="W65" s="1" t="n">
        <v>9</v>
      </c>
      <c r="X65" s="4" t="n">
        <v>0</v>
      </c>
      <c r="Y65" s="1" t="n">
        <v>1795</v>
      </c>
      <c r="Z65" s="1" t="n">
        <v>4</v>
      </c>
      <c r="AA65" s="1" t="n">
        <v>19</v>
      </c>
      <c r="AB65" s="1" t="n">
        <v>2</v>
      </c>
      <c r="AC65" s="1" t="n">
        <v>0</v>
      </c>
      <c r="AD65" s="3" t="n">
        <v>0</v>
      </c>
      <c r="AE65" s="1" t="n">
        <v>1789</v>
      </c>
      <c r="AF65" s="1" t="n">
        <v>6</v>
      </c>
      <c r="AG65" s="1" t="n">
        <v>1</v>
      </c>
      <c r="AH65" s="1" t="n">
        <v>1</v>
      </c>
      <c r="AI65" s="1" t="n">
        <v>0</v>
      </c>
      <c r="AJ65" s="1" t="n">
        <v>0</v>
      </c>
    </row>
    <row r="66" customFormat="false" ht="14.5" hidden="false" customHeight="false" outlineLevel="0" collapsed="false">
      <c r="A66" s="1" t="s">
        <v>991</v>
      </c>
      <c r="B66" s="1" t="n">
        <v>18.71117</v>
      </c>
      <c r="C66" s="1" t="n">
        <v>46.52878</v>
      </c>
      <c r="D66" s="30" t="n">
        <f aca="false">(generell!$C$2-C66)/generell!$G$8*generell!$F$9+1</f>
        <v>18.963438500884</v>
      </c>
      <c r="E66" s="30" t="n">
        <f aca="false">(B66-generell!$B$5)/generell!$G$10*generell!$F$11+1</f>
        <v>41.8741105391905</v>
      </c>
      <c r="F66" s="1" t="n">
        <v>1665</v>
      </c>
      <c r="G66" s="1" t="n">
        <v>13</v>
      </c>
      <c r="H66" s="1" t="n">
        <v>0</v>
      </c>
      <c r="I66" s="1" t="n">
        <v>0</v>
      </c>
      <c r="J66" s="1" t="n">
        <v>0</v>
      </c>
      <c r="K66" s="1" t="n">
        <v>0</v>
      </c>
      <c r="L66" s="2" t="n">
        <v>0</v>
      </c>
      <c r="M66" s="1" t="n">
        <v>2794</v>
      </c>
      <c r="N66" s="1" t="n">
        <v>18</v>
      </c>
      <c r="O66" s="1" t="n">
        <v>1</v>
      </c>
      <c r="P66" s="1" t="n">
        <v>3</v>
      </c>
      <c r="Q66" s="1" t="n">
        <v>3</v>
      </c>
      <c r="R66" s="3" t="n">
        <v>0</v>
      </c>
      <c r="S66" s="1" t="n">
        <v>3092</v>
      </c>
      <c r="T66" s="1" t="n">
        <v>541</v>
      </c>
      <c r="U66" s="1" t="n">
        <v>0</v>
      </c>
      <c r="V66" s="1" t="n">
        <v>3</v>
      </c>
      <c r="W66" s="1" t="n">
        <v>16</v>
      </c>
      <c r="X66" s="4" t="n">
        <v>0</v>
      </c>
      <c r="Y66" s="1" t="n">
        <v>3360</v>
      </c>
      <c r="Z66" s="1" t="n">
        <v>422</v>
      </c>
      <c r="AA66" s="1" t="n">
        <v>0</v>
      </c>
      <c r="AB66" s="1" t="n">
        <v>1</v>
      </c>
      <c r="AC66" s="1" t="n">
        <v>0</v>
      </c>
      <c r="AD66" s="3" t="n">
        <v>0</v>
      </c>
      <c r="AE66" s="1" t="n">
        <v>3408</v>
      </c>
      <c r="AF66" s="1" t="n">
        <v>91</v>
      </c>
      <c r="AG66" s="1" t="n">
        <v>0</v>
      </c>
      <c r="AH66" s="1" t="n">
        <v>0</v>
      </c>
      <c r="AI66" s="1" t="n">
        <v>0</v>
      </c>
      <c r="AJ66" s="1" t="n">
        <v>0</v>
      </c>
    </row>
    <row r="67" customFormat="false" ht="14.5" hidden="false" customHeight="false" outlineLevel="0" collapsed="false">
      <c r="A67" s="1" t="s">
        <v>992</v>
      </c>
      <c r="B67" s="1" t="n">
        <v>18.69512</v>
      </c>
      <c r="C67" s="1" t="n">
        <v>46.63372</v>
      </c>
      <c r="D67" s="30" t="n">
        <f aca="false">(generell!$C$2-C67)/generell!$G$8*generell!$F$9+1</f>
        <v>13.2682025403569</v>
      </c>
      <c r="E67" s="30" t="n">
        <f aca="false">(B67-generell!$B$5)/generell!$G$10*generell!$F$11+1</f>
        <v>41.2678675574278</v>
      </c>
      <c r="F67" s="1" t="n">
        <v>137</v>
      </c>
      <c r="G67" s="1" t="n">
        <v>2374</v>
      </c>
      <c r="H67" s="1" t="n">
        <v>0</v>
      </c>
      <c r="I67" s="1" t="n">
        <v>0</v>
      </c>
      <c r="J67" s="1" t="n">
        <v>0</v>
      </c>
      <c r="K67" s="1" t="n">
        <v>0</v>
      </c>
      <c r="L67" s="2" t="n">
        <v>0</v>
      </c>
      <c r="M67" s="1" t="n">
        <v>141</v>
      </c>
      <c r="N67" s="1" t="n">
        <v>2608</v>
      </c>
      <c r="O67" s="1" t="n">
        <v>0</v>
      </c>
      <c r="P67" s="1" t="n">
        <v>0</v>
      </c>
      <c r="Q67" s="1" t="n">
        <v>0</v>
      </c>
      <c r="R67" s="3" t="n">
        <v>0</v>
      </c>
      <c r="S67" s="1" t="n">
        <v>311</v>
      </c>
      <c r="T67" s="1" t="n">
        <v>2332</v>
      </c>
      <c r="U67" s="1" t="n">
        <v>0</v>
      </c>
      <c r="V67" s="1" t="n">
        <v>0</v>
      </c>
      <c r="W67" s="1" t="n">
        <v>0</v>
      </c>
      <c r="X67" s="4" t="n">
        <v>0</v>
      </c>
      <c r="Y67" s="1" t="n">
        <v>115</v>
      </c>
      <c r="Z67" s="1" t="n">
        <v>2264</v>
      </c>
      <c r="AA67" s="1" t="n">
        <v>0</v>
      </c>
      <c r="AB67" s="1" t="n">
        <v>0</v>
      </c>
      <c r="AC67" s="1" t="n">
        <v>1</v>
      </c>
      <c r="AD67" s="3" t="n">
        <v>0</v>
      </c>
      <c r="AE67" s="1" t="n">
        <v>1798</v>
      </c>
      <c r="AF67" s="1" t="n">
        <v>1692</v>
      </c>
      <c r="AG67" s="1" t="n">
        <v>0</v>
      </c>
      <c r="AH67" s="1" t="n">
        <v>0</v>
      </c>
      <c r="AI67" s="1" t="n">
        <v>0</v>
      </c>
      <c r="AJ67" s="1" t="n">
        <v>0</v>
      </c>
    </row>
    <row r="68" customFormat="false" ht="14.5" hidden="false" customHeight="false" outlineLevel="0" collapsed="false">
      <c r="A68" s="1" t="s">
        <v>993</v>
      </c>
      <c r="B68" s="1" t="n">
        <v>18.62272</v>
      </c>
      <c r="C68" s="1" t="n">
        <v>46.56548</v>
      </c>
      <c r="D68" s="30" t="n">
        <f aca="false">(generell!$C$2-C68)/generell!$G$8*generell!$F$9+1</f>
        <v>16.9716797839851</v>
      </c>
      <c r="E68" s="30" t="n">
        <f aca="false">(B68-generell!$B$5)/generell!$G$10*generell!$F$11+1</f>
        <v>38.5331640135263</v>
      </c>
      <c r="F68" s="1" t="n">
        <v>1455</v>
      </c>
      <c r="G68" s="1" t="n">
        <v>24</v>
      </c>
      <c r="H68" s="1" t="n">
        <v>0</v>
      </c>
      <c r="I68" s="1" t="n">
        <v>3</v>
      </c>
      <c r="J68" s="1" t="n">
        <v>0</v>
      </c>
      <c r="K68" s="1" t="n">
        <v>0</v>
      </c>
      <c r="L68" s="2" t="n">
        <v>0</v>
      </c>
      <c r="M68" s="1" t="n">
        <v>1816</v>
      </c>
      <c r="N68" s="1" t="n">
        <v>15</v>
      </c>
      <c r="O68" s="1" t="n">
        <v>2</v>
      </c>
      <c r="P68" s="1" t="n">
        <v>1</v>
      </c>
      <c r="Q68" s="1" t="n">
        <v>2</v>
      </c>
      <c r="R68" s="3" t="n">
        <v>0</v>
      </c>
      <c r="S68" s="1" t="n">
        <v>2046</v>
      </c>
      <c r="T68" s="1" t="n">
        <v>24</v>
      </c>
      <c r="U68" s="1" t="n">
        <v>0</v>
      </c>
      <c r="V68" s="1" t="n">
        <v>0</v>
      </c>
      <c r="W68" s="1" t="n">
        <v>19</v>
      </c>
      <c r="X68" s="4" t="n">
        <v>0</v>
      </c>
      <c r="Y68" s="1" t="n">
        <v>1999</v>
      </c>
      <c r="Z68" s="1" t="n">
        <v>19</v>
      </c>
      <c r="AA68" s="1" t="n">
        <v>0</v>
      </c>
      <c r="AB68" s="1" t="n">
        <v>0</v>
      </c>
      <c r="AC68" s="1" t="n">
        <v>15</v>
      </c>
      <c r="AD68" s="3" t="n">
        <v>0</v>
      </c>
      <c r="AE68" s="1" t="n">
        <v>2176</v>
      </c>
      <c r="AF68" s="1" t="n">
        <v>4</v>
      </c>
      <c r="AG68" s="1" t="n">
        <v>0</v>
      </c>
      <c r="AH68" s="1" t="n">
        <v>0</v>
      </c>
      <c r="AI68" s="1" t="n">
        <v>0</v>
      </c>
      <c r="AJ68" s="1" t="n">
        <v>0</v>
      </c>
    </row>
    <row r="69" customFormat="false" ht="14.5" hidden="false" customHeight="false" outlineLevel="0" collapsed="false">
      <c r="A69" s="1" t="s">
        <v>994</v>
      </c>
      <c r="B69" s="1" t="n">
        <v>18.76311</v>
      </c>
      <c r="C69" s="1" t="n">
        <v>46.71637</v>
      </c>
      <c r="D69" s="30" t="n">
        <f aca="false">(generell!$C$2-C69)/generell!$G$8*generell!$F$9+1</f>
        <v>8.78267507573349</v>
      </c>
      <c r="E69" s="30" t="n">
        <f aca="false">(B69-generell!$B$5)/generell!$G$10*generell!$F$11+1</f>
        <v>43.8359959269012</v>
      </c>
      <c r="F69" s="1" t="n">
        <v>317</v>
      </c>
      <c r="G69" s="1" t="n">
        <v>1159</v>
      </c>
      <c r="H69" s="1" t="n">
        <v>0</v>
      </c>
      <c r="I69" s="1" t="n">
        <v>0</v>
      </c>
      <c r="J69" s="1" t="n">
        <v>0</v>
      </c>
      <c r="K69" s="1" t="n">
        <v>0</v>
      </c>
      <c r="L69" s="2" t="n">
        <v>0</v>
      </c>
      <c r="M69" s="1" t="n">
        <v>265</v>
      </c>
      <c r="N69" s="1" t="n">
        <v>1589</v>
      </c>
      <c r="O69" s="1" t="n">
        <v>1</v>
      </c>
      <c r="P69" s="1" t="n">
        <v>0</v>
      </c>
      <c r="Q69" s="1" t="n">
        <v>7</v>
      </c>
      <c r="R69" s="3" t="n">
        <v>0</v>
      </c>
      <c r="S69" s="1" t="n">
        <v>289</v>
      </c>
      <c r="T69" s="1" t="n">
        <v>1642</v>
      </c>
      <c r="U69" s="1" t="n">
        <v>0</v>
      </c>
      <c r="V69" s="1" t="n">
        <v>0</v>
      </c>
      <c r="W69" s="1" t="n">
        <v>0</v>
      </c>
      <c r="X69" s="4" t="n">
        <v>0</v>
      </c>
      <c r="Y69" s="1" t="n">
        <v>227</v>
      </c>
      <c r="Z69" s="1" t="n">
        <v>1771</v>
      </c>
      <c r="AA69" s="1" t="n">
        <v>4</v>
      </c>
      <c r="AB69" s="1" t="n">
        <v>1</v>
      </c>
      <c r="AC69" s="1" t="n">
        <v>4</v>
      </c>
      <c r="AD69" s="3" t="n">
        <v>0</v>
      </c>
      <c r="AE69" s="1" t="n">
        <v>478</v>
      </c>
      <c r="AF69" s="1" t="n">
        <v>1662</v>
      </c>
      <c r="AG69" s="1" t="n">
        <v>0</v>
      </c>
      <c r="AH69" s="1" t="n">
        <v>1</v>
      </c>
      <c r="AI69" s="1" t="n">
        <v>0</v>
      </c>
      <c r="AJ69" s="1" t="n">
        <v>1</v>
      </c>
    </row>
    <row r="70" customFormat="false" ht="14.5" hidden="false" customHeight="false" outlineLevel="0" collapsed="false">
      <c r="A70" s="1" t="s">
        <v>995</v>
      </c>
      <c r="B70" s="1" t="n">
        <v>18.85962</v>
      </c>
      <c r="C70" s="1" t="n">
        <v>46.62648</v>
      </c>
      <c r="D70" s="30" t="n">
        <f aca="false">(generell!$C$2-C70)/generell!$G$8*generell!$F$9+1</f>
        <v>13.661127148268</v>
      </c>
      <c r="E70" s="30" t="n">
        <f aca="false">(B70-generell!$B$5)/generell!$G$10*generell!$F$11+1</f>
        <v>47.4813859686406</v>
      </c>
      <c r="F70" s="1" t="n">
        <v>76</v>
      </c>
      <c r="G70" s="1" t="n">
        <v>1350</v>
      </c>
      <c r="H70" s="1" t="n">
        <v>0</v>
      </c>
      <c r="I70" s="1" t="n">
        <v>1</v>
      </c>
      <c r="J70" s="1" t="n">
        <v>0</v>
      </c>
      <c r="K70" s="1" t="n">
        <v>0</v>
      </c>
      <c r="L70" s="2" t="n">
        <v>0</v>
      </c>
      <c r="M70" s="1" t="n">
        <v>89</v>
      </c>
      <c r="N70" s="1" t="n">
        <v>1685</v>
      </c>
      <c r="O70" s="1" t="n">
        <v>0</v>
      </c>
      <c r="P70" s="1" t="n">
        <v>2</v>
      </c>
      <c r="Q70" s="1" t="n">
        <v>1</v>
      </c>
      <c r="R70" s="3" t="n">
        <v>0</v>
      </c>
      <c r="S70" s="1" t="n">
        <v>118</v>
      </c>
      <c r="T70" s="1" t="n">
        <v>1881</v>
      </c>
      <c r="U70" s="1" t="n">
        <v>0</v>
      </c>
      <c r="V70" s="1" t="n">
        <v>0</v>
      </c>
      <c r="W70" s="1" t="n">
        <v>0</v>
      </c>
      <c r="X70" s="4" t="n">
        <v>0</v>
      </c>
      <c r="Y70" s="1" t="n">
        <v>68</v>
      </c>
      <c r="Z70" s="1" t="n">
        <v>1998</v>
      </c>
      <c r="AA70" s="1" t="n">
        <v>0</v>
      </c>
      <c r="AB70" s="1" t="n">
        <v>0</v>
      </c>
      <c r="AC70" s="1" t="n">
        <v>0</v>
      </c>
      <c r="AD70" s="3" t="n">
        <v>0</v>
      </c>
      <c r="AE70" s="1" t="n">
        <v>148</v>
      </c>
      <c r="AF70" s="1" t="n">
        <v>2076</v>
      </c>
      <c r="AG70" s="1" t="n">
        <v>1</v>
      </c>
      <c r="AH70" s="1" t="n">
        <v>1</v>
      </c>
      <c r="AI70" s="1" t="n">
        <v>0</v>
      </c>
      <c r="AJ70" s="1" t="n">
        <v>1</v>
      </c>
    </row>
    <row r="71" customFormat="false" ht="14.5" hidden="false" customHeight="false" outlineLevel="0" collapsed="false">
      <c r="A71" s="1" t="s">
        <v>996</v>
      </c>
      <c r="B71" s="1" t="n">
        <v>18.95791</v>
      </c>
      <c r="C71" s="1" t="n">
        <v>46.6879</v>
      </c>
      <c r="D71" s="30" t="n">
        <f aca="false">(generell!$C$2-C71)/generell!$G$8*generell!$F$9+1</f>
        <v>10.3277805435837</v>
      </c>
      <c r="E71" s="30" t="n">
        <f aca="false">(B71-generell!$B$5)/generell!$G$10*generell!$F$11+1</f>
        <v>51.1940104345257</v>
      </c>
      <c r="F71" s="1" t="n">
        <v>2120</v>
      </c>
      <c r="G71" s="1" t="n">
        <v>2</v>
      </c>
      <c r="H71" s="1" t="n">
        <v>0</v>
      </c>
      <c r="I71" s="1" t="n">
        <v>1</v>
      </c>
      <c r="J71" s="1" t="n">
        <v>0</v>
      </c>
      <c r="K71" s="1" t="n">
        <v>0</v>
      </c>
      <c r="L71" s="2" t="n">
        <v>0</v>
      </c>
      <c r="M71" s="1" t="n">
        <v>2100</v>
      </c>
      <c r="N71" s="1" t="n">
        <v>7</v>
      </c>
      <c r="O71" s="1" t="n">
        <v>1</v>
      </c>
      <c r="P71" s="1" t="n">
        <v>0</v>
      </c>
      <c r="Q71" s="1" t="n">
        <v>0</v>
      </c>
      <c r="R71" s="3" t="n">
        <v>0</v>
      </c>
      <c r="S71" s="1" t="n">
        <v>2185</v>
      </c>
      <c r="T71" s="1" t="n">
        <v>1</v>
      </c>
      <c r="U71" s="1" t="n">
        <v>1</v>
      </c>
      <c r="V71" s="1" t="n">
        <v>0</v>
      </c>
      <c r="W71" s="1" t="n">
        <v>0</v>
      </c>
      <c r="X71" s="4" t="n">
        <v>0</v>
      </c>
      <c r="Y71" s="1" t="n">
        <v>2321</v>
      </c>
      <c r="Z71" s="1" t="n">
        <v>4</v>
      </c>
      <c r="AA71" s="1" t="n">
        <v>1</v>
      </c>
      <c r="AB71" s="1" t="n">
        <v>1</v>
      </c>
      <c r="AC71" s="1" t="n">
        <v>0</v>
      </c>
      <c r="AD71" s="3" t="n">
        <v>0</v>
      </c>
      <c r="AE71" s="1" t="n">
        <v>2324</v>
      </c>
      <c r="AF71" s="1" t="n">
        <v>0</v>
      </c>
      <c r="AG71" s="1" t="n">
        <v>0</v>
      </c>
      <c r="AH71" s="1" t="n">
        <v>1</v>
      </c>
      <c r="AI71" s="1" t="n">
        <v>0</v>
      </c>
      <c r="AJ71" s="1" t="n">
        <v>0</v>
      </c>
    </row>
    <row r="72" customFormat="false" ht="14.5" hidden="false" customHeight="false" outlineLevel="0" collapsed="false">
      <c r="A72" s="1" t="s">
        <v>997</v>
      </c>
      <c r="B72" s="1" t="n">
        <v>18.85962</v>
      </c>
      <c r="C72" s="1" t="n">
        <v>46.62648</v>
      </c>
      <c r="D72" s="30" t="n">
        <f aca="false">(generell!$C$2-C72)/generell!$G$8*generell!$F$9+1</f>
        <v>13.661127148268</v>
      </c>
      <c r="E72" s="30" t="n">
        <f aca="false">(B72-generell!$B$5)/generell!$G$10*generell!$F$11+1</f>
        <v>47.4813859686406</v>
      </c>
      <c r="F72" s="1" t="n">
        <v>9108</v>
      </c>
      <c r="G72" s="1" t="n">
        <v>1332</v>
      </c>
      <c r="H72" s="1" t="n">
        <v>2</v>
      </c>
      <c r="I72" s="1" t="n">
        <v>9</v>
      </c>
      <c r="J72" s="1" t="n">
        <v>93</v>
      </c>
      <c r="K72" s="1" t="n">
        <v>0</v>
      </c>
      <c r="L72" s="2" t="n">
        <v>0</v>
      </c>
      <c r="M72" s="1" t="n">
        <v>9558</v>
      </c>
      <c r="N72" s="1" t="n">
        <v>2443</v>
      </c>
      <c r="O72" s="1" t="n">
        <v>14</v>
      </c>
      <c r="P72" s="1" t="n">
        <v>6</v>
      </c>
      <c r="Q72" s="1" t="n">
        <v>13</v>
      </c>
      <c r="R72" s="3" t="n">
        <v>0</v>
      </c>
      <c r="S72" s="1" t="n">
        <v>11261</v>
      </c>
      <c r="T72" s="1" t="n">
        <v>1263</v>
      </c>
      <c r="U72" s="1" t="n">
        <v>20</v>
      </c>
      <c r="V72" s="1" t="n">
        <v>3</v>
      </c>
      <c r="W72" s="1" t="n">
        <v>10</v>
      </c>
      <c r="X72" s="4" t="n">
        <v>0</v>
      </c>
      <c r="Y72" s="1" t="n">
        <v>10983</v>
      </c>
      <c r="Z72" s="1" t="n">
        <v>1034</v>
      </c>
      <c r="AA72" s="1" t="n">
        <v>9</v>
      </c>
      <c r="AB72" s="1" t="n">
        <v>4</v>
      </c>
      <c r="AC72" s="1" t="n">
        <v>11</v>
      </c>
      <c r="AD72" s="3" t="n">
        <v>0</v>
      </c>
      <c r="AE72" s="1" t="n">
        <v>11672</v>
      </c>
      <c r="AF72" s="1" t="n">
        <v>147</v>
      </c>
      <c r="AG72" s="1" t="n">
        <v>1</v>
      </c>
      <c r="AH72" s="1" t="n">
        <v>2</v>
      </c>
      <c r="AI72" s="1" t="n">
        <v>0</v>
      </c>
      <c r="AJ72" s="1" t="n">
        <v>11</v>
      </c>
    </row>
    <row r="73" customFormat="false" ht="14.5" hidden="false" customHeight="false" outlineLevel="0" collapsed="false">
      <c r="A73" s="1" t="s">
        <v>998</v>
      </c>
      <c r="B73" s="1" t="n">
        <v>18.71667</v>
      </c>
      <c r="C73" s="1" t="n">
        <v>46.6</v>
      </c>
      <c r="D73" s="30" t="n">
        <f aca="false">(generell!$C$2-C73)/generell!$G$8*generell!$F$9+1</f>
        <v>15.0982326202973</v>
      </c>
      <c r="E73" s="30" t="n">
        <f aca="false">(B73-generell!$B$5)/generell!$G$10*generell!$F$11+1</f>
        <v>42.0818573553709</v>
      </c>
      <c r="F73" s="1" t="s">
        <v>999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2" t="n">
        <v>0</v>
      </c>
      <c r="M73" s="1" t="s">
        <v>999</v>
      </c>
      <c r="N73" s="1" t="n">
        <v>0</v>
      </c>
      <c r="O73" s="1" t="n">
        <v>0</v>
      </c>
      <c r="P73" s="1" t="n">
        <v>0</v>
      </c>
      <c r="Q73" s="1" t="n">
        <v>0</v>
      </c>
      <c r="R73" s="3" t="n">
        <v>0</v>
      </c>
      <c r="S73" s="1" t="s">
        <v>999</v>
      </c>
      <c r="T73" s="1" t="n">
        <v>0</v>
      </c>
      <c r="U73" s="1" t="n">
        <v>0</v>
      </c>
      <c r="V73" s="1" t="n">
        <v>0</v>
      </c>
      <c r="W73" s="1" t="n">
        <v>0</v>
      </c>
      <c r="X73" s="4" t="n">
        <v>0</v>
      </c>
      <c r="Y73" s="1" t="n">
        <v>870</v>
      </c>
      <c r="Z73" s="1" t="n">
        <v>2</v>
      </c>
      <c r="AA73" s="1" t="n">
        <v>0</v>
      </c>
      <c r="AB73" s="1" t="n">
        <v>0</v>
      </c>
      <c r="AC73" s="1" t="n">
        <v>0</v>
      </c>
      <c r="AD73" s="3" t="n">
        <v>0</v>
      </c>
      <c r="AE73" s="1" t="s">
        <v>1000</v>
      </c>
      <c r="AF73" s="1" t="n">
        <v>0</v>
      </c>
      <c r="AG73" s="1" t="n">
        <v>0</v>
      </c>
      <c r="AH73" s="1" t="n">
        <v>0</v>
      </c>
      <c r="AI73" s="1" t="n">
        <v>0</v>
      </c>
      <c r="AJ73" s="1" t="n">
        <v>0</v>
      </c>
    </row>
    <row r="74" customFormat="false" ht="14.5" hidden="false" customHeight="false" outlineLevel="0" collapsed="false">
      <c r="A74" s="1" t="s">
        <v>1001</v>
      </c>
      <c r="B74" s="1" t="n">
        <v>18.81771</v>
      </c>
      <c r="C74" s="1" t="n">
        <v>46.52852</v>
      </c>
      <c r="D74" s="30" t="n">
        <f aca="false">(generell!$C$2-C74)/generell!$G$8*generell!$F$9+1</f>
        <v>18.9775490531016</v>
      </c>
      <c r="E74" s="30" t="n">
        <f aca="false">(B74-generell!$B$5)/generell!$G$10*generell!$F$11+1</f>
        <v>45.8983552293463</v>
      </c>
      <c r="F74" s="1" t="n">
        <v>2192</v>
      </c>
      <c r="G74" s="1" t="n">
        <v>4</v>
      </c>
      <c r="H74" s="1" t="n">
        <v>0</v>
      </c>
      <c r="I74" s="1" t="n">
        <v>0</v>
      </c>
      <c r="J74" s="1" t="n">
        <v>0</v>
      </c>
      <c r="K74" s="1" t="n">
        <v>0</v>
      </c>
      <c r="L74" s="2" t="n">
        <v>0</v>
      </c>
      <c r="M74" s="1" t="n">
        <v>2484</v>
      </c>
      <c r="N74" s="1" t="n">
        <v>10</v>
      </c>
      <c r="O74" s="1" t="n">
        <v>0</v>
      </c>
      <c r="P74" s="1" t="n">
        <v>2</v>
      </c>
      <c r="Q74" s="1" t="n">
        <v>9</v>
      </c>
      <c r="R74" s="3" t="n">
        <v>0</v>
      </c>
      <c r="S74" s="1" t="n">
        <v>2883</v>
      </c>
      <c r="T74" s="1" t="n">
        <v>12</v>
      </c>
      <c r="U74" s="1" t="n">
        <v>0</v>
      </c>
      <c r="V74" s="1" t="n">
        <v>0</v>
      </c>
      <c r="W74" s="1" t="n">
        <v>12</v>
      </c>
      <c r="X74" s="4" t="n">
        <v>0</v>
      </c>
      <c r="Y74" s="1" t="n">
        <v>2801</v>
      </c>
      <c r="Z74" s="1" t="n">
        <v>1</v>
      </c>
      <c r="AA74" s="1" t="n">
        <v>0</v>
      </c>
      <c r="AB74" s="1" t="n">
        <v>1</v>
      </c>
      <c r="AC74" s="1" t="n">
        <v>0</v>
      </c>
      <c r="AD74" s="3" t="n">
        <v>0</v>
      </c>
      <c r="AE74" s="1" t="n">
        <v>2942</v>
      </c>
      <c r="AF74" s="1" t="n">
        <v>2</v>
      </c>
      <c r="AG74" s="1" t="n">
        <v>0</v>
      </c>
      <c r="AH74" s="1" t="n">
        <v>0</v>
      </c>
      <c r="AI74" s="1" t="n">
        <v>0</v>
      </c>
      <c r="AJ74" s="1" t="n">
        <v>0</v>
      </c>
    </row>
    <row r="75" customFormat="false" ht="14.5" hidden="false" customHeight="false" outlineLevel="0" collapsed="false">
      <c r="A75" s="1" t="s">
        <v>1002</v>
      </c>
      <c r="B75" s="1" t="n">
        <v>18.69117</v>
      </c>
      <c r="C75" s="1" t="n">
        <v>46.68866</v>
      </c>
      <c r="D75" s="30" t="n">
        <f aca="false">(generell!$C$2-C75)/generell!$G$8*generell!$F$9+1</f>
        <v>10.286534314024</v>
      </c>
      <c r="E75" s="30" t="n">
        <f aca="false">(B75-generell!$B$5)/generell!$G$10*generell!$F$11+1</f>
        <v>41.1186675712619</v>
      </c>
      <c r="F75" s="1" t="n">
        <v>168</v>
      </c>
      <c r="G75" s="1" t="n">
        <v>0</v>
      </c>
      <c r="H75" s="1" t="n">
        <v>0</v>
      </c>
      <c r="I75" s="1" t="n">
        <v>1</v>
      </c>
      <c r="J75" s="1" t="n">
        <v>0</v>
      </c>
      <c r="K75" s="1" t="n">
        <v>0</v>
      </c>
      <c r="L75" s="2" t="n">
        <v>0</v>
      </c>
      <c r="M75" s="1" t="n">
        <v>326</v>
      </c>
      <c r="N75" s="1" t="n">
        <v>20</v>
      </c>
      <c r="O75" s="1" t="n">
        <v>0</v>
      </c>
      <c r="P75" s="1" t="n">
        <v>4</v>
      </c>
      <c r="Q75" s="1" t="n">
        <v>0</v>
      </c>
      <c r="R75" s="3" t="n">
        <v>0</v>
      </c>
      <c r="S75" s="1" t="n">
        <v>339</v>
      </c>
      <c r="T75" s="1" t="n">
        <v>25</v>
      </c>
      <c r="U75" s="1" t="n">
        <v>0</v>
      </c>
      <c r="V75" s="1" t="n">
        <v>0</v>
      </c>
      <c r="W75" s="1" t="n">
        <v>0</v>
      </c>
      <c r="X75" s="4" t="n">
        <v>0</v>
      </c>
      <c r="Y75" s="1" t="n">
        <v>298</v>
      </c>
      <c r="Z75" s="1" t="n">
        <v>8</v>
      </c>
      <c r="AA75" s="1" t="n">
        <v>0</v>
      </c>
      <c r="AB75" s="1" t="n">
        <v>0</v>
      </c>
      <c r="AC75" s="1" t="n">
        <v>0</v>
      </c>
      <c r="AD75" s="3" t="n">
        <v>0</v>
      </c>
      <c r="AE75" s="1" t="s">
        <v>1003</v>
      </c>
      <c r="AF75" s="1" t="n">
        <v>0</v>
      </c>
      <c r="AG75" s="1" t="n">
        <v>0</v>
      </c>
      <c r="AH75" s="1" t="n">
        <v>0</v>
      </c>
      <c r="AI75" s="1" t="n">
        <v>0</v>
      </c>
      <c r="AJ75" s="1" t="n">
        <v>0</v>
      </c>
    </row>
    <row r="76" customFormat="false" ht="14.5" hidden="false" customHeight="false" outlineLevel="0" collapsed="false">
      <c r="D76" s="30"/>
      <c r="E76" s="30"/>
    </row>
    <row r="77" customFormat="false" ht="14.5" hidden="false" customHeight="false" outlineLevel="0" collapsed="false">
      <c r="A77" s="12" t="s">
        <v>1004</v>
      </c>
      <c r="B77" s="12"/>
      <c r="C77" s="12"/>
      <c r="D77" s="30"/>
      <c r="E77" s="30"/>
      <c r="F77" s="1" t="n">
        <f aca="false">SUM(F78:F105)</f>
        <v>18056</v>
      </c>
      <c r="G77" s="1" t="n">
        <f aca="false">SUM(G78:G105)</f>
        <v>21111</v>
      </c>
      <c r="H77" s="1" t="n">
        <f aca="false">SUM(H78:H105)</f>
        <v>290</v>
      </c>
      <c r="I77" s="1" t="n">
        <f aca="false">SUM(I78:I105)</f>
        <v>27</v>
      </c>
      <c r="J77" s="1" t="n">
        <f aca="false">SUM(J78:J105)</f>
        <v>6</v>
      </c>
      <c r="K77" s="1" t="n">
        <f aca="false">SUM(K78:K105)</f>
        <v>0</v>
      </c>
      <c r="L77" s="2" t="n">
        <v>0</v>
      </c>
      <c r="M77" s="1" t="n">
        <v>0</v>
      </c>
      <c r="N77" s="1" t="n">
        <v>0</v>
      </c>
      <c r="O77" s="1" t="n">
        <v>0</v>
      </c>
      <c r="P77" s="1" t="n">
        <v>0</v>
      </c>
      <c r="Q77" s="1" t="n">
        <v>0</v>
      </c>
      <c r="R77" s="3" t="n">
        <v>0</v>
      </c>
      <c r="S77" s="1" t="n">
        <v>0</v>
      </c>
      <c r="T77" s="1" t="n">
        <v>0</v>
      </c>
      <c r="U77" s="1" t="n">
        <v>0</v>
      </c>
      <c r="V77" s="1" t="n">
        <v>0</v>
      </c>
      <c r="W77" s="1" t="n">
        <v>0</v>
      </c>
      <c r="X77" s="4" t="n">
        <v>0</v>
      </c>
      <c r="Y77" s="1" t="n">
        <v>0</v>
      </c>
      <c r="Z77" s="1" t="n">
        <v>0</v>
      </c>
      <c r="AA77" s="1" t="n">
        <v>0</v>
      </c>
      <c r="AB77" s="1" t="n">
        <v>0</v>
      </c>
      <c r="AC77" s="1" t="n">
        <v>0</v>
      </c>
      <c r="AD77" s="3" t="n">
        <v>0</v>
      </c>
      <c r="AE77" s="1" t="n">
        <v>0</v>
      </c>
      <c r="AF77" s="1" t="n">
        <v>0</v>
      </c>
      <c r="AG77" s="1" t="n">
        <v>0</v>
      </c>
      <c r="AH77" s="1" t="n">
        <v>0</v>
      </c>
      <c r="AI77" s="1" t="n">
        <v>0</v>
      </c>
      <c r="AJ77" s="1" t="n">
        <v>0</v>
      </c>
    </row>
    <row r="78" customFormat="false" ht="14.5" hidden="false" customHeight="false" outlineLevel="0" collapsed="false">
      <c r="A78" s="1" t="s">
        <v>1005</v>
      </c>
      <c r="B78" s="1" t="n">
        <v>18.41468</v>
      </c>
      <c r="C78" s="1" t="n">
        <v>46.64272</v>
      </c>
      <c r="D78" s="30" t="n">
        <f aca="false">(generell!$C$2-C78)/generell!$G$8*generell!$F$9+1</f>
        <v>12.7797603482018</v>
      </c>
      <c r="E78" s="30" t="n">
        <f aca="false">(B78-generell!$B$5)/generell!$G$10*generell!$F$11+1</f>
        <v>30.6750462611329</v>
      </c>
      <c r="F78" s="1" t="s">
        <v>1006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2" t="n">
        <v>0</v>
      </c>
      <c r="M78" s="1" t="n">
        <v>683</v>
      </c>
      <c r="N78" s="1" t="n">
        <v>0</v>
      </c>
      <c r="O78" s="1" t="n">
        <v>0</v>
      </c>
      <c r="P78" s="1" t="n">
        <v>1</v>
      </c>
      <c r="Q78" s="1" t="n">
        <v>1</v>
      </c>
      <c r="R78" s="3" t="n">
        <v>0</v>
      </c>
      <c r="S78" s="1" t="n">
        <v>218</v>
      </c>
      <c r="T78" s="1" t="n">
        <v>537</v>
      </c>
      <c r="U78" s="1" t="n">
        <v>0</v>
      </c>
      <c r="V78" s="1" t="n">
        <v>0</v>
      </c>
      <c r="W78" s="1" t="n">
        <v>2</v>
      </c>
      <c r="X78" s="4" t="n">
        <v>0</v>
      </c>
      <c r="Y78" s="1" t="n">
        <v>232</v>
      </c>
      <c r="Z78" s="1" t="n">
        <v>561</v>
      </c>
      <c r="AA78" s="1" t="n">
        <v>0</v>
      </c>
      <c r="AB78" s="1" t="n">
        <v>0</v>
      </c>
      <c r="AC78" s="1" t="n">
        <v>0</v>
      </c>
      <c r="AD78" s="3" t="n">
        <v>0</v>
      </c>
      <c r="AE78" s="1" t="n">
        <v>227</v>
      </c>
      <c r="AF78" s="1" t="n">
        <v>552</v>
      </c>
      <c r="AG78" s="1" t="n">
        <v>0</v>
      </c>
      <c r="AH78" s="1" t="n">
        <v>0</v>
      </c>
      <c r="AI78" s="1" t="n">
        <v>0</v>
      </c>
      <c r="AJ78" s="1" t="n">
        <v>0</v>
      </c>
    </row>
    <row r="79" customFormat="false" ht="14.25" hidden="false" customHeight="true" outlineLevel="0" collapsed="false">
      <c r="A79" s="1" t="s">
        <v>1007</v>
      </c>
      <c r="B79" s="1" t="n">
        <v>18.44343</v>
      </c>
      <c r="C79" s="1" t="n">
        <v>46.53314</v>
      </c>
      <c r="D79" s="30" t="n">
        <f aca="false">(generell!$C$2-C79)/generell!$G$8*generell!$F$9+1</f>
        <v>18.7268153944619</v>
      </c>
      <c r="E79" s="30" t="n">
        <f aca="false">(B79-generell!$B$5)/generell!$G$10*generell!$F$11+1</f>
        <v>31.7609955275302</v>
      </c>
      <c r="F79" s="1" t="n">
        <v>161</v>
      </c>
      <c r="G79" s="1" t="n">
        <v>818</v>
      </c>
      <c r="H79" s="1" t="n">
        <v>1</v>
      </c>
      <c r="I79" s="1" t="n">
        <v>0</v>
      </c>
      <c r="J79" s="1" t="n">
        <v>0</v>
      </c>
      <c r="K79" s="1" t="n">
        <v>0</v>
      </c>
      <c r="L79" s="2" t="n">
        <v>0</v>
      </c>
      <c r="M79" s="1" t="n">
        <v>152</v>
      </c>
      <c r="N79" s="1" t="n">
        <v>953</v>
      </c>
      <c r="O79" s="1" t="n">
        <v>0</v>
      </c>
      <c r="P79" s="1" t="n">
        <v>0</v>
      </c>
      <c r="Q79" s="1" t="n">
        <v>1</v>
      </c>
      <c r="R79" s="3" t="n">
        <v>0</v>
      </c>
      <c r="S79" s="1" t="n">
        <v>169</v>
      </c>
      <c r="T79" s="1" t="n">
        <v>975</v>
      </c>
      <c r="U79" s="1" t="n">
        <v>0</v>
      </c>
      <c r="V79" s="1" t="n">
        <v>0</v>
      </c>
      <c r="W79" s="1" t="n">
        <v>8</v>
      </c>
      <c r="X79" s="4" t="n">
        <v>0</v>
      </c>
      <c r="Y79" s="1" t="n">
        <v>152</v>
      </c>
      <c r="Z79" s="1" t="n">
        <v>964</v>
      </c>
      <c r="AA79" s="1" t="n">
        <v>1</v>
      </c>
      <c r="AB79" s="1" t="n">
        <v>0</v>
      </c>
      <c r="AC79" s="1" t="n">
        <v>0</v>
      </c>
      <c r="AD79" s="3" t="n">
        <v>0</v>
      </c>
      <c r="AE79" s="1" t="n">
        <v>199</v>
      </c>
      <c r="AF79" s="1" t="n">
        <v>1048</v>
      </c>
      <c r="AG79" s="1" t="n">
        <v>0</v>
      </c>
      <c r="AH79" s="1" t="n">
        <v>0</v>
      </c>
      <c r="AI79" s="1" t="n">
        <v>0</v>
      </c>
      <c r="AJ79" s="1" t="n">
        <v>1</v>
      </c>
    </row>
    <row r="80" customFormat="false" ht="14.5" hidden="false" customHeight="false" outlineLevel="0" collapsed="false">
      <c r="A80" s="1" t="s">
        <v>1008</v>
      </c>
      <c r="B80" s="1" t="n">
        <v>18.35</v>
      </c>
      <c r="C80" s="1" t="n">
        <v>46.46667</v>
      </c>
      <c r="D80" s="30" t="n">
        <f aca="false">(generell!$C$2-C80)/generell!$G$8*generell!$F$9+1</f>
        <v>22.3342323403001</v>
      </c>
      <c r="E80" s="30" t="n">
        <f aca="false">(B80-generell!$B$5)/generell!$G$10*generell!$F$11+1</f>
        <v>28.2319437028518</v>
      </c>
      <c r="F80" s="1" t="n">
        <v>169</v>
      </c>
      <c r="G80" s="1" t="n">
        <v>758</v>
      </c>
      <c r="H80" s="1" t="n">
        <v>0</v>
      </c>
      <c r="I80" s="1" t="n">
        <v>0</v>
      </c>
      <c r="J80" s="1" t="n">
        <v>0</v>
      </c>
      <c r="K80" s="1" t="n">
        <v>0</v>
      </c>
      <c r="L80" s="2" t="n">
        <v>0</v>
      </c>
      <c r="M80" s="14" t="n">
        <v>420</v>
      </c>
      <c r="N80" s="14" t="n">
        <v>619</v>
      </c>
      <c r="O80" s="14" t="n">
        <v>0</v>
      </c>
      <c r="P80" s="1" t="n">
        <v>0</v>
      </c>
      <c r="Q80" s="1" t="n">
        <v>0</v>
      </c>
      <c r="R80" s="3" t="n">
        <v>0</v>
      </c>
      <c r="S80" s="1" t="n">
        <v>189</v>
      </c>
      <c r="T80" s="1" t="n">
        <v>719</v>
      </c>
      <c r="U80" s="1" t="n">
        <v>0</v>
      </c>
      <c r="V80" s="1" t="n">
        <v>1</v>
      </c>
      <c r="W80" s="1" t="n">
        <v>0</v>
      </c>
      <c r="X80" s="4" t="n">
        <v>0</v>
      </c>
      <c r="Y80" s="1" t="n">
        <v>93</v>
      </c>
      <c r="Z80" s="1" t="n">
        <v>820</v>
      </c>
      <c r="AA80" s="1" t="n">
        <v>0</v>
      </c>
      <c r="AB80" s="1" t="n">
        <v>1</v>
      </c>
      <c r="AC80" s="1" t="n">
        <v>0</v>
      </c>
      <c r="AD80" s="3" t="n">
        <v>0</v>
      </c>
      <c r="AE80" s="1" t="n">
        <v>115</v>
      </c>
      <c r="AF80" s="1" t="n">
        <v>840</v>
      </c>
      <c r="AG80" s="1" t="n">
        <v>7</v>
      </c>
      <c r="AH80" s="1" t="n">
        <v>0</v>
      </c>
      <c r="AI80" s="1" t="n">
        <v>0</v>
      </c>
      <c r="AJ80" s="1" t="n">
        <v>0</v>
      </c>
    </row>
    <row r="81" customFormat="false" ht="14.5" hidden="false" customHeight="false" outlineLevel="0" collapsed="false">
      <c r="A81" s="1" t="s">
        <v>1009</v>
      </c>
      <c r="B81" s="1" t="n">
        <v>18.37987</v>
      </c>
      <c r="C81" s="1" t="n">
        <v>46.48902</v>
      </c>
      <c r="D81" s="30" t="n">
        <f aca="false">(generell!$C$2-C81)/generell!$G$8*generell!$F$9+1</f>
        <v>21.121267563115</v>
      </c>
      <c r="E81" s="30" t="n">
        <f aca="false">(B81-generell!$B$5)/generell!$G$10*generell!$F$11+1</f>
        <v>29.3601977754531</v>
      </c>
      <c r="F81" s="1" t="n">
        <v>15</v>
      </c>
      <c r="G81" s="1" t="n">
        <v>441</v>
      </c>
      <c r="H81" s="1" t="n">
        <v>0</v>
      </c>
      <c r="I81" s="1" t="n">
        <v>0</v>
      </c>
      <c r="J81" s="1" t="n">
        <v>0</v>
      </c>
      <c r="K81" s="1" t="n">
        <v>0</v>
      </c>
      <c r="L81" s="2" t="n">
        <v>0</v>
      </c>
      <c r="M81" s="1" t="n">
        <v>44</v>
      </c>
      <c r="N81" s="1" t="n">
        <v>506</v>
      </c>
      <c r="O81" s="1" t="n">
        <v>0</v>
      </c>
      <c r="P81" s="1" t="n">
        <v>0</v>
      </c>
      <c r="Q81" s="1" t="n">
        <v>0</v>
      </c>
      <c r="R81" s="3" t="n">
        <v>0</v>
      </c>
      <c r="S81" s="1" t="n">
        <v>77</v>
      </c>
      <c r="T81" s="1" t="n">
        <v>544</v>
      </c>
      <c r="U81" s="1" t="n">
        <v>1</v>
      </c>
      <c r="V81" s="1" t="n">
        <v>0</v>
      </c>
      <c r="W81" s="1" t="n">
        <v>0</v>
      </c>
      <c r="X81" s="4" t="n">
        <v>0</v>
      </c>
      <c r="Y81" s="1" t="n">
        <v>52</v>
      </c>
      <c r="Z81" s="1" t="n">
        <v>599</v>
      </c>
      <c r="AA81" s="1" t="n">
        <v>0</v>
      </c>
      <c r="AB81" s="1" t="n">
        <v>0</v>
      </c>
      <c r="AC81" s="1" t="n">
        <v>1</v>
      </c>
      <c r="AD81" s="3" t="n">
        <v>0</v>
      </c>
      <c r="AE81" s="1" t="n">
        <v>88</v>
      </c>
      <c r="AF81" s="1" t="n">
        <v>571</v>
      </c>
      <c r="AG81" s="1" t="n">
        <v>0</v>
      </c>
      <c r="AH81" s="1" t="n">
        <v>0</v>
      </c>
      <c r="AI81" s="1" t="n">
        <v>0</v>
      </c>
      <c r="AJ81" s="1" t="n">
        <v>0</v>
      </c>
    </row>
    <row r="82" customFormat="false" ht="14.5" hidden="false" customHeight="false" outlineLevel="0" collapsed="false">
      <c r="A82" s="1" t="s">
        <v>1010</v>
      </c>
      <c r="B82" s="1" t="n">
        <v>18.43917</v>
      </c>
      <c r="C82" s="1" t="n">
        <v>46.68083</v>
      </c>
      <c r="D82" s="30" t="n">
        <f aca="false">(generell!$C$2-C82)/generell!$G$8*generell!$F$9+1</f>
        <v>10.7114790211987</v>
      </c>
      <c r="E82" s="30" t="n">
        <f aca="false">(B82-generell!$B$5)/generell!$G$10*generell!$F$11+1</f>
        <v>31.6000861753615</v>
      </c>
      <c r="F82" s="1" t="n">
        <v>769</v>
      </c>
      <c r="G82" s="1" t="n">
        <v>503</v>
      </c>
      <c r="H82" s="1" t="n">
        <v>0</v>
      </c>
      <c r="I82" s="1" t="n">
        <v>1</v>
      </c>
      <c r="J82" s="1" t="n">
        <v>0</v>
      </c>
      <c r="K82" s="1" t="n">
        <v>0</v>
      </c>
      <c r="L82" s="2" t="n">
        <v>0</v>
      </c>
      <c r="M82" s="1" t="n">
        <v>696</v>
      </c>
      <c r="N82" s="1" t="n">
        <v>13</v>
      </c>
      <c r="O82" s="1" t="n">
        <v>0</v>
      </c>
      <c r="P82" s="1" t="n">
        <v>0</v>
      </c>
      <c r="Q82" s="1" t="n">
        <v>0</v>
      </c>
      <c r="R82" s="3" t="n">
        <v>0</v>
      </c>
      <c r="S82" s="1" t="n">
        <v>852</v>
      </c>
      <c r="T82" s="1" t="n">
        <v>51</v>
      </c>
      <c r="U82" s="1" t="n">
        <v>1</v>
      </c>
      <c r="V82" s="1" t="n">
        <v>1</v>
      </c>
      <c r="W82" s="1" t="n">
        <v>6</v>
      </c>
      <c r="X82" s="4" t="n">
        <v>0</v>
      </c>
      <c r="Y82" s="1" t="n">
        <v>900</v>
      </c>
      <c r="Z82" s="1" t="n">
        <v>6</v>
      </c>
      <c r="AA82" s="1" t="n">
        <v>0</v>
      </c>
      <c r="AB82" s="1" t="n">
        <v>1</v>
      </c>
      <c r="AC82" s="1" t="n">
        <v>9</v>
      </c>
      <c r="AD82" s="3" t="n">
        <v>0</v>
      </c>
      <c r="AE82" s="1" t="s">
        <v>1011</v>
      </c>
      <c r="AF82" s="1" t="n">
        <v>0</v>
      </c>
      <c r="AG82" s="1" t="n">
        <v>0</v>
      </c>
      <c r="AH82" s="1" t="n">
        <v>0</v>
      </c>
      <c r="AI82" s="1" t="n">
        <v>0</v>
      </c>
      <c r="AJ82" s="1" t="n">
        <v>0</v>
      </c>
    </row>
    <row r="83" customFormat="false" ht="14.5" hidden="false" customHeight="false" outlineLevel="0" collapsed="false">
      <c r="A83" s="1" t="s">
        <v>1012</v>
      </c>
      <c r="B83" s="1" t="n">
        <v>18.47694</v>
      </c>
      <c r="C83" s="1" t="n">
        <v>46.55603</v>
      </c>
      <c r="D83" s="30" t="n">
        <f aca="false">(generell!$C$2-C83)/generell!$G$8*generell!$F$9+1</f>
        <v>17.4845440857479</v>
      </c>
      <c r="E83" s="30" t="n">
        <f aca="false">(B83-generell!$B$5)/generell!$G$10*generell!$F$11+1</f>
        <v>33.0267402202946</v>
      </c>
      <c r="F83" s="1" t="n">
        <v>1027</v>
      </c>
      <c r="G83" s="1" t="n">
        <v>2140</v>
      </c>
      <c r="H83" s="1" t="n">
        <v>0</v>
      </c>
      <c r="I83" s="1" t="n">
        <v>2</v>
      </c>
      <c r="J83" s="1" t="n">
        <v>0</v>
      </c>
      <c r="K83" s="1" t="n">
        <v>0</v>
      </c>
      <c r="L83" s="2" t="n">
        <v>0</v>
      </c>
      <c r="M83" s="1" t="n">
        <v>1049</v>
      </c>
      <c r="N83" s="1" t="n">
        <v>2145</v>
      </c>
      <c r="O83" s="1" t="n">
        <v>1</v>
      </c>
      <c r="P83" s="1" t="n">
        <v>2</v>
      </c>
      <c r="Q83" s="1" t="n">
        <v>1</v>
      </c>
      <c r="R83" s="3" t="n">
        <v>0</v>
      </c>
      <c r="S83" s="1" t="n">
        <v>1222</v>
      </c>
      <c r="T83" s="1" t="n">
        <v>2055</v>
      </c>
      <c r="U83" s="1" t="n">
        <v>7</v>
      </c>
      <c r="V83" s="1" t="n">
        <v>1</v>
      </c>
      <c r="W83" s="1" t="n">
        <v>6</v>
      </c>
      <c r="X83" s="4" t="n">
        <v>0</v>
      </c>
      <c r="Y83" s="1" t="n">
        <v>1034</v>
      </c>
      <c r="Z83" s="1" t="n">
        <v>2053</v>
      </c>
      <c r="AA83" s="1" t="n">
        <v>1</v>
      </c>
      <c r="AB83" s="1" t="n">
        <v>0</v>
      </c>
      <c r="AC83" s="1" t="n">
        <v>2</v>
      </c>
      <c r="AD83" s="3" t="n">
        <v>0</v>
      </c>
      <c r="AE83" s="1" t="n">
        <v>1364</v>
      </c>
      <c r="AF83" s="1" t="n">
        <v>1787</v>
      </c>
      <c r="AG83" s="1" t="n">
        <v>0</v>
      </c>
      <c r="AH83" s="1" t="n">
        <v>1</v>
      </c>
      <c r="AI83" s="1" t="n">
        <v>0</v>
      </c>
      <c r="AJ83" s="1" t="n">
        <v>4</v>
      </c>
    </row>
    <row r="84" customFormat="false" ht="14.5" hidden="false" customHeight="false" outlineLevel="0" collapsed="false">
      <c r="A84" s="1" t="s">
        <v>1013</v>
      </c>
      <c r="B84" s="1" t="n">
        <v>18.42179</v>
      </c>
      <c r="C84" s="1" t="n">
        <v>46.6119</v>
      </c>
      <c r="D84" s="30" t="n">
        <f aca="false">(generell!$C$2-C84)/generell!$G$8*generell!$F$9+1</f>
        <v>14.4524034995592</v>
      </c>
      <c r="E84" s="30" t="n">
        <f aca="false">(B84-generell!$B$5)/generell!$G$10*generell!$F$11+1</f>
        <v>30.9436062362315</v>
      </c>
      <c r="F84" s="1" t="n">
        <v>44</v>
      </c>
      <c r="G84" s="1" t="n">
        <v>747</v>
      </c>
      <c r="H84" s="1" t="n">
        <v>0</v>
      </c>
      <c r="I84" s="1" t="n">
        <v>0</v>
      </c>
      <c r="J84" s="1" t="n">
        <v>0</v>
      </c>
      <c r="K84" s="1" t="n">
        <v>0</v>
      </c>
      <c r="L84" s="2" t="n">
        <v>0</v>
      </c>
      <c r="M84" s="1" t="n">
        <v>159</v>
      </c>
      <c r="N84" s="1" t="n">
        <v>740</v>
      </c>
      <c r="O84" s="1" t="n">
        <v>4</v>
      </c>
      <c r="P84" s="1" t="n">
        <v>0</v>
      </c>
      <c r="Q84" s="1" t="n">
        <v>0</v>
      </c>
      <c r="R84" s="3" t="n">
        <v>0</v>
      </c>
      <c r="S84" s="1" t="n">
        <v>158</v>
      </c>
      <c r="T84" s="1" t="n">
        <v>681</v>
      </c>
      <c r="U84" s="1" t="n">
        <v>0</v>
      </c>
      <c r="V84" s="1" t="n">
        <v>0</v>
      </c>
      <c r="W84" s="1" t="n">
        <v>11</v>
      </c>
      <c r="X84" s="4" t="n">
        <v>0</v>
      </c>
      <c r="Y84" s="1" t="n">
        <v>131</v>
      </c>
      <c r="Z84" s="1" t="n">
        <v>647</v>
      </c>
      <c r="AA84" s="1" t="n">
        <v>1</v>
      </c>
      <c r="AB84" s="1" t="n">
        <v>0</v>
      </c>
      <c r="AC84" s="1" t="n">
        <v>0</v>
      </c>
      <c r="AD84" s="3" t="n">
        <v>0</v>
      </c>
      <c r="AE84" s="1" t="n">
        <v>189</v>
      </c>
      <c r="AF84" s="1" t="n">
        <v>599</v>
      </c>
      <c r="AG84" s="1" t="n">
        <v>0</v>
      </c>
      <c r="AH84" s="1" t="n">
        <v>0</v>
      </c>
      <c r="AI84" s="1" t="n">
        <v>0</v>
      </c>
      <c r="AJ84" s="1" t="n">
        <v>0</v>
      </c>
    </row>
    <row r="85" customFormat="false" ht="14.5" hidden="false" customHeight="false" outlineLevel="0" collapsed="false">
      <c r="A85" s="1" t="s">
        <v>1014</v>
      </c>
      <c r="B85" s="1" t="n">
        <v>18.41841</v>
      </c>
      <c r="C85" s="1" t="n">
        <v>46.49697</v>
      </c>
      <c r="D85" s="30" t="n">
        <f aca="false">(generell!$C$2-C85)/generell!$G$8*generell!$F$9+1</f>
        <v>20.6898102933784</v>
      </c>
      <c r="E85" s="30" t="n">
        <f aca="false">(B85-generell!$B$5)/generell!$G$10*generell!$F$11+1</f>
        <v>30.8159363746516</v>
      </c>
      <c r="F85" s="1" t="n">
        <v>745</v>
      </c>
      <c r="G85" s="1" t="n">
        <v>2459</v>
      </c>
      <c r="H85" s="1" t="n">
        <v>1</v>
      </c>
      <c r="I85" s="1" t="n">
        <v>9</v>
      </c>
      <c r="J85" s="1" t="n">
        <v>0</v>
      </c>
      <c r="K85" s="1" t="n">
        <v>0</v>
      </c>
      <c r="L85" s="2" t="n">
        <v>0</v>
      </c>
      <c r="M85" s="1" t="n">
        <v>1473</v>
      </c>
      <c r="N85" s="1" t="n">
        <v>2393</v>
      </c>
      <c r="O85" s="1" t="n">
        <v>2</v>
      </c>
      <c r="P85" s="1" t="n">
        <v>8</v>
      </c>
      <c r="Q85" s="1" t="n">
        <v>3</v>
      </c>
      <c r="R85" s="3" t="n">
        <v>0</v>
      </c>
      <c r="S85" s="1" t="n">
        <v>2366</v>
      </c>
      <c r="T85" s="1" t="n">
        <v>1582</v>
      </c>
      <c r="U85" s="1" t="n">
        <v>4</v>
      </c>
      <c r="V85" s="1" t="n">
        <v>6</v>
      </c>
      <c r="W85" s="1" t="n">
        <v>1</v>
      </c>
      <c r="X85" s="4" t="n">
        <v>0</v>
      </c>
      <c r="Y85" s="1" t="n">
        <v>1757</v>
      </c>
      <c r="Z85" s="1" t="n">
        <v>1967</v>
      </c>
      <c r="AA85" s="1" t="n">
        <v>5</v>
      </c>
      <c r="AB85" s="1" t="n">
        <v>6</v>
      </c>
      <c r="AC85" s="1" t="n">
        <v>5</v>
      </c>
      <c r="AD85" s="3" t="n">
        <v>0</v>
      </c>
      <c r="AE85" s="1" t="n">
        <v>2239</v>
      </c>
      <c r="AF85" s="1" t="n">
        <v>1407</v>
      </c>
      <c r="AG85" s="1" t="n">
        <v>0</v>
      </c>
      <c r="AH85" s="1" t="n">
        <v>2</v>
      </c>
      <c r="AI85" s="1" t="n">
        <v>0</v>
      </c>
      <c r="AJ85" s="1" t="n">
        <v>12</v>
      </c>
    </row>
    <row r="86" customFormat="false" ht="14.5" hidden="false" customHeight="false" outlineLevel="0" collapsed="false">
      <c r="A86" s="1" t="s">
        <v>1015</v>
      </c>
      <c r="B86" s="1" t="n">
        <v>18.47763</v>
      </c>
      <c r="C86" s="1" t="n">
        <v>46.50182</v>
      </c>
      <c r="D86" s="30" t="n">
        <f aca="false">(generell!$C$2-C86)/generell!$G$8*generell!$F$9+1</f>
        <v>20.4265942231613</v>
      </c>
      <c r="E86" s="30" t="n">
        <f aca="false">(B86-generell!$B$5)/generell!$G$10*generell!$F$11+1</f>
        <v>33.0528030026882</v>
      </c>
      <c r="F86" s="1" t="n">
        <v>18</v>
      </c>
      <c r="G86" s="1" t="n">
        <v>941</v>
      </c>
      <c r="H86" s="1" t="n">
        <v>0</v>
      </c>
      <c r="I86" s="1" t="n">
        <v>0</v>
      </c>
      <c r="J86" s="1" t="n">
        <v>6</v>
      </c>
      <c r="K86" s="1" t="n">
        <v>0</v>
      </c>
      <c r="L86" s="2" t="n">
        <v>0</v>
      </c>
      <c r="M86" s="1" t="n">
        <v>58</v>
      </c>
      <c r="N86" s="1" t="n">
        <v>955</v>
      </c>
      <c r="O86" s="1" t="n">
        <v>0</v>
      </c>
      <c r="P86" s="1" t="n">
        <v>1</v>
      </c>
      <c r="Q86" s="1" t="n">
        <v>0</v>
      </c>
      <c r="R86" s="3" t="n">
        <v>0</v>
      </c>
      <c r="S86" s="1" t="n">
        <v>61</v>
      </c>
      <c r="T86" s="1" t="n">
        <v>838</v>
      </c>
      <c r="U86" s="1" t="n">
        <v>3</v>
      </c>
      <c r="V86" s="1" t="n">
        <v>1</v>
      </c>
      <c r="W86" s="1" t="n">
        <v>0</v>
      </c>
      <c r="X86" s="4" t="n">
        <v>0</v>
      </c>
      <c r="Y86" s="1" t="n">
        <v>48</v>
      </c>
      <c r="Z86" s="1" t="n">
        <v>833</v>
      </c>
      <c r="AA86" s="1" t="n">
        <v>1</v>
      </c>
      <c r="AB86" s="1" t="n">
        <v>0</v>
      </c>
      <c r="AC86" s="1" t="n">
        <v>0</v>
      </c>
      <c r="AD86" s="3" t="n">
        <v>0</v>
      </c>
      <c r="AE86" s="1" t="n">
        <v>53</v>
      </c>
      <c r="AF86" s="1" t="n">
        <v>830</v>
      </c>
      <c r="AG86" s="1" t="n">
        <v>0</v>
      </c>
      <c r="AH86" s="1" t="n">
        <v>0</v>
      </c>
      <c r="AI86" s="1" t="n">
        <v>0</v>
      </c>
      <c r="AJ86" s="1" t="n">
        <v>0</v>
      </c>
    </row>
    <row r="87" customFormat="false" ht="14.5" hidden="false" customHeight="false" outlineLevel="0" collapsed="false">
      <c r="A87" s="1" t="s">
        <v>1016</v>
      </c>
      <c r="B87" s="1" t="n">
        <v>18.52243</v>
      </c>
      <c r="C87" s="1" t="n">
        <v>46.4401</v>
      </c>
      <c r="D87" s="30" t="n">
        <f aca="false">(generell!$C$2-C87)/generell!$G$8*generell!$F$9+1</f>
        <v>23.7762222342509</v>
      </c>
      <c r="E87" s="30" t="n">
        <f aca="false">(B87-generell!$B$5)/generell!$G$10*generell!$F$11+1</f>
        <v>34.7449952508482</v>
      </c>
      <c r="F87" s="1" t="n">
        <v>46</v>
      </c>
      <c r="G87" s="1" t="n">
        <v>1129</v>
      </c>
      <c r="H87" s="1" t="n">
        <v>0</v>
      </c>
      <c r="I87" s="1" t="n">
        <v>0</v>
      </c>
      <c r="J87" s="1" t="n">
        <v>0</v>
      </c>
      <c r="K87" s="1" t="n">
        <v>0</v>
      </c>
      <c r="L87" s="2" t="n">
        <v>0</v>
      </c>
      <c r="M87" s="1" t="n">
        <v>58</v>
      </c>
      <c r="N87" s="1" t="n">
        <v>1020</v>
      </c>
      <c r="O87" s="1" t="n">
        <v>0</v>
      </c>
      <c r="P87" s="1" t="n">
        <v>0</v>
      </c>
      <c r="Q87" s="1" t="n">
        <v>0</v>
      </c>
      <c r="R87" s="3" t="n">
        <v>0</v>
      </c>
      <c r="S87" s="1" t="n">
        <v>45</v>
      </c>
      <c r="T87" s="1" t="n">
        <v>1038</v>
      </c>
      <c r="U87" s="1" t="n">
        <v>0</v>
      </c>
      <c r="V87" s="1" t="n">
        <v>0</v>
      </c>
      <c r="W87" s="1" t="n">
        <v>0</v>
      </c>
      <c r="X87" s="4" t="n">
        <v>0</v>
      </c>
      <c r="Y87" s="1" t="n">
        <v>40</v>
      </c>
      <c r="Z87" s="1" t="n">
        <v>1007</v>
      </c>
      <c r="AA87" s="1" t="n">
        <v>0</v>
      </c>
      <c r="AB87" s="1" t="n">
        <v>0</v>
      </c>
      <c r="AC87" s="1" t="n">
        <v>0</v>
      </c>
      <c r="AD87" s="3" t="n">
        <v>0</v>
      </c>
      <c r="AE87" s="1" t="n">
        <v>54</v>
      </c>
      <c r="AF87" s="1" t="n">
        <v>982</v>
      </c>
      <c r="AG87" s="1" t="n">
        <v>0</v>
      </c>
      <c r="AH87" s="1" t="n">
        <v>0</v>
      </c>
      <c r="AI87" s="1" t="n">
        <v>0</v>
      </c>
      <c r="AJ87" s="1" t="n">
        <v>0</v>
      </c>
    </row>
    <row r="88" customFormat="false" ht="14.5" hidden="false" customHeight="false" outlineLevel="0" collapsed="false">
      <c r="A88" s="1" t="s">
        <v>1017</v>
      </c>
      <c r="B88" s="1" t="n">
        <v>18.58473</v>
      </c>
      <c r="C88" s="1" t="n">
        <v>46.50812</v>
      </c>
      <c r="D88" s="30" t="n">
        <f aca="false">(generell!$C$2-C88)/generell!$G$8*generell!$F$9+1</f>
        <v>20.0846846886531</v>
      </c>
      <c r="E88" s="30" t="n">
        <f aca="false">(B88-generell!$B$5)/generell!$G$10*generell!$F$11+1</f>
        <v>37.0982000959459</v>
      </c>
      <c r="F88" s="1" t="n">
        <v>1683</v>
      </c>
      <c r="G88" s="1" t="n">
        <v>59</v>
      </c>
      <c r="H88" s="1" t="n">
        <v>0</v>
      </c>
      <c r="I88" s="1" t="n">
        <v>0</v>
      </c>
      <c r="J88" s="1" t="n">
        <v>0</v>
      </c>
      <c r="K88" s="1" t="n">
        <v>0</v>
      </c>
      <c r="L88" s="2" t="n">
        <v>0</v>
      </c>
      <c r="M88" s="1" t="n">
        <v>1816</v>
      </c>
      <c r="N88" s="1" t="n">
        <v>71</v>
      </c>
      <c r="O88" s="1" t="n">
        <v>0</v>
      </c>
      <c r="P88" s="1" t="n">
        <v>3</v>
      </c>
      <c r="Q88" s="1" t="n">
        <v>3</v>
      </c>
      <c r="R88" s="3" t="n">
        <v>0</v>
      </c>
      <c r="S88" s="1" t="n">
        <v>2030</v>
      </c>
      <c r="T88" s="1" t="n">
        <v>46</v>
      </c>
      <c r="U88" s="1" t="n">
        <v>1</v>
      </c>
      <c r="V88" s="1" t="n">
        <v>0</v>
      </c>
      <c r="W88" s="1" t="n">
        <v>0</v>
      </c>
      <c r="X88" s="4" t="n">
        <v>0</v>
      </c>
      <c r="Y88" s="1" t="n">
        <v>1918</v>
      </c>
      <c r="Z88" s="1" t="n">
        <v>61</v>
      </c>
      <c r="AA88" s="1" t="n">
        <v>0</v>
      </c>
      <c r="AB88" s="1" t="n">
        <v>0</v>
      </c>
      <c r="AC88" s="1" t="n">
        <v>22</v>
      </c>
      <c r="AD88" s="3" t="n">
        <v>0</v>
      </c>
      <c r="AE88" s="1" t="n">
        <v>1957</v>
      </c>
      <c r="AF88" s="1" t="n">
        <v>17</v>
      </c>
      <c r="AG88" s="1" t="n">
        <v>0</v>
      </c>
      <c r="AH88" s="1" t="n">
        <v>0</v>
      </c>
      <c r="AI88" s="1" t="n">
        <v>0</v>
      </c>
      <c r="AJ88" s="1" t="n">
        <v>13</v>
      </c>
    </row>
    <row r="89" customFormat="false" ht="14.5" hidden="false" customHeight="false" outlineLevel="0" collapsed="false">
      <c r="A89" s="1" t="s">
        <v>1018</v>
      </c>
      <c r="B89" s="1" t="n">
        <v>18.64336</v>
      </c>
      <c r="C89" s="1" t="n">
        <v>46.47497</v>
      </c>
      <c r="D89" s="30" t="n">
        <f aca="false">(generell!$C$2-C89)/generell!$G$8*generell!$F$9+1</f>
        <v>21.8837800964239</v>
      </c>
      <c r="E89" s="30" t="n">
        <f aca="false">(B89-generell!$B$5)/generell!$G$10*generell!$F$11+1</f>
        <v>39.3127811564286</v>
      </c>
      <c r="F89" s="1" t="n">
        <v>880</v>
      </c>
      <c r="G89" s="1" t="n">
        <v>15</v>
      </c>
      <c r="H89" s="1" t="n">
        <v>286</v>
      </c>
      <c r="I89" s="1" t="n">
        <v>0</v>
      </c>
      <c r="J89" s="1" t="n">
        <v>0</v>
      </c>
      <c r="K89" s="1" t="n">
        <v>0</v>
      </c>
      <c r="L89" s="2" t="n">
        <v>0</v>
      </c>
      <c r="M89" s="1" t="n">
        <v>1256</v>
      </c>
      <c r="N89" s="1" t="n">
        <v>19</v>
      </c>
      <c r="O89" s="1" t="n">
        <v>284</v>
      </c>
      <c r="P89" s="1" t="n">
        <v>0</v>
      </c>
      <c r="Q89" s="1" t="n">
        <v>6</v>
      </c>
      <c r="R89" s="3" t="n">
        <v>0</v>
      </c>
      <c r="S89" s="1" t="n">
        <v>1381</v>
      </c>
      <c r="T89" s="1" t="n">
        <v>9</v>
      </c>
      <c r="U89" s="1" t="n">
        <v>275</v>
      </c>
      <c r="V89" s="1" t="n">
        <v>0</v>
      </c>
      <c r="W89" s="1" t="n">
        <v>0</v>
      </c>
      <c r="X89" s="4" t="n">
        <v>0</v>
      </c>
      <c r="Y89" s="1" t="n">
        <v>1345</v>
      </c>
      <c r="Z89" s="1" t="n">
        <v>12</v>
      </c>
      <c r="AA89" s="1" t="n">
        <v>247</v>
      </c>
      <c r="AB89" s="1" t="n">
        <v>0</v>
      </c>
      <c r="AC89" s="1" t="n">
        <v>2</v>
      </c>
      <c r="AD89" s="3" t="n">
        <v>0</v>
      </c>
      <c r="AE89" s="1" t="n">
        <v>1516</v>
      </c>
      <c r="AF89" s="1" t="n">
        <v>3</v>
      </c>
      <c r="AG89" s="1" t="n">
        <v>137</v>
      </c>
      <c r="AH89" s="1" t="n">
        <v>0</v>
      </c>
      <c r="AI89" s="1" t="n">
        <v>0</v>
      </c>
      <c r="AJ89" s="1" t="n">
        <v>1</v>
      </c>
    </row>
    <row r="90" customFormat="false" ht="14.5" hidden="false" customHeight="false" outlineLevel="0" collapsed="false">
      <c r="A90" s="1" t="s">
        <v>1019</v>
      </c>
      <c r="B90" s="1" t="n">
        <v>18.48054</v>
      </c>
      <c r="C90" s="1" t="n">
        <v>46.63204</v>
      </c>
      <c r="D90" s="30" t="n">
        <f aca="false">(generell!$C$2-C90)/generell!$G$8*generell!$F$9+1</f>
        <v>13.3593784162254</v>
      </c>
      <c r="E90" s="30" t="n">
        <f aca="false">(B90-generell!$B$5)/generell!$G$10*generell!$F$11+1</f>
        <v>33.1627199545218</v>
      </c>
      <c r="F90" s="1" t="n">
        <v>1374</v>
      </c>
      <c r="G90" s="1" t="n">
        <v>68</v>
      </c>
      <c r="H90" s="1" t="n">
        <v>0</v>
      </c>
      <c r="I90" s="1" t="n">
        <v>1</v>
      </c>
      <c r="J90" s="1" t="n">
        <v>0</v>
      </c>
      <c r="K90" s="1" t="n">
        <v>0</v>
      </c>
      <c r="L90" s="2" t="n">
        <v>0</v>
      </c>
      <c r="M90" s="1" t="n">
        <v>1258</v>
      </c>
      <c r="N90" s="1" t="n">
        <v>85</v>
      </c>
      <c r="O90" s="1" t="n">
        <v>0</v>
      </c>
      <c r="P90" s="1" t="n">
        <v>0</v>
      </c>
      <c r="Q90" s="1" t="n">
        <v>0</v>
      </c>
      <c r="R90" s="3" t="n">
        <v>0</v>
      </c>
      <c r="S90" s="1" t="n">
        <v>1400</v>
      </c>
      <c r="T90" s="1" t="n">
        <v>88</v>
      </c>
      <c r="U90" s="1" t="n">
        <v>0</v>
      </c>
      <c r="V90" s="1" t="n">
        <v>4</v>
      </c>
      <c r="W90" s="1" t="n">
        <v>3</v>
      </c>
      <c r="X90" s="4" t="n">
        <v>0</v>
      </c>
      <c r="Y90" s="1" t="n">
        <v>1320</v>
      </c>
      <c r="Z90" s="1" t="n">
        <v>69</v>
      </c>
      <c r="AA90" s="1" t="n">
        <v>0</v>
      </c>
      <c r="AB90" s="1" t="n">
        <v>1</v>
      </c>
      <c r="AC90" s="1" t="n">
        <v>2</v>
      </c>
      <c r="AD90" s="3" t="n">
        <v>0</v>
      </c>
      <c r="AE90" s="1" t="n">
        <v>1285</v>
      </c>
      <c r="AF90" s="1" t="n">
        <v>48</v>
      </c>
      <c r="AG90" s="1" t="n">
        <v>1</v>
      </c>
      <c r="AH90" s="1" t="n">
        <v>0</v>
      </c>
      <c r="AI90" s="1" t="n">
        <v>0</v>
      </c>
      <c r="AJ90" s="1" t="n">
        <v>1</v>
      </c>
    </row>
    <row r="91" customFormat="false" ht="14.5" hidden="false" customHeight="false" outlineLevel="0" collapsed="false">
      <c r="A91" s="1" t="s">
        <v>1020</v>
      </c>
      <c r="B91" s="1" t="n">
        <v>18.39105</v>
      </c>
      <c r="C91" s="1" t="n">
        <v>46.43086</v>
      </c>
      <c r="D91" s="30" t="n">
        <f aca="false">(generell!$C$2-C91)/generell!$G$8*generell!$F$9+1</f>
        <v>24.27768955153</v>
      </c>
      <c r="E91" s="30" t="n">
        <f aca="false">(B91-generell!$B$5)/generell!$G$10*generell!$F$11+1</f>
        <v>29.7824903945252</v>
      </c>
      <c r="F91" s="1" t="n">
        <v>54</v>
      </c>
      <c r="G91" s="1" t="n">
        <v>1776</v>
      </c>
      <c r="H91" s="1" t="n">
        <v>0</v>
      </c>
      <c r="I91" s="1" t="n">
        <v>0</v>
      </c>
      <c r="J91" s="1" t="n">
        <v>0</v>
      </c>
      <c r="K91" s="1" t="n">
        <v>0</v>
      </c>
      <c r="L91" s="2" t="n">
        <v>0</v>
      </c>
      <c r="M91" s="1" t="n">
        <v>46</v>
      </c>
      <c r="N91" s="1" t="n">
        <v>2026</v>
      </c>
      <c r="O91" s="1" t="n">
        <v>0</v>
      </c>
      <c r="P91" s="1" t="n">
        <v>0</v>
      </c>
      <c r="Q91" s="1" t="n">
        <v>0</v>
      </c>
      <c r="R91" s="3" t="n">
        <v>0</v>
      </c>
      <c r="S91" s="1" t="n">
        <v>78</v>
      </c>
      <c r="T91" s="1" t="n">
        <v>2113</v>
      </c>
      <c r="U91" s="1" t="n">
        <v>0</v>
      </c>
      <c r="V91" s="1" t="n">
        <v>0</v>
      </c>
      <c r="W91" s="1" t="n">
        <v>1</v>
      </c>
      <c r="X91" s="4" t="n">
        <v>0</v>
      </c>
      <c r="Y91" s="1" t="n">
        <v>59</v>
      </c>
      <c r="Z91" s="1" t="n">
        <v>2087</v>
      </c>
      <c r="AA91" s="1" t="n">
        <v>0</v>
      </c>
      <c r="AB91" s="1" t="n">
        <v>0</v>
      </c>
      <c r="AC91" s="1" t="n">
        <v>1</v>
      </c>
      <c r="AD91" s="3" t="n">
        <v>0</v>
      </c>
      <c r="AE91" s="1" t="n">
        <v>61</v>
      </c>
      <c r="AF91" s="1" t="n">
        <v>2257</v>
      </c>
      <c r="AG91" s="1" t="n">
        <v>0</v>
      </c>
      <c r="AH91" s="1" t="n">
        <v>0</v>
      </c>
      <c r="AI91" s="1" t="n">
        <v>0</v>
      </c>
      <c r="AJ91" s="1" t="n">
        <v>2</v>
      </c>
    </row>
    <row r="92" customFormat="false" ht="14.5" hidden="false" customHeight="false" outlineLevel="0" collapsed="false">
      <c r="A92" s="1" t="s">
        <v>1021</v>
      </c>
      <c r="B92" s="1" t="n">
        <v>18.48742</v>
      </c>
      <c r="C92" s="1" t="n">
        <v>46.46151</v>
      </c>
      <c r="D92" s="30" t="n">
        <f aca="false">(generell!$C$2-C92)/generell!$G$8*generell!$F$9+1</f>
        <v>22.6142725304691</v>
      </c>
      <c r="E92" s="30" t="n">
        <f aca="false">(B92-generell!$B$5)/generell!$G$10*generell!$F$11+1</f>
        <v>33.4225923354892</v>
      </c>
      <c r="F92" s="1" t="n">
        <v>12</v>
      </c>
      <c r="G92" s="1" t="n">
        <v>709</v>
      </c>
      <c r="H92" s="1" t="n">
        <v>0</v>
      </c>
      <c r="I92" s="1" t="n">
        <v>0</v>
      </c>
      <c r="J92" s="1" t="n">
        <v>0</v>
      </c>
      <c r="K92" s="1" t="n">
        <v>0</v>
      </c>
      <c r="L92" s="2" t="n">
        <v>0</v>
      </c>
      <c r="M92" s="1" t="n">
        <v>28</v>
      </c>
      <c r="N92" s="1" t="n">
        <v>698</v>
      </c>
      <c r="O92" s="1" t="n">
        <v>0</v>
      </c>
      <c r="P92" s="1" t="n">
        <v>0</v>
      </c>
      <c r="Q92" s="1" t="n">
        <v>0</v>
      </c>
      <c r="R92" s="3" t="n">
        <v>0</v>
      </c>
      <c r="S92" s="1" t="n">
        <v>18</v>
      </c>
      <c r="T92" s="1" t="n">
        <v>644</v>
      </c>
      <c r="U92" s="1" t="n">
        <v>0</v>
      </c>
      <c r="V92" s="1" t="n">
        <v>0</v>
      </c>
      <c r="W92" s="1" t="n">
        <v>24</v>
      </c>
      <c r="X92" s="4" t="n">
        <v>0</v>
      </c>
      <c r="Y92" s="1" t="n">
        <v>20</v>
      </c>
      <c r="Z92" s="1" t="n">
        <v>654</v>
      </c>
      <c r="AA92" s="1" t="n">
        <v>0</v>
      </c>
      <c r="AB92" s="1" t="n">
        <v>0</v>
      </c>
      <c r="AC92" s="1" t="n">
        <v>0</v>
      </c>
      <c r="AD92" s="3" t="n">
        <v>0</v>
      </c>
      <c r="AE92" s="1" t="n">
        <v>37</v>
      </c>
      <c r="AF92" s="1" t="n">
        <v>625</v>
      </c>
      <c r="AG92" s="1" t="n">
        <v>0</v>
      </c>
      <c r="AH92" s="1" t="n">
        <v>0</v>
      </c>
      <c r="AI92" s="1" t="n">
        <v>0</v>
      </c>
      <c r="AJ92" s="1" t="n">
        <v>1</v>
      </c>
    </row>
    <row r="93" customFormat="false" ht="14.5" hidden="false" customHeight="false" outlineLevel="0" collapsed="false">
      <c r="A93" s="1" t="s">
        <v>1022</v>
      </c>
      <c r="B93" s="1" t="n">
        <v>18.52913</v>
      </c>
      <c r="C93" s="1" t="n">
        <v>46.46681</v>
      </c>
      <c r="D93" s="30" t="n">
        <f aca="false">(generell!$C$2-C93)/generell!$G$8*generell!$F$9+1</f>
        <v>22.3266343506442</v>
      </c>
      <c r="E93" s="30" t="n">
        <f aca="false">(B93-generell!$B$5)/generell!$G$10*generell!$F$11+1</f>
        <v>34.9980686451043</v>
      </c>
      <c r="F93" s="1" t="n">
        <v>123</v>
      </c>
      <c r="G93" s="1" t="n">
        <v>1367</v>
      </c>
      <c r="H93" s="1" t="n">
        <v>1</v>
      </c>
      <c r="I93" s="1" t="n">
        <v>0</v>
      </c>
      <c r="J93" s="1" t="n">
        <v>0</v>
      </c>
      <c r="K93" s="1" t="n">
        <v>0</v>
      </c>
      <c r="L93" s="2" t="n">
        <v>0</v>
      </c>
      <c r="M93" s="1" t="n">
        <v>120</v>
      </c>
      <c r="N93" s="1" t="n">
        <v>1471</v>
      </c>
      <c r="O93" s="1" t="n">
        <v>0</v>
      </c>
      <c r="P93" s="1" t="n">
        <v>0</v>
      </c>
      <c r="Q93" s="1" t="n">
        <v>0</v>
      </c>
      <c r="R93" s="3" t="n">
        <v>0</v>
      </c>
      <c r="S93" s="1" t="n">
        <v>225</v>
      </c>
      <c r="T93" s="1" t="n">
        <v>1362</v>
      </c>
      <c r="U93" s="1" t="n">
        <v>0</v>
      </c>
      <c r="V93" s="1" t="n">
        <v>0</v>
      </c>
      <c r="W93" s="1" t="n">
        <v>0</v>
      </c>
      <c r="X93" s="4" t="n">
        <v>0</v>
      </c>
      <c r="Y93" s="1" t="n">
        <v>196</v>
      </c>
      <c r="Z93" s="1" t="n">
        <v>1271</v>
      </c>
      <c r="AA93" s="1" t="n">
        <v>0</v>
      </c>
      <c r="AB93" s="1" t="n">
        <v>0</v>
      </c>
      <c r="AC93" s="1" t="n">
        <v>0</v>
      </c>
      <c r="AD93" s="3" t="n">
        <v>0</v>
      </c>
      <c r="AE93" s="1" t="n">
        <v>564</v>
      </c>
      <c r="AF93" s="1" t="n">
        <v>976</v>
      </c>
      <c r="AG93" s="1" t="n">
        <v>0</v>
      </c>
      <c r="AH93" s="1" t="n">
        <v>0</v>
      </c>
      <c r="AI93" s="1" t="n">
        <v>0</v>
      </c>
      <c r="AJ93" s="1" t="n">
        <v>0</v>
      </c>
    </row>
    <row r="94" customFormat="false" ht="14.5" hidden="false" customHeight="false" outlineLevel="0" collapsed="false">
      <c r="A94" s="1" t="s">
        <v>1023</v>
      </c>
      <c r="B94" s="1" t="n">
        <v>18.48267</v>
      </c>
      <c r="C94" s="1" t="n">
        <v>46.71884</v>
      </c>
      <c r="D94" s="30" t="n">
        <f aca="false">(generell!$C$2-C94)/generell!$G$8*generell!$F$9+1</f>
        <v>8.64862482966416</v>
      </c>
      <c r="E94" s="30" t="n">
        <f aca="false">(B94-generell!$B$5)/generell!$G$10*generell!$F$11+1</f>
        <v>33.2431746306061</v>
      </c>
      <c r="F94" s="1" t="n">
        <v>1364</v>
      </c>
      <c r="G94" s="1" t="n">
        <v>4</v>
      </c>
      <c r="H94" s="1" t="n">
        <v>0</v>
      </c>
      <c r="I94" s="1" t="n">
        <v>0</v>
      </c>
      <c r="J94" s="1" t="n">
        <v>0</v>
      </c>
      <c r="K94" s="1" t="n">
        <v>0</v>
      </c>
      <c r="L94" s="2" t="n">
        <v>0</v>
      </c>
      <c r="M94" s="1" t="n">
        <v>1659</v>
      </c>
      <c r="N94" s="1" t="n">
        <v>1</v>
      </c>
      <c r="O94" s="1" t="n">
        <v>0</v>
      </c>
      <c r="P94" s="1" t="n">
        <v>0</v>
      </c>
      <c r="Q94" s="1" t="n">
        <v>0</v>
      </c>
      <c r="R94" s="3" t="n">
        <v>0</v>
      </c>
      <c r="S94" s="1" t="n">
        <v>2066</v>
      </c>
      <c r="T94" s="1" t="n">
        <v>6</v>
      </c>
      <c r="U94" s="1" t="n">
        <v>0</v>
      </c>
      <c r="V94" s="1" t="n">
        <v>0</v>
      </c>
      <c r="W94" s="1" t="n">
        <v>0</v>
      </c>
      <c r="X94" s="4" t="n">
        <v>0</v>
      </c>
      <c r="Y94" s="1" t="n">
        <v>1998</v>
      </c>
      <c r="Z94" s="1" t="n">
        <v>3</v>
      </c>
      <c r="AA94" s="1" t="n">
        <v>0</v>
      </c>
      <c r="AB94" s="1" t="n">
        <v>0</v>
      </c>
      <c r="AC94" s="1" t="n">
        <v>8</v>
      </c>
      <c r="AD94" s="3" t="n">
        <v>0</v>
      </c>
      <c r="AE94" s="1" t="n">
        <v>2280</v>
      </c>
      <c r="AF94" s="1" t="n">
        <v>3</v>
      </c>
      <c r="AG94" s="1" t="n">
        <v>0</v>
      </c>
      <c r="AH94" s="1" t="n">
        <v>0</v>
      </c>
      <c r="AI94" s="1" t="n">
        <v>0</v>
      </c>
      <c r="AJ94" s="1" t="n">
        <v>1</v>
      </c>
    </row>
    <row r="95" customFormat="false" ht="14.5" hidden="false" customHeight="false" outlineLevel="0" collapsed="false">
      <c r="A95" s="1" t="s">
        <v>1024</v>
      </c>
      <c r="B95" s="1" t="n">
        <v>18.60883</v>
      </c>
      <c r="C95" s="1" t="n">
        <v>46.71221</v>
      </c>
      <c r="D95" s="30" t="n">
        <f aca="false">(generell!$C$2-C95)/generell!$G$8*generell!$F$9+1</f>
        <v>9.0084439112184</v>
      </c>
      <c r="E95" s="30" t="n">
        <f aca="false">(B95-generell!$B$5)/generell!$G$10*generell!$F$11+1</f>
        <v>38.0085088722999</v>
      </c>
      <c r="F95" s="1" t="n">
        <v>1784</v>
      </c>
      <c r="G95" s="1" t="n">
        <v>11</v>
      </c>
      <c r="H95" s="1" t="n">
        <v>0</v>
      </c>
      <c r="I95" s="1" t="n">
        <v>0</v>
      </c>
      <c r="J95" s="1" t="n">
        <v>0</v>
      </c>
      <c r="K95" s="1" t="n">
        <v>0</v>
      </c>
      <c r="L95" s="2" t="n">
        <v>0</v>
      </c>
      <c r="M95" s="1" t="n">
        <v>1853</v>
      </c>
      <c r="N95" s="1" t="n">
        <v>15</v>
      </c>
      <c r="O95" s="1" t="n">
        <v>0</v>
      </c>
      <c r="P95" s="1" t="n">
        <v>0</v>
      </c>
      <c r="Q95" s="1" t="n">
        <v>8</v>
      </c>
      <c r="R95" s="3" t="n">
        <v>0</v>
      </c>
      <c r="S95" s="1" t="n">
        <v>1894</v>
      </c>
      <c r="T95" s="1" t="n">
        <v>11</v>
      </c>
      <c r="U95" s="1" t="n">
        <v>0</v>
      </c>
      <c r="V95" s="1" t="n">
        <v>1</v>
      </c>
      <c r="W95" s="1" t="n">
        <v>1</v>
      </c>
      <c r="X95" s="4" t="n">
        <v>0</v>
      </c>
      <c r="Y95" s="1" t="n">
        <v>1892</v>
      </c>
      <c r="Z95" s="1" t="n">
        <v>23</v>
      </c>
      <c r="AA95" s="1" t="n">
        <v>1</v>
      </c>
      <c r="AB95" s="1" t="n">
        <v>1</v>
      </c>
      <c r="AC95" s="1" t="s">
        <v>1025</v>
      </c>
      <c r="AD95" s="3" t="n">
        <v>0</v>
      </c>
      <c r="AE95" s="1" t="n">
        <v>1914</v>
      </c>
      <c r="AF95" s="1" t="n">
        <v>3</v>
      </c>
      <c r="AG95" s="1" t="n">
        <v>0</v>
      </c>
      <c r="AH95" s="1" t="n">
        <v>0</v>
      </c>
      <c r="AI95" s="1" t="n">
        <v>0</v>
      </c>
      <c r="AJ95" s="1" t="n">
        <v>0</v>
      </c>
    </row>
    <row r="96" customFormat="false" ht="14.5" hidden="false" customHeight="false" outlineLevel="0" collapsed="false">
      <c r="A96" s="1" t="s">
        <v>1026</v>
      </c>
      <c r="B96" s="1" t="n">
        <v>18.5549</v>
      </c>
      <c r="C96" s="1" t="n">
        <v>46.75444</v>
      </c>
      <c r="D96" s="30" t="n">
        <f aca="false">(generell!$C$2-C96)/generell!$G$8*generell!$F$9+1</f>
        <v>6.71656460291764</v>
      </c>
      <c r="E96" s="30" t="n">
        <f aca="false">(B96-generell!$B$5)/generell!$G$10*generell!$F$11+1</f>
        <v>35.9714569092803</v>
      </c>
      <c r="F96" s="1" t="n">
        <v>2655</v>
      </c>
      <c r="G96" s="1" t="n">
        <v>42</v>
      </c>
      <c r="H96" s="1" t="n">
        <v>0</v>
      </c>
      <c r="I96" s="1" t="n">
        <v>6</v>
      </c>
      <c r="J96" s="1" t="n">
        <v>0</v>
      </c>
      <c r="K96" s="1" t="n">
        <v>0</v>
      </c>
      <c r="L96" s="2" t="n">
        <v>0</v>
      </c>
      <c r="M96" s="1" t="n">
        <v>3082</v>
      </c>
      <c r="N96" s="1" t="n">
        <v>54</v>
      </c>
      <c r="O96" s="1" t="n">
        <v>0</v>
      </c>
      <c r="P96" s="1" t="n">
        <v>12</v>
      </c>
      <c r="Q96" s="1" t="n">
        <v>27</v>
      </c>
      <c r="R96" s="3" t="n">
        <v>0</v>
      </c>
      <c r="S96" s="1" t="n">
        <v>3336</v>
      </c>
      <c r="T96" s="1" t="n">
        <v>35</v>
      </c>
      <c r="U96" s="1" t="n">
        <v>3</v>
      </c>
      <c r="V96" s="1" t="n">
        <v>2</v>
      </c>
      <c r="W96" s="1" t="n">
        <v>23</v>
      </c>
      <c r="X96" s="4" t="n">
        <v>0</v>
      </c>
      <c r="Y96" s="1" t="n">
        <v>3171</v>
      </c>
      <c r="Z96" s="1" t="n">
        <v>27</v>
      </c>
      <c r="AA96" s="1" t="n">
        <v>7</v>
      </c>
      <c r="AB96" s="1" t="n">
        <v>3</v>
      </c>
      <c r="AC96" s="1" t="n">
        <v>7</v>
      </c>
      <c r="AD96" s="3" t="n">
        <v>0</v>
      </c>
      <c r="AE96" s="1" t="n">
        <v>3824</v>
      </c>
      <c r="AF96" s="1" t="n">
        <v>17</v>
      </c>
      <c r="AG96" s="1" t="n">
        <v>1</v>
      </c>
      <c r="AH96" s="1" t="n">
        <v>0</v>
      </c>
      <c r="AI96" s="1" t="n">
        <v>0</v>
      </c>
      <c r="AJ96" s="1" t="n">
        <v>1</v>
      </c>
    </row>
    <row r="97" customFormat="false" ht="14.5" hidden="false" customHeight="false" outlineLevel="0" collapsed="false">
      <c r="A97" s="1" t="s">
        <v>1027</v>
      </c>
      <c r="B97" s="1" t="n">
        <v>18.47317</v>
      </c>
      <c r="C97" s="1" t="n">
        <v>46.53749</v>
      </c>
      <c r="D97" s="30" t="n">
        <f aca="false">(generell!$C$2-C97)/generell!$G$8*generell!$F$9+1</f>
        <v>18.4907350015873</v>
      </c>
      <c r="E97" s="30" t="n">
        <f aca="false">(B97-generell!$B$5)/generell!$G$10*generell!$F$11+1</f>
        <v>32.8843392208401</v>
      </c>
      <c r="F97" s="1" t="n">
        <v>18</v>
      </c>
      <c r="G97" s="1" t="n">
        <v>835</v>
      </c>
      <c r="H97" s="1" t="n">
        <v>0</v>
      </c>
      <c r="I97" s="1" t="n">
        <v>1</v>
      </c>
      <c r="J97" s="1" t="n">
        <v>0</v>
      </c>
      <c r="K97" s="1" t="n">
        <v>0</v>
      </c>
      <c r="L97" s="2" t="n">
        <v>0</v>
      </c>
      <c r="M97" s="1" t="n">
        <v>62</v>
      </c>
      <c r="N97" s="1" t="n">
        <v>1065</v>
      </c>
      <c r="O97" s="1" t="n">
        <v>0</v>
      </c>
      <c r="P97" s="1" t="n">
        <v>2</v>
      </c>
      <c r="Q97" s="1" t="n">
        <v>0</v>
      </c>
      <c r="R97" s="3" t="n">
        <v>0</v>
      </c>
      <c r="S97" s="1" t="n">
        <v>46</v>
      </c>
      <c r="T97" s="1" t="n">
        <v>1069</v>
      </c>
      <c r="U97" s="1" t="n">
        <v>0</v>
      </c>
      <c r="V97" s="1" t="n">
        <v>0</v>
      </c>
      <c r="W97" s="1" t="n">
        <v>0</v>
      </c>
      <c r="X97" s="4" t="n">
        <v>0</v>
      </c>
      <c r="Y97" s="1" t="n">
        <v>25</v>
      </c>
      <c r="Z97" s="1" t="n">
        <v>1006</v>
      </c>
      <c r="AA97" s="1" t="n">
        <v>0</v>
      </c>
      <c r="AB97" s="1" t="n">
        <v>0</v>
      </c>
      <c r="AC97" s="1" t="n">
        <v>0</v>
      </c>
      <c r="AD97" s="3" t="n">
        <v>0</v>
      </c>
      <c r="AE97" s="1" t="n">
        <v>14</v>
      </c>
      <c r="AF97" s="1" t="n">
        <v>1114</v>
      </c>
      <c r="AG97" s="1" t="n">
        <v>0</v>
      </c>
      <c r="AH97" s="1" t="n">
        <v>0</v>
      </c>
      <c r="AI97" s="1" t="n">
        <v>0</v>
      </c>
      <c r="AJ97" s="1" t="n">
        <v>1</v>
      </c>
    </row>
    <row r="98" customFormat="false" ht="14.5" hidden="false" customHeight="false" outlineLevel="0" collapsed="false">
      <c r="A98" s="1" t="s">
        <v>1028</v>
      </c>
      <c r="B98" s="1" t="n">
        <v>18.42476</v>
      </c>
      <c r="C98" s="1" t="n">
        <v>46.57426</v>
      </c>
      <c r="D98" s="30" t="n">
        <f aca="false">(generell!$C$2-C98)/generell!$G$8*generell!$F$9+1</f>
        <v>16.4951772898605</v>
      </c>
      <c r="E98" s="30" t="n">
        <f aca="false">(B98-generell!$B$5)/generell!$G$10*generell!$F$11+1</f>
        <v>31.0557895169688</v>
      </c>
      <c r="F98" s="1" t="n">
        <v>3</v>
      </c>
      <c r="G98" s="1" t="n">
        <v>696</v>
      </c>
      <c r="H98" s="1" t="n">
        <v>0</v>
      </c>
      <c r="I98" s="1" t="n">
        <v>0</v>
      </c>
      <c r="J98" s="1" t="n">
        <v>0</v>
      </c>
      <c r="K98" s="1" t="n">
        <v>0</v>
      </c>
      <c r="L98" s="2" t="n">
        <v>0</v>
      </c>
      <c r="M98" s="1" t="n">
        <v>47</v>
      </c>
      <c r="N98" s="1" t="n">
        <v>799</v>
      </c>
      <c r="O98" s="1" t="n">
        <v>0</v>
      </c>
      <c r="P98" s="1" t="n">
        <v>0</v>
      </c>
      <c r="Q98" s="1" t="n">
        <v>0</v>
      </c>
      <c r="R98" s="3" t="n">
        <v>0</v>
      </c>
      <c r="S98" s="1" t="n">
        <v>73</v>
      </c>
      <c r="T98" s="1" t="n">
        <v>751</v>
      </c>
      <c r="U98" s="1" t="n">
        <v>0</v>
      </c>
      <c r="V98" s="1" t="n">
        <v>0</v>
      </c>
      <c r="W98" s="1" t="n">
        <v>0</v>
      </c>
      <c r="X98" s="4" t="n">
        <v>0</v>
      </c>
      <c r="Y98" s="1" t="n">
        <v>52</v>
      </c>
      <c r="Z98" s="1" t="n">
        <v>769</v>
      </c>
      <c r="AA98" s="1" t="n">
        <v>0</v>
      </c>
      <c r="AB98" s="1" t="n">
        <v>0</v>
      </c>
      <c r="AC98" s="1" t="n">
        <v>1</v>
      </c>
      <c r="AD98" s="3" t="n">
        <v>0</v>
      </c>
      <c r="AE98" s="1" t="n">
        <v>87</v>
      </c>
      <c r="AF98" s="1" t="n">
        <v>744</v>
      </c>
      <c r="AG98" s="1" t="n">
        <v>0</v>
      </c>
      <c r="AH98" s="1" t="n">
        <v>0</v>
      </c>
      <c r="AI98" s="1" t="n">
        <v>0</v>
      </c>
      <c r="AJ98" s="1" t="n">
        <v>0</v>
      </c>
    </row>
    <row r="99" customFormat="false" ht="14.5" hidden="false" customHeight="false" outlineLevel="0" collapsed="false">
      <c r="A99" s="1" t="s">
        <v>1029</v>
      </c>
      <c r="B99" s="1" t="n">
        <v>18.5392</v>
      </c>
      <c r="C99" s="1" t="n">
        <v>46.67925</v>
      </c>
      <c r="D99" s="30" t="n">
        <f aca="false">(generell!$C$2-C99)/generell!$G$8*generell!$F$9+1</f>
        <v>10.7972277615991</v>
      </c>
      <c r="E99" s="30" t="n">
        <f aca="false">(B99-generell!$B$5)/generell!$G$10*generell!$F$11+1</f>
        <v>35.3784341794564</v>
      </c>
      <c r="F99" s="1" t="n">
        <v>1317</v>
      </c>
      <c r="G99" s="1" t="n">
        <v>11</v>
      </c>
      <c r="H99" s="1" t="n">
        <v>0</v>
      </c>
      <c r="I99" s="1" t="n">
        <v>2</v>
      </c>
      <c r="J99" s="1" t="n">
        <v>0</v>
      </c>
      <c r="K99" s="1" t="n">
        <v>0</v>
      </c>
      <c r="L99" s="2" t="n">
        <v>0</v>
      </c>
      <c r="M99" s="1" t="n">
        <v>1472</v>
      </c>
      <c r="N99" s="1" t="n">
        <v>53</v>
      </c>
      <c r="O99" s="1" t="n">
        <v>0</v>
      </c>
      <c r="P99" s="1" t="n">
        <v>0</v>
      </c>
      <c r="Q99" s="1" t="n">
        <v>0</v>
      </c>
      <c r="R99" s="3" t="n">
        <v>0</v>
      </c>
      <c r="S99" s="1" t="n">
        <v>1483</v>
      </c>
      <c r="T99" s="1" t="n">
        <v>24</v>
      </c>
      <c r="U99" s="1" t="n">
        <v>10</v>
      </c>
      <c r="V99" s="1" t="n">
        <v>2</v>
      </c>
      <c r="W99" s="1" t="n">
        <v>0</v>
      </c>
      <c r="X99" s="4" t="n">
        <v>0</v>
      </c>
      <c r="Y99" s="1" t="n">
        <v>1408</v>
      </c>
      <c r="Z99" s="1" t="n">
        <v>27</v>
      </c>
      <c r="AA99" s="1" t="n">
        <v>0</v>
      </c>
      <c r="AB99" s="1" t="n">
        <v>0</v>
      </c>
      <c r="AC99" s="1" t="n">
        <v>0</v>
      </c>
      <c r="AD99" s="3" t="n">
        <v>0</v>
      </c>
      <c r="AE99" s="1" t="n">
        <v>1459</v>
      </c>
      <c r="AF99" s="1" t="n">
        <v>1</v>
      </c>
      <c r="AG99" s="1" t="n">
        <v>0</v>
      </c>
      <c r="AH99" s="1" t="n">
        <v>0</v>
      </c>
      <c r="AI99" s="1" t="n">
        <v>0</v>
      </c>
      <c r="AJ99" s="1" t="n">
        <v>0</v>
      </c>
    </row>
    <row r="100" customFormat="false" ht="14.5" hidden="false" customHeight="false" outlineLevel="0" collapsed="false">
      <c r="A100" s="1" t="s">
        <v>1030</v>
      </c>
      <c r="B100" s="1" t="n">
        <v>18.53151</v>
      </c>
      <c r="C100" s="1" t="n">
        <v>46.6486</v>
      </c>
      <c r="D100" s="30" t="n">
        <f aca="false">(generell!$C$2-C100)/generell!$G$8*generell!$F$9+1</f>
        <v>12.4606447826603</v>
      </c>
      <c r="E100" s="30" t="n">
        <f aca="false">(B100-generell!$B$5)/generell!$G$10*generell!$F$11+1</f>
        <v>35.0879663582879</v>
      </c>
      <c r="F100" s="1" t="n">
        <v>304</v>
      </c>
      <c r="G100" s="1" t="n">
        <v>2154</v>
      </c>
      <c r="H100" s="1" t="n">
        <v>0</v>
      </c>
      <c r="I100" s="1" t="n">
        <v>0</v>
      </c>
      <c r="J100" s="1" t="n">
        <v>0</v>
      </c>
      <c r="K100" s="1" t="n">
        <v>0</v>
      </c>
      <c r="L100" s="2" t="n">
        <v>0</v>
      </c>
      <c r="M100" s="1" t="n">
        <v>208</v>
      </c>
      <c r="N100" s="1" t="n">
        <v>2173</v>
      </c>
      <c r="O100" s="1" t="n">
        <v>0</v>
      </c>
      <c r="P100" s="1" t="n">
        <v>0</v>
      </c>
      <c r="Q100" s="1" t="n">
        <v>2</v>
      </c>
      <c r="R100" s="3" t="n">
        <v>0</v>
      </c>
      <c r="S100" s="1" t="n">
        <v>229</v>
      </c>
      <c r="T100" s="1" t="n">
        <v>1988</v>
      </c>
      <c r="U100" s="1" t="n">
        <v>1</v>
      </c>
      <c r="V100" s="1" t="n">
        <v>0</v>
      </c>
      <c r="W100" s="1" t="n">
        <v>1</v>
      </c>
      <c r="X100" s="4" t="n">
        <v>0</v>
      </c>
      <c r="Y100" s="1" t="n">
        <v>191</v>
      </c>
      <c r="Z100" s="1" t="n">
        <v>1743</v>
      </c>
      <c r="AA100" s="1" t="n">
        <v>2</v>
      </c>
      <c r="AB100" s="1" t="n">
        <v>3</v>
      </c>
      <c r="AC100" s="1" t="n">
        <v>152</v>
      </c>
      <c r="AD100" s="3" t="n">
        <v>0</v>
      </c>
      <c r="AE100" s="1" t="n">
        <v>270</v>
      </c>
      <c r="AF100" s="1" t="n">
        <v>1728</v>
      </c>
      <c r="AG100" s="1" t="n">
        <v>0</v>
      </c>
      <c r="AH100" s="1" t="n">
        <v>0</v>
      </c>
      <c r="AI100" s="1" t="n">
        <v>0</v>
      </c>
      <c r="AJ100" s="1" t="n">
        <v>0</v>
      </c>
    </row>
    <row r="101" customFormat="false" ht="14.5" hidden="false" customHeight="false" outlineLevel="0" collapsed="false">
      <c r="A101" s="1" t="s">
        <v>1031</v>
      </c>
      <c r="B101" s="1" t="n">
        <v>18.60466</v>
      </c>
      <c r="C101" s="1" t="n">
        <v>46.62426</v>
      </c>
      <c r="D101" s="30" t="n">
        <f aca="false">(generell!$C$2-C101)/generell!$G$8*generell!$F$9+1</f>
        <v>13.7816095556663</v>
      </c>
      <c r="E101" s="30" t="n">
        <f aca="false">(B101-generell!$B$5)/generell!$G$10*generell!$F$11+1</f>
        <v>37.8509990134867</v>
      </c>
      <c r="F101" s="1" t="n">
        <v>2003</v>
      </c>
      <c r="G101" s="1" t="n">
        <v>33</v>
      </c>
      <c r="H101" s="1" t="n">
        <v>0</v>
      </c>
      <c r="I101" s="1" t="n">
        <v>0</v>
      </c>
      <c r="J101" s="1" t="n">
        <v>0</v>
      </c>
      <c r="K101" s="1" t="n">
        <v>0</v>
      </c>
      <c r="L101" s="2" t="n">
        <v>0</v>
      </c>
      <c r="M101" s="1" t="n">
        <v>1974</v>
      </c>
      <c r="N101" s="1" t="n">
        <v>39</v>
      </c>
      <c r="O101" s="1" t="n">
        <v>0</v>
      </c>
      <c r="P101" s="1" t="n">
        <v>0</v>
      </c>
      <c r="Q101" s="1" t="n">
        <v>0</v>
      </c>
      <c r="R101" s="3" t="n">
        <v>0</v>
      </c>
      <c r="S101" s="1" t="n">
        <v>1910</v>
      </c>
      <c r="T101" s="1" t="n">
        <v>14</v>
      </c>
      <c r="U101" s="1" t="n">
        <v>0</v>
      </c>
      <c r="V101" s="1" t="n">
        <v>0</v>
      </c>
      <c r="W101" s="1" t="n">
        <v>4</v>
      </c>
      <c r="X101" s="4" t="n">
        <v>0</v>
      </c>
      <c r="Y101" s="1" t="n">
        <v>1938</v>
      </c>
      <c r="Z101" s="1" t="n">
        <v>14</v>
      </c>
      <c r="AA101" s="1" t="n">
        <v>0</v>
      </c>
      <c r="AB101" s="1" t="n">
        <v>0</v>
      </c>
      <c r="AC101" s="1" t="n">
        <v>2</v>
      </c>
      <c r="AD101" s="3" t="n">
        <v>0</v>
      </c>
      <c r="AE101" s="1" t="n">
        <v>1855</v>
      </c>
      <c r="AF101" s="1" t="n">
        <v>7</v>
      </c>
      <c r="AG101" s="1" t="n">
        <v>0</v>
      </c>
      <c r="AH101" s="1" t="n">
        <v>0</v>
      </c>
      <c r="AI101" s="1" t="n">
        <v>0</v>
      </c>
      <c r="AJ101" s="1" t="n">
        <v>5</v>
      </c>
    </row>
    <row r="102" customFormat="false" ht="14.5" hidden="false" customHeight="false" outlineLevel="0" collapsed="false">
      <c r="A102" s="1" t="s">
        <v>1032</v>
      </c>
      <c r="B102" s="1" t="n">
        <v>18.56289</v>
      </c>
      <c r="C102" s="1" t="n">
        <v>46.50305</v>
      </c>
      <c r="D102" s="30" t="n">
        <f aca="false">(generell!$C$2-C102)/generell!$G$8*generell!$F$9+1</f>
        <v>20.3598404569002</v>
      </c>
      <c r="E102" s="30" t="n">
        <f aca="false">(B102-generell!$B$5)/generell!$G$10*generell!$F$11+1</f>
        <v>36.2732563749678</v>
      </c>
      <c r="F102" s="1" t="n">
        <v>41</v>
      </c>
      <c r="G102" s="1" t="n">
        <v>1131</v>
      </c>
      <c r="H102" s="1" t="n">
        <v>1</v>
      </c>
      <c r="I102" s="1" t="n">
        <v>0</v>
      </c>
      <c r="J102" s="1" t="n">
        <v>0</v>
      </c>
      <c r="K102" s="1" t="n">
        <v>0</v>
      </c>
      <c r="L102" s="2" t="n">
        <v>0</v>
      </c>
      <c r="M102" s="1" t="n">
        <v>20</v>
      </c>
      <c r="N102" s="1" t="n">
        <v>1130</v>
      </c>
      <c r="O102" s="1" t="n">
        <v>0</v>
      </c>
      <c r="P102" s="1" t="n">
        <v>0</v>
      </c>
      <c r="Q102" s="1" t="n">
        <v>0</v>
      </c>
      <c r="R102" s="3" t="n">
        <v>0</v>
      </c>
      <c r="S102" s="1" t="n">
        <v>33</v>
      </c>
      <c r="T102" s="1" t="n">
        <v>981</v>
      </c>
      <c r="U102" s="1" t="n">
        <v>0</v>
      </c>
      <c r="V102" s="1" t="n">
        <v>0</v>
      </c>
      <c r="W102" s="1" t="n">
        <v>0</v>
      </c>
      <c r="X102" s="4" t="n">
        <v>0</v>
      </c>
      <c r="Y102" s="1" t="n">
        <v>33</v>
      </c>
      <c r="Z102" s="1" t="n">
        <v>908</v>
      </c>
      <c r="AA102" s="1" t="n">
        <v>0</v>
      </c>
      <c r="AB102" s="1" t="n">
        <v>0</v>
      </c>
      <c r="AC102" s="1" t="n">
        <v>0</v>
      </c>
      <c r="AD102" s="3" t="n">
        <v>0</v>
      </c>
      <c r="AE102" s="1" t="n">
        <v>56</v>
      </c>
      <c r="AF102" s="1" t="n">
        <v>913</v>
      </c>
      <c r="AG102" s="1" t="n">
        <v>0</v>
      </c>
      <c r="AH102" s="1" t="n">
        <v>0</v>
      </c>
      <c r="AI102" s="1" t="n">
        <v>0</v>
      </c>
      <c r="AJ102" s="1" t="n">
        <v>0</v>
      </c>
    </row>
    <row r="103" customFormat="false" ht="14.5" hidden="false" customHeight="false" outlineLevel="0" collapsed="false">
      <c r="A103" s="1" t="s">
        <v>1033</v>
      </c>
      <c r="B103" s="1" t="n">
        <v>18.51218</v>
      </c>
      <c r="C103" s="1" t="n">
        <v>46.59384</v>
      </c>
      <c r="D103" s="30" t="n">
        <f aca="false">(generell!$C$2-C103)/generell!$G$8*generell!$F$9+1</f>
        <v>15.4325441651501</v>
      </c>
      <c r="E103" s="30" t="n">
        <f aca="false">(B103-generell!$B$5)/generell!$G$10*generell!$F$11+1</f>
        <v>34.3578307297849</v>
      </c>
      <c r="F103" s="1" t="n">
        <v>613</v>
      </c>
      <c r="G103" s="1" t="n">
        <v>892</v>
      </c>
      <c r="H103" s="1" t="n">
        <v>0</v>
      </c>
      <c r="I103" s="1" t="n">
        <v>2</v>
      </c>
      <c r="J103" s="1" t="n">
        <v>0</v>
      </c>
      <c r="K103" s="1" t="n">
        <v>0</v>
      </c>
      <c r="L103" s="2" t="n">
        <v>0</v>
      </c>
      <c r="M103" s="1" t="n">
        <v>515</v>
      </c>
      <c r="N103" s="1" t="n">
        <v>1002</v>
      </c>
      <c r="O103" s="1" t="n">
        <v>0</v>
      </c>
      <c r="P103" s="1" t="n">
        <v>2</v>
      </c>
      <c r="Q103" s="1" t="n">
        <v>3</v>
      </c>
      <c r="R103" s="3" t="n">
        <v>0</v>
      </c>
      <c r="S103" s="1" t="n">
        <v>550</v>
      </c>
      <c r="T103" s="1" t="n">
        <v>847</v>
      </c>
      <c r="U103" s="1" t="n">
        <v>0</v>
      </c>
      <c r="V103" s="1" t="n">
        <v>1</v>
      </c>
      <c r="W103" s="1" t="n">
        <v>1</v>
      </c>
      <c r="X103" s="4" t="n">
        <v>0</v>
      </c>
      <c r="Y103" s="1" t="n">
        <v>499</v>
      </c>
      <c r="Z103" s="1" t="n">
        <v>799</v>
      </c>
      <c r="AA103" s="1" t="n">
        <v>0</v>
      </c>
      <c r="AB103" s="1" t="n">
        <v>0</v>
      </c>
      <c r="AC103" s="1" t="n">
        <v>1</v>
      </c>
      <c r="AD103" s="3" t="n">
        <v>0</v>
      </c>
      <c r="AE103" s="1" t="n">
        <v>514</v>
      </c>
      <c r="AF103" s="1" t="n">
        <v>767</v>
      </c>
      <c r="AG103" s="1" t="n">
        <v>0</v>
      </c>
      <c r="AH103" s="1" t="n">
        <v>0</v>
      </c>
      <c r="AI103" s="1" t="n">
        <v>0</v>
      </c>
      <c r="AJ103" s="1" t="n">
        <v>0</v>
      </c>
    </row>
    <row r="104" customFormat="false" ht="14.5" hidden="false" customHeight="false" outlineLevel="0" collapsed="false">
      <c r="A104" s="1" t="s">
        <v>1034</v>
      </c>
      <c r="B104" s="1" t="n">
        <v>18.57906</v>
      </c>
      <c r="C104" s="1" t="n">
        <v>46.593897</v>
      </c>
      <c r="D104" s="30" t="n">
        <f aca="false">(generell!$C$2-C104)/generell!$G$8*generell!$F$9+1</f>
        <v>15.4294506979332</v>
      </c>
      <c r="E104" s="30" t="n">
        <f aca="false">(B104-generell!$B$5)/generell!$G$10*generell!$F$11+1</f>
        <v>36.884032014538</v>
      </c>
      <c r="F104" s="1" t="n">
        <v>737</v>
      </c>
      <c r="G104" s="1" t="n">
        <v>6</v>
      </c>
      <c r="H104" s="1" t="n">
        <v>0</v>
      </c>
      <c r="I104" s="1" t="n">
        <v>0</v>
      </c>
      <c r="J104" s="1" t="n">
        <v>0</v>
      </c>
      <c r="K104" s="1" t="n">
        <v>0</v>
      </c>
      <c r="L104" s="2" t="n">
        <v>0</v>
      </c>
      <c r="M104" s="1" t="n">
        <v>814</v>
      </c>
      <c r="N104" s="1" t="n">
        <v>48</v>
      </c>
      <c r="O104" s="1" t="n">
        <v>0</v>
      </c>
      <c r="P104" s="1" t="n">
        <v>0</v>
      </c>
      <c r="Q104" s="1" t="n">
        <v>0</v>
      </c>
      <c r="R104" s="3" t="n">
        <v>0</v>
      </c>
      <c r="S104" s="1" t="n">
        <v>879</v>
      </c>
      <c r="T104" s="1" t="n">
        <v>95</v>
      </c>
      <c r="U104" s="1" t="n">
        <v>1</v>
      </c>
      <c r="V104" s="1" t="n">
        <v>0</v>
      </c>
      <c r="W104" s="1" t="n">
        <v>0</v>
      </c>
      <c r="X104" s="4" t="n">
        <v>0</v>
      </c>
      <c r="Y104" s="1" t="n">
        <v>957</v>
      </c>
      <c r="Z104" s="1" t="n">
        <v>117</v>
      </c>
      <c r="AA104" s="1" t="n">
        <v>0</v>
      </c>
      <c r="AB104" s="1" t="n">
        <v>0</v>
      </c>
      <c r="AC104" s="1" t="n">
        <v>0</v>
      </c>
      <c r="AD104" s="3" t="n">
        <v>0</v>
      </c>
      <c r="AE104" s="1" t="n">
        <v>1037</v>
      </c>
      <c r="AF104" s="1" t="n">
        <v>101</v>
      </c>
      <c r="AG104" s="1" t="n">
        <v>0</v>
      </c>
      <c r="AH104" s="1" t="n">
        <v>0</v>
      </c>
      <c r="AI104" s="1" t="n">
        <v>0</v>
      </c>
      <c r="AJ104" s="1" t="n">
        <v>0</v>
      </c>
    </row>
    <row r="105" customFormat="false" ht="14.5" hidden="false" customHeight="false" outlineLevel="0" collapsed="false">
      <c r="A105" s="1" t="s">
        <v>1035</v>
      </c>
      <c r="B105" s="1" t="n">
        <v>18.52312</v>
      </c>
      <c r="C105" s="1" t="n">
        <v>46.52214</v>
      </c>
      <c r="D105" s="30" t="n">
        <f aca="false">(generell!$C$2-C105)/generell!$G$8*generell!$F$9+1</f>
        <v>19.3238002959848</v>
      </c>
      <c r="E105" s="30" t="n">
        <f aca="false">(B105-generell!$B$5)/generell!$G$10*generell!$F$11+1</f>
        <v>34.7710580332417</v>
      </c>
      <c r="F105" s="1" t="n">
        <v>97</v>
      </c>
      <c r="G105" s="1" t="n">
        <v>1366</v>
      </c>
      <c r="H105" s="1" t="n">
        <v>0</v>
      </c>
      <c r="I105" s="1" t="n">
        <v>3</v>
      </c>
      <c r="J105" s="1" t="n">
        <v>0</v>
      </c>
      <c r="K105" s="1" t="n">
        <v>0</v>
      </c>
      <c r="L105" s="2" t="n">
        <v>0</v>
      </c>
      <c r="M105" s="1" t="n">
        <v>147</v>
      </c>
      <c r="N105" s="1" t="n">
        <v>1322</v>
      </c>
      <c r="O105" s="1" t="n">
        <v>0</v>
      </c>
      <c r="P105" s="1" t="n">
        <v>2</v>
      </c>
      <c r="Q105" s="1" t="n">
        <v>1</v>
      </c>
      <c r="R105" s="3" t="n">
        <v>0</v>
      </c>
      <c r="S105" s="1" t="n">
        <v>150</v>
      </c>
      <c r="T105" s="1" t="n">
        <v>1218</v>
      </c>
      <c r="U105" s="1" t="n">
        <v>0</v>
      </c>
      <c r="V105" s="1" t="n">
        <v>0</v>
      </c>
      <c r="W105" s="1" t="n">
        <v>5</v>
      </c>
      <c r="X105" s="4" t="n">
        <v>0</v>
      </c>
      <c r="Y105" s="1" t="n">
        <v>33</v>
      </c>
      <c r="Z105" s="1" t="n">
        <v>1199</v>
      </c>
      <c r="AA105" s="1" t="n">
        <v>0</v>
      </c>
      <c r="AB105" s="1" t="n">
        <v>0</v>
      </c>
      <c r="AC105" s="1" t="n">
        <v>0</v>
      </c>
      <c r="AD105" s="3" t="n">
        <v>0</v>
      </c>
      <c r="AE105" s="1" t="n">
        <v>261</v>
      </c>
      <c r="AF105" s="1" t="n">
        <v>930</v>
      </c>
      <c r="AG105" s="1" t="n">
        <v>0</v>
      </c>
      <c r="AH105" s="1" t="n">
        <v>0</v>
      </c>
      <c r="AI105" s="1" t="n">
        <v>0</v>
      </c>
      <c r="AJ105" s="1" t="n">
        <v>0</v>
      </c>
    </row>
    <row r="106" customFormat="false" ht="14.5" hidden="false" customHeight="false" outlineLevel="0" collapsed="false">
      <c r="D106" s="30"/>
      <c r="E106" s="30"/>
    </row>
    <row r="107" customFormat="false" ht="14.5" hidden="false" customHeight="false" outlineLevel="0" collapsed="false">
      <c r="A107" s="12" t="s">
        <v>1036</v>
      </c>
      <c r="B107" s="12"/>
      <c r="C107" s="12"/>
      <c r="D107" s="30"/>
      <c r="E107" s="30"/>
      <c r="F107" s="1" t="n">
        <f aca="false">SUM(F108:F137)</f>
        <v>53999</v>
      </c>
      <c r="G107" s="1" t="n">
        <f aca="false">SUM(G108:G137)</f>
        <v>3680</v>
      </c>
      <c r="H107" s="1" t="n">
        <f aca="false">SUM(H108:H137)</f>
        <v>11</v>
      </c>
      <c r="I107" s="1" t="n">
        <f aca="false">SUM(I108:I137)</f>
        <v>83</v>
      </c>
      <c r="J107" s="1" t="n">
        <f aca="false">SUM(J108:J137)</f>
        <v>14</v>
      </c>
      <c r="K107" s="1" t="n">
        <f aca="false">SUM(K108:K137)</f>
        <v>0</v>
      </c>
      <c r="L107" s="2" t="n">
        <v>0</v>
      </c>
      <c r="M107" s="1" t="s">
        <v>1037</v>
      </c>
      <c r="N107" s="15" t="s">
        <v>1038</v>
      </c>
      <c r="O107" s="1" t="s">
        <v>1039</v>
      </c>
      <c r="P107" s="1" t="s">
        <v>1040</v>
      </c>
      <c r="Q107" s="1" t="n">
        <v>0</v>
      </c>
      <c r="R107" s="3" t="n">
        <v>0</v>
      </c>
      <c r="S107" s="1" t="n">
        <v>0</v>
      </c>
      <c r="T107" s="1" t="n">
        <v>0</v>
      </c>
      <c r="U107" s="1" t="n">
        <v>0</v>
      </c>
      <c r="V107" s="1" t="n">
        <v>0</v>
      </c>
      <c r="W107" s="1" t="n">
        <v>0</v>
      </c>
      <c r="X107" s="4" t="n">
        <v>0</v>
      </c>
      <c r="Y107" s="1" t="n">
        <v>0</v>
      </c>
      <c r="Z107" s="1" t="n">
        <v>0</v>
      </c>
      <c r="AA107" s="1" t="n">
        <v>0</v>
      </c>
      <c r="AB107" s="1" t="n">
        <v>0</v>
      </c>
      <c r="AC107" s="1" t="n">
        <v>0</v>
      </c>
      <c r="AD107" s="3" t="n">
        <v>0</v>
      </c>
      <c r="AE107" s="1" t="s">
        <v>1041</v>
      </c>
      <c r="AF107" s="1" t="n">
        <v>0</v>
      </c>
      <c r="AG107" s="1" t="n">
        <v>0</v>
      </c>
      <c r="AH107" s="1" t="n">
        <v>0</v>
      </c>
      <c r="AI107" s="1" t="n">
        <v>0</v>
      </c>
      <c r="AJ107" s="1" t="n">
        <v>0</v>
      </c>
    </row>
    <row r="108" customFormat="false" ht="14.5" hidden="false" customHeight="false" outlineLevel="0" collapsed="false">
      <c r="A108" s="15" t="s">
        <v>1042</v>
      </c>
      <c r="B108" s="1" t="n">
        <v>18.06</v>
      </c>
      <c r="C108" s="1" t="n">
        <v>46.64889</v>
      </c>
      <c r="D108" s="30" t="n">
        <f aca="false">(generell!$C$2-C108)/generell!$G$8*generell!$F$9+1</f>
        <v>12.444906089802</v>
      </c>
      <c r="E108" s="30" t="n">
        <f aca="false">(B108-generell!$B$5)/generell!$G$10*generell!$F$11+1</f>
        <v>17.2780206678869</v>
      </c>
      <c r="F108" s="1" t="n">
        <v>984</v>
      </c>
      <c r="G108" s="1" t="n">
        <v>5</v>
      </c>
      <c r="H108" s="1" t="n">
        <v>0</v>
      </c>
      <c r="I108" s="1" t="n">
        <v>0</v>
      </c>
      <c r="J108" s="1" t="n">
        <v>0</v>
      </c>
      <c r="K108" s="1" t="n">
        <v>0</v>
      </c>
      <c r="L108" s="2" t="n">
        <v>0</v>
      </c>
      <c r="M108" s="15" t="n">
        <v>1049</v>
      </c>
      <c r="N108" s="15" t="n">
        <v>0</v>
      </c>
      <c r="O108" s="1" t="n">
        <v>0</v>
      </c>
      <c r="P108" s="1" t="n">
        <v>0</v>
      </c>
      <c r="Q108" s="1" t="n">
        <v>0</v>
      </c>
      <c r="R108" s="3" t="n">
        <v>0</v>
      </c>
      <c r="S108" s="15" t="n">
        <v>1202</v>
      </c>
      <c r="T108" s="15" t="n">
        <v>0</v>
      </c>
      <c r="U108" s="15" t="n">
        <v>0</v>
      </c>
      <c r="V108" s="15" t="n">
        <v>0</v>
      </c>
      <c r="W108" s="15" t="n">
        <v>0</v>
      </c>
      <c r="X108" s="4" t="n">
        <v>0</v>
      </c>
      <c r="Y108" s="15" t="n">
        <v>1150</v>
      </c>
      <c r="Z108" s="15" t="n">
        <v>4</v>
      </c>
      <c r="AA108" s="15" t="n">
        <v>0</v>
      </c>
      <c r="AB108" s="15" t="n">
        <v>0</v>
      </c>
      <c r="AC108" s="15" t="n">
        <v>0</v>
      </c>
      <c r="AD108" s="3" t="n">
        <v>0</v>
      </c>
      <c r="AE108" s="15" t="n">
        <v>1029</v>
      </c>
      <c r="AF108" s="1" t="n">
        <v>10</v>
      </c>
      <c r="AG108" s="1" t="n">
        <v>0</v>
      </c>
      <c r="AH108" s="1" t="n">
        <v>0</v>
      </c>
      <c r="AI108" s="1" t="n">
        <v>0</v>
      </c>
      <c r="AJ108" s="1" t="n">
        <v>0</v>
      </c>
    </row>
    <row r="109" customFormat="false" ht="14.5" hidden="false" customHeight="false" outlineLevel="0" collapsed="false">
      <c r="A109" s="1" t="s">
        <v>1043</v>
      </c>
      <c r="B109" s="1" t="n">
        <v>18.13696</v>
      </c>
      <c r="C109" s="1" t="n">
        <v>46.37657</v>
      </c>
      <c r="D109" s="30" t="n">
        <f aca="false">(generell!$C$2-C109)/generell!$G$8*generell!$F$9+1</f>
        <v>27.2240813973183</v>
      </c>
      <c r="E109" s="30" t="n">
        <f aca="false">(B109-generell!$B$5)/generell!$G$10*generell!$F$11+1</f>
        <v>20.1849652084761</v>
      </c>
      <c r="F109" s="1" t="n">
        <v>2532</v>
      </c>
      <c r="G109" s="1" t="n">
        <v>92</v>
      </c>
      <c r="H109" s="1" t="n">
        <v>2</v>
      </c>
      <c r="I109" s="1" t="n">
        <v>0</v>
      </c>
      <c r="J109" s="1" t="n">
        <v>0</v>
      </c>
      <c r="K109" s="1" t="n">
        <v>0</v>
      </c>
      <c r="L109" s="2" t="n">
        <v>0</v>
      </c>
      <c r="M109" s="1" t="n">
        <v>4116</v>
      </c>
      <c r="N109" s="1" t="n">
        <v>255</v>
      </c>
      <c r="O109" s="1" t="n">
        <v>12</v>
      </c>
      <c r="P109" s="1" t="n">
        <v>5</v>
      </c>
      <c r="Q109" s="1" t="n">
        <v>4</v>
      </c>
      <c r="R109" s="3" t="n">
        <v>0</v>
      </c>
      <c r="S109" s="1" t="n">
        <v>6534</v>
      </c>
      <c r="T109" s="1" t="n">
        <v>174</v>
      </c>
      <c r="U109" s="1" t="n">
        <v>27</v>
      </c>
      <c r="V109" s="1" t="n">
        <v>3</v>
      </c>
      <c r="W109" s="1" t="s">
        <v>1044</v>
      </c>
      <c r="X109" s="4" t="n">
        <v>0</v>
      </c>
      <c r="Y109" s="1" t="n">
        <v>8220</v>
      </c>
      <c r="Z109" s="1" t="n">
        <v>320</v>
      </c>
      <c r="AA109" s="1" t="n">
        <v>18</v>
      </c>
      <c r="AB109" s="1" t="n">
        <v>7</v>
      </c>
      <c r="AC109" s="1" t="n">
        <v>42</v>
      </c>
      <c r="AD109" s="3" t="n">
        <v>0</v>
      </c>
      <c r="AE109" s="1" t="n">
        <v>8676</v>
      </c>
      <c r="AF109" s="1" t="n">
        <v>278</v>
      </c>
      <c r="AG109" s="1" t="n">
        <v>13</v>
      </c>
      <c r="AH109" s="1" t="n">
        <v>4</v>
      </c>
      <c r="AI109" s="1" t="n">
        <v>1</v>
      </c>
      <c r="AJ109" s="1" t="n">
        <v>12</v>
      </c>
    </row>
    <row r="110" customFormat="false" ht="14.5" hidden="false" customHeight="false" outlineLevel="0" collapsed="false">
      <c r="A110" s="1" t="s">
        <v>1045</v>
      </c>
      <c r="B110" s="1" t="n">
        <v>18.15</v>
      </c>
      <c r="C110" s="1" t="n">
        <v>46.38333</v>
      </c>
      <c r="D110" s="30" t="n">
        <f aca="false">(generell!$C$2-C110)/generell!$G$8*generell!$F$9+1</f>
        <v>26.8572070396552</v>
      </c>
      <c r="E110" s="30" t="n">
        <f aca="false">(B110-generell!$B$5)/generell!$G$10*generell!$F$11+1</f>
        <v>20.6775140235656</v>
      </c>
      <c r="F110" s="1" t="n">
        <v>2926</v>
      </c>
      <c r="G110" s="1" t="n">
        <v>52</v>
      </c>
      <c r="H110" s="1" t="n">
        <v>2</v>
      </c>
      <c r="I110" s="1" t="n">
        <v>22</v>
      </c>
      <c r="J110" s="1" t="n">
        <v>0</v>
      </c>
      <c r="K110" s="1" t="n">
        <v>0</v>
      </c>
      <c r="L110" s="2" t="n">
        <v>0</v>
      </c>
      <c r="M110" s="1" t="n">
        <v>4377</v>
      </c>
      <c r="N110" s="1" t="n">
        <v>66</v>
      </c>
      <c r="O110" s="1" t="n">
        <v>1</v>
      </c>
      <c r="P110" s="1" t="n">
        <v>9</v>
      </c>
      <c r="Q110" s="1" t="n">
        <v>40</v>
      </c>
      <c r="R110" s="3" t="n">
        <v>0</v>
      </c>
      <c r="S110" s="1" t="n">
        <v>4718</v>
      </c>
      <c r="T110" s="1" t="n">
        <v>66</v>
      </c>
      <c r="U110" s="1" t="n">
        <v>2</v>
      </c>
      <c r="V110" s="1" t="n">
        <v>7</v>
      </c>
      <c r="W110" s="1" t="s">
        <v>1046</v>
      </c>
      <c r="X110" s="4" t="n">
        <v>0</v>
      </c>
      <c r="Y110" s="1" t="n">
        <v>5001</v>
      </c>
      <c r="Z110" s="1" t="n">
        <v>146</v>
      </c>
      <c r="AA110" s="1" t="n">
        <v>11</v>
      </c>
      <c r="AB110" s="1" t="n">
        <v>2</v>
      </c>
      <c r="AC110" s="1" t="n">
        <v>11</v>
      </c>
      <c r="AD110" s="3" t="n">
        <v>0</v>
      </c>
      <c r="AE110" s="1" t="n">
        <v>6056</v>
      </c>
      <c r="AF110" s="1" t="n">
        <v>95</v>
      </c>
      <c r="AG110" s="1" t="n">
        <v>1</v>
      </c>
      <c r="AH110" s="1" t="n">
        <v>5</v>
      </c>
      <c r="AI110" s="1" t="n">
        <v>0</v>
      </c>
      <c r="AJ110" s="1" t="n">
        <v>5</v>
      </c>
    </row>
    <row r="111" customFormat="false" ht="14.5" hidden="false" customHeight="false" outlineLevel="0" collapsed="false">
      <c r="A111" s="1" t="s">
        <v>1047</v>
      </c>
      <c r="B111" s="1" t="n">
        <v>18.23953</v>
      </c>
      <c r="C111" s="1" t="n">
        <v>46.42178</v>
      </c>
      <c r="D111" s="30" t="n">
        <f aca="false">(generell!$C$2-C111)/generell!$G$8*generell!$F$9+1</f>
        <v>24.7704734520599</v>
      </c>
      <c r="E111" s="30" t="n">
        <f aca="false">(B111-generell!$B$5)/generell!$G$10*generell!$F$11+1</f>
        <v>24.059254469498</v>
      </c>
      <c r="F111" s="1" t="n">
        <v>3325</v>
      </c>
      <c r="G111" s="1" t="n">
        <v>31</v>
      </c>
      <c r="H111" s="1" t="n">
        <v>0</v>
      </c>
      <c r="I111" s="1" t="n">
        <v>0</v>
      </c>
      <c r="J111" s="1" t="n">
        <v>1</v>
      </c>
      <c r="K111" s="1" t="n">
        <v>0</v>
      </c>
      <c r="L111" s="2" t="n">
        <v>0</v>
      </c>
      <c r="M111" s="1" t="n">
        <v>3920</v>
      </c>
      <c r="N111" s="1" t="n">
        <v>9</v>
      </c>
      <c r="O111" s="1" t="n">
        <v>0</v>
      </c>
      <c r="P111" s="1" t="n">
        <v>10</v>
      </c>
      <c r="Q111" s="1" t="n">
        <v>0</v>
      </c>
      <c r="R111" s="3" t="n">
        <v>0</v>
      </c>
      <c r="S111" s="1" t="n">
        <v>4146</v>
      </c>
      <c r="T111" s="1" t="n">
        <v>12</v>
      </c>
      <c r="U111" s="1" t="n">
        <v>0</v>
      </c>
      <c r="V111" s="1" t="n">
        <v>0</v>
      </c>
      <c r="W111" s="1" t="n">
        <v>4</v>
      </c>
      <c r="X111" s="4" t="n">
        <v>0</v>
      </c>
      <c r="Y111" s="1" t="n">
        <v>4062</v>
      </c>
      <c r="Z111" s="1" t="n">
        <v>34</v>
      </c>
      <c r="AA111" s="1" t="n">
        <v>2</v>
      </c>
      <c r="AB111" s="1" t="n">
        <v>0</v>
      </c>
      <c r="AC111" s="1" t="n">
        <v>16</v>
      </c>
      <c r="AD111" s="3" t="n">
        <v>0</v>
      </c>
      <c r="AE111" s="1" t="n">
        <v>4189</v>
      </c>
      <c r="AF111" s="1" t="n">
        <v>10</v>
      </c>
      <c r="AG111" s="1" t="n">
        <v>2</v>
      </c>
      <c r="AH111" s="1" t="n">
        <v>0</v>
      </c>
      <c r="AI111" s="1" t="n">
        <v>0</v>
      </c>
      <c r="AJ111" s="1" t="n">
        <v>1</v>
      </c>
    </row>
    <row r="112" customFormat="false" ht="14.5" hidden="false" customHeight="false" outlineLevel="0" collapsed="false">
      <c r="A112" s="15" t="s">
        <v>1048</v>
      </c>
      <c r="B112" s="1" t="n">
        <v>18.13334</v>
      </c>
      <c r="C112" s="1" t="n">
        <v>46.61135</v>
      </c>
      <c r="D112" s="30" t="n">
        <f aca="false">(generell!$C$2-C112)/generell!$G$8*generell!$F$9+1</f>
        <v>14.4822527446352</v>
      </c>
      <c r="E112" s="30" t="n">
        <f aca="false">(B112-generell!$B$5)/generell!$G$10*generell!$F$11+1</f>
        <v>20.0482300312811</v>
      </c>
      <c r="F112" s="1" t="n">
        <v>1641</v>
      </c>
      <c r="G112" s="1" t="n">
        <v>12</v>
      </c>
      <c r="H112" s="1" t="n">
        <v>0</v>
      </c>
      <c r="I112" s="1" t="n">
        <v>2</v>
      </c>
      <c r="J112" s="1" t="n">
        <v>0</v>
      </c>
      <c r="K112" s="1" t="n">
        <v>0</v>
      </c>
      <c r="L112" s="2" t="n">
        <v>0</v>
      </c>
      <c r="M112" s="15" t="n">
        <v>1687</v>
      </c>
      <c r="N112" s="15" t="n">
        <v>3</v>
      </c>
      <c r="O112" s="1" t="n">
        <v>0</v>
      </c>
      <c r="P112" s="1" t="n">
        <v>0</v>
      </c>
      <c r="Q112" s="1" t="n">
        <v>0</v>
      </c>
      <c r="R112" s="3" t="n">
        <v>0</v>
      </c>
      <c r="S112" s="15" t="n">
        <v>1706</v>
      </c>
      <c r="T112" s="15" t="n">
        <v>0</v>
      </c>
      <c r="U112" s="15" t="n">
        <v>0</v>
      </c>
      <c r="V112" s="15" t="n">
        <v>0</v>
      </c>
      <c r="W112" s="15" t="n">
        <v>0</v>
      </c>
      <c r="X112" s="4" t="n">
        <v>0</v>
      </c>
      <c r="Y112" s="15" t="n">
        <v>1613</v>
      </c>
      <c r="Z112" s="15" t="n">
        <v>5</v>
      </c>
      <c r="AA112" s="15" t="n">
        <v>0</v>
      </c>
      <c r="AB112" s="15" t="n">
        <v>0</v>
      </c>
      <c r="AC112" s="15" t="n">
        <v>0</v>
      </c>
      <c r="AD112" s="16" t="n">
        <v>0</v>
      </c>
      <c r="AE112" s="1" t="n">
        <v>1514</v>
      </c>
      <c r="AF112" s="1" t="n">
        <v>0</v>
      </c>
      <c r="AG112" s="1" t="n">
        <v>0</v>
      </c>
      <c r="AH112" s="1" t="n">
        <v>1</v>
      </c>
      <c r="AI112" s="1" t="n">
        <v>0</v>
      </c>
      <c r="AJ112" s="1" t="n">
        <v>0</v>
      </c>
    </row>
    <row r="113" customFormat="false" ht="14.5" hidden="false" customHeight="false" outlineLevel="0" collapsed="false">
      <c r="A113" s="15" t="s">
        <v>1049</v>
      </c>
      <c r="B113" s="1" t="n">
        <v>18.31126</v>
      </c>
      <c r="C113" s="1" t="n">
        <v>46.72358</v>
      </c>
      <c r="D113" s="30" t="n">
        <f aca="false">(generell!$C$2-C113)/generell!$G$8*generell!$F$9+1</f>
        <v>8.39137860846263</v>
      </c>
      <c r="E113" s="30" t="n">
        <f aca="false">(B113-generell!$B$5)/generell!$G$10*generell!$F$11+1</f>
        <v>26.7686506739741</v>
      </c>
      <c r="F113" s="1" t="n">
        <v>529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2" t="n">
        <v>0</v>
      </c>
      <c r="M113" s="15" t="n">
        <v>750</v>
      </c>
      <c r="N113" s="15" t="n">
        <v>4</v>
      </c>
      <c r="O113" s="1" t="n">
        <v>0</v>
      </c>
      <c r="P113" s="1" t="n">
        <v>0</v>
      </c>
      <c r="Q113" s="1" t="n">
        <v>19</v>
      </c>
      <c r="R113" s="3" t="n">
        <v>0</v>
      </c>
      <c r="S113" s="15" t="n">
        <v>903</v>
      </c>
      <c r="T113" s="15" t="n">
        <v>0</v>
      </c>
      <c r="U113" s="15" t="n">
        <v>0</v>
      </c>
      <c r="V113" s="15" t="n">
        <v>1</v>
      </c>
      <c r="W113" s="15" t="n">
        <v>0</v>
      </c>
      <c r="X113" s="4" t="n">
        <v>0</v>
      </c>
      <c r="Y113" s="15" t="n">
        <v>817</v>
      </c>
      <c r="Z113" s="15" t="n">
        <v>2</v>
      </c>
      <c r="AA113" s="15" t="n">
        <v>0</v>
      </c>
      <c r="AB113" s="15" t="n">
        <v>0</v>
      </c>
      <c r="AC113" s="15" t="n">
        <v>1</v>
      </c>
      <c r="AD113" s="16" t="n">
        <v>0</v>
      </c>
      <c r="AE113" s="1" t="n">
        <v>1111</v>
      </c>
      <c r="AF113" s="1" t="n">
        <v>6</v>
      </c>
      <c r="AG113" s="1" t="n">
        <v>0</v>
      </c>
      <c r="AH113" s="1" t="n">
        <v>0</v>
      </c>
      <c r="AI113" s="1" t="n">
        <v>0</v>
      </c>
      <c r="AJ113" s="1" t="n">
        <v>0</v>
      </c>
    </row>
    <row r="114" customFormat="false" ht="14.5" hidden="false" customHeight="false" outlineLevel="0" collapsed="false">
      <c r="A114" s="1" t="s">
        <v>1050</v>
      </c>
      <c r="B114" s="1" t="n">
        <v>18.29476</v>
      </c>
      <c r="C114" s="1" t="n">
        <v>46.50648</v>
      </c>
      <c r="D114" s="30" t="n">
        <f aca="false">(generell!$C$2-C114)/generell!$G$8*generell!$F$9+1</f>
        <v>20.1736897103343</v>
      </c>
      <c r="E114" s="30" t="n">
        <f aca="false">(B114-generell!$B$5)/generell!$G$10*generell!$F$11+1</f>
        <v>26.1454102254329</v>
      </c>
      <c r="F114" s="1" t="n">
        <v>2777</v>
      </c>
      <c r="G114" s="1" t="n">
        <v>45</v>
      </c>
      <c r="H114" s="1" t="n">
        <v>0</v>
      </c>
      <c r="I114" s="1" t="n">
        <v>7</v>
      </c>
      <c r="J114" s="1" t="n">
        <v>0</v>
      </c>
      <c r="K114" s="1" t="n">
        <v>0</v>
      </c>
      <c r="L114" s="2" t="n">
        <v>0</v>
      </c>
      <c r="M114" s="1" t="n">
        <v>2751</v>
      </c>
      <c r="N114" s="1" t="n">
        <v>33</v>
      </c>
      <c r="O114" s="1" t="n">
        <v>0</v>
      </c>
      <c r="P114" s="1" t="n">
        <v>0</v>
      </c>
      <c r="Q114" s="1" t="n">
        <v>7</v>
      </c>
      <c r="R114" s="3" t="n">
        <v>0</v>
      </c>
      <c r="S114" s="1" t="n">
        <v>2772</v>
      </c>
      <c r="T114" s="1" t="n">
        <v>13</v>
      </c>
      <c r="U114" s="1" t="n">
        <v>0</v>
      </c>
      <c r="V114" s="1" t="n">
        <v>0</v>
      </c>
      <c r="W114" s="1" t="n">
        <v>2</v>
      </c>
      <c r="X114" s="4" t="n">
        <v>0</v>
      </c>
      <c r="Y114" s="1" t="n">
        <v>2711</v>
      </c>
      <c r="Z114" s="1" t="n">
        <v>38</v>
      </c>
      <c r="AA114" s="1" t="n">
        <v>0</v>
      </c>
      <c r="AB114" s="1" t="n">
        <v>2</v>
      </c>
      <c r="AC114" s="1" t="n">
        <v>13</v>
      </c>
      <c r="AD114" s="3" t="n">
        <v>0</v>
      </c>
      <c r="AE114" s="1" t="n">
        <v>2735</v>
      </c>
      <c r="AF114" s="1" t="n">
        <v>14</v>
      </c>
      <c r="AG114" s="1" t="n">
        <v>0</v>
      </c>
      <c r="AH114" s="1" t="n">
        <v>0</v>
      </c>
      <c r="AI114" s="1" t="n">
        <v>0</v>
      </c>
      <c r="AJ114" s="1" t="n">
        <v>7</v>
      </c>
    </row>
    <row r="115" customFormat="false" ht="14.5" hidden="false" customHeight="false" outlineLevel="0" collapsed="false">
      <c r="A115" s="15" t="s">
        <v>1051</v>
      </c>
      <c r="B115" s="1" t="n">
        <v>18.18581</v>
      </c>
      <c r="C115" s="1" t="n">
        <v>46.69286</v>
      </c>
      <c r="D115" s="30" t="n">
        <f aca="false">(generell!$C$2-C115)/generell!$G$8*generell!$F$9+1</f>
        <v>10.0585946243514</v>
      </c>
      <c r="E115" s="30" t="n">
        <f aca="false">(B115-generell!$B$5)/generell!$G$10*generell!$F$11+1</f>
        <v>22.0301346576418</v>
      </c>
      <c r="F115" s="1" t="n">
        <v>2876</v>
      </c>
      <c r="G115" s="1" t="n">
        <v>10</v>
      </c>
      <c r="H115" s="1" t="n">
        <v>0</v>
      </c>
      <c r="I115" s="1" t="n">
        <v>3</v>
      </c>
      <c r="J115" s="1" t="n">
        <v>0</v>
      </c>
      <c r="K115" s="1" t="n">
        <v>0</v>
      </c>
      <c r="L115" s="2" t="n">
        <v>0</v>
      </c>
      <c r="M115" s="15" t="n">
        <v>2647</v>
      </c>
      <c r="N115" s="15" t="n">
        <v>7</v>
      </c>
      <c r="O115" s="1" t="n">
        <v>1</v>
      </c>
      <c r="P115" s="1" t="n">
        <v>0</v>
      </c>
      <c r="Q115" s="1" t="n">
        <v>0</v>
      </c>
      <c r="R115" s="3" t="n">
        <v>0</v>
      </c>
      <c r="S115" s="15" t="n">
        <v>2721</v>
      </c>
      <c r="T115" s="15" t="n">
        <v>5</v>
      </c>
      <c r="U115" s="15" t="n">
        <v>1</v>
      </c>
      <c r="V115" s="15" t="n">
        <v>0</v>
      </c>
      <c r="W115" s="15" t="n">
        <v>28</v>
      </c>
      <c r="X115" s="4" t="n">
        <v>0</v>
      </c>
      <c r="Y115" s="15" t="n">
        <v>2717</v>
      </c>
      <c r="Z115" s="15" t="n">
        <v>7</v>
      </c>
      <c r="AA115" s="15" t="n">
        <v>0</v>
      </c>
      <c r="AB115" s="15" t="n">
        <v>3</v>
      </c>
      <c r="AC115" s="15" t="n">
        <v>0</v>
      </c>
      <c r="AD115" s="16" t="n">
        <v>0</v>
      </c>
      <c r="AE115" s="1" t="n">
        <v>2553</v>
      </c>
      <c r="AF115" s="1" t="n">
        <v>4</v>
      </c>
      <c r="AG115" s="1" t="n">
        <v>0</v>
      </c>
      <c r="AH115" s="1" t="n">
        <v>0</v>
      </c>
      <c r="AI115" s="1" t="n">
        <v>0</v>
      </c>
      <c r="AJ115" s="1" t="n">
        <v>2</v>
      </c>
    </row>
    <row r="116" customFormat="false" ht="14.5" hidden="false" customHeight="false" outlineLevel="0" collapsed="false">
      <c r="A116" s="15" t="s">
        <v>1052</v>
      </c>
      <c r="B116" s="14" t="n">
        <v>18.06728</v>
      </c>
      <c r="C116" s="14" t="n">
        <v>46.70042</v>
      </c>
      <c r="D116" s="30" t="n">
        <f aca="false">(generell!$C$2-C116)/generell!$G$8*generell!$F$9+1</f>
        <v>9.64830318294131</v>
      </c>
      <c r="E116" s="30" t="n">
        <f aca="false">(B116-generell!$B$5)/generell!$G$10*generell!$F$11+1</f>
        <v>17.5530019082129</v>
      </c>
      <c r="F116" s="1" t="n">
        <v>1026</v>
      </c>
      <c r="G116" s="1" t="n">
        <v>1</v>
      </c>
      <c r="H116" s="1" t="n">
        <v>1</v>
      </c>
      <c r="I116" s="1" t="n">
        <v>9</v>
      </c>
      <c r="J116" s="1" t="n">
        <v>0</v>
      </c>
      <c r="K116" s="1" t="n">
        <v>0</v>
      </c>
      <c r="L116" s="2" t="n">
        <v>0</v>
      </c>
      <c r="M116" s="15" t="n">
        <v>941</v>
      </c>
      <c r="N116" s="15" t="n">
        <v>0</v>
      </c>
      <c r="O116" s="15" t="n">
        <v>0</v>
      </c>
      <c r="P116" s="1" t="n">
        <v>1</v>
      </c>
      <c r="Q116" s="1" t="n">
        <v>0</v>
      </c>
      <c r="R116" s="3" t="n">
        <v>0</v>
      </c>
      <c r="S116" s="15" t="n">
        <v>1008</v>
      </c>
      <c r="T116" s="15" t="n">
        <v>1</v>
      </c>
      <c r="U116" s="15" t="n">
        <v>0</v>
      </c>
      <c r="V116" s="15" t="n">
        <v>1</v>
      </c>
      <c r="W116" s="15" t="n">
        <v>5</v>
      </c>
      <c r="X116" s="4" t="n">
        <v>0</v>
      </c>
      <c r="Y116" s="15" t="n">
        <v>1050</v>
      </c>
      <c r="Z116" s="15" t="n">
        <v>0</v>
      </c>
      <c r="AA116" s="15" t="n">
        <v>0</v>
      </c>
      <c r="AB116" s="15" t="n">
        <v>1</v>
      </c>
      <c r="AC116" s="15" t="n">
        <v>9</v>
      </c>
      <c r="AD116" s="16" t="n">
        <v>0</v>
      </c>
      <c r="AE116" s="1" t="n">
        <v>1044</v>
      </c>
      <c r="AF116" s="1" t="n">
        <v>1</v>
      </c>
      <c r="AG116" s="1" t="n">
        <v>0</v>
      </c>
      <c r="AH116" s="1" t="n">
        <v>2</v>
      </c>
      <c r="AI116" s="1" t="n">
        <v>0</v>
      </c>
      <c r="AJ116" s="1" t="n">
        <v>8</v>
      </c>
    </row>
    <row r="117" customFormat="false" ht="14.5" hidden="false" customHeight="false" outlineLevel="0" collapsed="false">
      <c r="A117" s="15" t="s">
        <v>1053</v>
      </c>
      <c r="B117" s="14" t="n">
        <v>18.05</v>
      </c>
      <c r="C117" s="14" t="n">
        <v>46.66667</v>
      </c>
      <c r="D117" s="30" t="n">
        <f aca="false">(generell!$C$2-C117)/generell!$G$8*generell!$F$9+1</f>
        <v>11.4799614035224</v>
      </c>
      <c r="E117" s="30" t="n">
        <f aca="false">(B117-generell!$B$5)/generell!$G$10*generell!$F$11+1</f>
        <v>16.9002991839226</v>
      </c>
      <c r="F117" s="1" t="n">
        <v>337</v>
      </c>
      <c r="G117" s="1" t="n">
        <v>11</v>
      </c>
      <c r="H117" s="1" t="n">
        <v>0</v>
      </c>
      <c r="I117" s="1" t="n">
        <v>6</v>
      </c>
      <c r="J117" s="1" t="n">
        <v>0</v>
      </c>
      <c r="K117" s="1" t="n">
        <v>0</v>
      </c>
      <c r="L117" s="2" t="n">
        <v>0</v>
      </c>
      <c r="M117" s="15" t="n">
        <v>330</v>
      </c>
      <c r="N117" s="15" t="n">
        <v>0</v>
      </c>
      <c r="O117" s="15" t="n">
        <v>0</v>
      </c>
      <c r="P117" s="1" t="n">
        <v>1</v>
      </c>
      <c r="Q117" s="1" t="n">
        <v>0</v>
      </c>
      <c r="R117" s="3" t="n">
        <v>0</v>
      </c>
      <c r="S117" s="15" t="n">
        <v>298</v>
      </c>
      <c r="T117" s="15" t="n">
        <v>0</v>
      </c>
      <c r="U117" s="15" t="n">
        <v>0</v>
      </c>
      <c r="V117" s="15" t="n">
        <v>0</v>
      </c>
      <c r="W117" s="15" t="n">
        <v>4</v>
      </c>
      <c r="X117" s="4" t="n">
        <v>0</v>
      </c>
      <c r="Y117" s="15" t="n">
        <v>283</v>
      </c>
      <c r="Z117" s="15" t="n">
        <v>0</v>
      </c>
      <c r="AA117" s="15" t="n">
        <v>0</v>
      </c>
      <c r="AB117" s="15" t="n">
        <v>0</v>
      </c>
      <c r="AC117" s="15" t="n">
        <v>0</v>
      </c>
      <c r="AD117" s="16" t="n">
        <v>0</v>
      </c>
      <c r="AE117" s="1" t="n">
        <v>285</v>
      </c>
      <c r="AF117" s="1" t="n">
        <v>2</v>
      </c>
      <c r="AG117" s="1" t="n">
        <v>0</v>
      </c>
      <c r="AH117" s="1" t="n">
        <v>0</v>
      </c>
      <c r="AI117" s="1" t="n">
        <v>0</v>
      </c>
      <c r="AJ117" s="1" t="n">
        <v>0</v>
      </c>
    </row>
    <row r="118" customFormat="false" ht="14.5" hidden="false" customHeight="false" outlineLevel="0" collapsed="false">
      <c r="A118" s="15" t="s">
        <v>1054</v>
      </c>
      <c r="B118" s="14" t="n">
        <v>18.23578</v>
      </c>
      <c r="C118" s="14" t="n">
        <v>46.74783</v>
      </c>
      <c r="D118" s="30" t="n">
        <f aca="false">(generell!$C$2-C118)/generell!$G$8*generell!$F$9+1</f>
        <v>7.07529825737824</v>
      </c>
      <c r="E118" s="30" t="n">
        <f aca="false">(B118-generell!$B$5)/generell!$G$10*generell!$F$11+1</f>
        <v>23.9176089130114</v>
      </c>
      <c r="F118" s="1" t="n">
        <v>1648</v>
      </c>
      <c r="G118" s="1" t="n">
        <v>6</v>
      </c>
      <c r="H118" s="1" t="n">
        <v>0</v>
      </c>
      <c r="I118" s="1" t="n">
        <v>1</v>
      </c>
      <c r="J118" s="1" t="n">
        <v>0</v>
      </c>
      <c r="K118" s="1" t="n">
        <v>0</v>
      </c>
      <c r="L118" s="2" t="n">
        <v>0</v>
      </c>
      <c r="M118" s="15" t="n">
        <v>1856</v>
      </c>
      <c r="N118" s="15" t="n">
        <v>0</v>
      </c>
      <c r="O118" s="15" t="n">
        <v>0</v>
      </c>
      <c r="P118" s="1" t="n">
        <v>0</v>
      </c>
      <c r="Q118" s="1" t="n">
        <v>5</v>
      </c>
      <c r="R118" s="3" t="n">
        <v>0</v>
      </c>
      <c r="S118" s="15" t="n">
        <v>1911</v>
      </c>
      <c r="T118" s="15" t="n">
        <v>4</v>
      </c>
      <c r="U118" s="15" t="n">
        <v>0</v>
      </c>
      <c r="V118" s="15" t="n">
        <v>0</v>
      </c>
      <c r="W118" s="15" t="n">
        <v>9</v>
      </c>
      <c r="X118" s="4" t="n">
        <v>0</v>
      </c>
      <c r="Y118" s="15" t="n">
        <v>2067</v>
      </c>
      <c r="Z118" s="15" t="n">
        <v>0</v>
      </c>
      <c r="AA118" s="15" t="n">
        <v>0</v>
      </c>
      <c r="AB118" s="15" t="n">
        <v>0</v>
      </c>
      <c r="AC118" s="15" t="n">
        <v>0</v>
      </c>
      <c r="AD118" s="16" t="n">
        <v>0</v>
      </c>
      <c r="AE118" s="1" t="n">
        <v>2238</v>
      </c>
      <c r="AF118" s="1" t="n">
        <v>1</v>
      </c>
      <c r="AG118" s="1" t="n">
        <v>0</v>
      </c>
      <c r="AH118" s="1" t="n">
        <v>0</v>
      </c>
      <c r="AI118" s="1" t="n">
        <v>0</v>
      </c>
      <c r="AJ118" s="1" t="n">
        <v>0</v>
      </c>
    </row>
    <row r="119" customFormat="false" ht="14.5" hidden="false" customHeight="false" outlineLevel="0" collapsed="false">
      <c r="A119" s="1" t="s">
        <v>1055</v>
      </c>
      <c r="B119" s="14" t="n">
        <v>18.1793</v>
      </c>
      <c r="C119" s="14" t="n">
        <v>46.529</v>
      </c>
      <c r="D119" s="30" t="n">
        <f aca="false">(generell!$C$2-C119)/generell!$G$8*generell!$F$9+1</f>
        <v>18.9514988028532</v>
      </c>
      <c r="E119" s="30" t="n">
        <f aca="false">(B119-generell!$B$5)/generell!$G$10*generell!$F$11+1</f>
        <v>21.7842379715811</v>
      </c>
      <c r="F119" s="1" t="n">
        <v>1061</v>
      </c>
      <c r="G119" s="1" t="n">
        <v>976</v>
      </c>
      <c r="H119" s="1" t="n">
        <v>1</v>
      </c>
      <c r="I119" s="1" t="n">
        <v>0</v>
      </c>
      <c r="J119" s="1" t="n">
        <v>0</v>
      </c>
      <c r="K119" s="1" t="n">
        <v>0</v>
      </c>
      <c r="L119" s="2" t="n">
        <v>0</v>
      </c>
      <c r="M119" s="1" t="n">
        <v>1182</v>
      </c>
      <c r="N119" s="1" t="n">
        <v>1100</v>
      </c>
      <c r="O119" s="1" t="n">
        <v>0</v>
      </c>
      <c r="P119" s="1" t="n">
        <v>0</v>
      </c>
      <c r="Q119" s="1" t="n">
        <v>0</v>
      </c>
      <c r="R119" s="3" t="n">
        <v>0</v>
      </c>
      <c r="S119" s="1" t="n">
        <v>1217</v>
      </c>
      <c r="T119" s="1" t="n">
        <v>1131</v>
      </c>
      <c r="U119" s="1" t="n">
        <v>0</v>
      </c>
      <c r="V119" s="1" t="n">
        <v>0</v>
      </c>
      <c r="W119" s="1" t="n">
        <v>0</v>
      </c>
      <c r="X119" s="4" t="n">
        <v>0</v>
      </c>
      <c r="Y119" s="1" t="n">
        <v>1236</v>
      </c>
      <c r="Z119" s="1" t="n">
        <v>1055</v>
      </c>
      <c r="AA119" s="1" t="n">
        <v>2</v>
      </c>
      <c r="AB119" s="1" t="n">
        <v>0</v>
      </c>
      <c r="AC119" s="1" t="n">
        <v>2</v>
      </c>
      <c r="AD119" s="3" t="n">
        <v>0</v>
      </c>
      <c r="AE119" s="1" t="n">
        <v>1248</v>
      </c>
      <c r="AF119" s="1" t="n">
        <v>1046</v>
      </c>
      <c r="AG119" s="1" t="n">
        <v>1</v>
      </c>
      <c r="AH119" s="1" t="n">
        <v>0</v>
      </c>
      <c r="AI119" s="1" t="n">
        <v>0</v>
      </c>
      <c r="AJ119" s="1" t="n">
        <v>15</v>
      </c>
    </row>
    <row r="120" customFormat="false" ht="14.5" hidden="false" customHeight="false" outlineLevel="0" collapsed="false">
      <c r="A120" s="15" t="s">
        <v>1056</v>
      </c>
      <c r="B120" s="14" t="n">
        <v>18.2028</v>
      </c>
      <c r="C120" s="14" t="n">
        <v>46.59066</v>
      </c>
      <c r="D120" s="30" t="n">
        <f aca="false">(generell!$C$2-C120)/generell!$G$8*generell!$F$9+1</f>
        <v>15.6051270730449</v>
      </c>
      <c r="E120" s="30" t="n">
        <f aca="false">(B120-generell!$B$5)/generell!$G$10*generell!$F$11+1</f>
        <v>22.6718834588972</v>
      </c>
      <c r="F120" s="1" t="n">
        <v>2098</v>
      </c>
      <c r="G120" s="1" t="n">
        <v>71</v>
      </c>
      <c r="H120" s="1" t="n">
        <v>2</v>
      </c>
      <c r="I120" s="1" t="n">
        <v>0</v>
      </c>
      <c r="J120" s="1" t="n">
        <v>0</v>
      </c>
      <c r="K120" s="1" t="n">
        <v>0</v>
      </c>
      <c r="L120" s="2" t="n">
        <v>0</v>
      </c>
      <c r="M120" s="15" t="n">
        <v>2325</v>
      </c>
      <c r="N120" s="15" t="n">
        <v>4</v>
      </c>
      <c r="O120" s="1" t="n">
        <v>0</v>
      </c>
      <c r="P120" s="1" t="n">
        <v>0</v>
      </c>
      <c r="Q120" s="1" t="n">
        <v>1</v>
      </c>
      <c r="R120" s="3" t="n">
        <v>0</v>
      </c>
      <c r="S120" s="15" t="n">
        <v>2276</v>
      </c>
      <c r="T120" s="15" t="n">
        <v>32</v>
      </c>
      <c r="U120" s="15" t="n">
        <v>1</v>
      </c>
      <c r="V120" s="15" t="n">
        <v>0</v>
      </c>
      <c r="W120" s="15" t="n">
        <v>0</v>
      </c>
      <c r="X120" s="4" t="n">
        <v>0</v>
      </c>
      <c r="Y120" s="15" t="n">
        <v>2263</v>
      </c>
      <c r="Z120" s="15" t="n">
        <v>33</v>
      </c>
      <c r="AA120" s="15" t="n">
        <v>0</v>
      </c>
      <c r="AB120" s="15" t="n">
        <v>0</v>
      </c>
      <c r="AC120" s="15" t="n">
        <v>19</v>
      </c>
      <c r="AD120" s="3" t="n">
        <v>0</v>
      </c>
      <c r="AE120" s="1" t="n">
        <v>2146</v>
      </c>
      <c r="AF120" s="1" t="n">
        <v>6</v>
      </c>
      <c r="AG120" s="1" t="n">
        <v>0</v>
      </c>
      <c r="AH120" s="1" t="n">
        <v>0</v>
      </c>
      <c r="AI120" s="1" t="n">
        <v>0</v>
      </c>
      <c r="AJ120" s="1" t="n">
        <v>10</v>
      </c>
    </row>
    <row r="121" customFormat="false" ht="14.5" hidden="false" customHeight="false" outlineLevel="0" collapsed="false">
      <c r="A121" s="1" t="s">
        <v>1057</v>
      </c>
      <c r="B121" s="14" t="n">
        <v>18.31132</v>
      </c>
      <c r="C121" s="14" t="n">
        <v>46.44683</v>
      </c>
      <c r="D121" s="30" t="n">
        <f aca="false">(generell!$C$2-C121)/generell!$G$8*generell!$F$9+1</f>
        <v>23.4109760172285</v>
      </c>
      <c r="E121" s="30" t="n">
        <f aca="false">(B121-generell!$B$5)/generell!$G$10*generell!$F$11+1</f>
        <v>26.7709170028778</v>
      </c>
      <c r="F121" s="1" t="n">
        <v>578</v>
      </c>
      <c r="G121" s="1" t="n">
        <v>975</v>
      </c>
      <c r="H121" s="1" t="n">
        <v>0</v>
      </c>
      <c r="I121" s="1" t="n">
        <v>0</v>
      </c>
      <c r="J121" s="1" t="n">
        <v>0</v>
      </c>
      <c r="K121" s="1" t="n">
        <v>0</v>
      </c>
      <c r="L121" s="2" t="n">
        <v>0</v>
      </c>
      <c r="M121" s="1" t="n">
        <v>636</v>
      </c>
      <c r="N121" s="1" t="n">
        <v>1103</v>
      </c>
      <c r="O121" s="1" t="n">
        <v>0</v>
      </c>
      <c r="P121" s="1" t="n">
        <v>0</v>
      </c>
      <c r="Q121" s="1" t="n">
        <v>0</v>
      </c>
      <c r="R121" s="3" t="n">
        <v>0</v>
      </c>
      <c r="S121" s="1" t="n">
        <v>593</v>
      </c>
      <c r="T121" s="1" t="n">
        <v>1140</v>
      </c>
      <c r="U121" s="1" t="n">
        <v>0</v>
      </c>
      <c r="V121" s="1" t="n">
        <v>0</v>
      </c>
      <c r="W121" s="1" t="n">
        <v>2</v>
      </c>
      <c r="X121" s="4" t="n">
        <v>0</v>
      </c>
      <c r="Y121" s="1" t="n">
        <v>658</v>
      </c>
      <c r="Z121" s="1" t="n">
        <v>1110</v>
      </c>
      <c r="AA121" s="1" t="n">
        <v>0</v>
      </c>
      <c r="AB121" s="1" t="n">
        <v>0</v>
      </c>
      <c r="AC121" s="1" t="n">
        <v>11</v>
      </c>
      <c r="AD121" s="3" t="n">
        <v>0</v>
      </c>
      <c r="AE121" s="1" t="n">
        <v>681</v>
      </c>
      <c r="AF121" s="1" t="n">
        <v>1024</v>
      </c>
      <c r="AG121" s="1" t="n">
        <v>0</v>
      </c>
      <c r="AH121" s="1" t="n">
        <v>0</v>
      </c>
      <c r="AI121" s="1" t="n">
        <v>0</v>
      </c>
      <c r="AJ121" s="1" t="n">
        <v>1</v>
      </c>
    </row>
    <row r="122" customFormat="false" ht="14.5" hidden="false" customHeight="false" outlineLevel="0" collapsed="false">
      <c r="A122" s="1" t="s">
        <v>1058</v>
      </c>
      <c r="B122" s="14" t="n">
        <v>18.05982</v>
      </c>
      <c r="C122" s="14" t="n">
        <v>46.51386</v>
      </c>
      <c r="D122" s="30" t="n">
        <f aca="false">(generell!$C$2-C122)/generell!$G$8*generell!$F$9+1</f>
        <v>19.7731671127674</v>
      </c>
      <c r="E122" s="30" t="n">
        <f aca="false">(B122-generell!$B$5)/generell!$G$10*generell!$F$11+1</f>
        <v>17.2712216811755</v>
      </c>
      <c r="F122" s="1" t="n">
        <v>457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2" t="n">
        <v>0</v>
      </c>
      <c r="M122" s="1" t="n">
        <v>480</v>
      </c>
      <c r="N122" s="1" t="n">
        <v>5</v>
      </c>
      <c r="O122" s="1" t="n">
        <v>0</v>
      </c>
      <c r="P122" s="1" t="n">
        <v>3</v>
      </c>
      <c r="Q122" s="1" t="n">
        <v>0</v>
      </c>
      <c r="R122" s="3" t="n">
        <v>0</v>
      </c>
      <c r="S122" s="1" t="n">
        <v>482</v>
      </c>
      <c r="T122" s="1" t="n">
        <v>0</v>
      </c>
      <c r="U122" s="1" t="n">
        <v>0</v>
      </c>
      <c r="V122" s="1" t="n">
        <v>0</v>
      </c>
      <c r="W122" s="1" t="n">
        <v>27</v>
      </c>
      <c r="X122" s="4" t="n">
        <v>0</v>
      </c>
      <c r="Y122" s="1" t="n">
        <v>436</v>
      </c>
      <c r="Z122" s="1" t="n">
        <v>0</v>
      </c>
      <c r="AA122" s="1" t="n">
        <v>0</v>
      </c>
      <c r="AB122" s="1" t="n">
        <v>0</v>
      </c>
      <c r="AC122" s="1" t="n">
        <v>0</v>
      </c>
      <c r="AD122" s="3" t="n">
        <v>0</v>
      </c>
      <c r="AE122" s="1" t="n">
        <v>419</v>
      </c>
      <c r="AF122" s="1" t="n">
        <v>2</v>
      </c>
      <c r="AG122" s="1" t="n">
        <v>0</v>
      </c>
      <c r="AH122" s="1" t="n">
        <v>0</v>
      </c>
      <c r="AI122" s="1" t="n">
        <v>0</v>
      </c>
      <c r="AJ122" s="1" t="n">
        <v>0</v>
      </c>
    </row>
    <row r="123" customFormat="false" ht="14.5" hidden="false" customHeight="false" outlineLevel="0" collapsed="false">
      <c r="A123" s="15" t="s">
        <v>1059</v>
      </c>
      <c r="B123" s="14" t="n">
        <v>18.31712</v>
      </c>
      <c r="C123" s="14" t="n">
        <v>46.69123</v>
      </c>
      <c r="D123" s="30" t="n">
        <f aca="false">(generell!$C$2-C123)/generell!$G$8*generell!$F$9+1</f>
        <v>10.1470569324864</v>
      </c>
      <c r="E123" s="30" t="n">
        <f aca="false">(B123-generell!$B$5)/generell!$G$10*generell!$F$11+1</f>
        <v>26.9899954635771</v>
      </c>
      <c r="F123" s="1" t="n">
        <v>2805</v>
      </c>
      <c r="G123" s="1" t="n">
        <v>94</v>
      </c>
      <c r="H123" s="1" t="n">
        <v>0</v>
      </c>
      <c r="I123" s="1" t="n">
        <v>9</v>
      </c>
      <c r="J123" s="1" t="n">
        <v>0</v>
      </c>
      <c r="K123" s="1" t="n">
        <v>0</v>
      </c>
      <c r="L123" s="2" t="n">
        <v>0</v>
      </c>
      <c r="M123" s="15" t="n">
        <v>3875</v>
      </c>
      <c r="N123" s="1" t="n">
        <v>52</v>
      </c>
      <c r="O123" s="1" t="n">
        <v>0</v>
      </c>
      <c r="P123" s="1" t="n">
        <v>1</v>
      </c>
      <c r="Q123" s="1" t="n">
        <v>2</v>
      </c>
      <c r="R123" s="3" t="n">
        <v>0</v>
      </c>
      <c r="S123" s="15" t="n">
        <v>3710</v>
      </c>
      <c r="T123" s="15" t="n">
        <v>55</v>
      </c>
      <c r="U123" s="15" t="n">
        <v>3</v>
      </c>
      <c r="V123" s="15" t="n">
        <v>0</v>
      </c>
      <c r="W123" s="15" t="s">
        <v>1060</v>
      </c>
      <c r="X123" s="17" t="n">
        <v>0</v>
      </c>
      <c r="Y123" s="15" t="n">
        <v>3690</v>
      </c>
      <c r="Z123" s="15" t="n">
        <v>40</v>
      </c>
      <c r="AA123" s="15" t="n">
        <v>0</v>
      </c>
      <c r="AB123" s="15" t="n">
        <v>18</v>
      </c>
      <c r="AC123" s="15" t="n">
        <v>14</v>
      </c>
      <c r="AD123" s="3" t="n">
        <v>0</v>
      </c>
      <c r="AE123" s="1" t="n">
        <v>3287</v>
      </c>
      <c r="AF123" s="1" t="n">
        <v>27</v>
      </c>
      <c r="AG123" s="1" t="n">
        <v>0</v>
      </c>
      <c r="AH123" s="15" t="n">
        <v>0</v>
      </c>
      <c r="AI123" s="1" t="n">
        <v>0</v>
      </c>
      <c r="AJ123" s="1" t="n">
        <v>3</v>
      </c>
    </row>
    <row r="124" customFormat="false" ht="14.5" hidden="false" customHeight="false" outlineLevel="0" collapsed="false">
      <c r="A124" s="1" t="s">
        <v>1061</v>
      </c>
      <c r="B124" s="14" t="n">
        <v>18.05162</v>
      </c>
      <c r="C124" s="14" t="n">
        <v>46.48115</v>
      </c>
      <c r="D124" s="30" t="n">
        <f aca="false">(generell!$C$2-C124)/generell!$G$8*generell!$F$9+1</f>
        <v>21.5483831244774</v>
      </c>
      <c r="E124" s="30" t="n">
        <f aca="false">(B124-generell!$B$5)/generell!$G$10*generell!$F$11+1</f>
        <v>16.9614900643248</v>
      </c>
      <c r="F124" s="1" t="n">
        <v>1057</v>
      </c>
      <c r="G124" s="1" t="n">
        <v>0</v>
      </c>
      <c r="H124" s="1" t="n">
        <v>0</v>
      </c>
      <c r="I124" s="1" t="n">
        <v>0</v>
      </c>
      <c r="J124" s="1" t="n">
        <v>0</v>
      </c>
      <c r="K124" s="1" t="n">
        <v>0</v>
      </c>
      <c r="L124" s="2" t="n">
        <v>0</v>
      </c>
      <c r="M124" s="1" t="n">
        <v>1264</v>
      </c>
      <c r="N124" s="1" t="n">
        <v>1</v>
      </c>
      <c r="O124" s="1" t="n">
        <v>0</v>
      </c>
      <c r="P124" s="1" t="n">
        <v>0</v>
      </c>
      <c r="Q124" s="1" t="n">
        <v>0</v>
      </c>
      <c r="R124" s="3" t="n">
        <v>0</v>
      </c>
      <c r="S124" s="1" t="n">
        <v>1245</v>
      </c>
      <c r="T124" s="1" t="n">
        <v>1</v>
      </c>
      <c r="U124" s="1" t="n">
        <v>0</v>
      </c>
      <c r="V124" s="1" t="n">
        <v>0</v>
      </c>
      <c r="W124" s="1" t="n">
        <v>7</v>
      </c>
      <c r="X124" s="4" t="n">
        <v>0</v>
      </c>
      <c r="Y124" s="1" t="n">
        <v>1174</v>
      </c>
      <c r="Z124" s="1" t="n">
        <v>1</v>
      </c>
      <c r="AA124" s="1" t="n">
        <v>1</v>
      </c>
      <c r="AB124" s="1" t="n">
        <v>0</v>
      </c>
      <c r="AC124" s="1" t="n">
        <v>0</v>
      </c>
      <c r="AD124" s="3" t="n">
        <v>0</v>
      </c>
      <c r="AE124" s="1" t="n">
        <v>1223</v>
      </c>
      <c r="AF124" s="1" t="n">
        <v>2</v>
      </c>
      <c r="AG124" s="1" t="n">
        <v>0</v>
      </c>
      <c r="AH124" s="1" t="n">
        <v>0</v>
      </c>
      <c r="AI124" s="1" t="n">
        <v>0</v>
      </c>
      <c r="AJ124" s="1" t="n">
        <v>1</v>
      </c>
    </row>
    <row r="125" customFormat="false" ht="14.5" hidden="false" customHeight="false" outlineLevel="0" collapsed="false">
      <c r="A125" s="15" t="s">
        <v>1062</v>
      </c>
      <c r="B125" s="14" t="n">
        <v>18.29739</v>
      </c>
      <c r="C125" s="14" t="n">
        <v>46.78861</v>
      </c>
      <c r="D125" s="30" t="n">
        <f aca="false">(generell!$C$2-C125)/generell!$G$8*generell!$F$9+1</f>
        <v>4.86211241336941</v>
      </c>
      <c r="E125" s="30" t="n">
        <f aca="false">(B125-generell!$B$5)/generell!$G$10*generell!$F$11+1</f>
        <v>26.2447509757155</v>
      </c>
      <c r="F125" s="1" t="n">
        <v>1288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2" t="n">
        <v>0</v>
      </c>
      <c r="M125" s="15" t="n">
        <v>1306</v>
      </c>
      <c r="N125" s="15" t="n">
        <v>2</v>
      </c>
      <c r="O125" s="1" t="n">
        <v>0</v>
      </c>
      <c r="P125" s="1" t="n">
        <v>0</v>
      </c>
      <c r="Q125" s="1" t="n">
        <v>1</v>
      </c>
      <c r="R125" s="3" t="n">
        <v>0</v>
      </c>
      <c r="S125" s="15" t="n">
        <v>1320</v>
      </c>
      <c r="T125" s="15" t="n">
        <v>2</v>
      </c>
      <c r="U125" s="15" t="n">
        <v>1</v>
      </c>
      <c r="V125" s="15" t="n">
        <v>0</v>
      </c>
      <c r="W125" s="15" t="n">
        <v>8</v>
      </c>
      <c r="X125" s="4" t="n">
        <v>0</v>
      </c>
      <c r="Y125" s="15" t="n">
        <v>1362</v>
      </c>
      <c r="Z125" s="15" t="n">
        <v>4</v>
      </c>
      <c r="AA125" s="15" t="n">
        <v>0</v>
      </c>
      <c r="AB125" s="15" t="n">
        <v>0</v>
      </c>
      <c r="AC125" s="15" t="n">
        <v>17</v>
      </c>
      <c r="AD125" s="16" t="n">
        <v>0</v>
      </c>
      <c r="AE125" s="15" t="n">
        <v>1332</v>
      </c>
      <c r="AF125" s="15" t="n">
        <v>0</v>
      </c>
      <c r="AG125" s="1" t="n">
        <v>0</v>
      </c>
      <c r="AH125" s="1" t="n">
        <v>0</v>
      </c>
      <c r="AI125" s="1" t="n">
        <v>0</v>
      </c>
      <c r="AJ125" s="1" t="n">
        <v>11</v>
      </c>
    </row>
    <row r="126" customFormat="false" ht="14.5" hidden="false" customHeight="false" outlineLevel="0" collapsed="false">
      <c r="A126" s="15" t="s">
        <v>1063</v>
      </c>
      <c r="B126" s="14" t="n">
        <v>18.4001</v>
      </c>
      <c r="C126" s="14" t="n">
        <v>46.75133</v>
      </c>
      <c r="D126" s="30" t="n">
        <f aca="false">(generell!$C$2-C126)/generell!$G$8*generell!$F$9+1</f>
        <v>6.8853485159845</v>
      </c>
      <c r="E126" s="30" t="n">
        <f aca="false">(B126-generell!$B$5)/generell!$G$10*generell!$F$11+1</f>
        <v>30.1243283375128</v>
      </c>
      <c r="F126" s="1" t="n">
        <v>3886</v>
      </c>
      <c r="G126" s="1" t="n">
        <v>16</v>
      </c>
      <c r="H126" s="1" t="n">
        <v>2</v>
      </c>
      <c r="I126" s="1" t="n">
        <v>2</v>
      </c>
      <c r="J126" s="1" t="n">
        <v>0</v>
      </c>
      <c r="K126" s="1" t="n">
        <v>0</v>
      </c>
      <c r="L126" s="2" t="n">
        <v>0</v>
      </c>
      <c r="M126" s="15" t="n">
        <v>4434</v>
      </c>
      <c r="N126" s="15" t="n">
        <v>8</v>
      </c>
      <c r="O126" s="1" t="n">
        <v>0</v>
      </c>
      <c r="P126" s="1" t="n">
        <v>0</v>
      </c>
      <c r="Q126" s="1" t="n">
        <v>0</v>
      </c>
      <c r="R126" s="3" t="n">
        <v>0</v>
      </c>
      <c r="S126" s="15" t="n">
        <v>4580</v>
      </c>
      <c r="T126" s="15" t="n">
        <v>15</v>
      </c>
      <c r="U126" s="15" t="n">
        <v>0</v>
      </c>
      <c r="V126" s="15" t="n">
        <v>5</v>
      </c>
      <c r="W126" s="15" t="n">
        <v>12</v>
      </c>
      <c r="X126" s="4" t="n">
        <v>0</v>
      </c>
      <c r="Y126" s="15" t="n">
        <v>4622</v>
      </c>
      <c r="Z126" s="15" t="n">
        <v>2</v>
      </c>
      <c r="AA126" s="15" t="n">
        <v>0</v>
      </c>
      <c r="AB126" s="15" t="n">
        <v>0</v>
      </c>
      <c r="AC126" s="15" t="n">
        <v>3</v>
      </c>
      <c r="AD126" s="16" t="n">
        <v>0</v>
      </c>
      <c r="AE126" s="1" t="n">
        <v>4288</v>
      </c>
      <c r="AF126" s="1" t="n">
        <v>4</v>
      </c>
      <c r="AG126" s="1" t="n">
        <v>1</v>
      </c>
      <c r="AH126" s="1" t="n">
        <v>0</v>
      </c>
      <c r="AI126" s="1" t="n">
        <v>0</v>
      </c>
      <c r="AJ126" s="1" t="n">
        <v>2</v>
      </c>
    </row>
    <row r="127" customFormat="false" ht="14.5" hidden="false" customHeight="false" outlineLevel="0" collapsed="false">
      <c r="A127" s="15" t="s">
        <v>1064</v>
      </c>
      <c r="B127" s="14" t="n">
        <v>18.28333</v>
      </c>
      <c r="C127" s="14" t="n">
        <v>46.63333</v>
      </c>
      <c r="D127" s="30" t="n">
        <f aca="false">(generell!$C$2-C127)/generell!$G$8*generell!$F$9+1</f>
        <v>13.2893683686833</v>
      </c>
      <c r="E127" s="30" t="n">
        <f aca="false">(B127-generell!$B$5)/generell!$G$10*generell!$F$11+1</f>
        <v>25.7136745692617</v>
      </c>
      <c r="F127" s="1" t="n">
        <v>93</v>
      </c>
      <c r="G127" s="1" t="n">
        <v>1097</v>
      </c>
      <c r="H127" s="1" t="n">
        <v>0</v>
      </c>
      <c r="I127" s="1" t="n">
        <v>1</v>
      </c>
      <c r="J127" s="1" t="n">
        <v>0</v>
      </c>
      <c r="K127" s="1" t="n">
        <v>0</v>
      </c>
      <c r="L127" s="2" t="n">
        <v>0</v>
      </c>
      <c r="M127" s="15" t="n">
        <v>73</v>
      </c>
      <c r="N127" s="15" t="n">
        <v>1359</v>
      </c>
      <c r="O127" s="1" t="n">
        <v>0</v>
      </c>
      <c r="P127" s="1" t="n">
        <v>0</v>
      </c>
      <c r="Q127" s="1" t="n">
        <v>0</v>
      </c>
      <c r="R127" s="3" t="n">
        <v>0</v>
      </c>
      <c r="S127" s="15" t="n">
        <v>50</v>
      </c>
      <c r="T127" s="15" t="n">
        <v>1416</v>
      </c>
      <c r="U127" s="15" t="n">
        <v>0</v>
      </c>
      <c r="V127" s="15" t="n">
        <v>0</v>
      </c>
      <c r="W127" s="15" t="n">
        <v>0</v>
      </c>
      <c r="X127" s="4" t="n">
        <v>0</v>
      </c>
      <c r="Y127" s="15" t="n">
        <v>59</v>
      </c>
      <c r="Z127" s="15" t="n">
        <v>1375</v>
      </c>
      <c r="AA127" s="15" t="n">
        <v>0</v>
      </c>
      <c r="AB127" s="15" t="n">
        <v>0</v>
      </c>
      <c r="AC127" s="15" t="n">
        <v>1</v>
      </c>
      <c r="AD127" s="16" t="n">
        <v>0</v>
      </c>
      <c r="AE127" s="1" t="n">
        <v>74</v>
      </c>
      <c r="AF127" s="1" t="n">
        <v>1415</v>
      </c>
      <c r="AG127" s="1" t="n">
        <v>0</v>
      </c>
      <c r="AH127" s="1" t="n">
        <v>0</v>
      </c>
      <c r="AI127" s="1" t="n">
        <v>0</v>
      </c>
      <c r="AJ127" s="1" t="n">
        <v>1</v>
      </c>
    </row>
    <row r="128" customFormat="false" ht="14.5" hidden="false" customHeight="false" outlineLevel="0" collapsed="false">
      <c r="A128" s="15" t="s">
        <v>1065</v>
      </c>
      <c r="B128" s="14" t="n">
        <v>18.43935</v>
      </c>
      <c r="C128" s="14" t="n">
        <v>46.68095</v>
      </c>
      <c r="D128" s="30" t="n">
        <f aca="false">(generell!$C$2-C128)/generell!$G$8*generell!$F$9+1</f>
        <v>10.7049664586365</v>
      </c>
      <c r="E128" s="30" t="n">
        <f aca="false">(B128-generell!$B$5)/generell!$G$10*generell!$F$11+1</f>
        <v>31.6068851620728</v>
      </c>
      <c r="F128" s="1" t="n">
        <v>2318</v>
      </c>
      <c r="G128" s="1" t="n">
        <v>24</v>
      </c>
      <c r="H128" s="1" t="n">
        <v>0</v>
      </c>
      <c r="I128" s="1" t="n">
        <v>12</v>
      </c>
      <c r="J128" s="1" t="n">
        <v>1</v>
      </c>
      <c r="K128" s="1" t="n">
        <v>0</v>
      </c>
      <c r="L128" s="2" t="n">
        <v>0</v>
      </c>
      <c r="M128" s="15" t="n">
        <v>2643</v>
      </c>
      <c r="N128" s="15" t="n">
        <v>32</v>
      </c>
      <c r="O128" s="1" t="n">
        <v>0</v>
      </c>
      <c r="P128" s="1" t="n">
        <v>4</v>
      </c>
      <c r="Q128" s="1" t="n">
        <v>0</v>
      </c>
      <c r="R128" s="3" t="n">
        <v>0</v>
      </c>
      <c r="S128" s="15" t="n">
        <v>2859</v>
      </c>
      <c r="T128" s="15" t="n">
        <v>28</v>
      </c>
      <c r="U128" s="15" t="n">
        <v>3</v>
      </c>
      <c r="V128" s="15" t="n">
        <v>10</v>
      </c>
      <c r="W128" s="15" t="n">
        <v>27</v>
      </c>
      <c r="X128" s="4" t="n">
        <v>0</v>
      </c>
      <c r="Y128" s="15" t="n">
        <v>2892</v>
      </c>
      <c r="Z128" s="15" t="n">
        <v>24</v>
      </c>
      <c r="AA128" s="15" t="n">
        <v>7</v>
      </c>
      <c r="AB128" s="15" t="n">
        <v>3</v>
      </c>
      <c r="AC128" s="15" t="n">
        <v>17</v>
      </c>
      <c r="AD128" s="16" t="n">
        <v>0</v>
      </c>
      <c r="AE128" s="1" t="n">
        <v>3658</v>
      </c>
      <c r="AF128" s="1" t="n">
        <v>2</v>
      </c>
      <c r="AG128" s="1" t="n">
        <v>0</v>
      </c>
      <c r="AH128" s="1" t="n">
        <v>0</v>
      </c>
      <c r="AI128" s="1" t="n">
        <v>0</v>
      </c>
      <c r="AJ128" s="1" t="n">
        <v>3</v>
      </c>
    </row>
    <row r="129" customFormat="false" ht="14.5" hidden="false" customHeight="false" outlineLevel="0" collapsed="false">
      <c r="A129" s="15" t="s">
        <v>1066</v>
      </c>
      <c r="B129" s="14" t="n">
        <v>18.38823</v>
      </c>
      <c r="C129" s="14" t="n">
        <v>46.58025</v>
      </c>
      <c r="D129" s="30" t="n">
        <f aca="false">(generell!$C$2-C129)/generell!$G$8*generell!$F$9+1</f>
        <v>16.1700918753042</v>
      </c>
      <c r="E129" s="30" t="n">
        <f aca="false">(B129-generell!$B$5)/generell!$G$10*generell!$F$11+1</f>
        <v>29.6759729360473</v>
      </c>
      <c r="F129" s="1" t="n">
        <v>2134</v>
      </c>
      <c r="G129" s="1" t="n">
        <v>7</v>
      </c>
      <c r="H129" s="1" t="n">
        <v>0</v>
      </c>
      <c r="I129" s="1" t="n">
        <v>2</v>
      </c>
      <c r="J129" s="1" t="n">
        <v>11</v>
      </c>
      <c r="K129" s="1" t="n">
        <v>0</v>
      </c>
      <c r="L129" s="2" t="n">
        <v>0</v>
      </c>
      <c r="M129" s="15" t="n">
        <v>2433</v>
      </c>
      <c r="N129" s="15" t="n">
        <v>18</v>
      </c>
      <c r="O129" s="1" t="n">
        <v>0</v>
      </c>
      <c r="P129" s="1" t="n">
        <v>0</v>
      </c>
      <c r="Q129" s="1" t="n">
        <v>0</v>
      </c>
      <c r="R129" s="3" t="n">
        <v>0</v>
      </c>
      <c r="S129" s="15" t="n">
        <v>2429</v>
      </c>
      <c r="T129" s="15" t="n">
        <v>21</v>
      </c>
      <c r="U129" s="15" t="n">
        <v>0</v>
      </c>
      <c r="V129" s="15" t="n">
        <v>2</v>
      </c>
      <c r="W129" s="15" t="n">
        <v>2</v>
      </c>
      <c r="X129" s="4" t="n">
        <v>0</v>
      </c>
      <c r="Y129" s="15" t="n">
        <v>2290</v>
      </c>
      <c r="Z129" s="15" t="n">
        <v>10</v>
      </c>
      <c r="AA129" s="15" t="n">
        <v>0</v>
      </c>
      <c r="AB129" s="15" t="n">
        <v>0</v>
      </c>
      <c r="AC129" s="15" t="n">
        <v>1</v>
      </c>
      <c r="AD129" s="16" t="n">
        <v>0</v>
      </c>
      <c r="AE129" s="1" t="n">
        <v>2309</v>
      </c>
      <c r="AF129" s="1" t="n">
        <v>4</v>
      </c>
      <c r="AG129" s="1" t="n">
        <v>0</v>
      </c>
      <c r="AH129" s="1" t="n">
        <v>0</v>
      </c>
      <c r="AI129" s="1" t="n">
        <v>0</v>
      </c>
      <c r="AJ129" s="1" t="n">
        <v>8</v>
      </c>
    </row>
    <row r="130" customFormat="false" ht="14.5" hidden="false" customHeight="false" outlineLevel="0" collapsed="false">
      <c r="A130" s="15" t="s">
        <v>1067</v>
      </c>
      <c r="B130" s="14" t="n">
        <v>18.38227</v>
      </c>
      <c r="C130" s="14" t="n">
        <v>46.5248</v>
      </c>
      <c r="D130" s="30" t="n">
        <f aca="false">(generell!$C$2-C130)/generell!$G$8*generell!$F$9+1</f>
        <v>19.1794384925258</v>
      </c>
      <c r="E130" s="30" t="n">
        <f aca="false">(B130-generell!$B$5)/generell!$G$10*generell!$F$11+1</f>
        <v>29.4508509316045</v>
      </c>
      <c r="F130" s="1" t="n">
        <v>1650</v>
      </c>
      <c r="G130" s="1" t="n">
        <v>41</v>
      </c>
      <c r="H130" s="1" t="n">
        <v>0</v>
      </c>
      <c r="I130" s="1" t="n">
        <v>2</v>
      </c>
      <c r="J130" s="1" t="n">
        <v>0</v>
      </c>
      <c r="K130" s="1" t="n">
        <v>0</v>
      </c>
      <c r="L130" s="2" t="n">
        <v>0</v>
      </c>
      <c r="M130" s="15" t="n">
        <v>1788</v>
      </c>
      <c r="N130" s="15" t="n">
        <v>23</v>
      </c>
      <c r="O130" s="1" t="n">
        <v>0</v>
      </c>
      <c r="P130" s="1" t="n">
        <v>2</v>
      </c>
      <c r="Q130" s="1" t="n">
        <v>6</v>
      </c>
      <c r="R130" s="3" t="n">
        <v>0</v>
      </c>
      <c r="S130" s="15" t="n">
        <v>1764</v>
      </c>
      <c r="T130" s="15" t="n">
        <v>9</v>
      </c>
      <c r="U130" s="15" t="n">
        <v>0</v>
      </c>
      <c r="V130" s="15" t="n">
        <v>0</v>
      </c>
      <c r="W130" s="15" t="n">
        <v>3</v>
      </c>
      <c r="X130" s="4" t="n">
        <v>0</v>
      </c>
      <c r="Y130" s="15" t="n">
        <v>1836</v>
      </c>
      <c r="Z130" s="15" t="n">
        <v>4</v>
      </c>
      <c r="AA130" s="15" t="n">
        <v>1</v>
      </c>
      <c r="AB130" s="15" t="n">
        <v>2</v>
      </c>
      <c r="AC130" s="15" t="n">
        <v>2</v>
      </c>
      <c r="AD130" s="16" t="n">
        <v>0</v>
      </c>
      <c r="AE130" s="1" t="n">
        <v>1760</v>
      </c>
      <c r="AF130" s="1" t="n">
        <v>0</v>
      </c>
      <c r="AG130" s="1" t="n">
        <v>0</v>
      </c>
      <c r="AH130" s="1" t="n">
        <v>0</v>
      </c>
      <c r="AI130" s="1" t="n">
        <v>0</v>
      </c>
      <c r="AJ130" s="1" t="n">
        <v>0</v>
      </c>
    </row>
    <row r="131" customFormat="false" ht="14.5" hidden="false" customHeight="false" outlineLevel="0" collapsed="false">
      <c r="A131" s="1" t="s">
        <v>1068</v>
      </c>
      <c r="B131" s="14" t="n">
        <v>18.1095</v>
      </c>
      <c r="C131" s="14" t="n">
        <v>46.53897</v>
      </c>
      <c r="D131" s="30" t="n">
        <f aca="false">(generell!$C$2-C131)/generell!$G$8*generell!$F$9+1</f>
        <v>18.4104133966551</v>
      </c>
      <c r="E131" s="30" t="n">
        <f aca="false">(B131-generell!$B$5)/generell!$G$10*generell!$F$11+1</f>
        <v>19.1477420135102</v>
      </c>
      <c r="F131" s="1" t="n">
        <v>3158</v>
      </c>
      <c r="G131" s="1" t="n">
        <v>14</v>
      </c>
      <c r="H131" s="1" t="n">
        <v>0</v>
      </c>
      <c r="I131" s="1" t="n">
        <v>1</v>
      </c>
      <c r="J131" s="1" t="n">
        <v>0</v>
      </c>
      <c r="K131" s="1" t="n">
        <v>0</v>
      </c>
      <c r="L131" s="2" t="n">
        <v>0</v>
      </c>
      <c r="M131" s="1" t="n">
        <v>3309</v>
      </c>
      <c r="N131" s="1" t="n">
        <v>8</v>
      </c>
      <c r="O131" s="1" t="n">
        <v>6</v>
      </c>
      <c r="P131" s="1" t="n">
        <v>1</v>
      </c>
      <c r="Q131" s="1" t="n">
        <v>0</v>
      </c>
      <c r="R131" s="3" t="n">
        <v>0</v>
      </c>
      <c r="S131" s="1" t="n">
        <v>3179</v>
      </c>
      <c r="T131" s="1" t="n">
        <v>7</v>
      </c>
      <c r="U131" s="1" t="n">
        <v>0</v>
      </c>
      <c r="V131" s="1" t="n">
        <v>0</v>
      </c>
      <c r="W131" s="1" t="n">
        <v>8</v>
      </c>
      <c r="X131" s="4" t="n">
        <v>0</v>
      </c>
      <c r="Y131" s="1" t="n">
        <v>2950</v>
      </c>
      <c r="Z131" s="1" t="n">
        <v>4</v>
      </c>
      <c r="AA131" s="1" t="n">
        <v>0</v>
      </c>
      <c r="AB131" s="1" t="n">
        <v>0</v>
      </c>
      <c r="AC131" s="1" t="n">
        <v>3</v>
      </c>
      <c r="AD131" s="3" t="n">
        <v>0</v>
      </c>
      <c r="AE131" s="1" t="n">
        <v>2849</v>
      </c>
      <c r="AF131" s="1" t="n">
        <v>7</v>
      </c>
      <c r="AG131" s="1" t="n">
        <v>1</v>
      </c>
      <c r="AH131" s="1" t="n">
        <v>1</v>
      </c>
      <c r="AI131" s="1" t="n">
        <v>0</v>
      </c>
      <c r="AJ131" s="1" t="n">
        <v>2</v>
      </c>
    </row>
    <row r="132" customFormat="false" ht="14.5" hidden="false" customHeight="false" outlineLevel="0" collapsed="false">
      <c r="A132" s="15" t="s">
        <v>1069</v>
      </c>
      <c r="B132" s="14" t="n">
        <v>18.1099</v>
      </c>
      <c r="C132" s="14" t="n">
        <v>46.59472</v>
      </c>
      <c r="D132" s="30" t="n">
        <f aca="false">(generell!$C$2-C132)/generell!$G$8*generell!$F$9+1</f>
        <v>15.3847853730282</v>
      </c>
      <c r="E132" s="30" t="n">
        <f aca="false">(B132-generell!$B$5)/generell!$G$10*generell!$F$11+1</f>
        <v>19.1628508728688</v>
      </c>
      <c r="F132" s="1" t="n">
        <v>1530</v>
      </c>
      <c r="G132" s="1" t="n">
        <v>6</v>
      </c>
      <c r="H132" s="1" t="n">
        <v>0</v>
      </c>
      <c r="I132" s="1" t="n">
        <v>0</v>
      </c>
      <c r="J132" s="1" t="n">
        <v>0</v>
      </c>
      <c r="K132" s="1" t="n">
        <v>0</v>
      </c>
      <c r="L132" s="2" t="n">
        <v>0</v>
      </c>
      <c r="M132" s="15" t="n">
        <v>1670</v>
      </c>
      <c r="N132" s="15" t="n">
        <v>1</v>
      </c>
      <c r="O132" s="1" t="n">
        <v>0</v>
      </c>
      <c r="P132" s="1" t="n">
        <v>0</v>
      </c>
      <c r="Q132" s="1" t="n">
        <v>1</v>
      </c>
      <c r="R132" s="3" t="n">
        <v>0</v>
      </c>
      <c r="S132" s="15" t="n">
        <v>1688</v>
      </c>
      <c r="T132" s="15" t="n">
        <v>5</v>
      </c>
      <c r="U132" s="15" t="n">
        <v>0</v>
      </c>
      <c r="V132" s="15" t="n">
        <v>2</v>
      </c>
      <c r="W132" s="15" t="n">
        <v>2</v>
      </c>
      <c r="X132" s="4" t="n">
        <v>0</v>
      </c>
      <c r="Y132" s="15" t="n">
        <v>1632</v>
      </c>
      <c r="Z132" s="15" t="n">
        <v>3</v>
      </c>
      <c r="AA132" s="15" t="n">
        <v>1</v>
      </c>
      <c r="AB132" s="15" t="n">
        <v>0</v>
      </c>
      <c r="AC132" s="15" t="n">
        <v>0</v>
      </c>
      <c r="AD132" s="16" t="n">
        <v>0</v>
      </c>
      <c r="AE132" s="15" t="n">
        <v>1521</v>
      </c>
      <c r="AF132" s="15" t="n">
        <v>9</v>
      </c>
      <c r="AG132" s="1" t="n">
        <v>0</v>
      </c>
      <c r="AH132" s="1" t="n">
        <v>0</v>
      </c>
      <c r="AI132" s="1" t="n">
        <v>0</v>
      </c>
      <c r="AJ132" s="1" t="n">
        <v>2</v>
      </c>
    </row>
    <row r="133" customFormat="false" ht="14.5" hidden="false" customHeight="false" outlineLevel="0" collapsed="false">
      <c r="A133" s="15" t="s">
        <v>1070</v>
      </c>
      <c r="B133" s="14" t="n">
        <v>18.18581</v>
      </c>
      <c r="C133" s="14" t="n">
        <v>46.69286</v>
      </c>
      <c r="D133" s="30" t="n">
        <f aca="false">(generell!$C$2-C133)/generell!$G$8*generell!$F$9+1</f>
        <v>10.0585946243514</v>
      </c>
      <c r="E133" s="30" t="n">
        <f aca="false">(B133-generell!$B$5)/generell!$G$10*generell!$F$11+1</f>
        <v>22.0301346576418</v>
      </c>
      <c r="F133" s="1" t="n">
        <v>1005</v>
      </c>
      <c r="G133" s="1" t="n">
        <v>0</v>
      </c>
      <c r="H133" s="1" t="n">
        <v>0</v>
      </c>
      <c r="I133" s="1" t="n">
        <v>0</v>
      </c>
      <c r="J133" s="1" t="n">
        <v>0</v>
      </c>
      <c r="K133" s="1" t="n">
        <v>0</v>
      </c>
      <c r="L133" s="2" t="n">
        <v>0</v>
      </c>
      <c r="M133" s="15" t="n">
        <v>1456</v>
      </c>
      <c r="N133" s="15" t="n">
        <v>39</v>
      </c>
      <c r="O133" s="1" t="n">
        <v>0</v>
      </c>
      <c r="P133" s="1" t="n">
        <v>2</v>
      </c>
      <c r="Q133" s="1" t="n">
        <v>1</v>
      </c>
      <c r="R133" s="3" t="n">
        <v>0</v>
      </c>
      <c r="S133" s="15" t="n">
        <v>1654</v>
      </c>
      <c r="T133" s="15" t="n">
        <v>8</v>
      </c>
      <c r="U133" s="15" t="n">
        <v>0</v>
      </c>
      <c r="V133" s="15" t="n">
        <v>0</v>
      </c>
      <c r="W133" s="15" t="n">
        <v>0</v>
      </c>
      <c r="X133" s="4" t="n">
        <v>0</v>
      </c>
      <c r="Y133" s="15" t="n">
        <v>1532</v>
      </c>
      <c r="Z133" s="15" t="n">
        <v>50</v>
      </c>
      <c r="AA133" s="15" t="n">
        <v>0</v>
      </c>
      <c r="AB133" s="15" t="n">
        <v>0</v>
      </c>
      <c r="AC133" s="15" t="s">
        <v>1071</v>
      </c>
      <c r="AD133" s="16" t="n">
        <v>0</v>
      </c>
      <c r="AE133" s="1" t="n">
        <v>1811</v>
      </c>
      <c r="AF133" s="1" t="n">
        <v>8</v>
      </c>
      <c r="AG133" s="1" t="n">
        <v>0</v>
      </c>
      <c r="AH133" s="1" t="n">
        <v>0</v>
      </c>
      <c r="AI133" s="1" t="n">
        <v>0</v>
      </c>
      <c r="AJ133" s="1" t="n">
        <v>1</v>
      </c>
    </row>
    <row r="134" customFormat="false" ht="14.5" hidden="false" customHeight="false" outlineLevel="0" collapsed="false">
      <c r="A134" s="15" t="s">
        <v>1072</v>
      </c>
      <c r="B134" s="14" t="n">
        <v>18.20811</v>
      </c>
      <c r="C134" s="14" t="n">
        <v>46.72206</v>
      </c>
      <c r="D134" s="30" t="n">
        <f aca="false">(generell!$C$2-C134)/generell!$G$8*generell!$F$9+1</f>
        <v>8.4738710675821</v>
      </c>
      <c r="E134" s="30" t="n">
        <f aca="false">(B134-generell!$B$5)/generell!$G$10*generell!$F$11+1</f>
        <v>22.8724535668823</v>
      </c>
      <c r="F134" s="1" t="n">
        <v>2229</v>
      </c>
      <c r="G134" s="1" t="n">
        <v>9</v>
      </c>
      <c r="H134" s="1" t="n">
        <v>0</v>
      </c>
      <c r="I134" s="1" t="n">
        <v>0</v>
      </c>
      <c r="J134" s="1" t="n">
        <v>1</v>
      </c>
      <c r="K134" s="1" t="n">
        <v>0</v>
      </c>
      <c r="L134" s="2" t="n">
        <v>0</v>
      </c>
      <c r="M134" s="15" t="n">
        <v>1909</v>
      </c>
      <c r="N134" s="15" t="n">
        <v>3</v>
      </c>
      <c r="O134" s="1" t="n">
        <v>0</v>
      </c>
      <c r="P134" s="1" t="n">
        <v>0</v>
      </c>
      <c r="Q134" s="1" t="n">
        <v>1</v>
      </c>
      <c r="R134" s="3" t="n">
        <v>0</v>
      </c>
      <c r="S134" s="15" t="n">
        <v>2054</v>
      </c>
      <c r="T134" s="15" t="n">
        <v>4</v>
      </c>
      <c r="U134" s="15" t="n">
        <v>0</v>
      </c>
      <c r="V134" s="15" t="n">
        <v>0</v>
      </c>
      <c r="W134" s="15" t="n">
        <v>0</v>
      </c>
      <c r="X134" s="4" t="n">
        <v>0</v>
      </c>
      <c r="Y134" s="15" t="n">
        <v>2015</v>
      </c>
      <c r="Z134" s="15" t="n">
        <v>10</v>
      </c>
      <c r="AA134" s="15" t="n">
        <v>0</v>
      </c>
      <c r="AB134" s="15" t="n">
        <v>0</v>
      </c>
      <c r="AC134" s="15" t="n">
        <v>1</v>
      </c>
      <c r="AD134" s="16" t="n">
        <v>0</v>
      </c>
      <c r="AE134" s="1" t="n">
        <v>1997</v>
      </c>
      <c r="AF134" s="1" t="n">
        <v>5</v>
      </c>
      <c r="AG134" s="1" t="n">
        <v>0</v>
      </c>
      <c r="AH134" s="1" t="n">
        <v>1</v>
      </c>
      <c r="AI134" s="1" t="n">
        <v>0</v>
      </c>
      <c r="AJ134" s="1" t="n">
        <v>2</v>
      </c>
    </row>
    <row r="135" customFormat="false" ht="14.5" hidden="false" customHeight="false" outlineLevel="0" collapsed="false">
      <c r="A135" s="15" t="s">
        <v>1073</v>
      </c>
      <c r="B135" s="14" t="n">
        <v>18.35857</v>
      </c>
      <c r="C135" s="14" t="n">
        <v>46.65424</v>
      </c>
      <c r="D135" s="30" t="n">
        <f aca="false">(generell!$C$2-C135)/generell!$G$8*generell!$F$9+1</f>
        <v>12.1545543422432</v>
      </c>
      <c r="E135" s="30" t="n">
        <f aca="false">(B135-generell!$B$5)/generell!$G$10*generell!$F$11+1</f>
        <v>28.5556510146092</v>
      </c>
      <c r="F135" s="1" t="n">
        <v>4253</v>
      </c>
      <c r="G135" s="1" t="n">
        <v>77</v>
      </c>
      <c r="H135" s="1" t="n">
        <v>1</v>
      </c>
      <c r="I135" s="1" t="n">
        <v>1</v>
      </c>
      <c r="J135" s="1" t="n">
        <v>0</v>
      </c>
      <c r="K135" s="1" t="n">
        <v>0</v>
      </c>
      <c r="L135" s="2" t="n">
        <v>0</v>
      </c>
      <c r="M135" s="15" t="n">
        <v>5202</v>
      </c>
      <c r="N135" s="15" t="n">
        <v>42</v>
      </c>
      <c r="O135" s="1" t="n">
        <v>1</v>
      </c>
      <c r="P135" s="1" t="n">
        <v>4</v>
      </c>
      <c r="Q135" s="1" t="n">
        <v>1</v>
      </c>
      <c r="R135" s="3" t="n">
        <v>0</v>
      </c>
      <c r="S135" s="15" t="n">
        <v>5486</v>
      </c>
      <c r="T135" s="15" t="n">
        <v>33</v>
      </c>
      <c r="U135" s="15" t="n">
        <v>2</v>
      </c>
      <c r="V135" s="15" t="n">
        <v>4</v>
      </c>
      <c r="W135" s="15" t="n">
        <v>3</v>
      </c>
      <c r="X135" s="4" t="n">
        <v>0</v>
      </c>
      <c r="Y135" s="15" t="n">
        <v>5715</v>
      </c>
      <c r="Z135" s="15" t="n">
        <v>58</v>
      </c>
      <c r="AA135" s="15" t="n">
        <v>4</v>
      </c>
      <c r="AB135" s="15" t="n">
        <v>6</v>
      </c>
      <c r="AC135" s="15" t="n">
        <v>14</v>
      </c>
      <c r="AD135" s="16" t="n">
        <v>0</v>
      </c>
      <c r="AE135" s="1" t="n">
        <v>5604</v>
      </c>
      <c r="AF135" s="1" t="n">
        <v>49</v>
      </c>
      <c r="AG135" s="1" t="n">
        <v>0</v>
      </c>
      <c r="AH135" s="1" t="n">
        <v>4</v>
      </c>
      <c r="AI135" s="1" t="n">
        <v>0</v>
      </c>
      <c r="AJ135" s="1" t="n">
        <v>10</v>
      </c>
    </row>
    <row r="136" customFormat="false" ht="14.5" hidden="false" customHeight="false" outlineLevel="0" collapsed="false">
      <c r="A136" s="15" t="s">
        <v>1074</v>
      </c>
      <c r="B136" s="14" t="n">
        <v>18.09744</v>
      </c>
      <c r="C136" s="14" t="n">
        <v>46.70272</v>
      </c>
      <c r="D136" s="30" t="n">
        <f aca="false">(generell!$C$2-C136)/generell!$G$8*generell!$F$9+1</f>
        <v>9.52347906716847</v>
      </c>
      <c r="E136" s="30" t="n">
        <f aca="false">(B136-generell!$B$5)/generell!$G$10*generell!$F$11+1</f>
        <v>18.6922099038492</v>
      </c>
      <c r="F136" s="1" t="n">
        <v>1309</v>
      </c>
      <c r="G136" s="1" t="n">
        <v>6</v>
      </c>
      <c r="H136" s="1" t="n">
        <v>0</v>
      </c>
      <c r="I136" s="1" t="n">
        <v>0</v>
      </c>
      <c r="J136" s="1" t="n">
        <v>0</v>
      </c>
      <c r="K136" s="1" t="n">
        <v>0</v>
      </c>
      <c r="L136" s="2" t="n">
        <v>0</v>
      </c>
      <c r="M136" s="15" t="n">
        <v>1254</v>
      </c>
      <c r="N136" s="15" t="n">
        <v>1</v>
      </c>
      <c r="O136" s="1" t="n">
        <v>0</v>
      </c>
      <c r="P136" s="1" t="n">
        <v>0</v>
      </c>
      <c r="Q136" s="1" t="n">
        <v>0</v>
      </c>
      <c r="R136" s="3" t="n">
        <v>0</v>
      </c>
      <c r="S136" s="15" t="n">
        <v>1165</v>
      </c>
      <c r="T136" s="15" t="n">
        <v>1</v>
      </c>
      <c r="U136" s="15" t="n">
        <v>0</v>
      </c>
      <c r="V136" s="15" t="n">
        <v>0</v>
      </c>
      <c r="W136" s="15" t="n">
        <v>0</v>
      </c>
      <c r="X136" s="4" t="n">
        <v>0</v>
      </c>
      <c r="Y136" s="15" t="n">
        <v>1137</v>
      </c>
      <c r="Z136" s="15" t="n">
        <v>1</v>
      </c>
      <c r="AA136" s="15" t="n">
        <v>0</v>
      </c>
      <c r="AB136" s="15" t="n">
        <v>0</v>
      </c>
      <c r="AC136" s="15" t="n">
        <v>0</v>
      </c>
      <c r="AD136" s="16" t="n">
        <v>0</v>
      </c>
      <c r="AE136" s="1" t="n">
        <v>1186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</row>
    <row r="137" customFormat="false" ht="14.5" hidden="false" customHeight="false" outlineLevel="0" collapsed="false">
      <c r="A137" s="1" t="s">
        <v>1075</v>
      </c>
      <c r="B137" s="14" t="n">
        <v>18.0453</v>
      </c>
      <c r="C137" s="14" t="n">
        <v>46.52781</v>
      </c>
      <c r="D137" s="30" t="n">
        <f aca="false">(generell!$C$2-C137)/generell!$G$8*generell!$F$9+1</f>
        <v>19.0160817149271</v>
      </c>
      <c r="E137" s="30" t="n">
        <f aca="false">(B137-generell!$B$5)/generell!$G$10*generell!$F$11+1</f>
        <v>16.7227700864594</v>
      </c>
      <c r="F137" s="1" t="n">
        <v>489</v>
      </c>
      <c r="G137" s="1" t="n">
        <v>2</v>
      </c>
      <c r="H137" s="1" t="n">
        <v>0</v>
      </c>
      <c r="I137" s="1" t="n">
        <v>3</v>
      </c>
      <c r="J137" s="1" t="n">
        <v>0</v>
      </c>
      <c r="K137" s="1" t="n">
        <v>0</v>
      </c>
      <c r="L137" s="2" t="n">
        <v>0</v>
      </c>
      <c r="M137" s="1" t="n">
        <v>475</v>
      </c>
      <c r="N137" s="1" t="n">
        <v>0</v>
      </c>
      <c r="O137" s="1" t="n">
        <v>0</v>
      </c>
      <c r="P137" s="1" t="n">
        <v>0</v>
      </c>
      <c r="Q137" s="1" t="n">
        <v>0</v>
      </c>
      <c r="R137" s="3" t="n">
        <v>0</v>
      </c>
      <c r="S137" s="1" t="n">
        <v>441</v>
      </c>
      <c r="T137" s="1" t="n">
        <v>0</v>
      </c>
      <c r="U137" s="1" t="n">
        <v>0</v>
      </c>
      <c r="V137" s="1" t="n">
        <v>0</v>
      </c>
      <c r="W137" s="1" t="n">
        <v>0</v>
      </c>
      <c r="X137" s="4" t="n">
        <v>0</v>
      </c>
      <c r="Y137" s="1" t="n">
        <v>430</v>
      </c>
      <c r="Z137" s="1" t="n">
        <v>0</v>
      </c>
      <c r="AA137" s="1" t="n">
        <v>0</v>
      </c>
      <c r="AB137" s="1" t="n">
        <v>0</v>
      </c>
      <c r="AC137" s="1" t="n">
        <v>0</v>
      </c>
      <c r="AD137" s="3" t="n">
        <v>0</v>
      </c>
      <c r="AE137" s="1" t="n">
        <v>466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</row>
  </sheetData>
  <mergeCells count="5">
    <mergeCell ref="F1:I1"/>
    <mergeCell ref="M1:P1"/>
    <mergeCell ref="S1:V1"/>
    <mergeCell ref="Y1:AB1"/>
    <mergeCell ref="AE1:A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4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2" activePane="bottomLeft" state="frozen"/>
      <selection pane="topLeft" activeCell="A1" activeCellId="0" sqref="A1"/>
      <selection pane="bottomLef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29.63"/>
    <col collapsed="false" customWidth="true" hidden="false" outlineLevel="0" max="3" min="2" style="1" width="11.18"/>
    <col collapsed="false" customWidth="true" hidden="false" outlineLevel="0" max="4" min="4" style="1" width="8.72"/>
    <col collapsed="false" customWidth="true" hidden="false" outlineLevel="0" max="5" min="5" style="1" width="15.81"/>
    <col collapsed="false" customWidth="true" hidden="false" outlineLevel="0" max="6" min="6" style="1" width="8.72"/>
    <col collapsed="false" customWidth="true" hidden="false" outlineLevel="0" max="7" min="7" style="1" width="10.73"/>
    <col collapsed="false" customWidth="true" hidden="false" outlineLevel="0" max="8" min="8" style="1" width="10.99"/>
    <col collapsed="false" customWidth="true" hidden="false" outlineLevel="0" max="9" min="9" style="2" width="2.54"/>
    <col collapsed="false" customWidth="true" hidden="false" outlineLevel="0" max="12" min="10" style="1" width="8.72"/>
    <col collapsed="false" customWidth="true" hidden="false" outlineLevel="0" max="14" min="13" style="1" width="8.82"/>
    <col collapsed="false" customWidth="true" hidden="false" outlineLevel="0" max="15" min="15" style="2" width="2.54"/>
    <col collapsed="false" customWidth="true" hidden="false" outlineLevel="0" max="18" min="16" style="1" width="8.72"/>
    <col collapsed="false" customWidth="true" hidden="false" outlineLevel="0" max="20" min="19" style="1" width="8.82"/>
    <col collapsed="false" customWidth="true" hidden="false" outlineLevel="0" max="21" min="21" style="3" width="3.61"/>
    <col collapsed="false" customWidth="true" hidden="false" outlineLevel="0" max="22" min="22" style="1" width="10.46"/>
    <col collapsed="false" customWidth="true" hidden="false" outlineLevel="0" max="24" min="23" style="1" width="8.72"/>
    <col collapsed="false" customWidth="true" hidden="false" outlineLevel="0" max="25" min="25" style="1" width="9.18"/>
    <col collapsed="false" customWidth="true" hidden="false" outlineLevel="0" max="26" min="26" style="1" width="16.72"/>
    <col collapsed="false" customWidth="true" hidden="false" outlineLevel="0" max="27" min="27" style="4" width="2.18"/>
    <col collapsed="false" customWidth="true" hidden="false" outlineLevel="0" max="30" min="28" style="1" width="8.72"/>
    <col collapsed="false" customWidth="true" hidden="false" outlineLevel="0" max="32" min="31" style="1" width="8.82"/>
    <col collapsed="false" customWidth="true" hidden="false" outlineLevel="0" max="33" min="33" style="3" width="2.18"/>
    <col collapsed="false" customWidth="true" hidden="false" outlineLevel="0" max="39" min="34" style="1" width="8.72"/>
    <col collapsed="false" customWidth="true" hidden="false" outlineLevel="0" max="1021" min="40" style="0" width="8.72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C1" s="5" t="n">
        <v>1881</v>
      </c>
      <c r="D1" s="5"/>
      <c r="E1" s="5"/>
      <c r="F1" s="5"/>
      <c r="G1" s="6"/>
      <c r="H1" s="6"/>
      <c r="I1" s="7"/>
      <c r="J1" s="5" t="n">
        <v>1890</v>
      </c>
      <c r="K1" s="5"/>
      <c r="L1" s="5"/>
      <c r="M1" s="5"/>
      <c r="N1" s="6"/>
      <c r="O1" s="7"/>
      <c r="P1" s="5" t="n">
        <v>1900</v>
      </c>
      <c r="Q1" s="5"/>
      <c r="R1" s="5"/>
      <c r="S1" s="5"/>
      <c r="T1" s="6"/>
      <c r="U1" s="8"/>
      <c r="V1" s="5" t="n">
        <v>1910</v>
      </c>
      <c r="W1" s="5"/>
      <c r="X1" s="5"/>
      <c r="Y1" s="5"/>
      <c r="Z1" s="6"/>
      <c r="AA1" s="9"/>
      <c r="AB1" s="5" t="n">
        <v>1920</v>
      </c>
      <c r="AC1" s="5"/>
      <c r="AD1" s="5"/>
      <c r="AE1" s="5"/>
      <c r="AF1" s="6"/>
      <c r="AG1" s="8"/>
      <c r="AH1" s="5" t="n">
        <v>1930</v>
      </c>
      <c r="AI1" s="5"/>
      <c r="AJ1" s="5"/>
      <c r="AK1" s="5"/>
    </row>
    <row r="2" customFormat="false" ht="13.8" hidden="false" customHeight="false" outlineLevel="0" collapsed="false">
      <c r="B2" s="1" t="s">
        <v>1076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6</v>
      </c>
      <c r="P2" s="1" t="s">
        <v>0</v>
      </c>
      <c r="Q2" s="1" t="s">
        <v>1</v>
      </c>
      <c r="R2" s="1" t="s">
        <v>2</v>
      </c>
      <c r="S2" s="1" t="s">
        <v>3</v>
      </c>
      <c r="T2" s="1" t="s">
        <v>6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6</v>
      </c>
      <c r="AB2" s="1" t="s">
        <v>0</v>
      </c>
      <c r="AC2" s="1" t="s">
        <v>1</v>
      </c>
      <c r="AD2" s="1" t="s">
        <v>2</v>
      </c>
      <c r="AE2" s="1" t="s">
        <v>3</v>
      </c>
      <c r="AF2" s="1" t="s">
        <v>6</v>
      </c>
      <c r="AH2" s="1" t="s">
        <v>0</v>
      </c>
      <c r="AI2" s="1" t="s">
        <v>1</v>
      </c>
      <c r="AJ2" s="1" t="s">
        <v>2</v>
      </c>
      <c r="AK2" s="1" t="s">
        <v>3</v>
      </c>
      <c r="AL2" s="1" t="s">
        <v>7</v>
      </c>
      <c r="AM2" s="1" t="s">
        <v>6</v>
      </c>
    </row>
    <row r="3" customFormat="false" ht="13.8" hidden="false" customHeight="false" outlineLevel="0" collapsed="false">
      <c r="E3" s="10"/>
      <c r="F3" s="10"/>
      <c r="G3" s="10"/>
      <c r="H3" s="10"/>
      <c r="I3" s="11"/>
      <c r="O3" s="11"/>
    </row>
    <row r="5" customFormat="false" ht="13.8" hidden="false" customHeight="false" outlineLevel="0" collapsed="false">
      <c r="A5" s="12" t="s">
        <v>1077</v>
      </c>
      <c r="B5" s="12"/>
    </row>
    <row r="6" customFormat="false" ht="13.8" hidden="false" customHeight="false" outlineLevel="0" collapsed="false">
      <c r="A6" s="12" t="s">
        <v>1078</v>
      </c>
      <c r="B6" s="12"/>
      <c r="C6" s="1" t="n">
        <f aca="false">SUM(C7:C74)</f>
        <v>23677</v>
      </c>
      <c r="D6" s="1" t="n">
        <f aca="false">SUM(D7:D74)</f>
        <v>5528</v>
      </c>
      <c r="E6" s="1" t="n">
        <f aca="false">SUM(E7:E74)</f>
        <v>3588</v>
      </c>
      <c r="F6" s="1" t="n">
        <f aca="false">SUM(F7:F74)</f>
        <v>8</v>
      </c>
      <c r="G6" s="1" t="n">
        <f aca="false">SUM(G7:G74)</f>
        <v>19</v>
      </c>
      <c r="H6" s="1" t="n">
        <f aca="false">SUM(H7:H74)</f>
        <v>0</v>
      </c>
      <c r="I6" s="1" t="n">
        <f aca="false">SUM(I7:I74)</f>
        <v>2145</v>
      </c>
      <c r="J6" s="0" t="n">
        <f aca="false">SUM(J7:J74)</f>
        <v>24968</v>
      </c>
      <c r="K6" s="0" t="n">
        <f aca="false">SUM(K7:K74)</f>
        <v>5273</v>
      </c>
      <c r="L6" s="0" t="n">
        <f aca="false">SUM(L7:L74)</f>
        <v>3764</v>
      </c>
      <c r="M6" s="0" t="n">
        <f aca="false">SUM(M7:M74)</f>
        <v>17</v>
      </c>
      <c r="N6" s="0" t="n">
        <f aca="false">SUM(N7:N74)</f>
        <v>84</v>
      </c>
      <c r="O6" s="1" t="n">
        <f aca="false">SUM(O7:O74)</f>
        <v>2145</v>
      </c>
      <c r="P6" s="0" t="n">
        <f aca="false">SUM(P7:P74)</f>
        <v>27507</v>
      </c>
      <c r="Q6" s="0" t="n">
        <f aca="false">SUM(Q7:Q74)</f>
        <v>5317</v>
      </c>
      <c r="R6" s="0" t="n">
        <f aca="false">SUM(R7:R74)</f>
        <v>3921</v>
      </c>
      <c r="S6" s="0" t="n">
        <f aca="false">SUM(S7:S74)</f>
        <v>24</v>
      </c>
      <c r="T6" s="0" t="n">
        <f aca="false">SUM(T7:T74)</f>
        <v>71</v>
      </c>
      <c r="U6" s="1"/>
      <c r="V6" s="1" t="n">
        <f aca="false">SUM(V7:V74)</f>
        <v>30054</v>
      </c>
      <c r="W6" s="1" t="n">
        <f aca="false">SUM(W7:W74)</f>
        <v>4880</v>
      </c>
      <c r="X6" s="1" t="n">
        <f aca="false">SUM(X7:X74)</f>
        <v>3870</v>
      </c>
      <c r="Y6" s="1" t="n">
        <f aca="false">SUM(Y7:Y74)</f>
        <v>20</v>
      </c>
      <c r="Z6" s="1" t="n">
        <f aca="false">SUM(Z7:Z74)</f>
        <v>101</v>
      </c>
      <c r="AA6" s="1"/>
      <c r="AB6" s="1" t="n">
        <f aca="false">SUM(AB7:AB44)</f>
        <v>25698</v>
      </c>
      <c r="AC6" s="1" t="n">
        <f aca="false">SUM(AC7:AC44)</f>
        <v>14829</v>
      </c>
      <c r="AD6" s="1" t="n">
        <f aca="false">SUM(AD7:AD44)</f>
        <v>1001</v>
      </c>
      <c r="AE6" s="1" t="n">
        <f aca="false">SUM(AE7:AE44)</f>
        <v>84</v>
      </c>
      <c r="AF6" s="1" t="n">
        <f aca="false">SUM(AF7:AF44)</f>
        <v>0</v>
      </c>
    </row>
    <row r="7" customFormat="false" ht="13.8" hidden="false" customHeight="false" outlineLevel="0" collapsed="false">
      <c r="A7" s="1" t="s">
        <v>1079</v>
      </c>
      <c r="D7" s="1" t="n">
        <v>109</v>
      </c>
      <c r="E7" s="1" t="n">
        <v>54</v>
      </c>
      <c r="G7" s="1" t="n">
        <v>3</v>
      </c>
      <c r="I7" s="2" t="n">
        <v>1</v>
      </c>
      <c r="J7" s="1" t="n">
        <v>4</v>
      </c>
      <c r="K7" s="1" t="n">
        <v>116</v>
      </c>
      <c r="L7" s="1" t="n">
        <v>48</v>
      </c>
      <c r="N7" s="1" t="n">
        <v>17</v>
      </c>
      <c r="O7" s="2" t="n">
        <v>1</v>
      </c>
      <c r="P7" s="1" t="n">
        <v>4</v>
      </c>
      <c r="Q7" s="1" t="n">
        <v>172</v>
      </c>
      <c r="R7" s="1" t="n">
        <v>11</v>
      </c>
      <c r="V7" s="1" t="n">
        <v>10</v>
      </c>
      <c r="W7" s="1" t="n">
        <v>142</v>
      </c>
      <c r="X7" s="1" t="n">
        <v>15</v>
      </c>
      <c r="AB7" s="1" t="n">
        <v>265</v>
      </c>
      <c r="AC7" s="1" t="n">
        <v>4</v>
      </c>
      <c r="AD7" s="1" t="n">
        <v>0</v>
      </c>
      <c r="AE7" s="1" t="n">
        <v>3</v>
      </c>
    </row>
    <row r="8" customFormat="false" ht="13.8" hidden="false" customHeight="false" outlineLevel="0" collapsed="false">
      <c r="A8" s="1" t="s">
        <v>1080</v>
      </c>
      <c r="C8" s="1" t="n">
        <v>660</v>
      </c>
      <c r="D8" s="1" t="n">
        <v>30</v>
      </c>
      <c r="E8" s="1" t="n">
        <v>1</v>
      </c>
      <c r="F8" s="1" t="n">
        <v>1</v>
      </c>
      <c r="I8" s="2" t="n">
        <v>2</v>
      </c>
      <c r="J8" s="1" t="n">
        <v>707</v>
      </c>
      <c r="K8" s="1" t="n">
        <v>17</v>
      </c>
      <c r="M8" s="1" t="n">
        <v>1</v>
      </c>
      <c r="N8" s="1" t="n">
        <v>1</v>
      </c>
      <c r="O8" s="2" t="n">
        <v>2</v>
      </c>
      <c r="P8" s="1" t="n">
        <v>791</v>
      </c>
      <c r="Q8" s="1" t="n">
        <v>11</v>
      </c>
      <c r="V8" s="1" t="n">
        <v>854</v>
      </c>
      <c r="W8" s="1" t="n">
        <v>5</v>
      </c>
      <c r="Z8" s="1" t="n">
        <v>1</v>
      </c>
      <c r="AB8" s="1" t="n">
        <v>647</v>
      </c>
      <c r="AC8" s="1" t="n">
        <v>8</v>
      </c>
      <c r="AD8" s="1" t="n">
        <v>1</v>
      </c>
      <c r="AE8" s="1" t="n">
        <v>1</v>
      </c>
    </row>
    <row r="9" customFormat="false" ht="13.8" hidden="false" customHeight="false" outlineLevel="0" collapsed="false">
      <c r="A9" s="1" t="s">
        <v>1081</v>
      </c>
      <c r="C9" s="1" t="n">
        <v>195</v>
      </c>
      <c r="D9" s="1" t="n">
        <v>5</v>
      </c>
      <c r="I9" s="2" t="n">
        <v>6</v>
      </c>
      <c r="J9" s="1" t="n">
        <v>183</v>
      </c>
      <c r="K9" s="1" t="n">
        <v>7</v>
      </c>
      <c r="N9" s="1" t="n">
        <v>2</v>
      </c>
      <c r="O9" s="2" t="n">
        <v>6</v>
      </c>
      <c r="P9" s="1" t="n">
        <v>217</v>
      </c>
      <c r="Q9" s="1" t="n">
        <v>10</v>
      </c>
      <c r="V9" s="1" t="n">
        <v>225</v>
      </c>
      <c r="W9" s="1" t="n">
        <v>5</v>
      </c>
      <c r="AB9" s="1" t="n">
        <v>891</v>
      </c>
      <c r="AC9" s="1" t="n">
        <v>2</v>
      </c>
      <c r="AD9" s="1" t="n">
        <v>0</v>
      </c>
      <c r="AE9" s="1" t="n">
        <v>0</v>
      </c>
    </row>
    <row r="10" customFormat="false" ht="13.8" hidden="false" customHeight="false" outlineLevel="0" collapsed="false">
      <c r="A10" s="1" t="s">
        <v>1082</v>
      </c>
      <c r="C10" s="1" t="n">
        <v>254</v>
      </c>
      <c r="D10" s="1" t="n">
        <v>1</v>
      </c>
      <c r="I10" s="2" t="n">
        <v>26</v>
      </c>
      <c r="J10" s="1" t="n">
        <v>293</v>
      </c>
      <c r="O10" s="2" t="n">
        <v>26</v>
      </c>
      <c r="P10" s="1" t="n">
        <v>294</v>
      </c>
      <c r="Q10" s="1" t="n">
        <v>1</v>
      </c>
      <c r="V10" s="1" t="n">
        <v>330</v>
      </c>
      <c r="AB10" s="1" t="n">
        <v>390</v>
      </c>
      <c r="AC10" s="1" t="n">
        <v>1</v>
      </c>
      <c r="AD10" s="1" t="n">
        <v>0</v>
      </c>
      <c r="AE10" s="1" t="n">
        <v>0</v>
      </c>
    </row>
    <row r="11" customFormat="false" ht="13.8" hidden="false" customHeight="false" outlineLevel="0" collapsed="false">
      <c r="A11" s="1" t="s">
        <v>1083</v>
      </c>
      <c r="C11" s="1" t="n">
        <v>300</v>
      </c>
      <c r="D11" s="1" t="n">
        <v>1</v>
      </c>
      <c r="E11" s="1" t="n">
        <v>2</v>
      </c>
      <c r="I11" s="2" t="n">
        <v>35</v>
      </c>
      <c r="J11" s="1" t="n">
        <v>358</v>
      </c>
      <c r="O11" s="2" t="n">
        <v>35</v>
      </c>
      <c r="P11" s="1" t="n">
        <v>382</v>
      </c>
      <c r="Q11" s="1" t="n">
        <v>1</v>
      </c>
      <c r="V11" s="1" t="n">
        <v>391</v>
      </c>
      <c r="W11" s="1" t="n">
        <v>1</v>
      </c>
      <c r="AB11" s="1" t="n">
        <v>312</v>
      </c>
      <c r="AC11" s="1" t="n">
        <v>4</v>
      </c>
      <c r="AD11" s="1" t="n">
        <v>0</v>
      </c>
      <c r="AE11" s="1" t="n">
        <v>0</v>
      </c>
    </row>
    <row r="12" customFormat="false" ht="13.8" hidden="false" customHeight="false" outlineLevel="0" collapsed="false">
      <c r="A12" s="1" t="s">
        <v>1084</v>
      </c>
      <c r="C12" s="1" t="n">
        <v>219</v>
      </c>
      <c r="D12" s="1" t="n">
        <v>14</v>
      </c>
      <c r="E12" s="1" t="n">
        <v>3</v>
      </c>
      <c r="F12" s="1" t="n">
        <v>1</v>
      </c>
      <c r="I12" s="2" t="n">
        <v>7</v>
      </c>
      <c r="J12" s="1" t="n">
        <v>309</v>
      </c>
      <c r="K12" s="1" t="n">
        <v>3</v>
      </c>
      <c r="O12" s="2" t="n">
        <v>7</v>
      </c>
      <c r="P12" s="1" t="n">
        <v>294</v>
      </c>
      <c r="Q12" s="1" t="n">
        <v>1</v>
      </c>
      <c r="V12" s="1" t="n">
        <v>404</v>
      </c>
      <c r="AB12" s="1" t="n">
        <v>1852</v>
      </c>
      <c r="AC12" s="1" t="n">
        <v>23</v>
      </c>
      <c r="AD12" s="1" t="n">
        <v>2</v>
      </c>
      <c r="AE12" s="1" t="n">
        <v>2</v>
      </c>
    </row>
    <row r="13" customFormat="false" ht="13.8" hidden="false" customHeight="false" outlineLevel="0" collapsed="false">
      <c r="A13" s="1" t="s">
        <v>1085</v>
      </c>
      <c r="C13" s="1" t="n">
        <v>154</v>
      </c>
      <c r="D13" s="1" t="n">
        <v>7</v>
      </c>
      <c r="I13" s="2" t="n">
        <v>8</v>
      </c>
      <c r="J13" s="1" t="n">
        <v>163</v>
      </c>
      <c r="O13" s="2" t="n">
        <v>8</v>
      </c>
      <c r="P13" s="1" t="n">
        <v>167</v>
      </c>
      <c r="Q13" s="1" t="n">
        <v>2</v>
      </c>
      <c r="V13" s="1" t="n">
        <v>139</v>
      </c>
      <c r="AB13" s="1" t="n">
        <v>72</v>
      </c>
      <c r="AC13" s="1" t="n">
        <v>818</v>
      </c>
      <c r="AD13" s="1" t="n">
        <v>8</v>
      </c>
      <c r="AE13" s="1" t="n">
        <v>1</v>
      </c>
    </row>
    <row r="14" customFormat="false" ht="13.8" hidden="false" customHeight="false" outlineLevel="0" collapsed="false">
      <c r="A14" s="1" t="s">
        <v>1086</v>
      </c>
      <c r="C14" s="1" t="n">
        <v>1</v>
      </c>
      <c r="D14" s="1" t="n">
        <v>375</v>
      </c>
      <c r="E14" s="1" t="n">
        <v>9</v>
      </c>
      <c r="I14" s="2" t="n">
        <v>3</v>
      </c>
      <c r="K14" s="1" t="n">
        <v>372</v>
      </c>
      <c r="L14" s="1" t="n">
        <v>3</v>
      </c>
      <c r="O14" s="2" t="n">
        <v>3</v>
      </c>
      <c r="P14" s="1" t="n">
        <v>3</v>
      </c>
      <c r="Q14" s="1" t="n">
        <v>398</v>
      </c>
      <c r="R14" s="1" t="n">
        <v>1</v>
      </c>
      <c r="V14" s="1" t="n">
        <v>7</v>
      </c>
      <c r="W14" s="1" t="n">
        <v>395</v>
      </c>
      <c r="X14" s="1" t="n">
        <v>5</v>
      </c>
      <c r="AB14" s="1" t="n">
        <v>165</v>
      </c>
      <c r="AC14" s="1" t="n">
        <v>15</v>
      </c>
      <c r="AD14" s="1" t="n">
        <v>811</v>
      </c>
      <c r="AE14" s="1" t="n">
        <v>0</v>
      </c>
    </row>
    <row r="15" customFormat="false" ht="13.8" hidden="false" customHeight="false" outlineLevel="0" collapsed="false">
      <c r="A15" s="1" t="s">
        <v>1087</v>
      </c>
      <c r="C15" s="1" t="n">
        <v>1</v>
      </c>
      <c r="D15" s="1" t="n">
        <v>347</v>
      </c>
      <c r="E15" s="1" t="n">
        <v>10</v>
      </c>
      <c r="I15" s="2" t="n">
        <v>17</v>
      </c>
      <c r="J15" s="1" t="n">
        <v>13</v>
      </c>
      <c r="K15" s="1" t="n">
        <v>392</v>
      </c>
      <c r="L15" s="1" t="n">
        <v>10</v>
      </c>
      <c r="O15" s="2" t="n">
        <v>17</v>
      </c>
      <c r="P15" s="1" t="n">
        <v>17</v>
      </c>
      <c r="Q15" s="1" t="n">
        <v>389</v>
      </c>
      <c r="R15" s="1" t="n">
        <v>4</v>
      </c>
      <c r="V15" s="1" t="n">
        <v>57</v>
      </c>
      <c r="W15" s="1" t="n">
        <v>344</v>
      </c>
      <c r="X15" s="1" t="n">
        <v>10</v>
      </c>
      <c r="AB15" s="1" t="n">
        <v>352</v>
      </c>
      <c r="AC15" s="1" t="n">
        <v>398</v>
      </c>
      <c r="AD15" s="1" t="n">
        <v>25</v>
      </c>
      <c r="AE15" s="1" t="n">
        <v>2</v>
      </c>
    </row>
    <row r="16" customFormat="false" ht="13.8" hidden="false" customHeight="false" outlineLevel="0" collapsed="false">
      <c r="A16" s="1" t="s">
        <v>1088</v>
      </c>
      <c r="C16" s="1" t="n">
        <v>220</v>
      </c>
      <c r="I16" s="2" t="n">
        <v>9</v>
      </c>
      <c r="J16" s="1" t="n">
        <v>266</v>
      </c>
      <c r="O16" s="2" t="n">
        <v>9</v>
      </c>
      <c r="P16" s="1" t="n">
        <v>310</v>
      </c>
      <c r="V16" s="1" t="n">
        <v>314</v>
      </c>
    </row>
    <row r="17" customFormat="false" ht="13.8" hidden="false" customHeight="false" outlineLevel="0" collapsed="false">
      <c r="A17" s="1" t="s">
        <v>1089</v>
      </c>
      <c r="C17" s="1" t="n">
        <v>705</v>
      </c>
      <c r="D17" s="1" t="n">
        <v>4</v>
      </c>
      <c r="I17" s="2" t="n">
        <v>10</v>
      </c>
      <c r="J17" s="1" t="n">
        <v>754</v>
      </c>
      <c r="O17" s="2" t="n">
        <v>10</v>
      </c>
      <c r="P17" s="1" t="n">
        <v>711</v>
      </c>
      <c r="Q17" s="1" t="n">
        <v>4</v>
      </c>
      <c r="V17" s="1" t="n">
        <v>738</v>
      </c>
      <c r="W17" s="1" t="n">
        <v>5</v>
      </c>
      <c r="X17" s="1" t="n">
        <v>1</v>
      </c>
      <c r="Z17" s="1" t="n">
        <v>5</v>
      </c>
      <c r="AB17" s="1" t="n">
        <v>500</v>
      </c>
      <c r="AC17" s="1" t="n">
        <v>0</v>
      </c>
      <c r="AD17" s="1" t="n">
        <v>0</v>
      </c>
      <c r="AE17" s="1" t="n">
        <v>0</v>
      </c>
    </row>
    <row r="18" customFormat="false" ht="13.8" hidden="false" customHeight="false" outlineLevel="0" collapsed="false">
      <c r="A18" s="1" t="s">
        <v>1090</v>
      </c>
      <c r="C18" s="1" t="n">
        <v>560</v>
      </c>
      <c r="D18" s="1" t="n">
        <v>15</v>
      </c>
      <c r="E18" s="1" t="n">
        <v>15</v>
      </c>
      <c r="I18" s="2" t="n">
        <v>11</v>
      </c>
      <c r="J18" s="1" t="n">
        <v>552</v>
      </c>
      <c r="K18" s="1" t="n">
        <v>18</v>
      </c>
      <c r="L18" s="1" t="n">
        <v>5</v>
      </c>
      <c r="O18" s="2" t="n">
        <v>11</v>
      </c>
      <c r="P18" s="1" t="n">
        <v>607</v>
      </c>
      <c r="Q18" s="1" t="n">
        <v>10</v>
      </c>
      <c r="R18" s="1" t="n">
        <v>2</v>
      </c>
      <c r="T18" s="1" t="n">
        <v>2</v>
      </c>
      <c r="V18" s="1" t="n">
        <v>634</v>
      </c>
      <c r="W18" s="1" t="n">
        <v>2</v>
      </c>
      <c r="X18" s="1" t="n">
        <v>4</v>
      </c>
      <c r="AB18" s="1" t="n">
        <v>2820</v>
      </c>
      <c r="AC18" s="1" t="n">
        <v>413</v>
      </c>
      <c r="AD18" s="1" t="n">
        <v>1</v>
      </c>
      <c r="AE18" s="1" t="n">
        <v>0</v>
      </c>
    </row>
    <row r="19" customFormat="false" ht="13.8" hidden="false" customHeight="false" outlineLevel="0" collapsed="false">
      <c r="A19" s="1" t="s">
        <v>1091</v>
      </c>
      <c r="C19" s="1" t="n">
        <v>4</v>
      </c>
      <c r="D19" s="1" t="n">
        <v>18</v>
      </c>
      <c r="E19" s="1" t="n">
        <v>174</v>
      </c>
      <c r="I19" s="2" t="n">
        <v>4</v>
      </c>
      <c r="J19" s="1" t="n">
        <v>2</v>
      </c>
      <c r="K19" s="1" t="n">
        <v>16</v>
      </c>
      <c r="L19" s="1" t="n">
        <v>164</v>
      </c>
      <c r="N19" s="1" t="n">
        <v>22</v>
      </c>
      <c r="O19" s="2" t="n">
        <v>4</v>
      </c>
      <c r="P19" s="1" t="n">
        <v>4</v>
      </c>
      <c r="Q19" s="1" t="n">
        <v>21</v>
      </c>
      <c r="R19" s="1" t="n">
        <v>187</v>
      </c>
      <c r="V19" s="1" t="n">
        <v>15</v>
      </c>
      <c r="W19" s="1" t="n">
        <v>7</v>
      </c>
      <c r="X19" s="1" t="n">
        <v>221</v>
      </c>
      <c r="Z19" s="1" t="n">
        <v>1</v>
      </c>
      <c r="AB19" s="1" t="n">
        <v>111</v>
      </c>
      <c r="AC19" s="1" t="n">
        <v>1485</v>
      </c>
      <c r="AD19" s="1" t="n">
        <v>0</v>
      </c>
      <c r="AE19" s="1" t="n">
        <v>3</v>
      </c>
    </row>
    <row r="20" customFormat="false" ht="13.8" hidden="false" customHeight="false" outlineLevel="0" collapsed="false">
      <c r="A20" s="1" t="s">
        <v>1092</v>
      </c>
      <c r="C20" s="1" t="n">
        <v>23</v>
      </c>
      <c r="D20" s="1" t="n">
        <v>60</v>
      </c>
      <c r="E20" s="1" t="n">
        <v>469</v>
      </c>
      <c r="I20" s="2" t="n">
        <v>18</v>
      </c>
      <c r="J20" s="1" t="n">
        <v>73</v>
      </c>
      <c r="K20" s="1" t="n">
        <v>39</v>
      </c>
      <c r="L20" s="1" t="n">
        <v>408</v>
      </c>
      <c r="N20" s="1" t="n">
        <v>1</v>
      </c>
      <c r="O20" s="2" t="n">
        <v>18</v>
      </c>
      <c r="P20" s="1" t="n">
        <v>119</v>
      </c>
      <c r="Q20" s="1" t="n">
        <v>41</v>
      </c>
      <c r="R20" s="1" t="n">
        <v>408</v>
      </c>
      <c r="V20" s="1" t="n">
        <v>131</v>
      </c>
      <c r="W20" s="1" t="n">
        <v>29</v>
      </c>
      <c r="X20" s="1" t="n">
        <v>426</v>
      </c>
      <c r="Z20" s="1" t="n">
        <v>1</v>
      </c>
      <c r="AB20" s="1" t="n">
        <v>877</v>
      </c>
      <c r="AC20" s="1" t="n">
        <v>3</v>
      </c>
      <c r="AD20" s="1" t="n">
        <v>1</v>
      </c>
      <c r="AE20" s="1" t="n">
        <v>1</v>
      </c>
    </row>
    <row r="21" customFormat="false" ht="13.8" hidden="false" customHeight="false" outlineLevel="0" collapsed="false">
      <c r="A21" s="1" t="s">
        <v>1093</v>
      </c>
      <c r="C21" s="1" t="n">
        <v>2</v>
      </c>
      <c r="D21" s="1" t="n">
        <v>479</v>
      </c>
      <c r="I21" s="2" t="n">
        <v>12</v>
      </c>
      <c r="K21" s="1" t="n">
        <v>537</v>
      </c>
      <c r="L21" s="1" t="n">
        <v>2</v>
      </c>
      <c r="O21" s="2" t="n">
        <v>12</v>
      </c>
      <c r="P21" s="1" t="n">
        <v>1</v>
      </c>
      <c r="Q21" s="1" t="n">
        <v>534</v>
      </c>
      <c r="W21" s="1" t="n">
        <v>499</v>
      </c>
      <c r="X21" s="1" t="n">
        <v>8</v>
      </c>
      <c r="Z21" s="1" t="n">
        <v>7</v>
      </c>
    </row>
    <row r="22" customFormat="false" ht="13.8" hidden="false" customHeight="false" outlineLevel="0" collapsed="false">
      <c r="A22" s="1" t="s">
        <v>1094</v>
      </c>
      <c r="C22" s="1" t="n">
        <v>5</v>
      </c>
      <c r="D22" s="1" t="n">
        <v>32</v>
      </c>
      <c r="E22" s="1" t="n">
        <v>624</v>
      </c>
      <c r="F22" s="1" t="n">
        <v>0</v>
      </c>
      <c r="G22" s="1" t="n">
        <v>7</v>
      </c>
      <c r="I22" s="2" t="n">
        <v>13</v>
      </c>
      <c r="J22" s="1" t="n">
        <v>18</v>
      </c>
      <c r="K22" s="1" t="n">
        <v>11</v>
      </c>
      <c r="L22" s="1" t="n">
        <v>639</v>
      </c>
      <c r="N22" s="1" t="n">
        <v>2</v>
      </c>
      <c r="O22" s="2" t="n">
        <v>13</v>
      </c>
      <c r="P22" s="1" t="n">
        <v>30</v>
      </c>
      <c r="Q22" s="1" t="n">
        <v>7</v>
      </c>
      <c r="R22" s="1" t="n">
        <v>687</v>
      </c>
      <c r="V22" s="1" t="n">
        <v>41</v>
      </c>
      <c r="W22" s="1" t="n">
        <v>3</v>
      </c>
      <c r="X22" s="1" t="n">
        <v>675</v>
      </c>
      <c r="AB22" s="1" t="n">
        <v>1152</v>
      </c>
      <c r="AC22" s="1" t="n">
        <v>1</v>
      </c>
      <c r="AD22" s="1" t="n">
        <v>8</v>
      </c>
      <c r="AE22" s="1" t="n">
        <v>0</v>
      </c>
    </row>
    <row r="23" customFormat="false" ht="13.8" hidden="false" customHeight="false" outlineLevel="0" collapsed="false">
      <c r="A23" s="1" t="s">
        <v>1095</v>
      </c>
      <c r="C23" s="1" t="n">
        <v>250</v>
      </c>
      <c r="E23" s="1" t="n">
        <v>1</v>
      </c>
      <c r="I23" s="2" t="n">
        <v>14</v>
      </c>
      <c r="J23" s="1" t="n">
        <v>284</v>
      </c>
      <c r="O23" s="2" t="n">
        <v>14</v>
      </c>
      <c r="P23" s="1" t="n">
        <v>333</v>
      </c>
      <c r="V23" s="1" t="n">
        <v>313</v>
      </c>
      <c r="AB23" s="1" t="n">
        <v>3049</v>
      </c>
      <c r="AC23" s="1" t="n">
        <v>2557</v>
      </c>
      <c r="AD23" s="1" t="n">
        <v>61</v>
      </c>
      <c r="AE23" s="1" t="n">
        <v>34</v>
      </c>
    </row>
    <row r="24" customFormat="false" ht="13.8" hidden="false" customHeight="false" outlineLevel="0" collapsed="false">
      <c r="A24" s="1" t="s">
        <v>1096</v>
      </c>
      <c r="C24" s="1" t="n">
        <v>300</v>
      </c>
      <c r="D24" s="1" t="n">
        <v>2</v>
      </c>
      <c r="E24" s="1" t="n">
        <v>6</v>
      </c>
      <c r="I24" s="2" t="n">
        <v>15</v>
      </c>
      <c r="J24" s="1" t="n">
        <v>296</v>
      </c>
      <c r="K24" s="1" t="n">
        <v>6</v>
      </c>
      <c r="L24" s="1" t="n">
        <v>5</v>
      </c>
      <c r="O24" s="2" t="n">
        <v>15</v>
      </c>
      <c r="P24" s="1" t="n">
        <v>322</v>
      </c>
      <c r="Q24" s="1" t="n">
        <v>1</v>
      </c>
      <c r="R24" s="1" t="n">
        <v>5</v>
      </c>
      <c r="T24" s="1" t="n">
        <v>1</v>
      </c>
      <c r="V24" s="1" t="n">
        <v>338</v>
      </c>
      <c r="X24" s="1" t="n">
        <v>1</v>
      </c>
      <c r="AB24" s="1" t="n">
        <v>4837</v>
      </c>
      <c r="AC24" s="1" t="n">
        <v>2115</v>
      </c>
      <c r="AD24" s="1" t="n">
        <v>60</v>
      </c>
      <c r="AE24" s="1" t="n">
        <v>4</v>
      </c>
    </row>
    <row r="25" customFormat="false" ht="13.8" hidden="false" customHeight="false" outlineLevel="0" collapsed="false">
      <c r="A25" s="1" t="s">
        <v>1097</v>
      </c>
      <c r="C25" s="1" t="n">
        <v>280</v>
      </c>
      <c r="E25" s="1" t="n">
        <v>2</v>
      </c>
      <c r="I25" s="2" t="n">
        <v>16</v>
      </c>
      <c r="J25" s="1" t="n">
        <v>374</v>
      </c>
      <c r="O25" s="2" t="n">
        <v>16</v>
      </c>
      <c r="P25" s="1" t="n">
        <v>352</v>
      </c>
      <c r="V25" s="1" t="n">
        <v>433</v>
      </c>
      <c r="AB25" s="1" t="n">
        <v>612</v>
      </c>
      <c r="AC25" s="1" t="n">
        <v>9</v>
      </c>
      <c r="AD25" s="1" t="n">
        <v>0</v>
      </c>
      <c r="AE25" s="1" t="n">
        <v>0</v>
      </c>
    </row>
    <row r="26" customFormat="false" ht="13.8" hidden="false" customHeight="false" outlineLevel="0" collapsed="false">
      <c r="A26" s="1" t="s">
        <v>1098</v>
      </c>
      <c r="C26" s="1" t="n">
        <v>1016</v>
      </c>
      <c r="D26" s="1" t="n">
        <v>3</v>
      </c>
      <c r="I26" s="2" t="n">
        <v>39</v>
      </c>
      <c r="J26" s="0" t="n">
        <v>1179</v>
      </c>
      <c r="K26" s="0" t="n">
        <v>2</v>
      </c>
      <c r="L26" s="0"/>
      <c r="O26" s="2" t="n">
        <v>39</v>
      </c>
      <c r="P26" s="1" t="n">
        <v>1251</v>
      </c>
      <c r="Q26" s="1" t="n">
        <v>12</v>
      </c>
      <c r="V26" s="0" t="n">
        <v>1304</v>
      </c>
      <c r="W26" s="0" t="n">
        <v>12</v>
      </c>
      <c r="X26" s="0"/>
      <c r="Y26" s="0"/>
      <c r="Z26" s="0"/>
      <c r="AB26" s="1" t="n">
        <v>378</v>
      </c>
      <c r="AC26" s="1" t="n">
        <v>1</v>
      </c>
      <c r="AD26" s="1" t="n">
        <v>1</v>
      </c>
      <c r="AE26" s="1" t="n">
        <v>1</v>
      </c>
    </row>
    <row r="27" customFormat="false" ht="13.8" hidden="false" customHeight="false" outlineLevel="0" collapsed="false">
      <c r="A27" s="1" t="s">
        <v>1099</v>
      </c>
      <c r="C27" s="1" t="n">
        <v>445</v>
      </c>
      <c r="D27" s="1" t="n">
        <v>14</v>
      </c>
      <c r="E27" s="1" t="n">
        <v>4</v>
      </c>
      <c r="I27" s="2" t="n">
        <v>20</v>
      </c>
      <c r="J27" s="1" t="n">
        <v>587</v>
      </c>
      <c r="K27" s="1" t="n">
        <v>2</v>
      </c>
      <c r="N27" s="1" t="n">
        <v>3</v>
      </c>
      <c r="O27" s="2" t="n">
        <v>20</v>
      </c>
      <c r="P27" s="1" t="n">
        <v>658</v>
      </c>
      <c r="Q27" s="1" t="n">
        <v>8</v>
      </c>
      <c r="S27" s="1" t="n">
        <v>8</v>
      </c>
      <c r="V27" s="0" t="n">
        <v>696</v>
      </c>
      <c r="W27" s="0" t="n">
        <v>5</v>
      </c>
      <c r="X27" s="0" t="n">
        <v>1</v>
      </c>
      <c r="Y27" s="0" t="n">
        <v>11</v>
      </c>
      <c r="Z27" s="0" t="n">
        <v>5</v>
      </c>
      <c r="AB27" s="1" t="n">
        <v>476</v>
      </c>
      <c r="AC27" s="1" t="n">
        <v>2</v>
      </c>
      <c r="AD27" s="1" t="n">
        <v>0</v>
      </c>
      <c r="AE27" s="1" t="n">
        <v>0</v>
      </c>
    </row>
    <row r="28" customFormat="false" ht="13.8" hidden="false" customHeight="false" outlineLevel="0" collapsed="false">
      <c r="A28" s="1" t="s">
        <v>1100</v>
      </c>
      <c r="C28" s="1" t="n">
        <v>389</v>
      </c>
      <c r="D28" s="1" t="n">
        <v>5</v>
      </c>
      <c r="I28" s="2" t="n">
        <v>21</v>
      </c>
      <c r="J28" s="1" t="n">
        <v>428</v>
      </c>
      <c r="K28" s="1" t="n">
        <v>1</v>
      </c>
      <c r="O28" s="2" t="n">
        <v>21</v>
      </c>
      <c r="P28" s="1" t="n">
        <v>475</v>
      </c>
      <c r="Q28" s="1" t="n">
        <v>3</v>
      </c>
      <c r="V28" s="1" t="n">
        <v>510</v>
      </c>
      <c r="W28" s="1" t="n">
        <v>3</v>
      </c>
      <c r="X28" s="1" t="n">
        <v>3</v>
      </c>
      <c r="Z28" s="1" t="n">
        <v>1</v>
      </c>
      <c r="AB28" s="1" t="n">
        <v>1750</v>
      </c>
      <c r="AC28" s="1" t="n">
        <v>19</v>
      </c>
      <c r="AD28" s="1" t="n">
        <v>0</v>
      </c>
      <c r="AE28" s="1" t="n">
        <v>2</v>
      </c>
    </row>
    <row r="29" customFormat="false" ht="13.8" hidden="false" customHeight="false" outlineLevel="0" collapsed="false">
      <c r="A29" s="1" t="s">
        <v>1101</v>
      </c>
      <c r="C29" s="1" t="n">
        <v>1544</v>
      </c>
      <c r="D29" s="1" t="n">
        <v>43</v>
      </c>
      <c r="E29" s="1" t="n">
        <v>12</v>
      </c>
      <c r="I29" s="2" t="n">
        <v>23</v>
      </c>
      <c r="J29" s="1" t="n">
        <v>2002</v>
      </c>
      <c r="K29" s="1" t="n">
        <v>51</v>
      </c>
      <c r="L29" s="1" t="n">
        <v>18</v>
      </c>
      <c r="M29" s="1" t="n">
        <v>2</v>
      </c>
      <c r="O29" s="2" t="n">
        <v>23</v>
      </c>
      <c r="P29" s="1" t="n">
        <v>2148</v>
      </c>
      <c r="Q29" s="1" t="n">
        <v>26</v>
      </c>
      <c r="R29" s="1" t="n">
        <v>7</v>
      </c>
      <c r="T29" s="1" t="n">
        <v>1</v>
      </c>
      <c r="V29" s="0" t="n">
        <v>2207</v>
      </c>
      <c r="W29" s="0" t="n">
        <v>26</v>
      </c>
      <c r="X29" s="0" t="n">
        <v>2</v>
      </c>
      <c r="Y29" s="0"/>
      <c r="Z29" s="0" t="n">
        <v>1</v>
      </c>
      <c r="AB29" s="1" t="n">
        <v>789</v>
      </c>
      <c r="AC29" s="1" t="n">
        <v>2690</v>
      </c>
      <c r="AD29" s="1" t="n">
        <v>1</v>
      </c>
      <c r="AE29" s="1" t="n">
        <v>25</v>
      </c>
    </row>
    <row r="30" customFormat="false" ht="13.8" hidden="false" customHeight="false" outlineLevel="0" collapsed="false">
      <c r="A30" s="1" t="s">
        <v>1102</v>
      </c>
      <c r="C30" s="1" t="n">
        <v>397</v>
      </c>
      <c r="D30" s="1" t="n">
        <v>6</v>
      </c>
      <c r="G30" s="1" t="n">
        <v>1</v>
      </c>
      <c r="I30" s="2" t="n">
        <v>24</v>
      </c>
      <c r="J30" s="1" t="n">
        <v>418</v>
      </c>
      <c r="K30" s="1" t="n">
        <v>6</v>
      </c>
      <c r="L30" s="1" t="n">
        <v>1</v>
      </c>
      <c r="O30" s="2" t="n">
        <v>24</v>
      </c>
      <c r="P30" s="1" t="n">
        <v>454</v>
      </c>
      <c r="Q30" s="1" t="n">
        <v>3</v>
      </c>
      <c r="S30" s="1" t="n">
        <v>4</v>
      </c>
      <c r="V30" s="0" t="n">
        <v>470</v>
      </c>
      <c r="W30" s="0"/>
      <c r="X30" s="0"/>
      <c r="Y30" s="0"/>
      <c r="Z30" s="0"/>
      <c r="AA30" s="3"/>
      <c r="AB30" s="1" t="n">
        <v>2273</v>
      </c>
      <c r="AC30" s="1" t="n">
        <v>16</v>
      </c>
      <c r="AD30" s="1" t="n">
        <v>5</v>
      </c>
      <c r="AE30" s="1" t="n">
        <v>1</v>
      </c>
    </row>
    <row r="31" customFormat="false" ht="13.8" hidden="false" customHeight="false" outlineLevel="0" collapsed="false">
      <c r="A31" s="1" t="s">
        <v>1103</v>
      </c>
      <c r="C31" s="1" t="n">
        <v>243</v>
      </c>
      <c r="D31" s="1" t="n">
        <v>15</v>
      </c>
      <c r="E31" s="1" t="n">
        <v>3</v>
      </c>
      <c r="I31" s="2" t="n">
        <v>25</v>
      </c>
      <c r="J31" s="1" t="n">
        <v>316</v>
      </c>
      <c r="K31" s="1" t="n">
        <v>1</v>
      </c>
      <c r="N31" s="1" t="n">
        <v>2</v>
      </c>
      <c r="O31" s="2" t="n">
        <v>25</v>
      </c>
      <c r="P31" s="1" t="n">
        <v>422</v>
      </c>
      <c r="Q31" s="1" t="n">
        <v>8</v>
      </c>
      <c r="T31" s="1" t="n">
        <v>1</v>
      </c>
      <c r="V31" s="1" t="n">
        <v>666</v>
      </c>
      <c r="W31" s="1" t="n">
        <v>30</v>
      </c>
      <c r="X31" s="1" t="n">
        <v>1</v>
      </c>
      <c r="Z31" s="1" t="n">
        <v>2</v>
      </c>
      <c r="AB31" s="1" t="n">
        <v>266</v>
      </c>
      <c r="AC31" s="1" t="n">
        <v>1928</v>
      </c>
      <c r="AD31" s="1" t="n">
        <v>6</v>
      </c>
      <c r="AE31" s="1" t="n">
        <v>2</v>
      </c>
    </row>
    <row r="32" customFormat="false" ht="13.8" hidden="false" customHeight="false" outlineLevel="0" collapsed="false">
      <c r="A32" s="1" t="s">
        <v>1104</v>
      </c>
      <c r="C32" s="1" t="n">
        <v>2</v>
      </c>
      <c r="D32" s="1" t="n">
        <v>328</v>
      </c>
      <c r="E32" s="1" t="n">
        <v>4</v>
      </c>
      <c r="I32" s="2" t="n">
        <v>32</v>
      </c>
      <c r="J32" s="1" t="n">
        <v>3</v>
      </c>
      <c r="K32" s="1" t="n">
        <v>303</v>
      </c>
      <c r="L32" s="1" t="n">
        <v>4</v>
      </c>
      <c r="O32" s="2" t="n">
        <v>32</v>
      </c>
      <c r="P32" s="1" t="n">
        <v>4</v>
      </c>
      <c r="Q32" s="1" t="n">
        <v>303</v>
      </c>
      <c r="R32" s="1" t="n">
        <v>6</v>
      </c>
      <c r="V32" s="1" t="n">
        <v>6</v>
      </c>
      <c r="W32" s="1" t="n">
        <v>279</v>
      </c>
      <c r="X32" s="1" t="n">
        <v>4</v>
      </c>
      <c r="AB32" s="1" t="n">
        <v>404</v>
      </c>
      <c r="AC32" s="1" t="n">
        <v>2317</v>
      </c>
      <c r="AD32" s="1" t="n">
        <v>10</v>
      </c>
      <c r="AE32" s="1" t="n">
        <v>2</v>
      </c>
    </row>
    <row r="33" customFormat="false" ht="13.8" hidden="false" customHeight="false" outlineLevel="0" collapsed="false">
      <c r="A33" s="1" t="s">
        <v>1105</v>
      </c>
      <c r="C33" s="1" t="n">
        <v>6</v>
      </c>
      <c r="D33" s="1" t="n">
        <v>402</v>
      </c>
      <c r="E33" s="1" t="n">
        <v>1</v>
      </c>
      <c r="I33" s="2" t="n">
        <v>40</v>
      </c>
      <c r="J33" s="1" t="n">
        <v>9</v>
      </c>
      <c r="K33" s="1" t="n">
        <v>382</v>
      </c>
      <c r="L33" s="1" t="n">
        <v>11</v>
      </c>
      <c r="O33" s="2" t="n">
        <v>40</v>
      </c>
      <c r="P33" s="1" t="n">
        <v>15</v>
      </c>
      <c r="Q33" s="1" t="n">
        <v>386</v>
      </c>
      <c r="R33" s="1" t="n">
        <v>5</v>
      </c>
      <c r="V33" s="0" t="n">
        <v>22</v>
      </c>
      <c r="W33" s="0" t="n">
        <v>376</v>
      </c>
      <c r="X33" s="0" t="n">
        <v>13</v>
      </c>
      <c r="Y33" s="0"/>
      <c r="Z33" s="0"/>
    </row>
    <row r="34" customFormat="false" ht="13.8" hidden="false" customHeight="false" outlineLevel="0" collapsed="false">
      <c r="A34" s="1" t="s">
        <v>1106</v>
      </c>
      <c r="C34" s="1" t="n">
        <v>8</v>
      </c>
      <c r="D34" s="1" t="n">
        <v>318</v>
      </c>
      <c r="E34" s="1" t="n">
        <v>2</v>
      </c>
      <c r="I34" s="2" t="n">
        <v>29</v>
      </c>
      <c r="J34" s="1" t="n">
        <v>8</v>
      </c>
      <c r="K34" s="1" t="n">
        <v>312</v>
      </c>
      <c r="L34" s="1" t="n">
        <v>10</v>
      </c>
      <c r="O34" s="2" t="n">
        <v>29</v>
      </c>
      <c r="P34" s="1" t="n">
        <v>9</v>
      </c>
      <c r="Q34" s="1" t="n">
        <v>294</v>
      </c>
      <c r="R34" s="1" t="n">
        <v>3</v>
      </c>
      <c r="V34" s="1" t="n">
        <v>53</v>
      </c>
      <c r="W34" s="1" t="n">
        <v>250</v>
      </c>
      <c r="X34" s="1" t="n">
        <v>4</v>
      </c>
    </row>
    <row r="35" customFormat="false" ht="13.8" hidden="false" customHeight="false" outlineLevel="0" collapsed="false">
      <c r="A35" s="1" t="s">
        <v>1107</v>
      </c>
      <c r="C35" s="1" t="n">
        <v>407</v>
      </c>
      <c r="D35" s="1" t="n">
        <v>1</v>
      </c>
      <c r="E35" s="1" t="n">
        <v>1</v>
      </c>
      <c r="I35" s="2" t="n">
        <v>30</v>
      </c>
      <c r="J35" s="1" t="n">
        <v>457</v>
      </c>
      <c r="K35" s="1" t="n">
        <v>4</v>
      </c>
      <c r="O35" s="2" t="n">
        <v>30</v>
      </c>
      <c r="P35" s="1" t="n">
        <v>485</v>
      </c>
      <c r="Q35" s="1" t="n">
        <v>3</v>
      </c>
      <c r="T35" s="1" t="n">
        <v>1</v>
      </c>
      <c r="V35" s="1" t="n">
        <v>507</v>
      </c>
      <c r="W35" s="1" t="n">
        <v>2</v>
      </c>
      <c r="AB35" s="1" t="n">
        <v>458</v>
      </c>
      <c r="AC35" s="1" t="n">
        <v>0</v>
      </c>
      <c r="AD35" s="1" t="n">
        <v>0</v>
      </c>
      <c r="AE35" s="1" t="n">
        <v>0</v>
      </c>
    </row>
    <row r="36" customFormat="false" ht="13.8" hidden="false" customHeight="false" outlineLevel="0" collapsed="false">
      <c r="A36" s="1" t="s">
        <v>1108</v>
      </c>
      <c r="C36" s="1" t="n">
        <v>415</v>
      </c>
      <c r="I36" s="2" t="n">
        <v>31</v>
      </c>
      <c r="J36" s="1" t="n">
        <v>513</v>
      </c>
      <c r="O36" s="2" t="n">
        <v>31</v>
      </c>
      <c r="P36" s="1" t="n">
        <v>496</v>
      </c>
      <c r="S36" s="1" t="n">
        <v>2</v>
      </c>
      <c r="V36" s="1" t="n">
        <v>582</v>
      </c>
      <c r="Z36" s="1" t="n">
        <v>6</v>
      </c>
    </row>
    <row r="37" customFormat="false" ht="13.8" hidden="false" customHeight="false" outlineLevel="0" collapsed="false">
      <c r="A37" s="1" t="s">
        <v>1109</v>
      </c>
      <c r="D37" s="1" t="n">
        <v>55</v>
      </c>
      <c r="E37" s="1" t="n">
        <v>310</v>
      </c>
      <c r="G37" s="1" t="n">
        <v>1</v>
      </c>
      <c r="I37" s="2" t="n">
        <v>22</v>
      </c>
      <c r="J37" s="1" t="n">
        <v>1</v>
      </c>
      <c r="K37" s="1" t="n">
        <v>58</v>
      </c>
      <c r="L37" s="1" t="n">
        <v>356</v>
      </c>
      <c r="M37" s="1" t="n">
        <v>3</v>
      </c>
      <c r="O37" s="2" t="n">
        <v>22</v>
      </c>
      <c r="P37" s="1" t="n">
        <v>1</v>
      </c>
      <c r="Q37" s="1" t="n">
        <v>43</v>
      </c>
      <c r="R37" s="1" t="n">
        <v>383</v>
      </c>
      <c r="V37" s="1" t="n">
        <v>10</v>
      </c>
      <c r="W37" s="1" t="n">
        <v>34</v>
      </c>
      <c r="X37" s="1" t="n">
        <v>345</v>
      </c>
      <c r="Z37" s="1" t="n">
        <v>8</v>
      </c>
    </row>
    <row r="38" customFormat="false" ht="13.8" hidden="false" customHeight="false" outlineLevel="0" collapsed="false">
      <c r="A38" s="1" t="s">
        <v>1110</v>
      </c>
      <c r="C38" s="1" t="n">
        <v>9</v>
      </c>
      <c r="D38" s="1" t="n">
        <v>845</v>
      </c>
      <c r="E38" s="1" t="n">
        <v>10</v>
      </c>
      <c r="I38" s="2" t="n">
        <v>41</v>
      </c>
      <c r="J38" s="1" t="n">
        <v>12</v>
      </c>
      <c r="K38" s="1" t="n">
        <v>945</v>
      </c>
      <c r="L38" s="1" t="n">
        <v>9</v>
      </c>
      <c r="O38" s="2" t="n">
        <v>41</v>
      </c>
      <c r="P38" s="1" t="n">
        <v>40</v>
      </c>
      <c r="Q38" s="1" t="n">
        <v>989</v>
      </c>
      <c r="R38" s="1" t="n">
        <v>5</v>
      </c>
      <c r="V38" s="1" t="n">
        <v>91</v>
      </c>
      <c r="W38" s="1" t="n">
        <v>878</v>
      </c>
      <c r="X38" s="1" t="n">
        <v>8</v>
      </c>
    </row>
    <row r="39" customFormat="false" ht="13.8" hidden="false" customHeight="false" outlineLevel="0" collapsed="false">
      <c r="A39" s="1" t="s">
        <v>1111</v>
      </c>
      <c r="C39" s="1" t="n">
        <v>689</v>
      </c>
      <c r="D39" s="1" t="n">
        <v>18</v>
      </c>
      <c r="F39" s="1" t="n">
        <v>1</v>
      </c>
      <c r="I39" s="2" t="n">
        <v>33</v>
      </c>
      <c r="J39" s="1" t="n">
        <v>681</v>
      </c>
      <c r="K39" s="1" t="n">
        <v>4</v>
      </c>
      <c r="L39" s="1" t="n">
        <v>1</v>
      </c>
      <c r="M39" s="1" t="n">
        <v>1</v>
      </c>
      <c r="O39" s="2" t="n">
        <v>33</v>
      </c>
      <c r="P39" s="1" t="n">
        <v>716</v>
      </c>
      <c r="Q39" s="1" t="n">
        <v>13</v>
      </c>
      <c r="T39" s="1" t="n">
        <v>7</v>
      </c>
      <c r="V39" s="1" t="n">
        <v>668</v>
      </c>
      <c r="W39" s="1" t="n">
        <v>13</v>
      </c>
      <c r="X39" s="1" t="n">
        <v>3</v>
      </c>
    </row>
    <row r="40" customFormat="false" ht="13.8" hidden="false" customHeight="false" outlineLevel="0" collapsed="false">
      <c r="A40" s="1" t="s">
        <v>1112</v>
      </c>
      <c r="C40" s="1" t="n">
        <v>17</v>
      </c>
      <c r="D40" s="1" t="n">
        <v>466</v>
      </c>
      <c r="E40" s="1" t="n">
        <v>8</v>
      </c>
      <c r="I40" s="2" t="n">
        <v>34</v>
      </c>
      <c r="J40" s="1" t="n">
        <v>56</v>
      </c>
      <c r="K40" s="1" t="n">
        <v>494</v>
      </c>
      <c r="L40" s="1" t="n">
        <v>30</v>
      </c>
      <c r="N40" s="1" t="n">
        <v>1</v>
      </c>
      <c r="O40" s="2" t="n">
        <v>34</v>
      </c>
      <c r="P40" s="1" t="n">
        <v>47</v>
      </c>
      <c r="Q40" s="1" t="n">
        <v>492</v>
      </c>
      <c r="R40" s="1" t="n">
        <v>7</v>
      </c>
      <c r="T40" s="1" t="n">
        <v>1</v>
      </c>
      <c r="V40" s="1" t="n">
        <v>91</v>
      </c>
      <c r="W40" s="1" t="n">
        <v>447</v>
      </c>
      <c r="X40" s="1" t="n">
        <v>11</v>
      </c>
      <c r="Z40" s="1" t="n">
        <v>1</v>
      </c>
    </row>
    <row r="41" customFormat="false" ht="13.8" hidden="false" customHeight="false" outlineLevel="0" collapsed="false">
      <c r="A41" s="1" t="s">
        <v>1113</v>
      </c>
      <c r="C41" s="1" t="n">
        <v>744</v>
      </c>
      <c r="D41" s="1" t="n">
        <v>6</v>
      </c>
      <c r="E41" s="1" t="n">
        <v>1</v>
      </c>
      <c r="I41" s="2" t="n">
        <v>38</v>
      </c>
      <c r="J41" s="1" t="n">
        <v>866</v>
      </c>
      <c r="K41" s="1" t="n">
        <v>1</v>
      </c>
      <c r="O41" s="2" t="n">
        <v>38</v>
      </c>
      <c r="P41" s="1" t="n">
        <v>918</v>
      </c>
      <c r="Q41" s="1" t="n">
        <v>3</v>
      </c>
      <c r="R41" s="1" t="n">
        <v>1</v>
      </c>
      <c r="V41" s="1" t="n">
        <v>929</v>
      </c>
      <c r="W41" s="1" t="n">
        <v>2</v>
      </c>
      <c r="X41" s="1" t="n">
        <v>1</v>
      </c>
    </row>
    <row r="42" customFormat="false" ht="13.8" hidden="false" customHeight="false" outlineLevel="0" collapsed="false">
      <c r="A42" s="1" t="s">
        <v>1114</v>
      </c>
      <c r="C42" s="1" t="n">
        <v>4</v>
      </c>
      <c r="D42" s="1" t="n">
        <v>13</v>
      </c>
      <c r="E42" s="1" t="n">
        <v>139</v>
      </c>
      <c r="I42" s="2" t="n">
        <v>27</v>
      </c>
      <c r="J42" s="1" t="n">
        <v>6</v>
      </c>
      <c r="K42" s="1" t="n">
        <v>12</v>
      </c>
      <c r="L42" s="1" t="n">
        <v>194</v>
      </c>
      <c r="O42" s="2" t="n">
        <v>27</v>
      </c>
      <c r="P42" s="1" t="n">
        <v>6</v>
      </c>
      <c r="Q42" s="1" t="n">
        <v>5</v>
      </c>
      <c r="R42" s="1" t="n">
        <v>222</v>
      </c>
      <c r="V42" s="1" t="n">
        <v>8</v>
      </c>
      <c r="W42" s="1" t="n">
        <v>2</v>
      </c>
      <c r="X42" s="1" t="n">
        <v>202</v>
      </c>
    </row>
    <row r="43" customFormat="false" ht="13.8" hidden="false" customHeight="false" outlineLevel="0" collapsed="false">
      <c r="A43" s="1" t="s">
        <v>1115</v>
      </c>
      <c r="C43" s="1" t="n">
        <v>17</v>
      </c>
      <c r="D43" s="1" t="n">
        <v>9</v>
      </c>
      <c r="E43" s="1" t="n">
        <v>475</v>
      </c>
      <c r="I43" s="2" t="n">
        <v>36</v>
      </c>
      <c r="J43" s="1" t="n">
        <v>23</v>
      </c>
      <c r="K43" s="1" t="n">
        <v>12</v>
      </c>
      <c r="L43" s="1" t="n">
        <v>439</v>
      </c>
      <c r="M43" s="1" t="n">
        <v>5</v>
      </c>
      <c r="N43" s="1" t="n">
        <v>1</v>
      </c>
      <c r="O43" s="2" t="n">
        <v>36</v>
      </c>
      <c r="P43" s="1" t="n">
        <v>18</v>
      </c>
      <c r="Q43" s="1" t="n">
        <v>6</v>
      </c>
      <c r="R43" s="1" t="n">
        <v>453</v>
      </c>
      <c r="V43" s="1" t="n">
        <v>12</v>
      </c>
      <c r="W43" s="1" t="n">
        <v>9</v>
      </c>
      <c r="X43" s="1" t="n">
        <v>449</v>
      </c>
    </row>
    <row r="44" customFormat="false" ht="13.8" hidden="false" customHeight="false" outlineLevel="0" collapsed="false">
      <c r="A44" s="1" t="s">
        <v>1116</v>
      </c>
      <c r="C44" s="1" t="n">
        <v>653</v>
      </c>
      <c r="D44" s="1" t="n">
        <v>6</v>
      </c>
      <c r="E44" s="1" t="n">
        <v>6</v>
      </c>
      <c r="I44" s="2" t="n">
        <v>42</v>
      </c>
      <c r="J44" s="1" t="n">
        <v>744</v>
      </c>
      <c r="K44" s="1" t="n">
        <v>7</v>
      </c>
      <c r="L44" s="1" t="n">
        <v>3</v>
      </c>
      <c r="M44" s="1" t="n">
        <v>1</v>
      </c>
      <c r="N44" s="1" t="n">
        <v>1</v>
      </c>
      <c r="O44" s="2" t="n">
        <v>42</v>
      </c>
      <c r="P44" s="1" t="n">
        <v>817</v>
      </c>
      <c r="V44" s="1" t="n">
        <v>947</v>
      </c>
      <c r="W44" s="1" t="n">
        <v>4</v>
      </c>
    </row>
    <row r="45" customFormat="false" ht="13.8" hidden="false" customHeight="false" outlineLevel="0" collapsed="false">
      <c r="A45" s="24" t="s">
        <v>1117</v>
      </c>
      <c r="B45" s="24"/>
      <c r="C45" s="1" t="n">
        <v>510</v>
      </c>
      <c r="D45" s="1" t="n">
        <v>9</v>
      </c>
      <c r="E45" s="1" t="n">
        <v>2</v>
      </c>
      <c r="I45" s="2" t="n">
        <v>43</v>
      </c>
      <c r="J45" s="1" t="n">
        <v>615</v>
      </c>
      <c r="K45" s="1" t="n">
        <v>1</v>
      </c>
      <c r="O45" s="2" t="n">
        <v>43</v>
      </c>
      <c r="P45" s="1" t="n">
        <v>692</v>
      </c>
      <c r="Q45" s="1" t="n">
        <v>5</v>
      </c>
      <c r="R45" s="1" t="n">
        <v>8</v>
      </c>
      <c r="V45" s="1" t="n">
        <v>763</v>
      </c>
      <c r="W45" s="1" t="n">
        <v>4</v>
      </c>
      <c r="X45" s="1" t="n">
        <v>1</v>
      </c>
    </row>
    <row r="46" customFormat="false" ht="13.8" hidden="false" customHeight="false" outlineLevel="0" collapsed="false">
      <c r="A46" s="24" t="s">
        <v>1118</v>
      </c>
      <c r="B46" s="24" t="n">
        <v>1</v>
      </c>
      <c r="C46" s="1" t="n">
        <v>1186</v>
      </c>
      <c r="D46" s="1" t="n">
        <v>208</v>
      </c>
      <c r="E46" s="1" t="n">
        <v>11</v>
      </c>
      <c r="F46" s="1" t="n">
        <v>1</v>
      </c>
      <c r="G46" s="1" t="n">
        <v>3</v>
      </c>
      <c r="O46" s="2" t="s">
        <v>1119</v>
      </c>
      <c r="V46" s="0"/>
      <c r="W46" s="0"/>
    </row>
    <row r="47" customFormat="false" ht="13.8" hidden="false" customHeight="false" outlineLevel="0" collapsed="false">
      <c r="A47" s="24" t="s">
        <v>1120</v>
      </c>
      <c r="B47" s="24"/>
      <c r="C47" s="1" t="n">
        <v>529</v>
      </c>
      <c r="D47" s="1" t="n">
        <v>3</v>
      </c>
      <c r="E47" s="1" t="n">
        <v>4</v>
      </c>
      <c r="I47" s="2" t="n">
        <v>61</v>
      </c>
      <c r="J47" s="1" t="n">
        <v>609</v>
      </c>
      <c r="O47" s="2" t="n">
        <v>61</v>
      </c>
      <c r="P47" s="1" t="n">
        <v>624</v>
      </c>
      <c r="Q47" s="1" t="n">
        <v>1</v>
      </c>
      <c r="T47" s="1" t="n">
        <v>36</v>
      </c>
      <c r="V47" s="1" t="n">
        <v>672</v>
      </c>
      <c r="W47" s="1" t="n">
        <v>4</v>
      </c>
    </row>
    <row r="48" customFormat="false" ht="13.8" hidden="false" customHeight="false" outlineLevel="0" collapsed="false">
      <c r="A48" s="24" t="s">
        <v>1121</v>
      </c>
      <c r="B48" s="24"/>
      <c r="C48" s="1" t="n">
        <v>1</v>
      </c>
      <c r="D48" s="1" t="n">
        <v>112</v>
      </c>
      <c r="E48" s="1" t="n">
        <v>2</v>
      </c>
      <c r="G48" s="1" t="n">
        <v>2</v>
      </c>
      <c r="I48" s="2" t="n">
        <v>44</v>
      </c>
      <c r="K48" s="1" t="n">
        <v>128</v>
      </c>
      <c r="L48" s="1" t="n">
        <v>1</v>
      </c>
      <c r="N48" s="1" t="n">
        <v>2</v>
      </c>
      <c r="O48" s="2" t="n">
        <v>44</v>
      </c>
      <c r="P48" s="1" t="n">
        <v>1</v>
      </c>
      <c r="Q48" s="1" t="n">
        <v>134</v>
      </c>
      <c r="V48" s="0" t="n">
        <v>1</v>
      </c>
      <c r="W48" s="0" t="n">
        <v>123</v>
      </c>
      <c r="X48" s="0" t="n">
        <v>1</v>
      </c>
    </row>
    <row r="49" customFormat="false" ht="13.8" hidden="false" customHeight="false" outlineLevel="0" collapsed="false">
      <c r="A49" s="24" t="s">
        <v>1122</v>
      </c>
      <c r="B49" s="24"/>
      <c r="C49" s="1" t="n">
        <v>70</v>
      </c>
      <c r="D49" s="1" t="n">
        <v>568</v>
      </c>
      <c r="E49" s="1" t="n">
        <v>26</v>
      </c>
      <c r="I49" s="2" t="n">
        <v>45</v>
      </c>
      <c r="J49" s="1" t="n">
        <v>63</v>
      </c>
      <c r="K49" s="1" t="n">
        <v>587</v>
      </c>
      <c r="L49" s="1" t="n">
        <v>14</v>
      </c>
      <c r="N49" s="1" t="n">
        <v>3</v>
      </c>
      <c r="O49" s="2" t="n">
        <v>45</v>
      </c>
      <c r="P49" s="1" t="n">
        <v>89</v>
      </c>
      <c r="Q49" s="1" t="n">
        <v>586</v>
      </c>
      <c r="R49" s="1" t="n">
        <v>11</v>
      </c>
      <c r="S49" s="1" t="n">
        <v>1</v>
      </c>
      <c r="V49" s="1" t="n">
        <v>153</v>
      </c>
      <c r="W49" s="1" t="n">
        <v>536</v>
      </c>
      <c r="X49" s="1" t="n">
        <v>7</v>
      </c>
    </row>
    <row r="50" customFormat="false" ht="13.8" hidden="false" customHeight="false" outlineLevel="0" collapsed="false">
      <c r="A50" s="24" t="s">
        <v>1123</v>
      </c>
      <c r="B50" s="24"/>
      <c r="C50" s="1" t="n">
        <v>172</v>
      </c>
      <c r="D50" s="1" t="n">
        <v>7</v>
      </c>
      <c r="E50" s="1" t="n">
        <v>2</v>
      </c>
      <c r="F50" s="1" t="n">
        <v>1</v>
      </c>
      <c r="I50" s="2" t="n">
        <v>46</v>
      </c>
      <c r="J50" s="1" t="n">
        <v>180</v>
      </c>
      <c r="K50" s="1" t="n">
        <v>1</v>
      </c>
      <c r="N50" s="1" t="n">
        <v>1</v>
      </c>
      <c r="O50" s="2" t="n">
        <v>46</v>
      </c>
      <c r="P50" s="1" t="n">
        <v>198</v>
      </c>
      <c r="Q50" s="1" t="n">
        <v>3</v>
      </c>
      <c r="V50" s="1" t="n">
        <v>162</v>
      </c>
      <c r="W50" s="1" t="n">
        <v>2</v>
      </c>
    </row>
    <row r="51" customFormat="false" ht="13.8" hidden="false" customHeight="false" outlineLevel="0" collapsed="false">
      <c r="A51" s="24" t="s">
        <v>1124</v>
      </c>
      <c r="B51" s="24" t="n">
        <v>47</v>
      </c>
      <c r="C51" s="1" t="n">
        <v>111</v>
      </c>
      <c r="O51" s="2" t="s">
        <v>1125</v>
      </c>
      <c r="V51" s="0"/>
      <c r="W51" s="0"/>
      <c r="X51" s="0"/>
      <c r="Y51" s="0"/>
      <c r="Z51" s="0"/>
    </row>
    <row r="52" customFormat="false" ht="13.8" hidden="false" customHeight="false" outlineLevel="0" collapsed="false">
      <c r="A52" s="24" t="s">
        <v>1126</v>
      </c>
      <c r="B52" s="24" t="n">
        <v>47</v>
      </c>
      <c r="C52" s="1" t="n">
        <v>211</v>
      </c>
      <c r="D52" s="1" t="n">
        <v>1</v>
      </c>
      <c r="E52" s="1" t="n">
        <v>2</v>
      </c>
      <c r="I52" s="2" t="n">
        <v>47</v>
      </c>
      <c r="J52" s="1" t="n">
        <v>361</v>
      </c>
      <c r="L52" s="1" t="n">
        <v>1</v>
      </c>
      <c r="O52" s="2" t="n">
        <v>47</v>
      </c>
      <c r="P52" s="1" t="n">
        <v>353</v>
      </c>
      <c r="V52" s="0" t="n">
        <v>415</v>
      </c>
    </row>
    <row r="53" customFormat="false" ht="13.8" hidden="false" customHeight="false" outlineLevel="0" collapsed="false">
      <c r="A53" s="24" t="s">
        <v>1127</v>
      </c>
      <c r="B53" s="24"/>
      <c r="C53" s="1" t="n">
        <v>589</v>
      </c>
      <c r="D53" s="1" t="n">
        <v>6</v>
      </c>
      <c r="I53" s="2" t="n">
        <v>49</v>
      </c>
      <c r="J53" s="1" t="n">
        <v>695</v>
      </c>
      <c r="K53" s="1" t="n">
        <v>10</v>
      </c>
      <c r="L53" s="1" t="n">
        <v>8</v>
      </c>
      <c r="N53" s="1" t="n">
        <v>1</v>
      </c>
      <c r="O53" s="2" t="n">
        <v>49</v>
      </c>
      <c r="P53" s="1" t="n">
        <v>741</v>
      </c>
      <c r="Q53" s="1" t="n">
        <v>14</v>
      </c>
      <c r="R53" s="1" t="n">
        <v>3</v>
      </c>
      <c r="V53" s="1" t="n">
        <v>849</v>
      </c>
      <c r="W53" s="1" t="n">
        <v>11</v>
      </c>
      <c r="X53" s="1" t="n">
        <v>4</v>
      </c>
    </row>
    <row r="54" customFormat="false" ht="13.8" hidden="false" customHeight="false" outlineLevel="0" collapsed="false">
      <c r="A54" s="24" t="s">
        <v>1128</v>
      </c>
      <c r="B54" s="24"/>
      <c r="C54" s="1" t="n">
        <v>440</v>
      </c>
      <c r="D54" s="1" t="n">
        <v>10</v>
      </c>
      <c r="E54" s="1" t="n">
        <v>1</v>
      </c>
      <c r="F54" s="1" t="n">
        <v>1</v>
      </c>
      <c r="I54" s="2" t="n">
        <v>50</v>
      </c>
      <c r="J54" s="1" t="n">
        <v>555</v>
      </c>
      <c r="K54" s="1" t="n">
        <v>3</v>
      </c>
      <c r="L54" s="1" t="n">
        <v>1</v>
      </c>
      <c r="N54" s="1" t="n">
        <v>2</v>
      </c>
      <c r="O54" s="2" t="n">
        <v>50</v>
      </c>
      <c r="P54" s="1" t="n">
        <v>580</v>
      </c>
      <c r="Q54" s="1" t="n">
        <v>3</v>
      </c>
      <c r="R54" s="1" t="n">
        <v>1</v>
      </c>
      <c r="T54" s="1" t="n">
        <v>4</v>
      </c>
      <c r="V54" s="1" t="n">
        <v>634</v>
      </c>
      <c r="W54" s="1" t="n">
        <v>4</v>
      </c>
      <c r="X54" s="1" t="n">
        <v>1</v>
      </c>
      <c r="Z54" s="1" t="n">
        <v>1</v>
      </c>
    </row>
    <row r="55" customFormat="false" ht="13.8" hidden="false" customHeight="false" outlineLevel="0" collapsed="false">
      <c r="A55" s="24" t="s">
        <v>1129</v>
      </c>
      <c r="B55" s="24"/>
      <c r="C55" s="1" t="n">
        <v>605</v>
      </c>
      <c r="D55" s="1" t="n">
        <v>2</v>
      </c>
      <c r="I55" s="2" t="n">
        <v>51</v>
      </c>
      <c r="J55" s="1" t="n">
        <v>722</v>
      </c>
      <c r="O55" s="2" t="n">
        <v>51</v>
      </c>
      <c r="P55" s="1" t="n">
        <v>786</v>
      </c>
      <c r="Q55" s="1" t="n">
        <v>6</v>
      </c>
      <c r="T55" s="1" t="n">
        <v>3</v>
      </c>
      <c r="V55" s="0" t="n">
        <v>771</v>
      </c>
      <c r="W55" s="0" t="n">
        <v>6</v>
      </c>
      <c r="X55" s="0"/>
      <c r="Y55" s="0" t="n">
        <v>2</v>
      </c>
      <c r="Z55" s="0" t="n">
        <v>2</v>
      </c>
    </row>
    <row r="56" customFormat="false" ht="13.8" hidden="false" customHeight="false" outlineLevel="0" collapsed="false">
      <c r="A56" s="24" t="s">
        <v>1130</v>
      </c>
      <c r="B56" s="24"/>
      <c r="C56" s="1" t="n">
        <v>1</v>
      </c>
      <c r="D56" s="1" t="n">
        <v>43</v>
      </c>
      <c r="E56" s="1" t="n">
        <v>173</v>
      </c>
      <c r="I56" s="2" t="n">
        <v>52</v>
      </c>
      <c r="J56" s="1" t="n">
        <v>2</v>
      </c>
      <c r="K56" s="1" t="n">
        <v>56</v>
      </c>
      <c r="L56" s="1" t="n">
        <v>206</v>
      </c>
      <c r="N56" s="1" t="n">
        <v>6</v>
      </c>
      <c r="O56" s="2" t="n">
        <v>52</v>
      </c>
      <c r="P56" s="1" t="n">
        <v>13</v>
      </c>
      <c r="Q56" s="1" t="n">
        <v>22</v>
      </c>
      <c r="R56" s="1" t="n">
        <v>289</v>
      </c>
      <c r="V56" s="1" t="n">
        <v>9</v>
      </c>
      <c r="W56" s="1" t="n">
        <v>72</v>
      </c>
      <c r="X56" s="1" t="n">
        <v>201</v>
      </c>
    </row>
    <row r="57" customFormat="false" ht="13.8" hidden="false" customHeight="false" outlineLevel="0" collapsed="false">
      <c r="A57" s="24" t="s">
        <v>1131</v>
      </c>
      <c r="B57" s="24"/>
      <c r="C57" s="1" t="n">
        <v>364</v>
      </c>
      <c r="D57" s="1" t="n">
        <v>16</v>
      </c>
      <c r="E57" s="1" t="n">
        <v>1</v>
      </c>
      <c r="I57" s="2" t="n">
        <v>53</v>
      </c>
      <c r="J57" s="1" t="n">
        <v>421</v>
      </c>
      <c r="K57" s="1" t="n">
        <v>6</v>
      </c>
      <c r="N57" s="1" t="n">
        <v>1</v>
      </c>
      <c r="O57" s="2" t="n">
        <v>53</v>
      </c>
      <c r="P57" s="1" t="n">
        <v>438</v>
      </c>
      <c r="Q57" s="1" t="n">
        <v>15</v>
      </c>
      <c r="R57" s="1" t="n">
        <v>2</v>
      </c>
      <c r="V57" s="1" t="n">
        <v>518</v>
      </c>
      <c r="W57" s="1" t="n">
        <v>2</v>
      </c>
      <c r="X57" s="1" t="n">
        <v>4</v>
      </c>
      <c r="Z57" s="1" t="n">
        <v>1</v>
      </c>
    </row>
    <row r="58" customFormat="false" ht="13.8" hidden="false" customHeight="false" outlineLevel="0" collapsed="false">
      <c r="A58" s="24" t="s">
        <v>1132</v>
      </c>
      <c r="B58" s="24"/>
      <c r="C58" s="1" t="n">
        <v>125</v>
      </c>
      <c r="I58" s="2" t="n">
        <v>54</v>
      </c>
      <c r="J58" s="1" t="n">
        <v>209</v>
      </c>
      <c r="O58" s="2" t="n">
        <v>54</v>
      </c>
      <c r="P58" s="1" t="n">
        <v>248</v>
      </c>
      <c r="Q58" s="1" t="n">
        <v>1</v>
      </c>
      <c r="R58" s="1" t="n">
        <v>1</v>
      </c>
      <c r="V58" s="1" t="n">
        <v>280</v>
      </c>
      <c r="W58" s="1" t="n">
        <v>2</v>
      </c>
      <c r="Z58" s="1" t="n">
        <v>2</v>
      </c>
    </row>
    <row r="59" customFormat="false" ht="13.8" hidden="false" customHeight="false" outlineLevel="0" collapsed="false">
      <c r="A59" s="24" t="s">
        <v>1133</v>
      </c>
      <c r="B59" s="24"/>
      <c r="C59" s="1" t="n">
        <v>656</v>
      </c>
      <c r="D59" s="1" t="n">
        <v>17</v>
      </c>
      <c r="F59" s="1" t="n">
        <v>1</v>
      </c>
      <c r="I59" s="2" t="n">
        <v>55</v>
      </c>
      <c r="J59" s="1" t="n">
        <v>700</v>
      </c>
      <c r="K59" s="1" t="n">
        <v>10</v>
      </c>
      <c r="L59" s="1" t="n">
        <v>3</v>
      </c>
      <c r="O59" s="2" t="n">
        <v>55</v>
      </c>
      <c r="P59" s="1" t="n">
        <v>832</v>
      </c>
      <c r="Q59" s="1" t="n">
        <v>8</v>
      </c>
      <c r="R59" s="1" t="n">
        <v>1</v>
      </c>
      <c r="S59" s="1" t="n">
        <v>9</v>
      </c>
      <c r="V59" s="1" t="n">
        <v>856</v>
      </c>
      <c r="W59" s="1" t="n">
        <v>10</v>
      </c>
      <c r="X59" s="1" t="n">
        <v>4</v>
      </c>
      <c r="Y59" s="1" t="n">
        <v>3</v>
      </c>
    </row>
    <row r="60" customFormat="false" ht="13.8" hidden="false" customHeight="false" outlineLevel="0" collapsed="false">
      <c r="A60" s="24" t="s">
        <v>1134</v>
      </c>
      <c r="B60" s="24" t="n">
        <v>1</v>
      </c>
      <c r="C60" s="1" t="n">
        <v>854</v>
      </c>
      <c r="D60" s="1" t="n">
        <v>47</v>
      </c>
      <c r="E60" s="1" t="n">
        <v>1</v>
      </c>
      <c r="G60" s="1" t="n">
        <v>2</v>
      </c>
      <c r="O60" s="2" t="s">
        <v>1119</v>
      </c>
      <c r="V60" s="0"/>
      <c r="W60" s="0"/>
      <c r="X60" s="0"/>
      <c r="Y60" s="0"/>
      <c r="Z60" s="0"/>
    </row>
    <row r="61" customFormat="false" ht="13.8" hidden="false" customHeight="false" outlineLevel="0" collapsed="false">
      <c r="A61" s="24" t="s">
        <v>1135</v>
      </c>
      <c r="B61" s="24"/>
      <c r="C61" s="1" t="n">
        <v>72</v>
      </c>
      <c r="D61" s="1" t="n">
        <v>165</v>
      </c>
      <c r="E61" s="1" t="n">
        <v>1002</v>
      </c>
      <c r="I61" s="2" t="n">
        <v>56</v>
      </c>
      <c r="J61" s="1" t="n">
        <v>134</v>
      </c>
      <c r="K61" s="1" t="n">
        <v>85</v>
      </c>
      <c r="L61" s="1" t="n">
        <v>1156</v>
      </c>
      <c r="M61" s="1" t="n">
        <v>1</v>
      </c>
      <c r="N61" s="1" t="n">
        <v>2</v>
      </c>
      <c r="O61" s="2" t="n">
        <v>56</v>
      </c>
      <c r="P61" s="1" t="n">
        <v>187</v>
      </c>
      <c r="Q61" s="1" t="n">
        <v>46</v>
      </c>
      <c r="R61" s="1" t="n">
        <v>1193</v>
      </c>
      <c r="V61" s="1" t="n">
        <v>221</v>
      </c>
      <c r="W61" s="1" t="n">
        <v>30</v>
      </c>
      <c r="X61" s="1" t="n">
        <v>1228</v>
      </c>
      <c r="Y61" s="1" t="n">
        <v>2</v>
      </c>
    </row>
    <row r="62" customFormat="false" ht="13.8" hidden="false" customHeight="false" outlineLevel="0" collapsed="false">
      <c r="A62" s="24" t="s">
        <v>1136</v>
      </c>
      <c r="B62" s="24"/>
      <c r="C62" s="1" t="n">
        <v>229</v>
      </c>
      <c r="D62" s="1" t="n">
        <v>3</v>
      </c>
      <c r="E62" s="1" t="n">
        <v>4</v>
      </c>
      <c r="I62" s="2" t="n">
        <v>5</v>
      </c>
      <c r="J62" s="1" t="n">
        <v>207</v>
      </c>
      <c r="K62" s="1" t="n">
        <v>8</v>
      </c>
      <c r="O62" s="2" t="n">
        <v>5</v>
      </c>
      <c r="P62" s="1" t="n">
        <v>254</v>
      </c>
      <c r="Q62" s="1" t="n">
        <v>6</v>
      </c>
      <c r="R62" s="1" t="n">
        <v>1</v>
      </c>
      <c r="V62" s="1" t="n">
        <v>232</v>
      </c>
      <c r="W62" s="1" t="n">
        <v>1</v>
      </c>
    </row>
    <row r="63" customFormat="false" ht="13.8" hidden="false" customHeight="false" outlineLevel="0" collapsed="false">
      <c r="A63" s="24" t="s">
        <v>1137</v>
      </c>
      <c r="B63" s="24"/>
      <c r="C63" s="1" t="n">
        <v>299</v>
      </c>
      <c r="I63" s="2" t="n">
        <v>19</v>
      </c>
      <c r="J63" s="1" t="n">
        <v>331</v>
      </c>
      <c r="K63" s="1" t="n">
        <v>2</v>
      </c>
      <c r="M63" s="1" t="n">
        <v>3</v>
      </c>
      <c r="O63" s="2" t="n">
        <v>19</v>
      </c>
      <c r="P63" s="1" t="n">
        <v>336</v>
      </c>
      <c r="Q63" s="1" t="n">
        <v>4</v>
      </c>
      <c r="R63" s="1" t="n">
        <v>3</v>
      </c>
      <c r="V63" s="0" t="n">
        <v>318</v>
      </c>
      <c r="W63" s="0" t="n">
        <v>6</v>
      </c>
      <c r="X63" s="0" t="n">
        <v>1</v>
      </c>
      <c r="Y63" s="0"/>
      <c r="Z63" s="0"/>
    </row>
    <row r="64" customFormat="false" ht="13.8" hidden="false" customHeight="false" outlineLevel="0" collapsed="false">
      <c r="A64" s="24" t="s">
        <v>1138</v>
      </c>
      <c r="B64" s="24"/>
      <c r="C64" s="1" t="n">
        <v>502</v>
      </c>
      <c r="D64" s="1" t="n">
        <v>15</v>
      </c>
      <c r="E64" s="1" t="n">
        <v>1</v>
      </c>
      <c r="I64" s="2" t="n">
        <v>57</v>
      </c>
      <c r="J64" s="1" t="n">
        <v>562</v>
      </c>
      <c r="K64" s="1" t="n">
        <v>4</v>
      </c>
      <c r="N64" s="1" t="n">
        <v>1</v>
      </c>
      <c r="O64" s="2" t="n">
        <v>57</v>
      </c>
      <c r="P64" s="1" t="n">
        <v>938</v>
      </c>
      <c r="Q64" s="1" t="n">
        <v>8</v>
      </c>
      <c r="R64" s="1" t="n">
        <v>8</v>
      </c>
      <c r="T64" s="1" t="n">
        <v>8</v>
      </c>
      <c r="V64" s="1" t="n">
        <v>1450</v>
      </c>
      <c r="W64" s="1" t="n">
        <v>5</v>
      </c>
      <c r="X64" s="1" t="n">
        <v>2</v>
      </c>
      <c r="Z64" s="1" t="n">
        <v>3</v>
      </c>
    </row>
    <row r="65" customFormat="false" ht="13.8" hidden="false" customHeight="false" outlineLevel="0" collapsed="false">
      <c r="A65" s="24" t="s">
        <v>1139</v>
      </c>
      <c r="B65" s="24"/>
      <c r="C65" s="1" t="n">
        <v>220</v>
      </c>
      <c r="D65" s="1" t="n">
        <v>17</v>
      </c>
      <c r="I65" s="2" t="n">
        <v>58</v>
      </c>
      <c r="J65" s="1" t="n">
        <v>254</v>
      </c>
      <c r="K65" s="1" t="n">
        <v>9</v>
      </c>
      <c r="O65" s="2" t="n">
        <v>58</v>
      </c>
      <c r="P65" s="1" t="n">
        <v>238</v>
      </c>
      <c r="Q65" s="1" t="n">
        <v>2</v>
      </c>
      <c r="V65" s="1" t="n">
        <v>252</v>
      </c>
      <c r="W65" s="1" t="n">
        <v>7</v>
      </c>
      <c r="Z65" s="1" t="n">
        <v>2</v>
      </c>
    </row>
    <row r="66" customFormat="false" ht="13.8" hidden="false" customHeight="false" outlineLevel="0" collapsed="false">
      <c r="A66" s="24" t="s">
        <v>1140</v>
      </c>
      <c r="B66" s="24"/>
      <c r="C66" s="1" t="n">
        <v>317</v>
      </c>
      <c r="D66" s="1" t="n">
        <v>8</v>
      </c>
      <c r="E66" s="1" t="n">
        <v>5</v>
      </c>
      <c r="I66" s="2" t="n">
        <v>59</v>
      </c>
      <c r="J66" s="1" t="n">
        <v>358</v>
      </c>
      <c r="K66" s="1" t="n">
        <v>15</v>
      </c>
      <c r="L66" s="1" t="n">
        <v>9</v>
      </c>
      <c r="O66" s="2" t="n">
        <v>59</v>
      </c>
      <c r="P66" s="1" t="n">
        <v>429</v>
      </c>
      <c r="Q66" s="1" t="n">
        <v>1</v>
      </c>
      <c r="R66" s="1" t="n">
        <v>1</v>
      </c>
      <c r="V66" s="1" t="n">
        <v>453</v>
      </c>
      <c r="W66" s="1" t="n">
        <v>2</v>
      </c>
    </row>
    <row r="67" customFormat="false" ht="13.8" hidden="false" customHeight="false" outlineLevel="0" collapsed="false">
      <c r="A67" s="24" t="s">
        <v>1141</v>
      </c>
      <c r="B67" s="24"/>
      <c r="D67" s="1" t="n">
        <v>163</v>
      </c>
      <c r="E67" s="1" t="n">
        <v>3</v>
      </c>
      <c r="I67" s="2" t="n">
        <v>60</v>
      </c>
      <c r="J67" s="1" t="n">
        <v>4</v>
      </c>
      <c r="K67" s="1" t="n">
        <v>190</v>
      </c>
      <c r="L67" s="1" t="n">
        <v>5</v>
      </c>
      <c r="O67" s="2" t="n">
        <v>60</v>
      </c>
      <c r="P67" s="1" t="n">
        <v>2</v>
      </c>
      <c r="Q67" s="1" t="n">
        <v>191</v>
      </c>
      <c r="V67" s="1" t="n">
        <v>11</v>
      </c>
      <c r="W67" s="1" t="n">
        <v>177</v>
      </c>
    </row>
    <row r="68" customFormat="false" ht="13.8" hidden="false" customHeight="false" outlineLevel="0" collapsed="false">
      <c r="A68" s="24" t="s">
        <v>1142</v>
      </c>
      <c r="B68" s="24"/>
      <c r="C68" s="1" t="n">
        <v>508</v>
      </c>
      <c r="D68" s="1" t="n">
        <v>10</v>
      </c>
      <c r="I68" s="2" t="n">
        <v>48</v>
      </c>
      <c r="J68" s="1" t="n">
        <v>531</v>
      </c>
      <c r="O68" s="2" t="n">
        <v>48</v>
      </c>
      <c r="P68" s="1" t="n">
        <v>596</v>
      </c>
      <c r="Q68" s="1" t="n">
        <v>5</v>
      </c>
      <c r="V68" s="1" t="n">
        <v>611</v>
      </c>
      <c r="W68" s="1" t="n">
        <v>8</v>
      </c>
      <c r="X68" s="1" t="n">
        <v>1</v>
      </c>
      <c r="Y68" s="1" t="n">
        <v>1</v>
      </c>
      <c r="Z68" s="1" t="n">
        <v>16</v>
      </c>
    </row>
    <row r="69" customFormat="false" ht="13.8" hidden="false" customHeight="false" outlineLevel="0" collapsed="false">
      <c r="A69" s="24" t="s">
        <v>1143</v>
      </c>
      <c r="B69" s="24"/>
      <c r="C69" s="1" t="n">
        <v>418</v>
      </c>
      <c r="D69" s="1" t="n">
        <v>14</v>
      </c>
      <c r="I69" s="2" t="n">
        <v>28</v>
      </c>
      <c r="J69" s="1" t="n">
        <v>456</v>
      </c>
      <c r="K69" s="1" t="n">
        <v>1</v>
      </c>
      <c r="O69" s="2" t="n">
        <v>28</v>
      </c>
      <c r="P69" s="1" t="n">
        <v>554</v>
      </c>
      <c r="Q69" s="1" t="n">
        <v>5</v>
      </c>
      <c r="R69" s="1" t="n">
        <v>1</v>
      </c>
      <c r="T69" s="1" t="n">
        <v>1</v>
      </c>
      <c r="V69" s="1" t="n">
        <v>474</v>
      </c>
      <c r="W69" s="1" t="n">
        <v>9</v>
      </c>
      <c r="Z69" s="1" t="n">
        <v>1</v>
      </c>
    </row>
    <row r="70" customFormat="false" ht="13.8" hidden="false" customHeight="false" outlineLevel="0" collapsed="false">
      <c r="A70" s="24" t="s">
        <v>1144</v>
      </c>
      <c r="B70" s="24"/>
      <c r="C70" s="1" t="n">
        <v>433</v>
      </c>
      <c r="I70" s="2" t="n">
        <v>37</v>
      </c>
      <c r="J70" s="1" t="n">
        <v>417</v>
      </c>
      <c r="N70" s="1" t="n">
        <v>2</v>
      </c>
      <c r="O70" s="2" t="n">
        <v>37</v>
      </c>
      <c r="P70" s="1" t="n">
        <v>433</v>
      </c>
      <c r="T70" s="1" t="n">
        <v>1</v>
      </c>
      <c r="V70" s="1" t="n">
        <v>372</v>
      </c>
    </row>
    <row r="71" customFormat="false" ht="13.8" hidden="false" customHeight="false" outlineLevel="0" collapsed="false">
      <c r="A71" s="24" t="s">
        <v>1145</v>
      </c>
      <c r="B71" s="24"/>
      <c r="C71" s="1" t="n">
        <v>614</v>
      </c>
      <c r="D71" s="1" t="n">
        <v>11</v>
      </c>
      <c r="E71" s="1" t="n">
        <v>1</v>
      </c>
      <c r="I71" s="2" t="n">
        <v>62</v>
      </c>
      <c r="J71" s="1" t="n">
        <v>764</v>
      </c>
      <c r="K71" s="1" t="n">
        <v>2</v>
      </c>
      <c r="O71" s="2" t="n">
        <v>62</v>
      </c>
      <c r="P71" s="1" t="n">
        <v>900</v>
      </c>
      <c r="Q71" s="1" t="n">
        <v>19</v>
      </c>
      <c r="T71" s="1" t="n">
        <v>1</v>
      </c>
      <c r="V71" s="1" t="n">
        <v>895</v>
      </c>
      <c r="W71" s="1" t="n">
        <v>23</v>
      </c>
      <c r="Z71" s="1" t="n">
        <v>1</v>
      </c>
    </row>
    <row r="72" customFormat="false" ht="13.8" hidden="false" customHeight="false" outlineLevel="0" collapsed="false">
      <c r="A72" s="24" t="s">
        <v>1146</v>
      </c>
      <c r="B72" s="24"/>
      <c r="C72" s="1" t="n">
        <v>1827</v>
      </c>
      <c r="D72" s="1" t="n">
        <v>10</v>
      </c>
      <c r="F72" s="1" t="n">
        <v>1</v>
      </c>
      <c r="I72" s="2" t="n">
        <v>63</v>
      </c>
      <c r="J72" s="1" t="n">
        <v>2129</v>
      </c>
      <c r="K72" s="1" t="n">
        <v>21</v>
      </c>
      <c r="N72" s="1" t="n">
        <v>6</v>
      </c>
      <c r="O72" s="2" t="n">
        <v>63</v>
      </c>
      <c r="P72" s="1" t="n">
        <v>2247</v>
      </c>
      <c r="Q72" s="1" t="n">
        <v>17</v>
      </c>
      <c r="V72" s="1" t="n">
        <v>2604</v>
      </c>
      <c r="W72" s="1" t="n">
        <v>21</v>
      </c>
      <c r="X72" s="1" t="n">
        <v>2</v>
      </c>
      <c r="Y72" s="1" t="n">
        <v>1</v>
      </c>
      <c r="Z72" s="1" t="n">
        <v>29</v>
      </c>
    </row>
    <row r="73" customFormat="false" ht="13.8" hidden="false" customHeight="false" outlineLevel="0" collapsed="false">
      <c r="A73" s="24" t="s">
        <v>1147</v>
      </c>
      <c r="B73" s="24"/>
      <c r="C73" s="1" t="n">
        <v>191</v>
      </c>
      <c r="I73" s="2" t="n">
        <v>64</v>
      </c>
      <c r="J73" s="1" t="n">
        <v>222</v>
      </c>
      <c r="N73" s="1" t="n">
        <v>1</v>
      </c>
      <c r="O73" s="2" t="n">
        <v>64</v>
      </c>
      <c r="P73" s="1" t="n">
        <v>297</v>
      </c>
      <c r="Q73" s="1" t="n">
        <v>9</v>
      </c>
      <c r="R73" s="1" t="n">
        <v>1</v>
      </c>
      <c r="T73" s="1" t="n">
        <v>1</v>
      </c>
      <c r="V73" s="1" t="n">
        <v>388</v>
      </c>
      <c r="W73" s="1" t="n">
        <v>5</v>
      </c>
    </row>
    <row r="74" customFormat="false" ht="13.8" hidden="false" customHeight="false" outlineLevel="0" collapsed="false">
      <c r="A74" s="24" t="s">
        <v>1148</v>
      </c>
      <c r="B74" s="24"/>
      <c r="C74" s="1" t="n">
        <v>485</v>
      </c>
      <c r="D74" s="1" t="n">
        <v>11</v>
      </c>
      <c r="E74" s="1" t="n">
        <v>1</v>
      </c>
      <c r="I74" s="2" t="n">
        <v>65</v>
      </c>
      <c r="J74" s="1" t="n">
        <v>509</v>
      </c>
      <c r="K74" s="1" t="n">
        <v>3</v>
      </c>
      <c r="N74" s="1" t="n">
        <v>3</v>
      </c>
      <c r="O74" s="2" t="n">
        <v>65</v>
      </c>
      <c r="P74" s="1" t="n">
        <v>563</v>
      </c>
      <c r="Q74" s="1" t="n">
        <v>6</v>
      </c>
      <c r="T74" s="1" t="n">
        <v>2</v>
      </c>
      <c r="V74" s="1" t="n">
        <v>537</v>
      </c>
      <c r="W74" s="1" t="n">
        <v>1</v>
      </c>
      <c r="Z74" s="1" t="n">
        <v>4</v>
      </c>
    </row>
    <row r="76" customFormat="false" ht="13.8" hidden="false" customHeight="false" outlineLevel="0" collapsed="false">
      <c r="A76" s="12" t="s">
        <v>1149</v>
      </c>
      <c r="B76" s="12"/>
      <c r="C76" s="1" t="n">
        <f aca="false">SUM(C77:C130)</f>
        <v>5033</v>
      </c>
      <c r="D76" s="1" t="n">
        <f aca="false">SUM(D77:D130)</f>
        <v>14292</v>
      </c>
      <c r="E76" s="1" t="n">
        <f aca="false">SUM(E77:E130)</f>
        <v>3965</v>
      </c>
      <c r="F76" s="1" t="n">
        <f aca="false">SUM(F77:F130)</f>
        <v>1</v>
      </c>
      <c r="G76" s="1" t="n">
        <f aca="false">SUM(G77:G130)</f>
        <v>607</v>
      </c>
      <c r="H76" s="1" t="n">
        <f aca="false">SUM(H77:H130)</f>
        <v>0</v>
      </c>
      <c r="I76" s="1" t="n">
        <f aca="false">SUM(I77:I130)</f>
        <v>1431</v>
      </c>
      <c r="J76" s="1" t="n">
        <f aca="false">SUM(J77:J130)</f>
        <v>6343</v>
      </c>
      <c r="K76" s="1" t="n">
        <f aca="false">SUM(K77:K130)</f>
        <v>14156</v>
      </c>
      <c r="L76" s="1" t="n">
        <f aca="false">SUM(L77:L130)</f>
        <v>4260</v>
      </c>
      <c r="M76" s="1" t="n">
        <f aca="false">SUM(M77:M130)</f>
        <v>6</v>
      </c>
      <c r="N76" s="1" t="n">
        <f aca="false">SUM(N77:N130)</f>
        <v>307</v>
      </c>
      <c r="O76" s="1" t="n">
        <f aca="false">SUM(O77:O130)</f>
        <v>1431</v>
      </c>
      <c r="P76" s="1" t="n">
        <f aca="false">SUM(P77:P130)</f>
        <v>6849</v>
      </c>
      <c r="Q76" s="1" t="n">
        <f aca="false">SUM(Q77:Q130)</f>
        <v>14199</v>
      </c>
      <c r="R76" s="1" t="n">
        <f aca="false">SUM(R77:R130)</f>
        <v>4252</v>
      </c>
      <c r="S76" s="1" t="n">
        <f aca="false">SUM(S77:S130)</f>
        <v>11</v>
      </c>
      <c r="T76" s="1" t="n">
        <f aca="false">SUM(T77:T130)</f>
        <v>273</v>
      </c>
      <c r="U76" s="1" t="n">
        <f aca="false">SUM(U77:U130)</f>
        <v>1431</v>
      </c>
      <c r="V76" s="1" t="n">
        <f aca="false">SUM(V77:V130)</f>
        <v>7606</v>
      </c>
      <c r="W76" s="1" t="n">
        <f aca="false">SUM(W77:W130)</f>
        <v>13425</v>
      </c>
      <c r="X76" s="1" t="n">
        <f aca="false">SUM(X77:X130)</f>
        <v>3977</v>
      </c>
      <c r="Y76" s="1" t="n">
        <f aca="false">SUM(Y77:Y130)</f>
        <v>13</v>
      </c>
      <c r="Z76" s="1" t="n">
        <f aca="false">SUM(Z77:Z130)</f>
        <v>519</v>
      </c>
    </row>
    <row r="77" customFormat="false" ht="13.8" hidden="false" customHeight="false" outlineLevel="0" collapsed="false">
      <c r="A77" s="1" t="s">
        <v>1150</v>
      </c>
      <c r="C77" s="1" t="n">
        <v>6</v>
      </c>
      <c r="D77" s="1" t="n">
        <v>61</v>
      </c>
      <c r="E77" s="1" t="n">
        <v>344</v>
      </c>
      <c r="I77" s="2" t="n">
        <v>2</v>
      </c>
      <c r="J77" s="1" t="n">
        <v>4</v>
      </c>
      <c r="K77" s="1" t="n">
        <v>48</v>
      </c>
      <c r="L77" s="1" t="n">
        <v>367</v>
      </c>
      <c r="O77" s="2" t="n">
        <v>2</v>
      </c>
      <c r="P77" s="1" t="n">
        <v>10</v>
      </c>
      <c r="Q77" s="1" t="n">
        <v>45</v>
      </c>
      <c r="R77" s="1" t="n">
        <v>319</v>
      </c>
      <c r="U77" s="3" t="n">
        <v>2</v>
      </c>
      <c r="V77" s="1" t="n">
        <v>13</v>
      </c>
      <c r="W77" s="1" t="n">
        <v>34</v>
      </c>
      <c r="X77" s="1" t="n">
        <v>278</v>
      </c>
    </row>
    <row r="78" customFormat="false" ht="13.8" hidden="false" customHeight="false" outlineLevel="0" collapsed="false">
      <c r="A78" s="1" t="s">
        <v>1151</v>
      </c>
      <c r="C78" s="1" t="n">
        <v>2</v>
      </c>
      <c r="D78" s="1" t="n">
        <v>7</v>
      </c>
      <c r="E78" s="1" t="n">
        <v>235</v>
      </c>
      <c r="G78" s="1" t="n">
        <v>21</v>
      </c>
      <c r="I78" s="2" t="n">
        <v>3</v>
      </c>
      <c r="J78" s="1" t="n">
        <v>20</v>
      </c>
      <c r="K78" s="1" t="n">
        <v>13</v>
      </c>
      <c r="L78" s="1" t="n">
        <v>220</v>
      </c>
      <c r="N78" s="1" t="n">
        <v>24</v>
      </c>
      <c r="O78" s="2" t="n">
        <v>3</v>
      </c>
      <c r="P78" s="1" t="n">
        <v>1</v>
      </c>
      <c r="Q78" s="1" t="n">
        <v>10</v>
      </c>
      <c r="R78" s="1" t="n">
        <v>233</v>
      </c>
      <c r="U78" s="3" t="n">
        <v>3</v>
      </c>
      <c r="W78" s="1" t="n">
        <v>22</v>
      </c>
      <c r="X78" s="1" t="n">
        <v>244</v>
      </c>
      <c r="Z78" s="1" t="n">
        <v>42</v>
      </c>
    </row>
    <row r="79" customFormat="false" ht="13.8" hidden="false" customHeight="false" outlineLevel="0" collapsed="false">
      <c r="A79" s="1" t="s">
        <v>1152</v>
      </c>
      <c r="C79" s="1" t="n">
        <v>33</v>
      </c>
      <c r="D79" s="1" t="n">
        <v>1173</v>
      </c>
      <c r="E79" s="1" t="n">
        <v>6</v>
      </c>
      <c r="G79" s="1" t="n">
        <v>83</v>
      </c>
      <c r="I79" s="2" t="n">
        <v>4</v>
      </c>
      <c r="J79" s="1" t="n">
        <v>16</v>
      </c>
      <c r="K79" s="1" t="n">
        <v>1193</v>
      </c>
      <c r="L79" s="1" t="n">
        <v>3</v>
      </c>
      <c r="M79" s="1" t="n">
        <v>1</v>
      </c>
      <c r="N79" s="1" t="n">
        <v>50</v>
      </c>
      <c r="O79" s="2" t="n">
        <v>4</v>
      </c>
      <c r="P79" s="1" t="n">
        <v>40</v>
      </c>
      <c r="Q79" s="1" t="n">
        <v>1263</v>
      </c>
      <c r="R79" s="1" t="n">
        <v>2</v>
      </c>
      <c r="S79" s="1" t="n">
        <v>1</v>
      </c>
      <c r="T79" s="1" t="n">
        <v>2</v>
      </c>
      <c r="U79" s="3" t="n">
        <v>4</v>
      </c>
      <c r="V79" s="1" t="n">
        <v>64</v>
      </c>
      <c r="W79" s="1" t="n">
        <v>1096</v>
      </c>
      <c r="X79" s="1" t="n">
        <v>4</v>
      </c>
      <c r="Y79" s="1" t="n">
        <v>2</v>
      </c>
      <c r="Z79" s="1" t="n">
        <v>50</v>
      </c>
    </row>
    <row r="80" customFormat="false" ht="13.8" hidden="false" customHeight="false" outlineLevel="0" collapsed="false">
      <c r="A80" s="1" t="s">
        <v>1153</v>
      </c>
      <c r="C80" s="1" t="n">
        <v>194</v>
      </c>
      <c r="D80" s="1" t="n">
        <v>51</v>
      </c>
      <c r="G80" s="1" t="n">
        <v>406</v>
      </c>
      <c r="I80" s="2" t="n">
        <v>5</v>
      </c>
      <c r="J80" s="1" t="n">
        <v>618</v>
      </c>
      <c r="K80" s="1" t="n">
        <v>24</v>
      </c>
      <c r="L80" s="1" t="n">
        <v>48</v>
      </c>
      <c r="N80" s="1" t="n">
        <v>2</v>
      </c>
      <c r="O80" s="2" t="n">
        <v>5</v>
      </c>
      <c r="P80" s="1" t="n">
        <v>662</v>
      </c>
      <c r="Q80" s="1" t="n">
        <v>19</v>
      </c>
      <c r="R80" s="1" t="n">
        <v>57</v>
      </c>
      <c r="U80" s="3" t="n">
        <v>5</v>
      </c>
      <c r="V80" s="1" t="n">
        <v>678</v>
      </c>
      <c r="W80" s="1" t="n">
        <v>13</v>
      </c>
      <c r="X80" s="1" t="n">
        <v>14</v>
      </c>
      <c r="Z80" s="1" t="n">
        <v>1</v>
      </c>
    </row>
    <row r="81" customFormat="false" ht="13.8" hidden="false" customHeight="false" outlineLevel="0" collapsed="false">
      <c r="A81" s="1" t="s">
        <v>1154</v>
      </c>
      <c r="C81" s="1" t="n">
        <v>21</v>
      </c>
      <c r="D81" s="1" t="n">
        <v>70</v>
      </c>
      <c r="E81" s="1" t="n">
        <v>661</v>
      </c>
      <c r="I81" s="2" t="n">
        <v>6</v>
      </c>
      <c r="J81" s="1" t="n">
        <v>21</v>
      </c>
      <c r="K81" s="1" t="n">
        <v>34</v>
      </c>
      <c r="L81" s="1" t="n">
        <v>804</v>
      </c>
      <c r="N81" s="1" t="n">
        <v>3</v>
      </c>
      <c r="O81" s="2" t="n">
        <v>6</v>
      </c>
      <c r="P81" s="1" t="n">
        <v>91</v>
      </c>
      <c r="Q81" s="1" t="n">
        <v>46</v>
      </c>
      <c r="R81" s="1" t="n">
        <v>794</v>
      </c>
      <c r="U81" s="3" t="n">
        <v>6</v>
      </c>
      <c r="V81" s="1" t="n">
        <v>187</v>
      </c>
      <c r="W81" s="1" t="n">
        <v>29</v>
      </c>
      <c r="X81" s="1" t="n">
        <v>755</v>
      </c>
      <c r="Y81" s="1" t="n">
        <v>1</v>
      </c>
      <c r="Z81" s="1" t="n">
        <v>3</v>
      </c>
    </row>
    <row r="82" customFormat="false" ht="13.8" hidden="false" customHeight="false" outlineLevel="0" collapsed="false">
      <c r="A82" s="1" t="s">
        <v>1155</v>
      </c>
      <c r="C82" s="1" t="n">
        <v>343</v>
      </c>
      <c r="D82" s="1" t="n">
        <v>12</v>
      </c>
      <c r="I82" s="2" t="n">
        <v>32</v>
      </c>
      <c r="J82" s="1" t="n">
        <v>356</v>
      </c>
      <c r="K82" s="1" t="n">
        <v>5</v>
      </c>
      <c r="O82" s="2" t="n">
        <v>32</v>
      </c>
      <c r="P82" s="1" t="n">
        <v>381</v>
      </c>
      <c r="Q82" s="1" t="n">
        <v>6</v>
      </c>
      <c r="R82" s="1" t="n">
        <v>2</v>
      </c>
      <c r="U82" s="3" t="n">
        <v>34</v>
      </c>
      <c r="V82" s="1" t="n">
        <v>414</v>
      </c>
      <c r="W82" s="1" t="n">
        <v>5</v>
      </c>
      <c r="X82" s="1" t="n">
        <v>2</v>
      </c>
    </row>
    <row r="83" customFormat="false" ht="13.8" hidden="false" customHeight="false" outlineLevel="0" collapsed="false">
      <c r="A83" s="1" t="s">
        <v>1156</v>
      </c>
      <c r="C83" s="1" t="n">
        <v>259</v>
      </c>
      <c r="D83" s="1" t="n">
        <v>6</v>
      </c>
      <c r="E83" s="1" t="n">
        <v>1</v>
      </c>
      <c r="I83" s="2" t="n">
        <v>39</v>
      </c>
      <c r="J83" s="1" t="n">
        <v>317</v>
      </c>
      <c r="L83" s="1" t="n">
        <v>1</v>
      </c>
      <c r="O83" s="2" t="n">
        <v>39</v>
      </c>
      <c r="P83" s="1" t="n">
        <v>259</v>
      </c>
      <c r="Q83" s="1" t="n">
        <v>15</v>
      </c>
      <c r="R83" s="1" t="n">
        <v>7</v>
      </c>
      <c r="U83" s="3" t="n">
        <v>40</v>
      </c>
      <c r="V83" s="1" t="n">
        <v>261</v>
      </c>
      <c r="W83" s="1" t="n">
        <v>2</v>
      </c>
    </row>
    <row r="84" customFormat="false" ht="13.8" hidden="false" customHeight="false" outlineLevel="0" collapsed="false">
      <c r="A84" s="1" t="s">
        <v>1157</v>
      </c>
      <c r="C84" s="1" t="n">
        <v>86</v>
      </c>
      <c r="I84" s="2" t="n">
        <v>17</v>
      </c>
      <c r="J84" s="1" t="n">
        <v>96</v>
      </c>
      <c r="K84" s="1" t="n">
        <v>1</v>
      </c>
      <c r="O84" s="2" t="n">
        <v>17</v>
      </c>
      <c r="P84" s="1" t="n">
        <v>112</v>
      </c>
      <c r="Q84" s="1" t="n">
        <v>2</v>
      </c>
      <c r="R84" s="1" t="n">
        <v>1</v>
      </c>
      <c r="U84" s="3" t="n">
        <v>18</v>
      </c>
      <c r="V84" s="1" t="n">
        <v>93</v>
      </c>
    </row>
    <row r="85" customFormat="false" ht="13.8" hidden="false" customHeight="false" outlineLevel="0" collapsed="false">
      <c r="A85" s="1" t="s">
        <v>1158</v>
      </c>
      <c r="C85" s="1" t="n">
        <v>353</v>
      </c>
      <c r="D85" s="1" t="n">
        <v>20</v>
      </c>
      <c r="E85" s="1" t="n">
        <v>5</v>
      </c>
      <c r="I85" s="2" t="n">
        <v>29</v>
      </c>
      <c r="J85" s="1" t="n">
        <v>420</v>
      </c>
      <c r="K85" s="1" t="n">
        <v>8</v>
      </c>
      <c r="L85" s="1" t="n">
        <v>1</v>
      </c>
      <c r="O85" s="2" t="n">
        <v>29</v>
      </c>
      <c r="P85" s="1" t="n">
        <v>423</v>
      </c>
      <c r="Q85" s="1" t="n">
        <v>5</v>
      </c>
      <c r="R85" s="1" t="n">
        <v>2</v>
      </c>
      <c r="U85" s="3" t="n">
        <v>32</v>
      </c>
      <c r="V85" s="1" t="n">
        <v>472</v>
      </c>
      <c r="W85" s="1" t="n">
        <v>1</v>
      </c>
      <c r="X85" s="1" t="n">
        <v>1</v>
      </c>
    </row>
    <row r="86" customFormat="false" ht="13.8" hidden="false" customHeight="false" outlineLevel="0" collapsed="false">
      <c r="A86" s="1" t="s">
        <v>1159</v>
      </c>
      <c r="C86" s="1" t="n">
        <v>263</v>
      </c>
      <c r="D86" s="1" t="n">
        <v>2</v>
      </c>
      <c r="E86" s="1" t="n">
        <v>1</v>
      </c>
      <c r="I86" s="2" t="n">
        <v>7</v>
      </c>
      <c r="J86" s="1" t="n">
        <v>282</v>
      </c>
      <c r="K86" s="1" t="n">
        <v>7</v>
      </c>
      <c r="L86" s="1" t="n">
        <v>2</v>
      </c>
      <c r="O86" s="2" t="n">
        <v>7</v>
      </c>
      <c r="P86" s="1" t="n">
        <v>278</v>
      </c>
      <c r="U86" s="3" t="n">
        <v>7</v>
      </c>
      <c r="V86" s="1" t="n">
        <v>313</v>
      </c>
    </row>
    <row r="87" customFormat="false" ht="13.8" hidden="false" customHeight="false" outlineLevel="0" collapsed="false">
      <c r="A87" s="1" t="s">
        <v>1160</v>
      </c>
      <c r="C87" s="1" t="n">
        <v>371</v>
      </c>
      <c r="D87" s="1" t="n">
        <v>3</v>
      </c>
      <c r="E87" s="1" t="n">
        <v>2</v>
      </c>
      <c r="I87" s="2" t="n">
        <v>8</v>
      </c>
      <c r="J87" s="1" t="n">
        <v>408</v>
      </c>
      <c r="K87" s="1" t="n">
        <v>3</v>
      </c>
      <c r="L87" s="1" t="n">
        <v>1</v>
      </c>
      <c r="N87" s="1" t="n">
        <v>12</v>
      </c>
      <c r="O87" s="2" t="n">
        <v>8</v>
      </c>
      <c r="P87" s="1" t="n">
        <v>396</v>
      </c>
      <c r="Q87" s="1" t="n">
        <v>2</v>
      </c>
      <c r="R87" s="1" t="n">
        <v>5</v>
      </c>
      <c r="U87" s="3" t="n">
        <v>21</v>
      </c>
      <c r="V87" s="1" t="n">
        <v>410</v>
      </c>
      <c r="W87" s="1" t="n">
        <v>5</v>
      </c>
    </row>
    <row r="88" customFormat="false" ht="13.8" hidden="false" customHeight="false" outlineLevel="0" collapsed="false">
      <c r="A88" s="1" t="s">
        <v>1161</v>
      </c>
      <c r="B88" s="1" t="n">
        <v>11</v>
      </c>
      <c r="D88" s="1" t="n">
        <v>5</v>
      </c>
      <c r="E88" s="1" t="n">
        <v>90</v>
      </c>
      <c r="I88" s="2" t="n">
        <v>11</v>
      </c>
      <c r="J88" s="1" t="n">
        <v>3</v>
      </c>
      <c r="K88" s="1" t="n">
        <v>5</v>
      </c>
      <c r="L88" s="1" t="n">
        <v>177</v>
      </c>
      <c r="O88" s="2" t="n">
        <v>11</v>
      </c>
      <c r="Q88" s="1" t="n">
        <v>4</v>
      </c>
      <c r="R88" s="1" t="n">
        <v>130</v>
      </c>
      <c r="U88" s="3" t="n">
        <v>10</v>
      </c>
      <c r="V88" s="1" t="n">
        <v>3</v>
      </c>
      <c r="W88" s="1" t="n">
        <v>15</v>
      </c>
      <c r="X88" s="1" t="n">
        <v>163</v>
      </c>
    </row>
    <row r="89" customFormat="false" ht="13.8" hidden="false" customHeight="false" outlineLevel="0" collapsed="false">
      <c r="A89" s="1" t="s">
        <v>1162</v>
      </c>
      <c r="C89" s="1" t="n">
        <v>4</v>
      </c>
      <c r="D89" s="1" t="n">
        <v>235</v>
      </c>
      <c r="E89" s="0"/>
      <c r="F89" s="0"/>
      <c r="G89" s="0" t="n">
        <v>4</v>
      </c>
      <c r="H89" s="0"/>
      <c r="I89" s="2" t="n">
        <v>12</v>
      </c>
      <c r="J89" s="1" t="n">
        <v>2</v>
      </c>
      <c r="K89" s="1" t="n">
        <v>259</v>
      </c>
      <c r="N89" s="1" t="n">
        <v>2</v>
      </c>
      <c r="O89" s="2" t="n">
        <v>12</v>
      </c>
      <c r="P89" s="1" t="n">
        <v>1</v>
      </c>
      <c r="Q89" s="1" t="n">
        <v>252</v>
      </c>
      <c r="T89" s="1" t="n">
        <v>9</v>
      </c>
      <c r="U89" s="3" t="n">
        <v>11</v>
      </c>
      <c r="V89" s="1" t="n">
        <v>7</v>
      </c>
      <c r="W89" s="1" t="n">
        <v>212</v>
      </c>
      <c r="Z89" s="1" t="n">
        <v>10</v>
      </c>
    </row>
    <row r="90" customFormat="false" ht="13.8" hidden="false" customHeight="false" outlineLevel="0" collapsed="false">
      <c r="A90" s="1" t="s">
        <v>1163</v>
      </c>
      <c r="D90" s="1" t="n">
        <v>410</v>
      </c>
      <c r="G90" s="1" t="n">
        <v>4</v>
      </c>
      <c r="I90" s="2" t="n">
        <v>33</v>
      </c>
      <c r="K90" s="1" t="n">
        <v>346</v>
      </c>
      <c r="N90" s="1" t="n">
        <v>5</v>
      </c>
      <c r="O90" s="2" t="n">
        <v>33</v>
      </c>
      <c r="P90" s="1" t="n">
        <v>1</v>
      </c>
      <c r="Q90" s="1" t="n">
        <v>353</v>
      </c>
      <c r="U90" s="3" t="n">
        <v>35</v>
      </c>
      <c r="V90" s="1" t="n">
        <v>1</v>
      </c>
      <c r="W90" s="1" t="n">
        <v>342</v>
      </c>
    </row>
    <row r="91" customFormat="false" ht="13.8" hidden="false" customHeight="false" outlineLevel="0" collapsed="false">
      <c r="A91" s="1" t="s">
        <v>1164</v>
      </c>
      <c r="C91" s="1" t="n">
        <v>1</v>
      </c>
      <c r="D91" s="1" t="n">
        <v>324</v>
      </c>
      <c r="I91" s="2" t="n">
        <v>13</v>
      </c>
      <c r="J91" s="1" t="n">
        <v>3</v>
      </c>
      <c r="K91" s="1" t="n">
        <v>316</v>
      </c>
      <c r="L91" s="1" t="n">
        <v>2</v>
      </c>
      <c r="N91" s="1" t="n">
        <v>6</v>
      </c>
      <c r="O91" s="2" t="n">
        <v>13</v>
      </c>
      <c r="P91" s="1" t="n">
        <v>11</v>
      </c>
      <c r="Q91" s="1" t="n">
        <v>340</v>
      </c>
      <c r="T91" s="1" t="n">
        <v>1</v>
      </c>
      <c r="U91" s="3" t="n">
        <v>12</v>
      </c>
      <c r="V91" s="1" t="n">
        <v>9</v>
      </c>
      <c r="W91" s="1" t="n">
        <v>340</v>
      </c>
      <c r="Z91" s="1" t="n">
        <v>10</v>
      </c>
    </row>
    <row r="92" customFormat="false" ht="13.8" hidden="false" customHeight="false" outlineLevel="0" collapsed="false">
      <c r="A92" s="1" t="s">
        <v>1165</v>
      </c>
      <c r="C92" s="1" t="n">
        <v>1</v>
      </c>
      <c r="D92" s="1" t="n">
        <v>198</v>
      </c>
      <c r="I92" s="2" t="n">
        <v>14</v>
      </c>
      <c r="J92" s="1" t="n">
        <v>1</v>
      </c>
      <c r="K92" s="1" t="n">
        <v>202</v>
      </c>
      <c r="O92" s="2" t="n">
        <v>14</v>
      </c>
      <c r="P92" s="1" t="n">
        <v>3</v>
      </c>
      <c r="Q92" s="1" t="n">
        <v>189</v>
      </c>
      <c r="T92" s="1" t="n">
        <v>1</v>
      </c>
      <c r="U92" s="3" t="n">
        <v>14</v>
      </c>
      <c r="V92" s="1" t="n">
        <v>3</v>
      </c>
      <c r="W92" s="1" t="n">
        <v>203</v>
      </c>
    </row>
    <row r="93" customFormat="false" ht="13.8" hidden="false" customHeight="false" outlineLevel="0" collapsed="false">
      <c r="A93" s="1" t="s">
        <v>1166</v>
      </c>
      <c r="D93" s="1" t="n">
        <v>29</v>
      </c>
      <c r="E93" s="1" t="n">
        <v>206</v>
      </c>
      <c r="I93" s="2" t="n">
        <v>34</v>
      </c>
      <c r="K93" s="1" t="n">
        <v>23</v>
      </c>
      <c r="L93" s="1" t="n">
        <v>254</v>
      </c>
      <c r="N93" s="1" t="n">
        <v>39</v>
      </c>
      <c r="O93" s="2" t="n">
        <v>34</v>
      </c>
      <c r="P93" s="1" t="n">
        <v>1</v>
      </c>
      <c r="Q93" s="1" t="n">
        <v>29</v>
      </c>
      <c r="R93" s="1" t="n">
        <v>246</v>
      </c>
      <c r="T93" s="1" t="n">
        <v>57</v>
      </c>
      <c r="U93" s="3" t="n">
        <v>36</v>
      </c>
      <c r="V93" s="1" t="n">
        <v>1</v>
      </c>
      <c r="W93" s="1" t="n">
        <v>17</v>
      </c>
      <c r="X93" s="1" t="n">
        <v>256</v>
      </c>
      <c r="Z93" s="1" t="n">
        <v>62</v>
      </c>
    </row>
    <row r="94" customFormat="false" ht="13.8" hidden="false" customHeight="false" outlineLevel="0" collapsed="false">
      <c r="A94" s="1" t="s">
        <v>1167</v>
      </c>
      <c r="C94" s="1" t="n">
        <v>58</v>
      </c>
      <c r="D94" s="1" t="n">
        <v>817</v>
      </c>
      <c r="E94" s="1" t="n">
        <v>33</v>
      </c>
      <c r="I94" s="2" t="n">
        <v>51</v>
      </c>
      <c r="J94" s="1" t="n">
        <v>77</v>
      </c>
      <c r="K94" s="1" t="n">
        <v>854</v>
      </c>
      <c r="L94" s="1" t="n">
        <v>34</v>
      </c>
      <c r="M94" s="1" t="n">
        <v>1</v>
      </c>
      <c r="N94" s="1" t="n">
        <v>1</v>
      </c>
      <c r="O94" s="2" t="n">
        <v>51</v>
      </c>
      <c r="P94" s="1" t="n">
        <v>149</v>
      </c>
      <c r="Q94" s="1" t="n">
        <v>823</v>
      </c>
      <c r="R94" s="1" t="n">
        <v>38</v>
      </c>
      <c r="T94" s="1" t="n">
        <v>6</v>
      </c>
      <c r="U94" s="3" t="n">
        <v>52</v>
      </c>
      <c r="V94" s="1" t="n">
        <v>151</v>
      </c>
      <c r="W94" s="1" t="n">
        <v>779</v>
      </c>
      <c r="X94" s="1" t="n">
        <v>31</v>
      </c>
      <c r="Y94" s="1" t="n">
        <v>1</v>
      </c>
    </row>
    <row r="95" customFormat="false" ht="13.8" hidden="false" customHeight="false" outlineLevel="0" collapsed="false">
      <c r="A95" s="24" t="s">
        <v>1168</v>
      </c>
      <c r="B95" s="24"/>
      <c r="D95" s="1" t="n">
        <v>292</v>
      </c>
      <c r="I95" s="2" t="n">
        <v>15</v>
      </c>
      <c r="J95" s="1" t="n">
        <v>1</v>
      </c>
      <c r="K95" s="1" t="n">
        <v>288</v>
      </c>
      <c r="O95" s="2" t="n">
        <v>15</v>
      </c>
      <c r="P95" s="1" t="n">
        <v>1</v>
      </c>
      <c r="Q95" s="1" t="n">
        <v>286</v>
      </c>
      <c r="U95" s="3" t="n">
        <v>15</v>
      </c>
      <c r="V95" s="1" t="n">
        <v>7</v>
      </c>
      <c r="W95" s="1" t="n">
        <v>289</v>
      </c>
    </row>
    <row r="96" customFormat="false" ht="13.8" hidden="false" customHeight="false" outlineLevel="0" collapsed="false">
      <c r="A96" s="24" t="s">
        <v>1169</v>
      </c>
      <c r="B96" s="24"/>
      <c r="C96" s="1" t="n">
        <v>12</v>
      </c>
      <c r="D96" s="1" t="n">
        <v>77</v>
      </c>
      <c r="E96" s="1" t="n">
        <v>612</v>
      </c>
      <c r="I96" s="2" t="n">
        <v>16</v>
      </c>
      <c r="J96" s="1" t="n">
        <v>38</v>
      </c>
      <c r="K96" s="1" t="n">
        <v>61</v>
      </c>
      <c r="L96" s="1" t="n">
        <v>685</v>
      </c>
      <c r="N96" s="1" t="n">
        <v>3</v>
      </c>
      <c r="O96" s="2" t="n">
        <v>16</v>
      </c>
      <c r="P96" s="1" t="n">
        <v>20</v>
      </c>
      <c r="Q96" s="1" t="n">
        <v>86</v>
      </c>
      <c r="R96" s="1" t="n">
        <v>763</v>
      </c>
      <c r="T96" s="1" t="n">
        <v>2</v>
      </c>
      <c r="U96" s="3" t="n">
        <v>17</v>
      </c>
      <c r="V96" s="1" t="n">
        <v>32</v>
      </c>
      <c r="W96" s="1" t="n">
        <v>48</v>
      </c>
      <c r="X96" s="1" t="n">
        <v>755</v>
      </c>
    </row>
    <row r="97" customFormat="false" ht="13.8" hidden="false" customHeight="false" outlineLevel="0" collapsed="false">
      <c r="A97" s="24" t="s">
        <v>1170</v>
      </c>
      <c r="B97" s="24"/>
      <c r="D97" s="1" t="n">
        <v>199</v>
      </c>
      <c r="E97" s="1" t="n">
        <v>3</v>
      </c>
      <c r="I97" s="2" t="n">
        <v>21</v>
      </c>
      <c r="J97" s="1" t="n">
        <v>1</v>
      </c>
      <c r="K97" s="1" t="n">
        <v>207</v>
      </c>
      <c r="O97" s="2" t="n">
        <v>21</v>
      </c>
      <c r="Q97" s="1" t="n">
        <v>210</v>
      </c>
      <c r="U97" s="3" t="n">
        <v>25</v>
      </c>
      <c r="V97" s="1" t="n">
        <v>1</v>
      </c>
      <c r="W97" s="1" t="n">
        <v>195</v>
      </c>
    </row>
    <row r="98" customFormat="false" ht="13.8" hidden="false" customHeight="false" outlineLevel="0" collapsed="false">
      <c r="A98" s="24" t="s">
        <v>1171</v>
      </c>
      <c r="B98" s="24"/>
      <c r="D98" s="1" t="n">
        <v>21</v>
      </c>
      <c r="E98" s="1" t="n">
        <v>112</v>
      </c>
      <c r="I98" s="2" t="n">
        <v>20</v>
      </c>
      <c r="K98" s="1" t="n">
        <v>4</v>
      </c>
      <c r="L98" s="1" t="n">
        <v>131</v>
      </c>
      <c r="O98" s="2" t="n">
        <v>20</v>
      </c>
      <c r="Q98" s="1" t="n">
        <v>7</v>
      </c>
      <c r="R98" s="1" t="n">
        <v>127</v>
      </c>
      <c r="U98" s="3" t="n">
        <v>24</v>
      </c>
      <c r="V98" s="1" t="n">
        <v>2</v>
      </c>
      <c r="W98" s="1" t="n">
        <v>16</v>
      </c>
      <c r="X98" s="1" t="n">
        <v>112</v>
      </c>
    </row>
    <row r="99" customFormat="false" ht="13.8" hidden="false" customHeight="false" outlineLevel="0" collapsed="false">
      <c r="A99" s="24" t="s">
        <v>1172</v>
      </c>
      <c r="B99" s="24"/>
      <c r="C99" s="1" t="n">
        <v>1</v>
      </c>
      <c r="D99" s="1" t="n">
        <v>227</v>
      </c>
      <c r="E99" s="1" t="n">
        <v>3</v>
      </c>
      <c r="I99" s="2" t="n">
        <v>25</v>
      </c>
      <c r="K99" s="1" t="n">
        <v>204</v>
      </c>
      <c r="O99" s="2" t="n">
        <v>25</v>
      </c>
      <c r="Q99" s="1" t="n">
        <v>221</v>
      </c>
      <c r="U99" s="3" t="n">
        <v>28</v>
      </c>
      <c r="W99" s="1" t="n">
        <v>237</v>
      </c>
      <c r="X99" s="1" t="n">
        <v>2</v>
      </c>
      <c r="Z99" s="1" t="n">
        <v>7</v>
      </c>
    </row>
    <row r="100" customFormat="false" ht="13.8" hidden="false" customHeight="false" outlineLevel="0" collapsed="false">
      <c r="A100" s="24" t="s">
        <v>1173</v>
      </c>
      <c r="B100" s="24"/>
      <c r="C100" s="1" t="n">
        <v>40</v>
      </c>
      <c r="D100" s="1" t="n">
        <v>1353</v>
      </c>
      <c r="E100" s="1" t="n">
        <v>2</v>
      </c>
      <c r="I100" s="2" t="n">
        <v>24</v>
      </c>
      <c r="J100" s="1" t="n">
        <v>66</v>
      </c>
      <c r="K100" s="1" t="n">
        <v>1228</v>
      </c>
      <c r="L100" s="1" t="n">
        <v>3</v>
      </c>
      <c r="N100" s="1" t="n">
        <v>8</v>
      </c>
      <c r="O100" s="2" t="n">
        <v>24</v>
      </c>
      <c r="P100" s="1" t="n">
        <v>61</v>
      </c>
      <c r="Q100" s="1" t="n">
        <v>1175</v>
      </c>
      <c r="R100" s="1" t="n">
        <v>2</v>
      </c>
      <c r="T100" s="1" t="n">
        <v>7</v>
      </c>
      <c r="U100" s="3" t="n">
        <v>27</v>
      </c>
      <c r="V100" s="1" t="n">
        <v>91</v>
      </c>
      <c r="W100" s="1" t="n">
        <v>1114</v>
      </c>
      <c r="X100" s="1" t="n">
        <v>3</v>
      </c>
      <c r="Z100" s="1" t="n">
        <v>2</v>
      </c>
    </row>
    <row r="101" customFormat="false" ht="13.8" hidden="false" customHeight="false" outlineLevel="0" collapsed="false">
      <c r="A101" s="24" t="s">
        <v>1174</v>
      </c>
      <c r="B101" s="24"/>
      <c r="C101" s="1" t="n">
        <v>257</v>
      </c>
      <c r="D101" s="1" t="n">
        <v>2</v>
      </c>
      <c r="E101" s="1" t="n">
        <v>2</v>
      </c>
      <c r="I101" s="2" t="n">
        <v>26</v>
      </c>
      <c r="J101" s="1" t="n">
        <v>316</v>
      </c>
      <c r="K101" s="1" t="n">
        <v>1</v>
      </c>
      <c r="L101" s="1" t="n">
        <v>1</v>
      </c>
      <c r="O101" s="2" t="n">
        <v>26</v>
      </c>
      <c r="P101" s="1" t="n">
        <v>319</v>
      </c>
      <c r="Q101" s="1" t="n">
        <v>1</v>
      </c>
      <c r="R101" s="1" t="n">
        <v>1</v>
      </c>
      <c r="U101" s="3" t="n">
        <v>29</v>
      </c>
      <c r="V101" s="1" t="n">
        <v>297</v>
      </c>
      <c r="W101" s="1" t="n">
        <v>1</v>
      </c>
    </row>
    <row r="102" customFormat="false" ht="13.8" hidden="false" customHeight="false" outlineLevel="0" collapsed="false">
      <c r="A102" s="24" t="s">
        <v>1175</v>
      </c>
      <c r="B102" s="24"/>
      <c r="C102" s="1" t="n">
        <v>148</v>
      </c>
      <c r="D102" s="1" t="n">
        <v>14</v>
      </c>
      <c r="I102" s="2" t="n">
        <v>27</v>
      </c>
      <c r="J102" s="1" t="n">
        <v>168</v>
      </c>
      <c r="K102" s="1" t="n">
        <v>16</v>
      </c>
      <c r="L102" s="1" t="n">
        <v>1</v>
      </c>
      <c r="O102" s="2" t="n">
        <v>27</v>
      </c>
      <c r="P102" s="1" t="n">
        <v>186</v>
      </c>
      <c r="Q102" s="1" t="n">
        <v>7</v>
      </c>
      <c r="R102" s="1" t="n">
        <v>1</v>
      </c>
      <c r="U102" s="3" t="n">
        <v>30</v>
      </c>
      <c r="V102" s="1" t="n">
        <v>217</v>
      </c>
      <c r="W102" s="1" t="n">
        <v>5</v>
      </c>
    </row>
    <row r="103" customFormat="false" ht="23.85" hidden="false" customHeight="false" outlineLevel="0" collapsed="false">
      <c r="A103" s="24" t="s">
        <v>1176</v>
      </c>
      <c r="B103" s="24"/>
      <c r="C103" s="1" t="n">
        <v>353</v>
      </c>
      <c r="D103" s="1" t="n">
        <v>2</v>
      </c>
      <c r="I103" s="2" t="n">
        <v>30</v>
      </c>
      <c r="J103" s="1" t="n">
        <v>479</v>
      </c>
      <c r="K103" s="1" t="n">
        <v>3</v>
      </c>
      <c r="L103" s="1" t="n">
        <v>3</v>
      </c>
      <c r="O103" s="2" t="n">
        <v>30</v>
      </c>
      <c r="P103" s="1" t="n">
        <v>472</v>
      </c>
      <c r="Q103" s="1" t="n">
        <v>11</v>
      </c>
      <c r="R103" s="1" t="n">
        <v>1</v>
      </c>
      <c r="U103" s="3" t="n">
        <v>22</v>
      </c>
      <c r="V103" s="1" t="n">
        <v>469</v>
      </c>
      <c r="W103" s="1" t="n">
        <v>8</v>
      </c>
      <c r="X103" s="1" t="n">
        <v>3</v>
      </c>
      <c r="Z103" s="1" t="n">
        <v>1</v>
      </c>
    </row>
    <row r="104" customFormat="false" ht="13.8" hidden="false" customHeight="false" outlineLevel="0" collapsed="false">
      <c r="A104" s="24" t="s">
        <v>1177</v>
      </c>
      <c r="B104" s="24"/>
      <c r="C104" s="1" t="n">
        <v>764</v>
      </c>
      <c r="D104" s="1" t="n">
        <v>4</v>
      </c>
      <c r="E104" s="1" t="n">
        <v>10</v>
      </c>
      <c r="I104" s="2" t="n">
        <v>35</v>
      </c>
      <c r="J104" s="1" t="n">
        <v>797</v>
      </c>
      <c r="K104" s="1" t="n">
        <v>12</v>
      </c>
      <c r="L104" s="1" t="n">
        <v>9</v>
      </c>
      <c r="O104" s="2" t="n">
        <v>35</v>
      </c>
      <c r="P104" s="1" t="n">
        <v>887</v>
      </c>
      <c r="Q104" s="1" t="n">
        <v>14</v>
      </c>
      <c r="S104" s="1" t="n">
        <v>1</v>
      </c>
      <c r="U104" s="3" t="n">
        <v>37</v>
      </c>
      <c r="V104" s="1" t="n">
        <v>845</v>
      </c>
      <c r="W104" s="1" t="n">
        <v>1</v>
      </c>
    </row>
    <row r="105" customFormat="false" ht="13.8" hidden="false" customHeight="false" outlineLevel="0" collapsed="false">
      <c r="A105" s="24" t="s">
        <v>1178</v>
      </c>
      <c r="B105" s="24"/>
      <c r="C105" s="1" t="n">
        <v>3</v>
      </c>
      <c r="D105" s="1" t="n">
        <v>74</v>
      </c>
      <c r="E105" s="1" t="n">
        <v>291</v>
      </c>
      <c r="I105" s="2" t="n">
        <v>36</v>
      </c>
      <c r="J105" s="1" t="n">
        <v>1</v>
      </c>
      <c r="K105" s="1" t="n">
        <v>95</v>
      </c>
      <c r="L105" s="1" t="n">
        <v>270</v>
      </c>
      <c r="M105" s="1" t="n">
        <v>1</v>
      </c>
      <c r="O105" s="2" t="n">
        <v>36</v>
      </c>
      <c r="P105" s="1" t="n">
        <v>8</v>
      </c>
      <c r="Q105" s="1" t="n">
        <v>57</v>
      </c>
      <c r="R105" s="1" t="n">
        <v>306</v>
      </c>
      <c r="U105" s="3" t="n">
        <v>13</v>
      </c>
      <c r="V105" s="1" t="n">
        <v>5</v>
      </c>
      <c r="W105" s="1" t="n">
        <v>51</v>
      </c>
      <c r="X105" s="1" t="n">
        <v>253</v>
      </c>
      <c r="Z105" s="1" t="n">
        <v>15</v>
      </c>
    </row>
    <row r="106" customFormat="false" ht="13.8" hidden="false" customHeight="false" outlineLevel="0" collapsed="false">
      <c r="A106" s="24" t="s">
        <v>1179</v>
      </c>
      <c r="B106" s="24"/>
      <c r="E106" s="1" t="n">
        <v>214</v>
      </c>
      <c r="I106" s="2" t="n">
        <v>37</v>
      </c>
      <c r="J106" s="1" t="n">
        <v>4</v>
      </c>
      <c r="K106" s="1" t="n">
        <v>11</v>
      </c>
      <c r="L106" s="1" t="n">
        <v>130</v>
      </c>
      <c r="O106" s="2" t="n">
        <v>37</v>
      </c>
      <c r="P106" s="1" t="n">
        <v>1</v>
      </c>
      <c r="Q106" s="1" t="n">
        <v>20</v>
      </c>
      <c r="R106" s="1" t="n">
        <v>124</v>
      </c>
      <c r="U106" s="3" t="n">
        <v>38</v>
      </c>
      <c r="V106" s="1" t="n">
        <v>9</v>
      </c>
      <c r="W106" s="1" t="n">
        <v>19</v>
      </c>
      <c r="X106" s="1" t="n">
        <v>113</v>
      </c>
    </row>
    <row r="107" customFormat="false" ht="13.8" hidden="false" customHeight="false" outlineLevel="0" collapsed="false">
      <c r="A107" s="24" t="s">
        <v>1180</v>
      </c>
      <c r="B107" s="24"/>
      <c r="C107" s="1" t="n">
        <v>2</v>
      </c>
      <c r="D107" s="1" t="n">
        <v>634</v>
      </c>
      <c r="E107" s="1" t="n">
        <v>2</v>
      </c>
      <c r="I107" s="2" t="n">
        <v>38</v>
      </c>
      <c r="J107" s="1" t="n">
        <v>5</v>
      </c>
      <c r="K107" s="1" t="n">
        <v>617</v>
      </c>
      <c r="L107" s="1" t="n">
        <v>2</v>
      </c>
      <c r="N107" s="1" t="n">
        <v>1</v>
      </c>
      <c r="O107" s="2" t="n">
        <v>38</v>
      </c>
      <c r="P107" s="1" t="n">
        <v>12</v>
      </c>
      <c r="Q107" s="1" t="n">
        <v>620</v>
      </c>
      <c r="T107" s="1" t="n">
        <v>5</v>
      </c>
      <c r="U107" s="3" t="n">
        <v>39</v>
      </c>
      <c r="V107" s="1" t="n">
        <v>28</v>
      </c>
      <c r="W107" s="1" t="n">
        <v>576</v>
      </c>
    </row>
    <row r="108" customFormat="false" ht="13.8" hidden="false" customHeight="false" outlineLevel="0" collapsed="false">
      <c r="A108" s="24" t="s">
        <v>1181</v>
      </c>
      <c r="B108" s="24"/>
      <c r="C108" s="1" t="n">
        <v>135</v>
      </c>
      <c r="D108" s="1" t="n">
        <v>2</v>
      </c>
      <c r="E108" s="1" t="n">
        <v>7</v>
      </c>
      <c r="I108" s="2" t="n">
        <v>18</v>
      </c>
      <c r="J108" s="1" t="n">
        <v>140</v>
      </c>
      <c r="K108" s="1" t="n">
        <v>4</v>
      </c>
      <c r="L108" s="1" t="n">
        <v>4</v>
      </c>
      <c r="N108" s="1" t="n">
        <v>1</v>
      </c>
      <c r="O108" s="2" t="n">
        <v>18</v>
      </c>
      <c r="P108" s="1" t="n">
        <v>131</v>
      </c>
      <c r="Q108" s="1" t="n">
        <v>3</v>
      </c>
      <c r="U108" s="3" t="n">
        <v>19</v>
      </c>
      <c r="V108" s="1" t="n">
        <v>141</v>
      </c>
      <c r="Z108" s="1" t="n">
        <v>1</v>
      </c>
    </row>
    <row r="109" customFormat="false" ht="13.8" hidden="false" customHeight="false" outlineLevel="0" collapsed="false">
      <c r="A109" s="24" t="s">
        <v>1182</v>
      </c>
      <c r="B109" s="24"/>
      <c r="C109" s="1" t="n">
        <v>151</v>
      </c>
      <c r="D109" s="1" t="n">
        <v>3</v>
      </c>
      <c r="I109" s="2" t="n">
        <v>31</v>
      </c>
      <c r="J109" s="1" t="n">
        <v>153</v>
      </c>
      <c r="K109" s="1" t="n">
        <v>1</v>
      </c>
      <c r="O109" s="2" t="n">
        <v>31</v>
      </c>
      <c r="P109" s="1" t="n">
        <v>166</v>
      </c>
      <c r="Q109" s="1" t="n">
        <v>2</v>
      </c>
      <c r="R109" s="1" t="n">
        <v>1</v>
      </c>
      <c r="S109" s="1" t="n">
        <v>2</v>
      </c>
      <c r="T109" s="1" t="n">
        <v>1</v>
      </c>
      <c r="U109" s="3" t="n">
        <v>33</v>
      </c>
      <c r="V109" s="1" t="n">
        <v>178</v>
      </c>
      <c r="W109" s="1" t="n">
        <v>2</v>
      </c>
      <c r="X109" s="1" t="n">
        <v>1</v>
      </c>
      <c r="Z109" s="1" t="n">
        <v>1</v>
      </c>
    </row>
    <row r="110" customFormat="false" ht="23.85" hidden="false" customHeight="false" outlineLevel="0" collapsed="false">
      <c r="A110" s="24" t="s">
        <v>1183</v>
      </c>
      <c r="B110" s="24"/>
      <c r="D110" s="1" t="n">
        <v>275</v>
      </c>
      <c r="G110" s="1" t="n">
        <v>1</v>
      </c>
      <c r="I110" s="2" t="n">
        <v>23</v>
      </c>
      <c r="K110" s="1" t="n">
        <v>328</v>
      </c>
      <c r="O110" s="2" t="n">
        <v>23</v>
      </c>
      <c r="Q110" s="1" t="n">
        <v>324</v>
      </c>
      <c r="U110" s="3" t="n">
        <v>26</v>
      </c>
      <c r="V110" s="1" t="n">
        <v>3</v>
      </c>
      <c r="W110" s="1" t="n">
        <v>313</v>
      </c>
    </row>
    <row r="111" customFormat="false" ht="23.85" hidden="false" customHeight="false" outlineLevel="0" collapsed="false">
      <c r="A111" s="24" t="s">
        <v>1184</v>
      </c>
      <c r="B111" s="24"/>
      <c r="C111" s="1" t="n">
        <v>1</v>
      </c>
      <c r="D111" s="1" t="n">
        <v>391</v>
      </c>
      <c r="E111" s="1" t="n">
        <v>2</v>
      </c>
      <c r="G111" s="1" t="n">
        <v>10</v>
      </c>
      <c r="I111" s="2" t="n">
        <v>53</v>
      </c>
      <c r="K111" s="1" t="n">
        <v>439</v>
      </c>
      <c r="O111" s="2" t="n">
        <v>53</v>
      </c>
      <c r="Q111" s="1" t="n">
        <v>474</v>
      </c>
      <c r="U111" s="3" t="n">
        <v>50</v>
      </c>
      <c r="V111" s="1" t="n">
        <v>3</v>
      </c>
      <c r="W111" s="1" t="n">
        <v>457</v>
      </c>
      <c r="Z111" s="1" t="n">
        <v>15</v>
      </c>
    </row>
    <row r="112" customFormat="false" ht="13.8" hidden="false" customHeight="false" outlineLevel="0" collapsed="false">
      <c r="A112" s="24" t="s">
        <v>1185</v>
      </c>
      <c r="B112" s="24"/>
      <c r="D112" s="1" t="n">
        <v>286</v>
      </c>
      <c r="G112" s="1" t="n">
        <v>9</v>
      </c>
      <c r="I112" s="2" t="n">
        <v>40</v>
      </c>
      <c r="K112" s="1" t="n">
        <v>254</v>
      </c>
      <c r="L112" s="1" t="n">
        <v>2</v>
      </c>
      <c r="N112" s="1" t="n">
        <v>17</v>
      </c>
      <c r="O112" s="2" t="n">
        <v>40</v>
      </c>
      <c r="P112" s="1" t="n">
        <v>27</v>
      </c>
      <c r="Q112" s="1" t="n">
        <v>258</v>
      </c>
      <c r="R112" s="1" t="n">
        <v>1</v>
      </c>
      <c r="T112" s="1" t="n">
        <v>1</v>
      </c>
      <c r="U112" s="3" t="n">
        <v>41</v>
      </c>
      <c r="V112" s="1" t="n">
        <v>2</v>
      </c>
      <c r="W112" s="1" t="n">
        <v>262</v>
      </c>
      <c r="X112" s="1" t="n">
        <v>1</v>
      </c>
      <c r="Z112" s="1" t="n">
        <v>45</v>
      </c>
    </row>
    <row r="113" customFormat="false" ht="13.8" hidden="false" customHeight="false" outlineLevel="0" collapsed="false">
      <c r="A113" s="24" t="s">
        <v>1186</v>
      </c>
      <c r="B113" s="24"/>
      <c r="C113" s="1" t="n">
        <v>2</v>
      </c>
      <c r="D113" s="1" t="n">
        <v>405</v>
      </c>
      <c r="E113" s="1" t="n">
        <v>1</v>
      </c>
      <c r="I113" s="2" t="n">
        <v>28</v>
      </c>
      <c r="J113" s="1" t="n">
        <v>1</v>
      </c>
      <c r="K113" s="1" t="n">
        <v>469</v>
      </c>
      <c r="O113" s="2" t="n">
        <v>28</v>
      </c>
      <c r="P113" s="1" t="n">
        <v>3</v>
      </c>
      <c r="Q113" s="1" t="n">
        <v>471</v>
      </c>
      <c r="U113" s="3" t="n">
        <v>31</v>
      </c>
      <c r="V113" s="1" t="n">
        <v>4</v>
      </c>
      <c r="W113" s="1" t="n">
        <v>434</v>
      </c>
      <c r="X113" s="1" t="n">
        <v>1</v>
      </c>
      <c r="Y113" s="1" t="n">
        <v>1</v>
      </c>
    </row>
    <row r="114" customFormat="false" ht="13.8" hidden="false" customHeight="false" outlineLevel="0" collapsed="false">
      <c r="A114" s="24" t="s">
        <v>1187</v>
      </c>
      <c r="B114" s="24"/>
      <c r="C114" s="1" t="n">
        <v>108</v>
      </c>
      <c r="D114" s="1" t="n">
        <v>3557</v>
      </c>
      <c r="E114" s="1" t="n">
        <v>90</v>
      </c>
      <c r="F114" s="1" t="n">
        <v>1</v>
      </c>
      <c r="I114" s="2" t="n">
        <v>41</v>
      </c>
      <c r="J114" s="1" t="n">
        <v>297</v>
      </c>
      <c r="K114" s="1" t="n">
        <v>3491</v>
      </c>
      <c r="L114" s="1" t="n">
        <v>115</v>
      </c>
      <c r="M114" s="1" t="n">
        <v>3</v>
      </c>
      <c r="N114" s="1" t="n">
        <v>7</v>
      </c>
      <c r="O114" s="2" t="n">
        <v>41</v>
      </c>
      <c r="P114" s="1" t="n">
        <v>399</v>
      </c>
      <c r="Q114" s="1" t="n">
        <v>3483</v>
      </c>
      <c r="R114" s="1" t="n">
        <v>141</v>
      </c>
      <c r="S114" s="1" t="n">
        <v>7</v>
      </c>
      <c r="T114" s="1" t="n">
        <v>21</v>
      </c>
      <c r="U114" s="3" t="n">
        <v>42</v>
      </c>
      <c r="V114" s="1" t="n">
        <v>807</v>
      </c>
      <c r="W114" s="1" t="n">
        <v>3216</v>
      </c>
      <c r="X114" s="1" t="n">
        <v>99</v>
      </c>
      <c r="Y114" s="1" t="n">
        <v>2</v>
      </c>
      <c r="Z114" s="1" t="n">
        <v>13</v>
      </c>
    </row>
    <row r="115" customFormat="false" ht="13.8" hidden="false" customHeight="false" outlineLevel="0" collapsed="false">
      <c r="A115" s="24" t="s">
        <v>1188</v>
      </c>
      <c r="B115" s="24"/>
      <c r="C115" s="1" t="n">
        <v>3</v>
      </c>
      <c r="D115" s="1" t="n">
        <v>590</v>
      </c>
      <c r="E115" s="1" t="n">
        <v>2</v>
      </c>
      <c r="I115" s="2" t="n">
        <v>42</v>
      </c>
      <c r="J115" s="1" t="n">
        <v>15</v>
      </c>
      <c r="K115" s="1" t="n">
        <v>575</v>
      </c>
      <c r="L115" s="1" t="n">
        <v>1</v>
      </c>
      <c r="O115" s="2" t="n">
        <v>42</v>
      </c>
      <c r="P115" s="1" t="n">
        <v>2</v>
      </c>
      <c r="Q115" s="1" t="n">
        <v>635</v>
      </c>
      <c r="U115" s="3" t="n">
        <v>43</v>
      </c>
      <c r="V115" s="1" t="n">
        <v>22</v>
      </c>
      <c r="W115" s="1" t="n">
        <v>665</v>
      </c>
    </row>
    <row r="116" customFormat="false" ht="13.8" hidden="false" customHeight="false" outlineLevel="0" collapsed="false">
      <c r="A116" s="24" t="s">
        <v>1189</v>
      </c>
      <c r="B116" s="24"/>
      <c r="D116" s="1" t="n">
        <v>77</v>
      </c>
      <c r="E116" s="1" t="n">
        <v>156</v>
      </c>
      <c r="I116" s="2" t="n">
        <v>43</v>
      </c>
      <c r="J116" s="1" t="n">
        <v>2</v>
      </c>
      <c r="K116" s="1" t="n">
        <v>63</v>
      </c>
      <c r="L116" s="1" t="n">
        <v>155</v>
      </c>
      <c r="N116" s="1" t="n">
        <v>23</v>
      </c>
      <c r="O116" s="2" t="n">
        <v>43</v>
      </c>
      <c r="P116" s="1" t="n">
        <v>1</v>
      </c>
      <c r="Q116" s="1" t="n">
        <v>43</v>
      </c>
      <c r="R116" s="1" t="n">
        <v>152</v>
      </c>
      <c r="T116" s="1" t="n">
        <v>27</v>
      </c>
      <c r="U116" s="3" t="n">
        <v>44</v>
      </c>
      <c r="W116" s="1" t="n">
        <v>75</v>
      </c>
      <c r="X116" s="1" t="n">
        <v>121</v>
      </c>
      <c r="Y116" s="1" t="n">
        <v>1</v>
      </c>
      <c r="Z116" s="1" t="n">
        <v>44</v>
      </c>
    </row>
    <row r="117" customFormat="false" ht="13.8" hidden="false" customHeight="false" outlineLevel="0" collapsed="false">
      <c r="A117" s="24" t="s">
        <v>1190</v>
      </c>
      <c r="B117" s="24"/>
      <c r="D117" s="1" t="n">
        <v>221</v>
      </c>
      <c r="E117" s="1" t="n">
        <v>1</v>
      </c>
      <c r="I117" s="2" t="n">
        <v>44</v>
      </c>
      <c r="K117" s="1" t="n">
        <v>205</v>
      </c>
      <c r="O117" s="2" t="n">
        <v>44</v>
      </c>
      <c r="P117" s="1" t="n">
        <v>1</v>
      </c>
      <c r="Q117" s="1" t="n">
        <v>209</v>
      </c>
      <c r="U117" s="3" t="n">
        <v>45</v>
      </c>
      <c r="V117" s="1" t="n">
        <v>1</v>
      </c>
      <c r="W117" s="1" t="n">
        <v>220</v>
      </c>
    </row>
    <row r="118" customFormat="false" ht="13.8" hidden="false" customHeight="false" outlineLevel="0" collapsed="false">
      <c r="A118" s="24" t="s">
        <v>1191</v>
      </c>
      <c r="B118" s="24"/>
      <c r="C118" s="1" t="n">
        <v>125</v>
      </c>
      <c r="I118" s="2" t="n">
        <v>45</v>
      </c>
      <c r="J118" s="1" t="n">
        <v>152</v>
      </c>
      <c r="K118" s="1" t="n">
        <v>1</v>
      </c>
      <c r="O118" s="2" t="n">
        <v>45</v>
      </c>
      <c r="P118" s="1" t="n">
        <v>165</v>
      </c>
      <c r="U118" s="3" t="n">
        <v>46</v>
      </c>
      <c r="V118" s="1" t="n">
        <v>165</v>
      </c>
    </row>
    <row r="119" customFormat="false" ht="13.8" hidden="false" customHeight="false" outlineLevel="0" collapsed="false">
      <c r="A119" s="24" t="s">
        <v>1192</v>
      </c>
      <c r="B119" s="24" t="n">
        <v>11</v>
      </c>
      <c r="D119" s="1" t="n">
        <v>1</v>
      </c>
      <c r="E119" s="1" t="n">
        <v>99</v>
      </c>
      <c r="O119" s="2" t="s">
        <v>1193</v>
      </c>
      <c r="U119" s="3" t="s">
        <v>1194</v>
      </c>
    </row>
    <row r="120" customFormat="false" ht="13.8" hidden="false" customHeight="false" outlineLevel="0" collapsed="false">
      <c r="A120" s="24" t="s">
        <v>1195</v>
      </c>
      <c r="B120" s="24"/>
      <c r="D120" s="1" t="n">
        <v>182</v>
      </c>
      <c r="I120" s="2" t="n">
        <v>19</v>
      </c>
      <c r="K120" s="1" t="n">
        <v>210</v>
      </c>
      <c r="O120" s="2" t="n">
        <v>19</v>
      </c>
      <c r="P120" s="1" t="n">
        <v>1</v>
      </c>
      <c r="Q120" s="1" t="n">
        <v>182</v>
      </c>
      <c r="U120" s="3" t="n">
        <v>20</v>
      </c>
      <c r="V120" s="1" t="n">
        <v>7</v>
      </c>
      <c r="W120" s="1" t="n">
        <v>190</v>
      </c>
    </row>
    <row r="121" customFormat="false" ht="13.8" hidden="false" customHeight="false" outlineLevel="0" collapsed="false">
      <c r="A121" s="24" t="s">
        <v>1196</v>
      </c>
      <c r="B121" s="24"/>
      <c r="C121" s="1" t="n">
        <v>2</v>
      </c>
      <c r="D121" s="1" t="n">
        <v>535</v>
      </c>
      <c r="I121" s="2" t="n">
        <v>9</v>
      </c>
      <c r="J121" s="1" t="n">
        <v>3</v>
      </c>
      <c r="K121" s="1" t="n">
        <v>542</v>
      </c>
      <c r="L121" s="1" t="n">
        <v>1</v>
      </c>
      <c r="O121" s="2" t="n">
        <v>9</v>
      </c>
      <c r="P121" s="1" t="n">
        <v>1</v>
      </c>
      <c r="Q121" s="1" t="n">
        <v>564</v>
      </c>
      <c r="R121" s="1" t="n">
        <v>1</v>
      </c>
      <c r="U121" s="3" t="n">
        <v>8</v>
      </c>
      <c r="V121" s="1" t="n">
        <v>2</v>
      </c>
      <c r="W121" s="1" t="n">
        <v>568</v>
      </c>
      <c r="X121" s="1" t="n">
        <v>2</v>
      </c>
    </row>
    <row r="122" customFormat="false" ht="13.8" hidden="false" customHeight="false" outlineLevel="0" collapsed="false">
      <c r="A122" s="24" t="s">
        <v>1197</v>
      </c>
      <c r="B122" s="24"/>
      <c r="C122" s="1" t="n">
        <v>2</v>
      </c>
      <c r="D122" s="1" t="n">
        <v>29</v>
      </c>
      <c r="E122" s="1" t="n">
        <v>334</v>
      </c>
      <c r="G122" s="1" t="n">
        <v>11</v>
      </c>
      <c r="I122" s="2" t="n">
        <v>46</v>
      </c>
      <c r="J122" s="1" t="n">
        <v>1</v>
      </c>
      <c r="K122" s="1" t="n">
        <v>24</v>
      </c>
      <c r="L122" s="1" t="n">
        <v>386</v>
      </c>
      <c r="N122" s="1" t="n">
        <v>13</v>
      </c>
      <c r="O122" s="2" t="n">
        <v>46</v>
      </c>
      <c r="P122" s="1" t="n">
        <v>5</v>
      </c>
      <c r="Q122" s="1" t="n">
        <v>5</v>
      </c>
      <c r="R122" s="1" t="n">
        <v>423</v>
      </c>
      <c r="T122" s="1" t="n">
        <v>4</v>
      </c>
      <c r="U122" s="3" t="n">
        <v>47</v>
      </c>
      <c r="V122" s="1" t="n">
        <v>8</v>
      </c>
      <c r="W122" s="1" t="n">
        <v>23</v>
      </c>
      <c r="X122" s="1" t="n">
        <v>397</v>
      </c>
      <c r="Z122" s="1" t="n">
        <v>3</v>
      </c>
    </row>
    <row r="123" customFormat="false" ht="13.8" hidden="false" customHeight="false" outlineLevel="0" collapsed="false">
      <c r="A123" s="24" t="s">
        <v>1198</v>
      </c>
      <c r="B123" s="24"/>
      <c r="C123" s="1" t="n">
        <v>1</v>
      </c>
      <c r="D123" s="1" t="n">
        <v>256</v>
      </c>
      <c r="E123" s="1" t="n">
        <v>9</v>
      </c>
      <c r="I123" s="2" t="n">
        <v>1</v>
      </c>
      <c r="J123" s="1" t="n">
        <v>4</v>
      </c>
      <c r="K123" s="1" t="n">
        <v>275</v>
      </c>
      <c r="L123" s="1" t="n">
        <v>1</v>
      </c>
      <c r="O123" s="2" t="n">
        <v>1</v>
      </c>
      <c r="P123" s="1" t="n">
        <v>3</v>
      </c>
      <c r="Q123" s="1" t="n">
        <v>274</v>
      </c>
      <c r="U123" s="3" t="n">
        <v>1</v>
      </c>
      <c r="V123" s="1" t="n">
        <v>4</v>
      </c>
      <c r="W123" s="1" t="n">
        <v>284</v>
      </c>
      <c r="X123" s="1" t="n">
        <v>3</v>
      </c>
    </row>
    <row r="124" customFormat="false" ht="13.8" hidden="false" customHeight="false" outlineLevel="0" collapsed="false">
      <c r="A124" s="24" t="s">
        <v>1199</v>
      </c>
      <c r="B124" s="24"/>
      <c r="C124" s="1" t="n">
        <v>1</v>
      </c>
      <c r="D124" s="1" t="n">
        <v>214</v>
      </c>
      <c r="E124" s="1" t="n">
        <v>1</v>
      </c>
      <c r="I124" s="2" t="n">
        <v>10</v>
      </c>
      <c r="J124" s="1" t="n">
        <v>3</v>
      </c>
      <c r="K124" s="1" t="n">
        <v>226</v>
      </c>
      <c r="L124" s="1" t="n">
        <v>1</v>
      </c>
      <c r="O124" s="2" t="n">
        <v>10</v>
      </c>
      <c r="P124" s="1" t="n">
        <v>1</v>
      </c>
      <c r="Q124" s="1" t="n">
        <v>204</v>
      </c>
      <c r="T124" s="1" t="n">
        <v>1</v>
      </c>
      <c r="U124" s="3" t="n">
        <v>9</v>
      </c>
      <c r="V124" s="1" t="n">
        <v>5</v>
      </c>
      <c r="W124" s="1" t="n">
        <v>189</v>
      </c>
    </row>
    <row r="125" customFormat="false" ht="13.8" hidden="false" customHeight="false" outlineLevel="0" collapsed="false">
      <c r="A125" s="24" t="s">
        <v>1200</v>
      </c>
      <c r="B125" s="24"/>
      <c r="C125" s="1" t="n">
        <v>354</v>
      </c>
      <c r="D125" s="1" t="n">
        <v>6</v>
      </c>
      <c r="E125" s="1" t="n">
        <v>22</v>
      </c>
      <c r="I125" s="2" t="n">
        <v>48</v>
      </c>
      <c r="J125" s="1" t="n">
        <v>408</v>
      </c>
      <c r="O125" s="2" t="n">
        <v>48</v>
      </c>
      <c r="P125" s="1" t="n">
        <v>410</v>
      </c>
      <c r="Q125" s="1" t="n">
        <v>9</v>
      </c>
      <c r="U125" s="3" t="n">
        <v>23</v>
      </c>
      <c r="V125" s="1" t="n">
        <v>433</v>
      </c>
      <c r="W125" s="1" t="n">
        <v>9</v>
      </c>
      <c r="Z125" s="1" t="n">
        <v>1</v>
      </c>
    </row>
    <row r="126" customFormat="false" ht="13.8" hidden="false" customHeight="false" outlineLevel="0" collapsed="false">
      <c r="A126" s="24" t="s">
        <v>1201</v>
      </c>
      <c r="B126" s="24"/>
      <c r="C126" s="1" t="n">
        <v>219</v>
      </c>
      <c r="D126" s="1" t="n">
        <v>22</v>
      </c>
      <c r="E126" s="1" t="n">
        <v>406</v>
      </c>
      <c r="G126" s="1" t="n">
        <v>1</v>
      </c>
      <c r="I126" s="2" t="n">
        <v>49</v>
      </c>
      <c r="J126" s="1" t="n">
        <v>267</v>
      </c>
      <c r="K126" s="1" t="n">
        <v>19</v>
      </c>
      <c r="L126" s="1" t="n">
        <v>444</v>
      </c>
      <c r="N126" s="1" t="n">
        <v>1</v>
      </c>
      <c r="O126" s="2" t="n">
        <v>49</v>
      </c>
      <c r="P126" s="1" t="n">
        <v>342</v>
      </c>
      <c r="Q126" s="1" t="n">
        <v>12</v>
      </c>
      <c r="R126" s="1" t="n">
        <v>369</v>
      </c>
      <c r="U126" s="3" t="n">
        <v>49</v>
      </c>
      <c r="V126" s="1" t="n">
        <v>339</v>
      </c>
      <c r="W126" s="1" t="n">
        <v>14</v>
      </c>
      <c r="X126" s="1" t="n">
        <v>360</v>
      </c>
      <c r="Y126" s="1" t="n">
        <v>5</v>
      </c>
    </row>
    <row r="127" customFormat="false" ht="23.85" hidden="false" customHeight="false" outlineLevel="0" collapsed="false">
      <c r="A127" s="24" t="s">
        <v>1202</v>
      </c>
      <c r="B127" s="24"/>
      <c r="D127" s="1" t="n">
        <v>237</v>
      </c>
      <c r="I127" s="2" t="n">
        <v>22</v>
      </c>
      <c r="J127" s="1" t="n">
        <v>7</v>
      </c>
      <c r="K127" s="1" t="n">
        <v>247</v>
      </c>
      <c r="N127" s="1" t="n">
        <v>2</v>
      </c>
      <c r="O127" s="2" t="n">
        <v>22</v>
      </c>
      <c r="P127" s="1" t="n">
        <v>3</v>
      </c>
      <c r="Q127" s="1" t="n">
        <v>270</v>
      </c>
      <c r="U127" s="3" t="n">
        <v>16</v>
      </c>
      <c r="V127" s="1" t="n">
        <v>4</v>
      </c>
      <c r="W127" s="1" t="n">
        <v>288</v>
      </c>
    </row>
    <row r="128" customFormat="false" ht="23.85" hidden="false" customHeight="false" outlineLevel="0" collapsed="false">
      <c r="A128" s="24" t="s">
        <v>1203</v>
      </c>
      <c r="B128" s="24"/>
      <c r="C128" s="1" t="n">
        <v>1</v>
      </c>
      <c r="D128" s="1" t="n">
        <v>216</v>
      </c>
      <c r="I128" s="2" t="n">
        <v>47</v>
      </c>
      <c r="K128" s="1" t="n">
        <v>228</v>
      </c>
      <c r="N128" s="1" t="n">
        <v>5</v>
      </c>
      <c r="O128" s="2" t="n">
        <v>47</v>
      </c>
      <c r="P128" s="1" t="n">
        <v>1</v>
      </c>
      <c r="Q128" s="1" t="n">
        <v>211</v>
      </c>
      <c r="R128" s="1" t="n">
        <v>1</v>
      </c>
      <c r="T128" s="1" t="n">
        <v>1</v>
      </c>
      <c r="U128" s="3" t="n">
        <v>48</v>
      </c>
      <c r="V128" s="1" t="n">
        <v>2</v>
      </c>
      <c r="W128" s="1" t="n">
        <v>163</v>
      </c>
      <c r="X128" s="1" t="n">
        <v>1</v>
      </c>
      <c r="Z128" s="1" t="n">
        <v>50</v>
      </c>
    </row>
    <row r="129" customFormat="false" ht="13.8" hidden="false" customHeight="false" outlineLevel="0" collapsed="false">
      <c r="A129" s="24" t="s">
        <v>1204</v>
      </c>
      <c r="B129" s="24"/>
      <c r="D129" s="1" t="n">
        <v>462</v>
      </c>
      <c r="G129" s="1" t="n">
        <v>57</v>
      </c>
      <c r="I129" s="2" t="n">
        <v>50</v>
      </c>
      <c r="K129" s="1" t="n">
        <v>464</v>
      </c>
      <c r="L129" s="1" t="n">
        <v>1</v>
      </c>
      <c r="N129" s="1" t="n">
        <v>82</v>
      </c>
      <c r="O129" s="2" t="n">
        <v>50</v>
      </c>
      <c r="P129" s="1" t="n">
        <v>4</v>
      </c>
      <c r="Q129" s="1" t="n">
        <v>446</v>
      </c>
      <c r="R129" s="1" t="n">
        <v>2</v>
      </c>
      <c r="T129" s="1" t="n">
        <v>127</v>
      </c>
      <c r="U129" s="3" t="n">
        <v>51</v>
      </c>
      <c r="V129" s="1" t="n">
        <v>2</v>
      </c>
      <c r="W129" s="1" t="n">
        <v>377</v>
      </c>
      <c r="X129" s="1" t="n">
        <v>2</v>
      </c>
      <c r="Z129" s="1" t="n">
        <v>143</v>
      </c>
    </row>
    <row r="130" customFormat="false" ht="13.8" hidden="false" customHeight="false" outlineLevel="0" collapsed="false">
      <c r="A130" s="24" t="s">
        <v>1205</v>
      </c>
      <c r="B130" s="24"/>
      <c r="C130" s="1" t="n">
        <v>353</v>
      </c>
      <c r="D130" s="1" t="n">
        <v>3</v>
      </c>
      <c r="I130" s="2" t="n">
        <v>52</v>
      </c>
      <c r="J130" s="1" t="n">
        <v>370</v>
      </c>
      <c r="K130" s="1" t="n">
        <v>3</v>
      </c>
      <c r="O130" s="2" t="n">
        <v>52</v>
      </c>
      <c r="P130" s="1" t="n">
        <v>397</v>
      </c>
      <c r="Q130" s="1" t="n">
        <v>2</v>
      </c>
      <c r="U130" s="3" t="n">
        <v>53</v>
      </c>
      <c r="V130" s="1" t="n">
        <v>391</v>
      </c>
      <c r="W130" s="1" t="n">
        <v>1</v>
      </c>
    </row>
    <row r="132" customFormat="false" ht="13.8" hidden="false" customHeight="false" outlineLevel="0" collapsed="false">
      <c r="A132" s="12" t="s">
        <v>1206</v>
      </c>
      <c r="B132" s="12"/>
      <c r="C132" s="1" t="n">
        <f aca="false">SUM(C133:C188)</f>
        <v>23005</v>
      </c>
      <c r="D132" s="1" t="n">
        <f aca="false">SUM(D133:D188)</f>
        <v>2701</v>
      </c>
      <c r="E132" s="1" t="n">
        <f aca="false">SUM(E133:E188)</f>
        <v>162</v>
      </c>
      <c r="F132" s="1" t="n">
        <f aca="false">SUM(F133:F188)</f>
        <v>10</v>
      </c>
      <c r="G132" s="1" t="n">
        <f aca="false">SUM(G133:G188)</f>
        <v>11</v>
      </c>
      <c r="H132" s="1" t="n">
        <f aca="false">SUM(H133:H188)</f>
        <v>51</v>
      </c>
      <c r="I132" s="1" t="n">
        <f aca="false">SUM(I133:I188)</f>
        <v>1540</v>
      </c>
      <c r="J132" s="1" t="n">
        <f aca="false">SUM(J133:J188)</f>
        <v>25918</v>
      </c>
      <c r="K132" s="1" t="n">
        <f aca="false">SUM(K133:K188)</f>
        <v>2892</v>
      </c>
      <c r="L132" s="1" t="n">
        <f aca="false">SUM(L133:L188)</f>
        <v>1141</v>
      </c>
      <c r="M132" s="1" t="n">
        <f aca="false">SUM(M133:M188)</f>
        <v>33</v>
      </c>
      <c r="N132" s="1" t="n">
        <f aca="false">SUM(N133:N188)</f>
        <v>68</v>
      </c>
      <c r="O132" s="1" t="n">
        <f aca="false">SUM(O133:O188)</f>
        <v>1540</v>
      </c>
      <c r="P132" s="1" t="n">
        <f aca="false">SUM(P133:P188)</f>
        <v>28784</v>
      </c>
      <c r="Q132" s="1" t="n">
        <f aca="false">SUM(Q133:Q188)</f>
        <v>2894</v>
      </c>
      <c r="R132" s="1" t="n">
        <f aca="false">SUM(R133:R188)</f>
        <v>782</v>
      </c>
      <c r="S132" s="1" t="n">
        <f aca="false">SUM(S133:S188)</f>
        <v>30</v>
      </c>
      <c r="T132" s="1" t="n">
        <f aca="false">SUM(T133:T188)</f>
        <v>68</v>
      </c>
      <c r="U132" s="1" t="n">
        <f aca="false">SUM(U133:U188)</f>
        <v>1540</v>
      </c>
      <c r="V132" s="1" t="n">
        <f aca="false">SUM(V133:V188)</f>
        <v>32671</v>
      </c>
      <c r="W132" s="1" t="n">
        <f aca="false">SUM(W133:W188)</f>
        <v>2599</v>
      </c>
      <c r="X132" s="1" t="n">
        <f aca="false">SUM(X133:X188)</f>
        <v>83</v>
      </c>
      <c r="Y132" s="1" t="n">
        <f aca="false">SUM(Y133:Y188)</f>
        <v>17</v>
      </c>
      <c r="Z132" s="1" t="n">
        <f aca="false">SUM(Z133:Z188)</f>
        <v>66</v>
      </c>
      <c r="AA132" s="1" t="n">
        <f aca="false">SUM(AA133:AA158)</f>
        <v>0</v>
      </c>
      <c r="AB132" s="1" t="n">
        <f aca="false">SUM(AB133:AB158)</f>
        <v>3501</v>
      </c>
      <c r="AC132" s="1" t="n">
        <f aca="false">SUM(AC133:AC158)</f>
        <v>5921</v>
      </c>
      <c r="AD132" s="1" t="n">
        <f aca="false">SUM(AD133:AD158)</f>
        <v>1986</v>
      </c>
      <c r="AE132" s="1" t="n">
        <f aca="false">SUM(AE133:AE158)</f>
        <v>86</v>
      </c>
      <c r="AF132" s="1" t="n">
        <f aca="false">SUM(AF133:AF158)</f>
        <v>0</v>
      </c>
    </row>
    <row r="133" customFormat="false" ht="13.8" hidden="false" customHeight="false" outlineLevel="0" collapsed="false">
      <c r="A133" s="1" t="s">
        <v>1207</v>
      </c>
      <c r="C133" s="1" t="n">
        <v>288</v>
      </c>
      <c r="I133" s="2" t="n">
        <v>1</v>
      </c>
      <c r="J133" s="1" t="n">
        <v>343</v>
      </c>
      <c r="K133" s="1" t="n">
        <v>1</v>
      </c>
      <c r="L133" s="1" t="n">
        <v>6</v>
      </c>
      <c r="O133" s="2" t="n">
        <v>1</v>
      </c>
      <c r="P133" s="1" t="n">
        <v>428</v>
      </c>
      <c r="U133" s="3" t="n">
        <v>1</v>
      </c>
      <c r="V133" s="1" t="n">
        <v>546</v>
      </c>
      <c r="Z133" s="1" t="n">
        <v>1</v>
      </c>
      <c r="AB133" s="1" t="n">
        <v>227</v>
      </c>
      <c r="AC133" s="1" t="n">
        <v>206</v>
      </c>
      <c r="AD133" s="1" t="n">
        <v>1010</v>
      </c>
      <c r="AE133" s="1" t="n">
        <v>5</v>
      </c>
    </row>
    <row r="134" customFormat="false" ht="13.8" hidden="false" customHeight="false" outlineLevel="0" collapsed="false">
      <c r="A134" s="1" t="s">
        <v>1208</v>
      </c>
      <c r="C134" s="1" t="n">
        <v>241</v>
      </c>
      <c r="I134" s="2" t="n">
        <v>9</v>
      </c>
      <c r="J134" s="1" t="n">
        <v>82</v>
      </c>
      <c r="K134" s="1" t="n">
        <v>7</v>
      </c>
      <c r="L134" s="1" t="n">
        <v>201</v>
      </c>
      <c r="M134" s="1" t="n">
        <v>2</v>
      </c>
      <c r="O134" s="2" t="n">
        <v>9</v>
      </c>
      <c r="P134" s="1" t="n">
        <v>104</v>
      </c>
      <c r="Q134" s="1" t="n">
        <v>8</v>
      </c>
      <c r="R134" s="1" t="n">
        <v>209</v>
      </c>
      <c r="U134" s="3" t="n">
        <v>8</v>
      </c>
      <c r="V134" s="1" t="n">
        <v>320</v>
      </c>
      <c r="X134" s="1" t="n">
        <v>3</v>
      </c>
      <c r="AB134" s="1" t="n">
        <v>113</v>
      </c>
      <c r="AC134" s="1" t="n">
        <v>144</v>
      </c>
      <c r="AD134" s="1" t="n">
        <v>392</v>
      </c>
      <c r="AE134" s="1" t="n">
        <v>0</v>
      </c>
    </row>
    <row r="135" customFormat="false" ht="13.8" hidden="false" customHeight="false" outlineLevel="0" collapsed="false">
      <c r="A135" s="1" t="s">
        <v>1209</v>
      </c>
      <c r="C135" s="1" t="n">
        <v>6</v>
      </c>
      <c r="D135" s="1" t="n">
        <v>195</v>
      </c>
      <c r="E135" s="1" t="n">
        <v>3</v>
      </c>
      <c r="I135" s="2" t="n">
        <v>39</v>
      </c>
      <c r="J135" s="1" t="n">
        <v>38</v>
      </c>
      <c r="K135" s="1" t="n">
        <v>186</v>
      </c>
      <c r="O135" s="2" t="n">
        <v>39</v>
      </c>
      <c r="P135" s="1" t="n">
        <v>21</v>
      </c>
      <c r="Q135" s="1" t="n">
        <v>187</v>
      </c>
      <c r="U135" s="3" t="n">
        <v>39</v>
      </c>
      <c r="V135" s="1" t="n">
        <v>9</v>
      </c>
      <c r="W135" s="1" t="n">
        <v>188</v>
      </c>
      <c r="X135" s="1" t="n">
        <v>1</v>
      </c>
    </row>
    <row r="136" customFormat="false" ht="13.8" hidden="false" customHeight="false" outlineLevel="0" collapsed="false">
      <c r="A136" s="1" t="s">
        <v>1210</v>
      </c>
      <c r="C136" s="1" t="n">
        <v>1054</v>
      </c>
      <c r="D136" s="1" t="n">
        <v>11</v>
      </c>
      <c r="I136" s="2" t="n">
        <v>2</v>
      </c>
      <c r="J136" s="1" t="n">
        <v>1230</v>
      </c>
      <c r="K136" s="1" t="n">
        <v>77</v>
      </c>
      <c r="L136" s="1" t="n">
        <v>2</v>
      </c>
      <c r="N136" s="1" t="n">
        <v>1</v>
      </c>
      <c r="O136" s="2" t="n">
        <v>2</v>
      </c>
      <c r="P136" s="1" t="n">
        <v>1311</v>
      </c>
      <c r="Q136" s="1" t="n">
        <v>64</v>
      </c>
      <c r="R136" s="1" t="n">
        <v>1</v>
      </c>
      <c r="T136" s="1" t="n">
        <v>6</v>
      </c>
      <c r="U136" s="3" t="n">
        <v>33</v>
      </c>
      <c r="V136" s="0" t="n">
        <v>1701</v>
      </c>
      <c r="W136" s="0" t="n">
        <v>73</v>
      </c>
      <c r="X136" s="0" t="n">
        <v>2</v>
      </c>
      <c r="Y136" s="0" t="n">
        <v>1</v>
      </c>
      <c r="Z136" s="0" t="n">
        <v>3</v>
      </c>
      <c r="AB136" s="1" t="n">
        <v>710</v>
      </c>
      <c r="AC136" s="1" t="n">
        <v>1778</v>
      </c>
      <c r="AD136" s="1" t="n">
        <v>13</v>
      </c>
      <c r="AE136" s="1" t="n">
        <v>12</v>
      </c>
    </row>
    <row r="137" customFormat="false" ht="13.8" hidden="false" customHeight="false" outlineLevel="0" collapsed="false">
      <c r="A137" s="1" t="s">
        <v>1211</v>
      </c>
      <c r="C137" s="1" t="n">
        <v>122</v>
      </c>
      <c r="I137" s="2" t="n">
        <v>3</v>
      </c>
      <c r="J137" s="1" t="n">
        <v>154</v>
      </c>
      <c r="O137" s="2" t="n">
        <v>3</v>
      </c>
      <c r="P137" s="1" t="n">
        <v>197</v>
      </c>
      <c r="U137" s="3" t="n">
        <v>2</v>
      </c>
      <c r="V137" s="1" t="n">
        <v>275</v>
      </c>
      <c r="AB137" s="1" t="n">
        <v>109</v>
      </c>
      <c r="AC137" s="1" t="n">
        <v>130</v>
      </c>
      <c r="AD137" s="1" t="n">
        <v>538</v>
      </c>
      <c r="AE137" s="1" t="n">
        <v>14</v>
      </c>
    </row>
    <row r="138" customFormat="false" ht="13.8" hidden="false" customHeight="false" outlineLevel="0" collapsed="false">
      <c r="A138" s="1" t="s">
        <v>1212</v>
      </c>
      <c r="C138" s="1" t="n">
        <v>201</v>
      </c>
      <c r="D138" s="1" t="n">
        <v>7</v>
      </c>
      <c r="E138" s="1" t="n">
        <v>12</v>
      </c>
      <c r="I138" s="2" t="n">
        <v>45</v>
      </c>
      <c r="J138" s="1" t="n">
        <v>256</v>
      </c>
      <c r="K138" s="1" t="n">
        <v>2</v>
      </c>
      <c r="L138" s="1" t="n">
        <v>2</v>
      </c>
      <c r="M138" s="1" t="n">
        <v>1</v>
      </c>
      <c r="O138" s="2" t="n">
        <v>45</v>
      </c>
      <c r="P138" s="1" t="n">
        <v>279</v>
      </c>
      <c r="U138" s="3" t="n">
        <v>46</v>
      </c>
      <c r="V138" s="1" t="n">
        <v>377</v>
      </c>
      <c r="W138" s="1" t="n">
        <v>16</v>
      </c>
      <c r="Y138" s="1" t="n">
        <v>3</v>
      </c>
    </row>
    <row r="139" customFormat="false" ht="13.8" hidden="false" customHeight="false" outlineLevel="0" collapsed="false">
      <c r="A139" s="1" t="s">
        <v>1213</v>
      </c>
      <c r="C139" s="1" t="n">
        <v>424</v>
      </c>
      <c r="D139" s="1" t="n">
        <v>1</v>
      </c>
      <c r="I139" s="2" t="n">
        <v>4</v>
      </c>
      <c r="J139" s="1" t="n">
        <v>500</v>
      </c>
      <c r="K139" s="1" t="n">
        <v>2</v>
      </c>
      <c r="O139" s="2" t="n">
        <v>4</v>
      </c>
      <c r="P139" s="1" t="n">
        <v>562</v>
      </c>
      <c r="Q139" s="1" t="n">
        <v>6</v>
      </c>
      <c r="R139" s="1" t="n">
        <v>1</v>
      </c>
      <c r="U139" s="3" t="n">
        <v>3</v>
      </c>
      <c r="V139" s="1" t="n">
        <v>534</v>
      </c>
      <c r="W139" s="1" t="n">
        <v>10</v>
      </c>
      <c r="Z139" s="1" t="n">
        <v>1</v>
      </c>
      <c r="AB139" s="1" t="n">
        <v>1333</v>
      </c>
      <c r="AC139" s="1" t="n">
        <v>13</v>
      </c>
      <c r="AD139" s="1" t="n">
        <v>0</v>
      </c>
      <c r="AE139" s="1" t="n">
        <v>1</v>
      </c>
    </row>
    <row r="140" customFormat="false" ht="13.8" hidden="false" customHeight="false" outlineLevel="0" collapsed="false">
      <c r="A140" s="1" t="s">
        <v>1214</v>
      </c>
      <c r="C140" s="1" t="n">
        <v>253</v>
      </c>
      <c r="I140" s="2" t="n">
        <v>5</v>
      </c>
      <c r="J140" s="1" t="n">
        <v>372</v>
      </c>
      <c r="L140" s="1" t="n">
        <v>1</v>
      </c>
      <c r="O140" s="2" t="n">
        <v>5</v>
      </c>
      <c r="P140" s="1" t="n">
        <v>386</v>
      </c>
      <c r="U140" s="3" t="n">
        <v>4</v>
      </c>
      <c r="V140" s="1" t="n">
        <v>422</v>
      </c>
    </row>
    <row r="141" customFormat="false" ht="13.8" hidden="false" customHeight="false" outlineLevel="0" collapsed="false">
      <c r="A141" s="1" t="s">
        <v>1215</v>
      </c>
      <c r="C141" s="1" t="n">
        <v>277</v>
      </c>
      <c r="D141" s="1" t="n">
        <v>5</v>
      </c>
      <c r="I141" s="2" t="n">
        <v>13</v>
      </c>
      <c r="J141" s="1" t="n">
        <v>356</v>
      </c>
      <c r="O141" s="2" t="n">
        <v>13</v>
      </c>
      <c r="P141" s="1" t="n">
        <v>442</v>
      </c>
      <c r="Q141" s="1" t="n">
        <v>10</v>
      </c>
      <c r="U141" s="3" t="n">
        <v>14</v>
      </c>
      <c r="V141" s="1" t="n">
        <v>401</v>
      </c>
      <c r="W141" s="1" t="n">
        <v>2</v>
      </c>
    </row>
    <row r="142" customFormat="false" ht="13.8" hidden="false" customHeight="false" outlineLevel="0" collapsed="false">
      <c r="A142" s="1" t="s">
        <v>1216</v>
      </c>
      <c r="C142" s="1" t="n">
        <v>182</v>
      </c>
      <c r="I142" s="2" t="n">
        <v>10</v>
      </c>
      <c r="J142" s="1" t="n">
        <v>251</v>
      </c>
      <c r="O142" s="2" t="n">
        <v>10</v>
      </c>
      <c r="P142" s="1" t="n">
        <v>274</v>
      </c>
      <c r="U142" s="3" t="n">
        <v>11</v>
      </c>
      <c r="V142" s="1" t="n">
        <v>311</v>
      </c>
    </row>
    <row r="143" customFormat="false" ht="13.8" hidden="false" customHeight="false" outlineLevel="0" collapsed="false">
      <c r="A143" s="1" t="s">
        <v>1217</v>
      </c>
      <c r="C143" s="1" t="n">
        <v>353</v>
      </c>
      <c r="I143" s="2" t="n">
        <v>11</v>
      </c>
      <c r="J143" s="1" t="n">
        <v>505</v>
      </c>
      <c r="K143" s="1" t="n">
        <v>2</v>
      </c>
      <c r="O143" s="2" t="n">
        <v>11</v>
      </c>
      <c r="P143" s="1" t="n">
        <v>617</v>
      </c>
      <c r="Q143" s="1" t="n">
        <v>1</v>
      </c>
      <c r="U143" s="3" t="n">
        <v>12</v>
      </c>
      <c r="V143" s="1" t="n">
        <v>713</v>
      </c>
      <c r="W143" s="1" t="n">
        <v>1</v>
      </c>
    </row>
    <row r="144" customFormat="false" ht="13.8" hidden="false" customHeight="false" outlineLevel="0" collapsed="false">
      <c r="A144" s="1" t="s">
        <v>1218</v>
      </c>
      <c r="C144" s="1" t="n">
        <v>321</v>
      </c>
      <c r="D144" s="1" t="n">
        <v>4</v>
      </c>
      <c r="E144" s="1" t="n">
        <v>98</v>
      </c>
      <c r="I144" s="2" t="n">
        <v>12</v>
      </c>
      <c r="J144" s="1" t="n">
        <v>310</v>
      </c>
      <c r="K144" s="1" t="n">
        <v>1</v>
      </c>
      <c r="L144" s="1" t="n">
        <v>170</v>
      </c>
      <c r="O144" s="2" t="n">
        <v>12</v>
      </c>
      <c r="P144" s="1" t="n">
        <v>383</v>
      </c>
      <c r="Q144" s="1" t="n">
        <v>2</v>
      </c>
      <c r="R144" s="1" t="n">
        <v>51</v>
      </c>
      <c r="U144" s="3" t="n">
        <v>13</v>
      </c>
      <c r="V144" s="1" t="n">
        <v>452</v>
      </c>
      <c r="W144" s="1" t="n">
        <v>4</v>
      </c>
      <c r="X144" s="1" t="n">
        <v>11</v>
      </c>
      <c r="AB144" s="1" t="n">
        <v>595</v>
      </c>
      <c r="AC144" s="1" t="n">
        <v>1307</v>
      </c>
      <c r="AD144" s="1" t="n">
        <v>20</v>
      </c>
      <c r="AE144" s="1" t="n">
        <v>49</v>
      </c>
    </row>
    <row r="145" customFormat="false" ht="13.8" hidden="false" customHeight="false" outlineLevel="0" collapsed="false">
      <c r="A145" s="1" t="s">
        <v>1219</v>
      </c>
      <c r="C145" s="1" t="n">
        <v>369</v>
      </c>
      <c r="D145" s="1" t="n">
        <v>2</v>
      </c>
      <c r="I145" s="2" t="n">
        <v>6</v>
      </c>
      <c r="J145" s="1" t="n">
        <v>466</v>
      </c>
      <c r="K145" s="1" t="n">
        <v>1</v>
      </c>
      <c r="O145" s="2" t="n">
        <v>6</v>
      </c>
      <c r="P145" s="1" t="n">
        <v>461</v>
      </c>
      <c r="U145" s="3" t="n">
        <v>5</v>
      </c>
      <c r="V145" s="1" t="n">
        <v>486</v>
      </c>
      <c r="W145" s="1" t="n">
        <v>1</v>
      </c>
      <c r="AB145" s="1" t="n">
        <v>414</v>
      </c>
      <c r="AC145" s="13" t="n">
        <v>2343</v>
      </c>
      <c r="AD145" s="1" t="n">
        <v>13</v>
      </c>
      <c r="AE145" s="1" t="n">
        <v>5</v>
      </c>
    </row>
    <row r="146" customFormat="false" ht="13.8" hidden="false" customHeight="false" outlineLevel="0" collapsed="false">
      <c r="A146" s="1" t="s">
        <v>1220</v>
      </c>
      <c r="C146" s="1" t="n">
        <v>495</v>
      </c>
      <c r="D146" s="1" t="n">
        <v>3</v>
      </c>
      <c r="I146" s="2" t="n">
        <v>17</v>
      </c>
      <c r="J146" s="1" t="n">
        <v>589</v>
      </c>
      <c r="O146" s="2" t="n">
        <v>17</v>
      </c>
      <c r="P146" s="1" t="n">
        <v>613</v>
      </c>
      <c r="T146" s="1" t="n">
        <v>1</v>
      </c>
      <c r="U146" s="3" t="n">
        <v>18</v>
      </c>
      <c r="V146" s="1" t="n">
        <v>589</v>
      </c>
    </row>
    <row r="147" customFormat="false" ht="13.8" hidden="false" customHeight="false" outlineLevel="0" collapsed="false">
      <c r="A147" s="1" t="s">
        <v>1221</v>
      </c>
      <c r="C147" s="1" t="n">
        <v>290</v>
      </c>
      <c r="D147" s="1" t="n">
        <v>1</v>
      </c>
      <c r="I147" s="2" t="n">
        <v>38</v>
      </c>
      <c r="J147" s="1" t="n">
        <v>349</v>
      </c>
      <c r="O147" s="2" t="n">
        <v>38</v>
      </c>
      <c r="P147" s="1" t="n">
        <v>360</v>
      </c>
      <c r="Q147" s="1" t="n">
        <v>3</v>
      </c>
      <c r="U147" s="3" t="n">
        <v>38</v>
      </c>
      <c r="V147" s="1" t="n">
        <v>372</v>
      </c>
    </row>
    <row r="148" customFormat="false" ht="13.8" hidden="false" customHeight="false" outlineLevel="0" collapsed="false">
      <c r="A148" s="1" t="s">
        <v>1222</v>
      </c>
      <c r="C148" s="1" t="n">
        <v>294</v>
      </c>
      <c r="I148" s="2" t="n">
        <v>47</v>
      </c>
      <c r="J148" s="1" t="n">
        <v>340</v>
      </c>
      <c r="O148" s="2" t="n">
        <v>47</v>
      </c>
      <c r="P148" s="1" t="n">
        <v>318</v>
      </c>
      <c r="U148" s="3" t="n">
        <v>48</v>
      </c>
      <c r="V148" s="1" t="n">
        <v>342</v>
      </c>
    </row>
    <row r="149" customFormat="false" ht="13.8" hidden="false" customHeight="false" outlineLevel="0" collapsed="false">
      <c r="A149" s="1" t="s">
        <v>1223</v>
      </c>
      <c r="C149" s="1" t="n">
        <v>236</v>
      </c>
      <c r="F149" s="1" t="n">
        <v>1</v>
      </c>
      <c r="I149" s="2" t="n">
        <v>19</v>
      </c>
      <c r="J149" s="1" t="n">
        <v>236</v>
      </c>
      <c r="K149" s="1" t="n">
        <v>1</v>
      </c>
      <c r="O149" s="2" t="n">
        <v>19</v>
      </c>
      <c r="P149" s="1" t="n">
        <v>243</v>
      </c>
      <c r="U149" s="3" t="n">
        <v>20</v>
      </c>
      <c r="V149" s="1" t="n">
        <v>236</v>
      </c>
    </row>
    <row r="150" customFormat="false" ht="13.8" hidden="false" customHeight="false" outlineLevel="0" collapsed="false">
      <c r="A150" s="1" t="s">
        <v>1224</v>
      </c>
      <c r="C150" s="1" t="n">
        <v>718</v>
      </c>
      <c r="D150" s="1" t="n">
        <v>9</v>
      </c>
      <c r="E150" s="1" t="n">
        <v>1</v>
      </c>
      <c r="F150" s="1" t="n">
        <v>1</v>
      </c>
      <c r="G150" s="1" t="n">
        <v>1</v>
      </c>
      <c r="H150" s="1" t="n">
        <v>51</v>
      </c>
      <c r="I150" s="2" t="n">
        <v>20</v>
      </c>
      <c r="J150" s="1" t="n">
        <v>837</v>
      </c>
      <c r="K150" s="1" t="n">
        <v>14</v>
      </c>
      <c r="L150" s="1" t="n">
        <v>8</v>
      </c>
      <c r="N150" s="1" t="n">
        <v>2</v>
      </c>
      <c r="O150" s="2" t="n">
        <v>20</v>
      </c>
      <c r="P150" s="1" t="n">
        <v>865</v>
      </c>
      <c r="Q150" s="1" t="n">
        <v>3</v>
      </c>
      <c r="R150" s="1" t="n">
        <v>1</v>
      </c>
      <c r="U150" s="3" t="n">
        <v>21</v>
      </c>
      <c r="V150" s="1" t="n">
        <v>961</v>
      </c>
      <c r="W150" s="1" t="n">
        <v>8</v>
      </c>
      <c r="Z150" s="1" t="n">
        <v>3</v>
      </c>
    </row>
    <row r="151" customFormat="false" ht="13.8" hidden="false" customHeight="false" outlineLevel="0" collapsed="false">
      <c r="A151" s="1" t="s">
        <v>1225</v>
      </c>
      <c r="C151" s="1" t="n">
        <v>108</v>
      </c>
      <c r="D151" s="1" t="n">
        <v>2</v>
      </c>
      <c r="I151" s="2" t="n">
        <v>21</v>
      </c>
      <c r="J151" s="1" t="n">
        <v>122</v>
      </c>
      <c r="K151" s="1" t="n">
        <v>1</v>
      </c>
      <c r="O151" s="2" t="n">
        <v>21</v>
      </c>
      <c r="P151" s="1" t="n">
        <v>157</v>
      </c>
      <c r="Q151" s="1" t="n">
        <v>1</v>
      </c>
      <c r="U151" s="3" t="n">
        <v>9</v>
      </c>
      <c r="V151" s="1" t="n">
        <v>233</v>
      </c>
      <c r="W151" s="1" t="n">
        <v>1</v>
      </c>
    </row>
    <row r="152" customFormat="false" ht="13.8" hidden="false" customHeight="false" outlineLevel="0" collapsed="false">
      <c r="A152" s="1" t="s">
        <v>1226</v>
      </c>
      <c r="C152" s="1" t="n">
        <v>4</v>
      </c>
      <c r="D152" s="1" t="n">
        <v>401</v>
      </c>
      <c r="E152" s="1" t="n">
        <v>5</v>
      </c>
      <c r="I152" s="2" t="n">
        <v>22</v>
      </c>
      <c r="J152" s="1" t="n">
        <v>4</v>
      </c>
      <c r="K152" s="1" t="n">
        <v>363</v>
      </c>
      <c r="L152" s="1" t="n">
        <v>7</v>
      </c>
      <c r="N152" s="1" t="n">
        <v>1</v>
      </c>
      <c r="O152" s="2" t="n">
        <v>22</v>
      </c>
      <c r="P152" s="1" t="n">
        <v>3</v>
      </c>
      <c r="Q152" s="1" t="n">
        <v>371</v>
      </c>
      <c r="R152" s="1" t="n">
        <v>3</v>
      </c>
      <c r="T152" s="1" t="n">
        <v>1</v>
      </c>
      <c r="U152" s="3" t="n">
        <v>22</v>
      </c>
      <c r="V152" s="1" t="n">
        <v>10</v>
      </c>
      <c r="W152" s="1" t="n">
        <v>355</v>
      </c>
      <c r="X152" s="1" t="n">
        <v>1</v>
      </c>
    </row>
    <row r="153" customFormat="false" ht="13.8" hidden="false" customHeight="false" outlineLevel="0" collapsed="false">
      <c r="A153" s="1" t="s">
        <v>1227</v>
      </c>
      <c r="C153" s="1" t="n">
        <v>264</v>
      </c>
      <c r="I153" s="2" t="n">
        <v>23</v>
      </c>
      <c r="J153" s="1" t="n">
        <v>344</v>
      </c>
      <c r="K153" s="1" t="n">
        <v>1</v>
      </c>
      <c r="M153" s="1" t="n">
        <v>1</v>
      </c>
      <c r="O153" s="2" t="n">
        <v>23</v>
      </c>
      <c r="P153" s="1" t="n">
        <v>418</v>
      </c>
      <c r="U153" s="3" t="n">
        <v>23</v>
      </c>
      <c r="V153" s="1" t="n">
        <v>465</v>
      </c>
    </row>
    <row r="154" customFormat="false" ht="13.8" hidden="false" customHeight="false" outlineLevel="0" collapsed="false">
      <c r="A154" s="1" t="s">
        <v>1228</v>
      </c>
      <c r="C154" s="1" t="n">
        <v>103</v>
      </c>
      <c r="D154" s="1" t="n">
        <v>1</v>
      </c>
      <c r="I154" s="2" t="n">
        <v>24</v>
      </c>
      <c r="J154" s="1" t="n">
        <v>112</v>
      </c>
      <c r="K154" s="1" t="n">
        <v>1</v>
      </c>
      <c r="L154" s="1" t="n">
        <v>5</v>
      </c>
      <c r="O154" s="2" t="n">
        <v>24</v>
      </c>
      <c r="P154" s="1" t="n">
        <v>107</v>
      </c>
      <c r="U154" s="3" t="n">
        <v>24</v>
      </c>
      <c r="V154" s="1" t="n">
        <v>142</v>
      </c>
    </row>
    <row r="155" customFormat="false" ht="13.8" hidden="false" customHeight="false" outlineLevel="0" collapsed="false">
      <c r="A155" s="1" t="s">
        <v>1229</v>
      </c>
      <c r="C155" s="1" t="n">
        <v>10</v>
      </c>
      <c r="D155" s="1" t="n">
        <v>557</v>
      </c>
      <c r="E155" s="1" t="n">
        <v>5</v>
      </c>
      <c r="I155" s="2" t="n">
        <v>25</v>
      </c>
      <c r="J155" s="1" t="n">
        <v>9</v>
      </c>
      <c r="K155" s="1" t="n">
        <v>648</v>
      </c>
      <c r="L155" s="1" t="n">
        <v>13</v>
      </c>
      <c r="O155" s="2" t="n">
        <v>25</v>
      </c>
      <c r="P155" s="1" t="n">
        <v>7</v>
      </c>
      <c r="Q155" s="1" t="n">
        <v>711</v>
      </c>
      <c r="R155" s="1" t="n">
        <v>17</v>
      </c>
      <c r="U155" s="3" t="n">
        <v>43</v>
      </c>
      <c r="V155" s="1" t="n">
        <v>66</v>
      </c>
      <c r="W155" s="1" t="n">
        <v>641</v>
      </c>
      <c r="X155" s="1" t="n">
        <v>12</v>
      </c>
    </row>
    <row r="156" customFormat="false" ht="13.8" hidden="false" customHeight="false" outlineLevel="0" collapsed="false">
      <c r="A156" s="1" t="s">
        <v>1230</v>
      </c>
      <c r="C156" s="1" t="n">
        <v>189</v>
      </c>
      <c r="D156" s="1" t="n">
        <v>6</v>
      </c>
      <c r="E156" s="1" t="n">
        <v>5</v>
      </c>
      <c r="I156" s="2" t="n">
        <v>26</v>
      </c>
      <c r="J156" s="1" t="n">
        <v>146</v>
      </c>
      <c r="K156" s="1" t="n">
        <v>3</v>
      </c>
      <c r="L156" s="1" t="n">
        <v>4</v>
      </c>
      <c r="O156" s="2" t="n">
        <v>26</v>
      </c>
      <c r="P156" s="1" t="n">
        <v>138</v>
      </c>
      <c r="U156" s="3" t="n">
        <v>25</v>
      </c>
      <c r="V156" s="1" t="n">
        <v>148</v>
      </c>
    </row>
    <row r="157" customFormat="false" ht="13.8" hidden="false" customHeight="false" outlineLevel="0" collapsed="false">
      <c r="A157" s="1" t="s">
        <v>1231</v>
      </c>
      <c r="C157" s="1" t="n">
        <v>391</v>
      </c>
      <c r="D157" s="1" t="n">
        <v>1</v>
      </c>
      <c r="I157" s="2" t="n">
        <v>35</v>
      </c>
      <c r="J157" s="1" t="n">
        <v>385</v>
      </c>
      <c r="K157" s="1" t="n">
        <v>11</v>
      </c>
      <c r="L157" s="1" t="n">
        <v>16</v>
      </c>
      <c r="O157" s="2" t="n">
        <v>35</v>
      </c>
      <c r="P157" s="1" t="n">
        <v>209</v>
      </c>
      <c r="Q157" s="1" t="n">
        <v>14</v>
      </c>
      <c r="R157" s="1" t="n">
        <v>210</v>
      </c>
      <c r="S157" s="1" t="n">
        <v>1</v>
      </c>
      <c r="U157" s="3" t="n">
        <v>34</v>
      </c>
      <c r="V157" s="1" t="n">
        <v>439</v>
      </c>
      <c r="W157" s="1" t="n">
        <v>4</v>
      </c>
      <c r="X157" s="1" t="n">
        <v>4</v>
      </c>
    </row>
    <row r="158" customFormat="false" ht="13.8" hidden="false" customHeight="false" outlineLevel="0" collapsed="false">
      <c r="A158" s="1" t="s">
        <v>1232</v>
      </c>
      <c r="C158" s="1" t="n">
        <v>4259</v>
      </c>
      <c r="D158" s="1" t="n">
        <v>280</v>
      </c>
      <c r="E158" s="1" t="n">
        <v>20</v>
      </c>
      <c r="F158" s="1" t="n">
        <v>6</v>
      </c>
      <c r="G158" s="1" t="n">
        <v>8</v>
      </c>
      <c r="I158" s="2" t="n">
        <v>29</v>
      </c>
      <c r="J158" s="1" t="n">
        <v>4916</v>
      </c>
      <c r="K158" s="1" t="n">
        <v>317</v>
      </c>
      <c r="L158" s="1" t="n">
        <v>38</v>
      </c>
      <c r="M158" s="1" t="n">
        <v>24</v>
      </c>
      <c r="N158" s="1" t="n">
        <f aca="false">21+18</f>
        <v>39</v>
      </c>
      <c r="O158" s="2" t="n">
        <v>29</v>
      </c>
      <c r="P158" s="1" t="n">
        <v>5926</v>
      </c>
      <c r="Q158" s="1" t="n">
        <v>293</v>
      </c>
      <c r="R158" s="1" t="n">
        <v>39</v>
      </c>
      <c r="S158" s="1" t="n">
        <v>20</v>
      </c>
      <c r="T158" s="1" t="n">
        <v>51</v>
      </c>
      <c r="U158" s="3" t="n">
        <v>28</v>
      </c>
      <c r="V158" s="1" t="n">
        <v>6872</v>
      </c>
      <c r="W158" s="1" t="n">
        <v>195</v>
      </c>
      <c r="X158" s="1" t="n">
        <v>27</v>
      </c>
      <c r="Y158" s="1" t="n">
        <v>8</v>
      </c>
      <c r="Z158" s="1" t="n">
        <v>51</v>
      </c>
    </row>
    <row r="159" customFormat="false" ht="13.8" hidden="false" customHeight="false" outlineLevel="0" collapsed="false">
      <c r="A159" s="1" t="s">
        <v>1233</v>
      </c>
      <c r="C159" s="1" t="n">
        <v>8</v>
      </c>
      <c r="D159" s="1" t="n">
        <v>201</v>
      </c>
      <c r="E159" s="1" t="n">
        <v>1</v>
      </c>
      <c r="I159" s="2" t="n">
        <v>30</v>
      </c>
      <c r="J159" s="1" t="n">
        <v>7</v>
      </c>
      <c r="K159" s="1" t="n">
        <v>208</v>
      </c>
      <c r="O159" s="2" t="n">
        <v>30</v>
      </c>
      <c r="Q159" s="1" t="n">
        <v>200</v>
      </c>
      <c r="U159" s="3" t="n">
        <v>29</v>
      </c>
      <c r="V159" s="1" t="n">
        <v>9</v>
      </c>
      <c r="W159" s="1" t="n">
        <v>198</v>
      </c>
    </row>
    <row r="160" customFormat="false" ht="13.8" hidden="false" customHeight="false" outlineLevel="0" collapsed="false">
      <c r="A160" s="1" t="s">
        <v>1234</v>
      </c>
      <c r="C160" s="1" t="n">
        <v>342</v>
      </c>
      <c r="D160" s="1" t="n">
        <v>9</v>
      </c>
      <c r="G160" s="1" t="n">
        <v>1</v>
      </c>
      <c r="I160" s="2" t="n">
        <v>32</v>
      </c>
      <c r="J160" s="1" t="n">
        <v>389</v>
      </c>
      <c r="K160" s="1" t="n">
        <v>10</v>
      </c>
      <c r="O160" s="2" t="n">
        <v>32</v>
      </c>
      <c r="P160" s="1" t="n">
        <v>454</v>
      </c>
      <c r="Q160" s="1" t="n">
        <v>2</v>
      </c>
      <c r="T160" s="1" t="n">
        <v>6</v>
      </c>
      <c r="U160" s="3" t="n">
        <v>41</v>
      </c>
      <c r="V160" s="1" t="n">
        <v>525</v>
      </c>
      <c r="X160" s="1" t="n">
        <v>1</v>
      </c>
    </row>
    <row r="161" customFormat="false" ht="13.8" hidden="false" customHeight="false" outlineLevel="0" collapsed="false">
      <c r="A161" s="1" t="s">
        <v>1235</v>
      </c>
      <c r="C161" s="1" t="n">
        <v>704</v>
      </c>
      <c r="I161" s="2" t="n">
        <v>14</v>
      </c>
      <c r="J161" s="1" t="n">
        <v>829</v>
      </c>
      <c r="K161" s="1" t="n">
        <v>1</v>
      </c>
      <c r="O161" s="2" t="n">
        <v>14</v>
      </c>
      <c r="P161" s="1" t="n">
        <v>842</v>
      </c>
      <c r="S161" s="1" t="n">
        <v>1</v>
      </c>
      <c r="U161" s="3" t="n">
        <v>10</v>
      </c>
      <c r="V161" s="1" t="n">
        <v>983</v>
      </c>
      <c r="W161" s="1" t="n">
        <v>3</v>
      </c>
    </row>
    <row r="162" customFormat="false" ht="13.8" hidden="false" customHeight="false" outlineLevel="0" collapsed="false">
      <c r="A162" s="1" t="s">
        <v>1236</v>
      </c>
      <c r="C162" s="1" t="n">
        <v>672</v>
      </c>
      <c r="D162" s="1" t="n">
        <v>39</v>
      </c>
      <c r="I162" s="2" t="n">
        <v>43</v>
      </c>
      <c r="J162" s="1" t="n">
        <v>777</v>
      </c>
      <c r="K162" s="1" t="n">
        <v>13</v>
      </c>
      <c r="L162" s="1" t="n">
        <v>1</v>
      </c>
      <c r="O162" s="2" t="n">
        <v>43</v>
      </c>
      <c r="P162" s="1" t="n">
        <v>798</v>
      </c>
      <c r="Q162" s="1" t="n">
        <v>31</v>
      </c>
      <c r="U162" s="3" t="n">
        <v>44</v>
      </c>
      <c r="V162" s="1" t="n">
        <v>770</v>
      </c>
      <c r="W162" s="1" t="n">
        <v>11</v>
      </c>
      <c r="X162" s="1" t="n">
        <v>1</v>
      </c>
      <c r="Z162" s="1" t="n">
        <v>1</v>
      </c>
    </row>
    <row r="163" customFormat="false" ht="13.8" hidden="false" customHeight="false" outlineLevel="0" collapsed="false">
      <c r="A163" s="1" t="s">
        <v>1237</v>
      </c>
      <c r="C163" s="1" t="n">
        <v>292</v>
      </c>
      <c r="I163" s="2" t="n">
        <v>36</v>
      </c>
      <c r="J163" s="1" t="n">
        <v>365</v>
      </c>
      <c r="N163" s="1" t="n">
        <v>19</v>
      </c>
      <c r="O163" s="2" t="n">
        <v>36</v>
      </c>
      <c r="P163" s="1" t="n">
        <v>423</v>
      </c>
      <c r="U163" s="3" t="n">
        <v>35</v>
      </c>
      <c r="V163" s="1" t="n">
        <v>441</v>
      </c>
      <c r="W163" s="1" t="n">
        <v>1</v>
      </c>
    </row>
    <row r="164" customFormat="false" ht="13.8" hidden="false" customHeight="false" outlineLevel="0" collapsed="false">
      <c r="A164" s="1" t="s">
        <v>1238</v>
      </c>
      <c r="C164" s="1" t="n">
        <v>755</v>
      </c>
      <c r="D164" s="1" t="n">
        <v>17</v>
      </c>
      <c r="E164" s="1" t="n">
        <v>1</v>
      </c>
      <c r="I164" s="2" t="n">
        <v>18</v>
      </c>
      <c r="J164" s="1" t="n">
        <v>180</v>
      </c>
      <c r="K164" s="1" t="n">
        <v>26</v>
      </c>
      <c r="L164" s="1" t="n">
        <v>649</v>
      </c>
      <c r="M164" s="1" t="n">
        <v>3</v>
      </c>
      <c r="N164" s="1" t="n">
        <v>1</v>
      </c>
      <c r="O164" s="2" t="n">
        <v>18</v>
      </c>
      <c r="P164" s="1" t="n">
        <v>637</v>
      </c>
      <c r="Q164" s="1" t="n">
        <v>9</v>
      </c>
      <c r="R164" s="1" t="n">
        <v>244</v>
      </c>
      <c r="S164" s="1" t="n">
        <v>7</v>
      </c>
      <c r="T164" s="1" t="n">
        <v>2</v>
      </c>
      <c r="U164" s="3" t="n">
        <v>19</v>
      </c>
      <c r="V164" s="1" t="n">
        <v>861</v>
      </c>
      <c r="W164" s="1" t="n">
        <v>4</v>
      </c>
      <c r="X164" s="1" t="n">
        <v>10</v>
      </c>
      <c r="Y164" s="1" t="n">
        <v>3</v>
      </c>
    </row>
    <row r="165" customFormat="false" ht="13.8" hidden="false" customHeight="false" outlineLevel="0" collapsed="false">
      <c r="A165" s="1" t="s">
        <v>1239</v>
      </c>
      <c r="C165" s="1" t="n">
        <v>146</v>
      </c>
      <c r="D165" s="1" t="n">
        <v>1</v>
      </c>
      <c r="E165" s="1" t="n">
        <v>1</v>
      </c>
      <c r="F165" s="1" t="n">
        <v>1</v>
      </c>
      <c r="I165" s="2" t="n">
        <v>31</v>
      </c>
      <c r="J165" s="1" t="n">
        <v>183</v>
      </c>
      <c r="K165" s="1" t="n">
        <v>5</v>
      </c>
      <c r="L165" s="1" t="n">
        <v>4</v>
      </c>
      <c r="N165" s="1" t="n">
        <v>1</v>
      </c>
      <c r="O165" s="2" t="n">
        <v>31</v>
      </c>
      <c r="P165" s="1" t="n">
        <v>182</v>
      </c>
      <c r="Q165" s="1" t="n">
        <v>2</v>
      </c>
      <c r="U165" s="3" t="n">
        <v>30</v>
      </c>
      <c r="V165" s="1" t="n">
        <v>214</v>
      </c>
      <c r="Y165" s="1" t="n">
        <v>2</v>
      </c>
    </row>
    <row r="166" customFormat="false" ht="13.8" hidden="false" customHeight="false" outlineLevel="0" collapsed="false">
      <c r="A166" s="1" t="s">
        <v>1240</v>
      </c>
      <c r="C166" s="1" t="n">
        <v>1118</v>
      </c>
      <c r="D166" s="1" t="n">
        <v>16</v>
      </c>
      <c r="E166" s="1" t="n">
        <v>2</v>
      </c>
      <c r="I166" s="2" t="n">
        <v>34</v>
      </c>
      <c r="J166" s="1" t="n">
        <v>1397</v>
      </c>
      <c r="K166" s="1" t="n">
        <v>6</v>
      </c>
      <c r="O166" s="2" t="n">
        <v>34</v>
      </c>
      <c r="P166" s="1" t="n">
        <v>1461</v>
      </c>
      <c r="Q166" s="1" t="n">
        <v>5</v>
      </c>
      <c r="T166" s="1" t="n">
        <v>1</v>
      </c>
      <c r="U166" s="3" t="n">
        <v>32</v>
      </c>
      <c r="V166" s="1" t="n">
        <v>1794</v>
      </c>
      <c r="W166" s="1" t="n">
        <v>1</v>
      </c>
    </row>
    <row r="167" customFormat="false" ht="13.8" hidden="false" customHeight="false" outlineLevel="0" collapsed="false">
      <c r="A167" s="1" t="s">
        <v>1241</v>
      </c>
      <c r="C167" s="1" t="n">
        <v>391</v>
      </c>
      <c r="D167" s="1" t="n">
        <v>7</v>
      </c>
      <c r="I167" s="2" t="n">
        <v>42</v>
      </c>
      <c r="J167" s="1" t="n">
        <v>469</v>
      </c>
      <c r="K167" s="1" t="n">
        <v>1</v>
      </c>
      <c r="O167" s="2" t="n">
        <v>42</v>
      </c>
      <c r="P167" s="1" t="n">
        <v>521</v>
      </c>
      <c r="U167" s="3" t="n">
        <v>42</v>
      </c>
      <c r="V167" s="1" t="n">
        <v>531</v>
      </c>
      <c r="W167" s="1" t="n">
        <v>6</v>
      </c>
      <c r="Z167" s="1" t="n">
        <v>2</v>
      </c>
    </row>
    <row r="168" customFormat="false" ht="13.8" hidden="false" customHeight="false" outlineLevel="0" collapsed="false">
      <c r="A168" s="1" t="s">
        <v>1242</v>
      </c>
      <c r="C168" s="1" t="n">
        <v>681</v>
      </c>
      <c r="D168" s="1" t="n">
        <v>3</v>
      </c>
      <c r="I168" s="2" t="n">
        <v>7</v>
      </c>
      <c r="J168" s="1" t="n">
        <v>783</v>
      </c>
      <c r="K168" s="1" t="n">
        <v>6</v>
      </c>
      <c r="N168" s="1" t="n">
        <v>1</v>
      </c>
      <c r="O168" s="2" t="n">
        <v>7</v>
      </c>
      <c r="P168" s="1" t="n">
        <v>842</v>
      </c>
      <c r="U168" s="3" t="n">
        <v>6</v>
      </c>
      <c r="V168" s="1" t="n">
        <v>792</v>
      </c>
      <c r="W168" s="1" t="n">
        <v>5</v>
      </c>
      <c r="X168" s="1" t="n">
        <v>3</v>
      </c>
      <c r="Z168" s="1" t="n">
        <v>2</v>
      </c>
    </row>
    <row r="169" customFormat="false" ht="13.8" hidden="false" customHeight="false" outlineLevel="0" collapsed="false">
      <c r="A169" s="1" t="s">
        <v>1243</v>
      </c>
      <c r="C169" s="1" t="n">
        <v>372</v>
      </c>
      <c r="D169" s="1" t="n">
        <v>5</v>
      </c>
      <c r="E169" s="1" t="n">
        <v>2</v>
      </c>
      <c r="I169" s="2" t="n">
        <v>44</v>
      </c>
      <c r="J169" s="1" t="n">
        <v>418</v>
      </c>
      <c r="K169" s="1" t="n">
        <v>7</v>
      </c>
      <c r="L169" s="1" t="n">
        <v>4</v>
      </c>
      <c r="O169" s="2" t="n">
        <v>44</v>
      </c>
      <c r="P169" s="1" t="n">
        <v>440</v>
      </c>
      <c r="Q169" s="1" t="n">
        <v>11</v>
      </c>
      <c r="U169" s="3" t="n">
        <v>45</v>
      </c>
      <c r="V169" s="1" t="n">
        <v>483</v>
      </c>
      <c r="W169" s="1" t="n">
        <v>3</v>
      </c>
    </row>
    <row r="170" customFormat="false" ht="13.8" hidden="false" customHeight="false" outlineLevel="0" collapsed="false">
      <c r="A170" s="1" t="s">
        <v>1244</v>
      </c>
      <c r="C170" s="1" t="n">
        <v>386</v>
      </c>
      <c r="I170" s="2" t="n">
        <v>27</v>
      </c>
      <c r="J170" s="1" t="n">
        <v>442</v>
      </c>
      <c r="K170" s="1" t="n">
        <v>3</v>
      </c>
      <c r="O170" s="2" t="n">
        <v>27</v>
      </c>
      <c r="P170" s="1" t="n">
        <v>454</v>
      </c>
      <c r="U170" s="3" t="n">
        <v>26</v>
      </c>
      <c r="V170" s="1" t="n">
        <v>454</v>
      </c>
    </row>
    <row r="171" customFormat="false" ht="13.8" hidden="false" customHeight="false" outlineLevel="0" collapsed="false">
      <c r="A171" s="1" t="s">
        <v>1245</v>
      </c>
      <c r="C171" s="1" t="n">
        <v>489</v>
      </c>
      <c r="I171" s="2" t="n">
        <v>37</v>
      </c>
      <c r="J171" s="1" t="n">
        <v>501</v>
      </c>
      <c r="O171" s="2" t="n">
        <v>37</v>
      </c>
      <c r="P171" s="1" t="n">
        <v>513</v>
      </c>
      <c r="U171" s="3" t="n">
        <v>36</v>
      </c>
      <c r="V171" s="1" t="n">
        <v>533</v>
      </c>
    </row>
    <row r="172" customFormat="false" ht="13.8" hidden="false" customHeight="false" outlineLevel="0" collapsed="false">
      <c r="A172" s="1" t="s">
        <v>1246</v>
      </c>
      <c r="C172" s="1" t="n">
        <v>275</v>
      </c>
      <c r="D172" s="1" t="n">
        <v>1</v>
      </c>
      <c r="I172" s="2" t="n">
        <v>15</v>
      </c>
      <c r="J172" s="1" t="n">
        <v>336</v>
      </c>
      <c r="O172" s="2" t="n">
        <v>15</v>
      </c>
      <c r="P172" s="1" t="n">
        <v>311</v>
      </c>
      <c r="U172" s="3" t="n">
        <v>15</v>
      </c>
      <c r="V172" s="1" t="n">
        <v>325</v>
      </c>
      <c r="X172" s="1" t="n">
        <v>2</v>
      </c>
    </row>
    <row r="173" customFormat="false" ht="13.8" hidden="false" customHeight="false" outlineLevel="0" collapsed="false">
      <c r="A173" s="1" t="s">
        <v>1247</v>
      </c>
      <c r="C173" s="1" t="n">
        <v>295</v>
      </c>
      <c r="E173" s="1" t="n">
        <v>1</v>
      </c>
      <c r="F173" s="1" t="n">
        <v>1</v>
      </c>
      <c r="I173" s="2" t="n">
        <v>28</v>
      </c>
      <c r="J173" s="1" t="n">
        <v>317</v>
      </c>
      <c r="K173" s="1" t="n">
        <v>4</v>
      </c>
      <c r="L173" s="1" t="n">
        <v>3</v>
      </c>
      <c r="O173" s="2" t="n">
        <v>28</v>
      </c>
      <c r="P173" s="1" t="n">
        <v>387</v>
      </c>
      <c r="U173" s="3" t="n">
        <v>27</v>
      </c>
      <c r="V173" s="1" t="n">
        <v>432</v>
      </c>
      <c r="W173" s="1" t="n">
        <v>3</v>
      </c>
    </row>
    <row r="174" customFormat="false" ht="13.8" hidden="false" customHeight="false" outlineLevel="0" collapsed="false">
      <c r="A174" s="1" t="s">
        <v>1248</v>
      </c>
      <c r="C174" s="1" t="n">
        <v>19</v>
      </c>
      <c r="D174" s="1" t="n">
        <v>743</v>
      </c>
      <c r="E174" s="1" t="n">
        <v>3</v>
      </c>
      <c r="I174" s="2" t="n">
        <v>40</v>
      </c>
      <c r="J174" s="1" t="n">
        <v>14</v>
      </c>
      <c r="K174" s="1" t="n">
        <v>875</v>
      </c>
      <c r="L174" s="1" t="n">
        <v>4</v>
      </c>
      <c r="O174" s="2" t="n">
        <v>40</v>
      </c>
      <c r="P174" s="1" t="n">
        <v>25</v>
      </c>
      <c r="Q174" s="1" t="n">
        <v>897</v>
      </c>
      <c r="R174" s="1" t="n">
        <v>5</v>
      </c>
      <c r="S174" s="1" t="n">
        <v>1</v>
      </c>
      <c r="U174" s="3" t="n">
        <v>37</v>
      </c>
      <c r="V174" s="1" t="n">
        <v>15</v>
      </c>
      <c r="W174" s="1" t="n">
        <v>815</v>
      </c>
      <c r="X174" s="1" t="n">
        <v>4</v>
      </c>
    </row>
    <row r="175" customFormat="false" ht="13.8" hidden="false" customHeight="false" outlineLevel="0" collapsed="false">
      <c r="A175" s="1" t="s">
        <v>1249</v>
      </c>
      <c r="C175" s="1" t="n">
        <v>141</v>
      </c>
      <c r="I175" s="2" t="n">
        <v>48</v>
      </c>
      <c r="J175" s="1" t="n">
        <v>167</v>
      </c>
      <c r="K175" s="1" t="n">
        <v>2</v>
      </c>
      <c r="O175" s="2" t="n">
        <v>48</v>
      </c>
      <c r="P175" s="1" t="n">
        <v>199</v>
      </c>
      <c r="Q175" s="1" t="n">
        <v>3</v>
      </c>
      <c r="U175" s="3" t="n">
        <v>49</v>
      </c>
      <c r="V175" s="1" t="n">
        <v>210</v>
      </c>
    </row>
    <row r="176" customFormat="false" ht="13.8" hidden="false" customHeight="false" outlineLevel="0" collapsed="false">
      <c r="A176" s="1" t="s">
        <v>1250</v>
      </c>
      <c r="C176" s="1" t="n">
        <v>571</v>
      </c>
      <c r="I176" s="2" t="n">
        <v>49</v>
      </c>
      <c r="J176" s="1" t="n">
        <v>648</v>
      </c>
      <c r="L176" s="1" t="n">
        <v>1</v>
      </c>
      <c r="O176" s="2" t="n">
        <v>49</v>
      </c>
      <c r="P176" s="1" t="n">
        <v>676</v>
      </c>
      <c r="U176" s="3" t="n">
        <v>50</v>
      </c>
      <c r="V176" s="1" t="n">
        <v>654</v>
      </c>
      <c r="W176" s="1" t="n">
        <v>3</v>
      </c>
    </row>
    <row r="177" customFormat="false" ht="13.8" hidden="false" customHeight="false" outlineLevel="0" collapsed="false">
      <c r="A177" s="1" t="s">
        <v>1251</v>
      </c>
      <c r="C177" s="1" t="n">
        <v>209</v>
      </c>
      <c r="I177" s="2" t="n">
        <v>50</v>
      </c>
      <c r="J177" s="1" t="n">
        <v>203</v>
      </c>
      <c r="K177" s="1" t="n">
        <v>4</v>
      </c>
      <c r="M177" s="1" t="n">
        <v>2</v>
      </c>
      <c r="O177" s="2" t="n">
        <v>50</v>
      </c>
      <c r="P177" s="1" t="n">
        <v>225</v>
      </c>
      <c r="U177" s="3" t="n">
        <v>51</v>
      </c>
      <c r="V177" s="1" t="n">
        <v>232</v>
      </c>
      <c r="W177" s="1" t="n">
        <v>4</v>
      </c>
    </row>
    <row r="178" customFormat="false" ht="13.8" hidden="false" customHeight="false" outlineLevel="0" collapsed="false">
      <c r="A178" s="1" t="s">
        <v>1252</v>
      </c>
      <c r="B178" s="1" t="n">
        <v>8</v>
      </c>
      <c r="C178" s="1" t="n">
        <v>163</v>
      </c>
      <c r="I178" s="2" t="n">
        <v>8</v>
      </c>
      <c r="J178" s="1" t="n">
        <v>292</v>
      </c>
      <c r="K178" s="1" t="n">
        <v>3</v>
      </c>
      <c r="O178" s="2" t="n">
        <v>8</v>
      </c>
      <c r="P178" s="1" t="n">
        <v>299</v>
      </c>
      <c r="U178" s="3" t="n">
        <v>7</v>
      </c>
      <c r="V178" s="1" t="n">
        <v>262</v>
      </c>
    </row>
    <row r="179" customFormat="false" ht="13.8" hidden="false" customHeight="false" outlineLevel="0" collapsed="false">
      <c r="A179" s="1" t="s">
        <v>1253</v>
      </c>
      <c r="C179" s="1" t="n">
        <v>474</v>
      </c>
      <c r="I179" s="2" t="n">
        <v>33</v>
      </c>
      <c r="J179" s="1" t="n">
        <v>619</v>
      </c>
      <c r="K179" s="1" t="n">
        <v>2</v>
      </c>
      <c r="O179" s="2" t="n">
        <v>33</v>
      </c>
      <c r="P179" s="1" t="n">
        <v>634</v>
      </c>
      <c r="U179" s="3" t="n">
        <v>31</v>
      </c>
      <c r="V179" s="1" t="n">
        <v>705</v>
      </c>
      <c r="W179" s="1" t="n">
        <v>3</v>
      </c>
    </row>
    <row r="180" customFormat="false" ht="13.8" hidden="false" customHeight="false" outlineLevel="0" collapsed="false">
      <c r="A180" s="1" t="s">
        <v>1254</v>
      </c>
      <c r="C180" s="1" t="n">
        <v>278</v>
      </c>
      <c r="D180" s="1" t="n">
        <v>11</v>
      </c>
      <c r="I180" s="2" t="n">
        <v>41</v>
      </c>
      <c r="J180" s="1" t="n">
        <v>338</v>
      </c>
      <c r="O180" s="2" t="n">
        <v>41</v>
      </c>
      <c r="P180" s="1" t="n">
        <v>251</v>
      </c>
      <c r="U180" s="3" t="n">
        <v>40</v>
      </c>
      <c r="V180" s="1" t="n">
        <v>351</v>
      </c>
    </row>
    <row r="181" customFormat="false" ht="13.8" hidden="false" customHeight="false" outlineLevel="0" collapsed="false">
      <c r="A181" s="1" t="s">
        <v>1255</v>
      </c>
      <c r="B181" s="1" t="n">
        <v>8</v>
      </c>
      <c r="C181" s="1" t="n">
        <v>77</v>
      </c>
      <c r="O181" s="2" t="s">
        <v>1256</v>
      </c>
      <c r="U181" s="3" t="s">
        <v>1257</v>
      </c>
    </row>
    <row r="182" customFormat="false" ht="13.8" hidden="false" customHeight="false" outlineLevel="0" collapsed="false">
      <c r="A182" s="1" t="s">
        <v>1258</v>
      </c>
      <c r="C182" s="1" t="n">
        <v>285</v>
      </c>
      <c r="D182" s="1" t="n">
        <v>145</v>
      </c>
      <c r="I182" s="2" t="n">
        <v>51</v>
      </c>
      <c r="J182" s="1" t="n">
        <v>448</v>
      </c>
      <c r="K182" s="1" t="n">
        <v>37</v>
      </c>
      <c r="O182" s="2" t="n">
        <v>51</v>
      </c>
      <c r="P182" s="1" t="n">
        <v>520</v>
      </c>
      <c r="Q182" s="1" t="n">
        <v>36</v>
      </c>
      <c r="R182" s="1" t="n">
        <v>1</v>
      </c>
      <c r="U182" s="3" t="n">
        <v>16</v>
      </c>
      <c r="V182" s="1" t="n">
        <v>587</v>
      </c>
      <c r="W182" s="1" t="n">
        <v>12</v>
      </c>
    </row>
    <row r="183" customFormat="false" ht="13.8" hidden="false" customHeight="false" outlineLevel="0" collapsed="false">
      <c r="A183" s="1" t="s">
        <v>1259</v>
      </c>
      <c r="C183" s="1" t="n">
        <v>251</v>
      </c>
      <c r="I183" s="2" t="n">
        <v>16</v>
      </c>
      <c r="J183" s="1" t="n">
        <v>266</v>
      </c>
      <c r="O183" s="2" t="n">
        <v>16</v>
      </c>
      <c r="P183" s="1" t="n">
        <v>295</v>
      </c>
      <c r="Q183" s="1" t="n">
        <v>2</v>
      </c>
      <c r="U183" s="3" t="n">
        <v>17</v>
      </c>
      <c r="V183" s="1" t="n">
        <v>326</v>
      </c>
      <c r="Z183" s="1" t="n">
        <v>1</v>
      </c>
    </row>
    <row r="184" customFormat="false" ht="13.8" hidden="false" customHeight="false" outlineLevel="0" collapsed="false">
      <c r="A184" s="1" t="s">
        <v>1260</v>
      </c>
      <c r="C184" s="1" t="n">
        <v>698</v>
      </c>
      <c r="D184" s="1" t="n">
        <v>4</v>
      </c>
      <c r="G184" s="1" t="n">
        <v>1</v>
      </c>
      <c r="I184" s="2" t="n">
        <v>52</v>
      </c>
      <c r="J184" s="1" t="n">
        <v>702</v>
      </c>
      <c r="O184" s="2" t="n">
        <v>52</v>
      </c>
      <c r="P184" s="1" t="n">
        <v>803</v>
      </c>
      <c r="Q184" s="1" t="n">
        <v>5</v>
      </c>
      <c r="U184" s="3" t="n">
        <v>52</v>
      </c>
      <c r="V184" s="1" t="n">
        <v>880</v>
      </c>
    </row>
    <row r="185" customFormat="false" ht="13.8" hidden="false" customHeight="false" outlineLevel="0" collapsed="false">
      <c r="A185" s="1" t="s">
        <v>1261</v>
      </c>
      <c r="C185" s="1" t="n">
        <v>340</v>
      </c>
      <c r="D185" s="1" t="n">
        <v>5</v>
      </c>
      <c r="I185" s="2" t="n">
        <v>53</v>
      </c>
      <c r="J185" s="1" t="n">
        <v>349</v>
      </c>
      <c r="K185" s="1" t="n">
        <v>15</v>
      </c>
      <c r="L185" s="1" t="n">
        <v>1</v>
      </c>
      <c r="O185" s="2" t="n">
        <v>53</v>
      </c>
      <c r="P185" s="1" t="n">
        <v>399</v>
      </c>
      <c r="Q185" s="1" t="n">
        <v>7</v>
      </c>
      <c r="U185" s="3" t="n">
        <v>53</v>
      </c>
      <c r="V185" s="1" t="n">
        <v>425</v>
      </c>
      <c r="W185" s="1" t="n">
        <v>7</v>
      </c>
      <c r="X185" s="1" t="n">
        <v>1</v>
      </c>
      <c r="Z185" s="1" t="n">
        <v>1</v>
      </c>
    </row>
    <row r="186" customFormat="false" ht="13.8" hidden="false" customHeight="false" outlineLevel="0" collapsed="false">
      <c r="A186" s="1" t="s">
        <v>1262</v>
      </c>
      <c r="C186" s="1" t="n">
        <v>181</v>
      </c>
      <c r="D186" s="1" t="n">
        <v>1</v>
      </c>
      <c r="I186" s="2" t="n">
        <v>46</v>
      </c>
      <c r="J186" s="1" t="n">
        <v>223</v>
      </c>
      <c r="O186" s="2" t="n">
        <v>46</v>
      </c>
      <c r="P186" s="1" t="n">
        <v>205</v>
      </c>
      <c r="U186" s="3" t="n">
        <v>47</v>
      </c>
      <c r="V186" s="1" t="n">
        <v>221</v>
      </c>
    </row>
    <row r="187" customFormat="false" ht="13.8" hidden="false" customHeight="false" outlineLevel="0" collapsed="false">
      <c r="A187" s="1" t="s">
        <v>1263</v>
      </c>
      <c r="C187" s="1" t="n">
        <v>526</v>
      </c>
      <c r="D187" s="1" t="n">
        <v>3</v>
      </c>
      <c r="E187" s="1" t="n">
        <v>2</v>
      </c>
      <c r="I187" s="2" t="n">
        <v>54</v>
      </c>
      <c r="J187" s="1" t="n">
        <v>543</v>
      </c>
      <c r="K187" s="1" t="n">
        <v>6</v>
      </c>
      <c r="L187" s="1" t="n">
        <v>1</v>
      </c>
      <c r="N187" s="1" t="n">
        <v>2</v>
      </c>
      <c r="O187" s="2" t="n">
        <v>54</v>
      </c>
      <c r="P187" s="1" t="n">
        <v>664</v>
      </c>
      <c r="Q187" s="1" t="n">
        <v>4</v>
      </c>
      <c r="U187" s="3" t="n">
        <v>54</v>
      </c>
      <c r="V187" s="1" t="n">
        <v>700</v>
      </c>
      <c r="W187" s="1" t="n">
        <v>20</v>
      </c>
    </row>
    <row r="188" customFormat="false" ht="13.8" hidden="false" customHeight="false" outlineLevel="0" collapsed="false">
      <c r="A188" s="1" t="s">
        <v>1264</v>
      </c>
      <c r="C188" s="1" t="n">
        <v>414</v>
      </c>
      <c r="D188" s="1" t="n">
        <v>4</v>
      </c>
      <c r="I188" s="2" t="n">
        <v>55</v>
      </c>
      <c r="J188" s="1" t="n">
        <v>461</v>
      </c>
      <c r="K188" s="1" t="n">
        <v>19</v>
      </c>
      <c r="N188" s="1" t="n">
        <v>1</v>
      </c>
      <c r="O188" s="2" t="n">
        <v>55</v>
      </c>
      <c r="P188" s="1" t="n">
        <v>495</v>
      </c>
      <c r="Q188" s="1" t="n">
        <v>6</v>
      </c>
      <c r="U188" s="3" t="n">
        <v>55</v>
      </c>
      <c r="V188" s="1" t="n">
        <v>534</v>
      </c>
      <c r="W188" s="1" t="n">
        <v>1</v>
      </c>
    </row>
    <row r="190" customFormat="false" ht="13.8" hidden="false" customHeight="false" outlineLevel="0" collapsed="false">
      <c r="A190" s="12" t="s">
        <v>1265</v>
      </c>
      <c r="B190" s="12"/>
      <c r="C190" s="1" t="n">
        <f aca="false">SUM(C191:C273)</f>
        <v>10370</v>
      </c>
      <c r="D190" s="1" t="n">
        <f aca="false">SUM(D191:D273)</f>
        <v>28157</v>
      </c>
      <c r="E190" s="1" t="n">
        <f aca="false">SUM(E191:E273)</f>
        <v>39</v>
      </c>
      <c r="F190" s="1" t="n">
        <f aca="false">SUM(F191:F273)</f>
        <v>102</v>
      </c>
      <c r="G190" s="1" t="n">
        <f aca="false">SUM(G191:G273)</f>
        <v>7858</v>
      </c>
      <c r="H190" s="1" t="n">
        <f aca="false">SUM(H191:H273)</f>
        <v>0</v>
      </c>
      <c r="I190" s="1" t="n">
        <f aca="false">SUM(I191:I273)</f>
        <v>3240</v>
      </c>
      <c r="J190" s="1" t="n">
        <f aca="false">SUM(J191:J273)</f>
        <v>12543</v>
      </c>
      <c r="K190" s="1" t="n">
        <f aca="false">SUM(K191:K273)</f>
        <v>31267</v>
      </c>
      <c r="L190" s="1" t="n">
        <f aca="false">SUM(L191:L273)</f>
        <v>52</v>
      </c>
      <c r="M190" s="1" t="n">
        <f aca="false">SUM(M191:M273)</f>
        <v>101</v>
      </c>
      <c r="N190" s="1" t="n">
        <f aca="false">SUM(N191:N273)</f>
        <v>9282</v>
      </c>
      <c r="O190" s="1" t="n">
        <f aca="false">SUM(O191:O273)</f>
        <v>3240</v>
      </c>
      <c r="P190" s="1" t="n">
        <f aca="false">SUM(P191:P273)</f>
        <v>14706</v>
      </c>
      <c r="Q190" s="1" t="n">
        <f aca="false">SUM(Q191:Q273)</f>
        <v>30129</v>
      </c>
      <c r="R190" s="1" t="n">
        <f aca="false">SUM(R191:R273)</f>
        <v>40</v>
      </c>
      <c r="S190" s="1" t="n">
        <f aca="false">SUM(S191:S273)</f>
        <v>23</v>
      </c>
      <c r="T190" s="1" t="n">
        <f aca="false">SUM(T191:T273)</f>
        <v>9861</v>
      </c>
      <c r="U190" s="1" t="n">
        <f aca="false">SUM(U191:U273)</f>
        <v>3240</v>
      </c>
      <c r="V190" s="1" t="n">
        <f aca="false">SUM(V191:V273)</f>
        <v>16350</v>
      </c>
      <c r="W190" s="1" t="n">
        <f aca="false">SUM(W191:W273)</f>
        <v>29077</v>
      </c>
      <c r="X190" s="1" t="n">
        <f aca="false">SUM(X191:X273)</f>
        <v>63</v>
      </c>
      <c r="Y190" s="1" t="n">
        <f aca="false">SUM(Y191:Y273)</f>
        <v>33</v>
      </c>
      <c r="Z190" s="1" t="n">
        <f aca="false">SUM(Z191:Z273)</f>
        <v>9825</v>
      </c>
    </row>
    <row r="191" customFormat="false" ht="13.8" hidden="false" customHeight="false" outlineLevel="0" collapsed="false">
      <c r="A191" s="1" t="s">
        <v>1266</v>
      </c>
      <c r="C191" s="1" t="n">
        <v>11</v>
      </c>
      <c r="D191" s="1" t="n">
        <v>665</v>
      </c>
      <c r="F191" s="1" t="n">
        <v>3</v>
      </c>
      <c r="G191" s="1" t="n">
        <v>10</v>
      </c>
      <c r="I191" s="2" t="n">
        <v>3</v>
      </c>
      <c r="J191" s="1" t="n">
        <v>9</v>
      </c>
      <c r="K191" s="1" t="n">
        <v>746</v>
      </c>
      <c r="N191" s="1" t="n">
        <v>29</v>
      </c>
      <c r="O191" s="2" t="n">
        <v>3</v>
      </c>
      <c r="P191" s="1" t="n">
        <v>13</v>
      </c>
      <c r="Q191" s="1" t="n">
        <v>735</v>
      </c>
      <c r="S191" s="1" t="n">
        <v>1</v>
      </c>
      <c r="T191" s="1" t="n">
        <v>11</v>
      </c>
      <c r="U191" s="3" t="n">
        <v>4</v>
      </c>
      <c r="V191" s="1" t="n">
        <v>27</v>
      </c>
      <c r="W191" s="1" t="n">
        <v>741</v>
      </c>
      <c r="Z191" s="1" t="n">
        <v>19</v>
      </c>
    </row>
    <row r="192" customFormat="false" ht="13.8" hidden="false" customHeight="false" outlineLevel="0" collapsed="false">
      <c r="A192" s="1" t="s">
        <v>1267</v>
      </c>
      <c r="C192" s="1" t="n">
        <v>194</v>
      </c>
      <c r="G192" s="1" t="n">
        <v>4</v>
      </c>
      <c r="I192" s="2" t="n">
        <v>4</v>
      </c>
      <c r="J192" s="1" t="n">
        <v>242</v>
      </c>
      <c r="K192" s="1" t="n">
        <v>1</v>
      </c>
      <c r="M192" s="1" t="n">
        <v>1</v>
      </c>
      <c r="N192" s="1" t="n">
        <v>2</v>
      </c>
      <c r="O192" s="2" t="n">
        <v>4</v>
      </c>
      <c r="P192" s="1" t="n">
        <v>249</v>
      </c>
      <c r="T192" s="1" t="n">
        <v>6</v>
      </c>
      <c r="U192" s="3" t="n">
        <v>48</v>
      </c>
      <c r="V192" s="1" t="n">
        <v>256</v>
      </c>
      <c r="Z192" s="1" t="n">
        <v>9</v>
      </c>
    </row>
    <row r="193" customFormat="false" ht="14.25" hidden="false" customHeight="true" outlineLevel="0" collapsed="false">
      <c r="A193" s="1" t="s">
        <v>1268</v>
      </c>
      <c r="D193" s="1" t="n">
        <v>262</v>
      </c>
      <c r="G193" s="1" t="n">
        <v>2</v>
      </c>
      <c r="I193" s="2" t="n">
        <v>6</v>
      </c>
      <c r="K193" s="1" t="n">
        <v>255</v>
      </c>
      <c r="O193" s="2" t="n">
        <v>6</v>
      </c>
      <c r="P193" s="1" t="n">
        <v>2</v>
      </c>
      <c r="Q193" s="1" t="n">
        <v>242</v>
      </c>
      <c r="T193" s="1" t="n">
        <v>8</v>
      </c>
      <c r="U193" s="3" t="n">
        <v>5</v>
      </c>
      <c r="V193" s="1" t="n">
        <v>1</v>
      </c>
      <c r="W193" s="1" t="n">
        <v>243</v>
      </c>
      <c r="Z193" s="1" t="n">
        <v>5</v>
      </c>
    </row>
    <row r="194" customFormat="false" ht="13.8" hidden="false" customHeight="false" outlineLevel="0" collapsed="false">
      <c r="A194" s="1" t="s">
        <v>1269</v>
      </c>
      <c r="D194" s="1" t="n">
        <v>224</v>
      </c>
      <c r="G194" s="1" t="n">
        <v>5</v>
      </c>
      <c r="I194" s="2" t="n">
        <v>7</v>
      </c>
      <c r="J194" s="14"/>
      <c r="K194" s="14" t="n">
        <v>273</v>
      </c>
      <c r="L194" s="14"/>
      <c r="N194" s="1" t="n">
        <v>4</v>
      </c>
      <c r="O194" s="2" t="n">
        <v>7</v>
      </c>
      <c r="P194" s="14"/>
      <c r="Q194" s="14" t="n">
        <v>259</v>
      </c>
      <c r="R194" s="14"/>
      <c r="T194" s="1" t="n">
        <v>4</v>
      </c>
      <c r="U194" s="3" t="n">
        <v>6</v>
      </c>
      <c r="W194" s="1" t="n">
        <v>236</v>
      </c>
      <c r="Z194" s="1" t="n">
        <v>5</v>
      </c>
    </row>
    <row r="195" customFormat="false" ht="13.8" hidden="false" customHeight="false" outlineLevel="0" collapsed="false">
      <c r="A195" s="1" t="s">
        <v>1270</v>
      </c>
      <c r="C195" s="1" t="n">
        <v>2</v>
      </c>
      <c r="G195" s="1" t="n">
        <v>253</v>
      </c>
      <c r="I195" s="2" t="n">
        <v>5</v>
      </c>
      <c r="J195" s="1" t="n">
        <v>3</v>
      </c>
      <c r="K195" s="1" t="n">
        <v>2</v>
      </c>
      <c r="N195" s="1" t="n">
        <f aca="false">276+6</f>
        <v>282</v>
      </c>
      <c r="O195" s="2" t="n">
        <v>5</v>
      </c>
      <c r="P195" s="1" t="n">
        <v>7</v>
      </c>
      <c r="Q195" s="1" t="n">
        <v>8</v>
      </c>
      <c r="T195" s="1" t="n">
        <v>287</v>
      </c>
      <c r="U195" s="3" t="n">
        <v>75</v>
      </c>
      <c r="V195" s="1" t="n">
        <v>8</v>
      </c>
      <c r="Z195" s="1" t="n">
        <v>246</v>
      </c>
    </row>
    <row r="196" customFormat="false" ht="13.8" hidden="false" customHeight="false" outlineLevel="0" collapsed="false">
      <c r="A196" s="1" t="s">
        <v>1271</v>
      </c>
      <c r="D196" s="1" t="n">
        <v>14</v>
      </c>
      <c r="G196" s="1" t="n">
        <v>284</v>
      </c>
      <c r="I196" s="2" t="n">
        <v>8</v>
      </c>
      <c r="K196" s="1" t="n">
        <v>16</v>
      </c>
      <c r="N196" s="1" t="n">
        <v>320</v>
      </c>
      <c r="O196" s="2" t="n">
        <v>8</v>
      </c>
      <c r="P196" s="1" t="n">
        <v>1</v>
      </c>
      <c r="Q196" s="1" t="n">
        <v>8</v>
      </c>
      <c r="T196" s="1" t="n">
        <v>345</v>
      </c>
      <c r="U196" s="3" t="n">
        <v>7</v>
      </c>
      <c r="V196" s="1" t="n">
        <v>2</v>
      </c>
      <c r="W196" s="1" t="n">
        <v>1</v>
      </c>
      <c r="Z196" s="1" t="n">
        <v>305</v>
      </c>
    </row>
    <row r="197" customFormat="false" ht="13.8" hidden="false" customHeight="false" outlineLevel="0" collapsed="false">
      <c r="A197" s="1" t="s">
        <v>1272</v>
      </c>
      <c r="B197" s="1" t="n">
        <v>43</v>
      </c>
      <c r="C197" s="1" t="n">
        <v>168</v>
      </c>
      <c r="D197" s="1" t="n">
        <v>2</v>
      </c>
      <c r="G197" s="1" t="n">
        <v>8</v>
      </c>
      <c r="O197" s="2" t="s">
        <v>1273</v>
      </c>
      <c r="U197" s="3" t="s">
        <v>1273</v>
      </c>
      <c r="V197" s="0"/>
      <c r="W197" s="0"/>
      <c r="X197" s="0"/>
    </row>
    <row r="198" customFormat="false" ht="13.8" hidden="false" customHeight="false" outlineLevel="0" collapsed="false">
      <c r="A198" s="1" t="s">
        <v>1274</v>
      </c>
      <c r="D198" s="1" t="n">
        <v>44</v>
      </c>
      <c r="G198" s="1" t="n">
        <v>525</v>
      </c>
      <c r="I198" s="2" t="n">
        <v>32</v>
      </c>
      <c r="J198" s="1" t="n">
        <v>8</v>
      </c>
      <c r="K198" s="1" t="n">
        <v>15</v>
      </c>
      <c r="N198" s="1" t="n">
        <v>656</v>
      </c>
      <c r="O198" s="2" t="n">
        <v>32</v>
      </c>
      <c r="P198" s="1" t="n">
        <v>10</v>
      </c>
      <c r="Q198" s="1" t="n">
        <v>1</v>
      </c>
      <c r="T198" s="1" t="n">
        <v>781</v>
      </c>
      <c r="U198" s="3" t="n">
        <v>26</v>
      </c>
      <c r="V198" s="15" t="n">
        <v>1</v>
      </c>
      <c r="W198" s="15" t="n">
        <v>1</v>
      </c>
      <c r="X198" s="15"/>
      <c r="Y198" s="15"/>
      <c r="Z198" s="15" t="n">
        <v>810</v>
      </c>
    </row>
    <row r="199" customFormat="false" ht="13.8" hidden="false" customHeight="false" outlineLevel="0" collapsed="false">
      <c r="A199" s="1" t="s">
        <v>1275</v>
      </c>
      <c r="C199" s="1" t="n">
        <v>647</v>
      </c>
      <c r="D199" s="1" t="n">
        <v>36</v>
      </c>
      <c r="E199" s="1" t="n">
        <v>4</v>
      </c>
      <c r="G199" s="1" t="n">
        <v>18</v>
      </c>
      <c r="I199" s="2" t="n">
        <v>9</v>
      </c>
      <c r="J199" s="1" t="n">
        <v>805</v>
      </c>
      <c r="K199" s="1" t="n">
        <v>45</v>
      </c>
      <c r="L199" s="1" t="n">
        <v>1</v>
      </c>
      <c r="M199" s="1" t="n">
        <v>1</v>
      </c>
      <c r="N199" s="1" t="n">
        <v>19</v>
      </c>
      <c r="O199" s="2" t="n">
        <v>9</v>
      </c>
      <c r="P199" s="1" t="n">
        <v>958</v>
      </c>
      <c r="Q199" s="1" t="n">
        <v>25</v>
      </c>
      <c r="T199" s="1" t="n">
        <v>3</v>
      </c>
      <c r="U199" s="3" t="n">
        <v>8</v>
      </c>
      <c r="V199" s="1" t="n">
        <v>1023</v>
      </c>
      <c r="W199" s="1" t="n">
        <v>15</v>
      </c>
      <c r="Y199" s="1" t="n">
        <v>1</v>
      </c>
      <c r="Z199" s="1" t="n">
        <v>1</v>
      </c>
    </row>
    <row r="200" customFormat="false" ht="13.8" hidden="false" customHeight="false" outlineLevel="0" collapsed="false">
      <c r="A200" s="1" t="s">
        <v>1276</v>
      </c>
      <c r="C200" s="1" t="n">
        <v>140</v>
      </c>
      <c r="G200" s="1" t="n">
        <v>1</v>
      </c>
      <c r="I200" s="2" t="n">
        <v>10</v>
      </c>
      <c r="J200" s="1" t="n">
        <v>156</v>
      </c>
      <c r="K200" s="1" t="n">
        <v>1</v>
      </c>
      <c r="N200" s="1" t="n">
        <v>2</v>
      </c>
      <c r="O200" s="2" t="n">
        <v>10</v>
      </c>
      <c r="P200" s="1" t="n">
        <v>181</v>
      </c>
      <c r="Q200" s="1" t="n">
        <v>1</v>
      </c>
      <c r="T200" s="1" t="n">
        <v>3</v>
      </c>
      <c r="U200" s="3" t="n">
        <v>9</v>
      </c>
      <c r="V200" s="1" t="n">
        <v>215</v>
      </c>
      <c r="W200" s="1" t="n">
        <v>3</v>
      </c>
    </row>
    <row r="201" customFormat="false" ht="13.8" hidden="false" customHeight="false" outlineLevel="0" collapsed="false">
      <c r="A201" s="1" t="s">
        <v>1277</v>
      </c>
      <c r="C201" s="1" t="n">
        <v>5</v>
      </c>
      <c r="D201" s="1" t="n">
        <v>747</v>
      </c>
      <c r="E201" s="1" t="n">
        <v>1</v>
      </c>
      <c r="F201" s="1" t="n">
        <v>1</v>
      </c>
      <c r="G201" s="1" t="n">
        <v>5</v>
      </c>
      <c r="I201" s="2" t="n">
        <v>78</v>
      </c>
      <c r="J201" s="1" t="n">
        <v>7</v>
      </c>
      <c r="K201" s="1" t="n">
        <v>847</v>
      </c>
      <c r="N201" s="1" t="n">
        <v>13</v>
      </c>
      <c r="O201" s="2" t="n">
        <v>78</v>
      </c>
      <c r="P201" s="1" t="n">
        <v>8</v>
      </c>
      <c r="Q201" s="1" t="n">
        <v>822</v>
      </c>
      <c r="T201" s="1" t="n">
        <v>15</v>
      </c>
      <c r="U201" s="3" t="n">
        <v>77</v>
      </c>
      <c r="V201" s="1" t="n">
        <v>10</v>
      </c>
      <c r="W201" s="1" t="n">
        <v>755</v>
      </c>
      <c r="Y201" s="1" t="n">
        <v>8</v>
      </c>
      <c r="Z201" s="1" t="n">
        <v>24</v>
      </c>
    </row>
    <row r="202" customFormat="false" ht="13.8" hidden="false" customHeight="false" outlineLevel="0" collapsed="false">
      <c r="A202" s="1" t="s">
        <v>1278</v>
      </c>
      <c r="C202" s="1" t="n">
        <v>1</v>
      </c>
      <c r="D202" s="1" t="n">
        <v>700</v>
      </c>
      <c r="G202" s="1" t="n">
        <v>7</v>
      </c>
      <c r="I202" s="2" t="n">
        <v>11</v>
      </c>
      <c r="J202" s="1" t="n">
        <v>1</v>
      </c>
      <c r="K202" s="1" t="n">
        <v>740</v>
      </c>
      <c r="L202" s="1" t="n">
        <v>3</v>
      </c>
      <c r="N202" s="1" t="n">
        <v>30</v>
      </c>
      <c r="O202" s="2" t="n">
        <v>11</v>
      </c>
      <c r="P202" s="1" t="n">
        <v>19</v>
      </c>
      <c r="Q202" s="1" t="n">
        <v>724</v>
      </c>
      <c r="R202" s="1" t="n">
        <v>1</v>
      </c>
      <c r="T202" s="1" t="n">
        <v>23</v>
      </c>
      <c r="U202" s="3" t="n">
        <v>10</v>
      </c>
      <c r="V202" s="1" t="n">
        <v>14</v>
      </c>
      <c r="W202" s="1" t="n">
        <v>693</v>
      </c>
      <c r="Z202" s="1" t="n">
        <v>22</v>
      </c>
    </row>
    <row r="203" customFormat="false" ht="13.8" hidden="false" customHeight="false" outlineLevel="0" collapsed="false">
      <c r="A203" s="1" t="s">
        <v>1279</v>
      </c>
      <c r="D203" s="1" t="n">
        <v>1</v>
      </c>
      <c r="G203" s="1" t="n">
        <v>105</v>
      </c>
      <c r="I203" s="2" t="n">
        <v>35</v>
      </c>
      <c r="J203" s="1" t="n">
        <v>8</v>
      </c>
      <c r="K203" s="1" t="n">
        <v>3</v>
      </c>
      <c r="N203" s="1" t="n">
        <v>116</v>
      </c>
      <c r="O203" s="2" t="n">
        <v>35</v>
      </c>
      <c r="P203" s="1" t="n">
        <v>1</v>
      </c>
      <c r="T203" s="1" t="n">
        <v>126</v>
      </c>
      <c r="U203" s="3" t="n">
        <v>29</v>
      </c>
      <c r="V203" s="15" t="n">
        <v>6</v>
      </c>
      <c r="W203" s="15"/>
      <c r="X203" s="15"/>
      <c r="Y203" s="15"/>
      <c r="Z203" s="15" t="n">
        <v>127</v>
      </c>
    </row>
    <row r="204" customFormat="false" ht="13.8" hidden="false" customHeight="false" outlineLevel="0" collapsed="false">
      <c r="A204" s="1" t="s">
        <v>1280</v>
      </c>
      <c r="C204" s="1" t="n">
        <v>7</v>
      </c>
      <c r="D204" s="1" t="n">
        <v>9</v>
      </c>
      <c r="G204" s="1" t="n">
        <v>390</v>
      </c>
      <c r="I204" s="2" t="n">
        <v>48</v>
      </c>
      <c r="J204" s="1" t="n">
        <v>11</v>
      </c>
      <c r="K204" s="1" t="n">
        <v>8</v>
      </c>
      <c r="N204" s="1" t="n">
        <v>403</v>
      </c>
      <c r="O204" s="2" t="n">
        <v>48</v>
      </c>
      <c r="P204" s="1" t="n">
        <v>11</v>
      </c>
      <c r="Q204" s="1" t="n">
        <v>6</v>
      </c>
      <c r="T204" s="1" t="n">
        <v>401</v>
      </c>
      <c r="U204" s="3" t="n">
        <v>42</v>
      </c>
      <c r="V204" s="15" t="n">
        <v>20</v>
      </c>
      <c r="W204" s="15" t="n">
        <v>2</v>
      </c>
      <c r="X204" s="15"/>
      <c r="Y204" s="15"/>
      <c r="Z204" s="15" t="n">
        <v>398</v>
      </c>
    </row>
    <row r="205" customFormat="false" ht="13.8" hidden="false" customHeight="false" outlineLevel="0" collapsed="false">
      <c r="A205" s="1" t="s">
        <v>1281</v>
      </c>
      <c r="C205" s="1" t="n">
        <v>358</v>
      </c>
      <c r="D205" s="1" t="n">
        <v>8</v>
      </c>
      <c r="G205" s="1" t="n">
        <v>27</v>
      </c>
      <c r="I205" s="2" t="n">
        <v>12</v>
      </c>
      <c r="J205" s="1" t="n">
        <v>611</v>
      </c>
      <c r="K205" s="1" t="n">
        <v>3</v>
      </c>
      <c r="N205" s="1" t="n">
        <v>28</v>
      </c>
      <c r="O205" s="2" t="n">
        <v>12</v>
      </c>
      <c r="P205" s="1" t="n">
        <v>645</v>
      </c>
      <c r="Q205" s="1" t="n">
        <v>3</v>
      </c>
      <c r="T205" s="1" t="n">
        <v>40</v>
      </c>
      <c r="U205" s="3" t="n">
        <v>11</v>
      </c>
      <c r="V205" s="1" t="n">
        <v>601</v>
      </c>
      <c r="Z205" s="1" t="n">
        <v>111</v>
      </c>
    </row>
    <row r="206" customFormat="false" ht="13.8" hidden="false" customHeight="false" outlineLevel="0" collapsed="false">
      <c r="A206" s="1" t="s">
        <v>1282</v>
      </c>
      <c r="D206" s="1" t="n">
        <v>364</v>
      </c>
      <c r="G206" s="1" t="n">
        <v>1</v>
      </c>
      <c r="I206" s="2" t="n">
        <v>13</v>
      </c>
      <c r="K206" s="1" t="n">
        <v>392</v>
      </c>
      <c r="N206" s="1" t="n">
        <v>2</v>
      </c>
      <c r="O206" s="2" t="n">
        <v>13</v>
      </c>
      <c r="P206" s="1" t="n">
        <v>1</v>
      </c>
      <c r="Q206" s="1" t="n">
        <v>386</v>
      </c>
      <c r="T206" s="1" t="n">
        <v>9</v>
      </c>
      <c r="U206" s="3" t="n">
        <v>12</v>
      </c>
      <c r="V206" s="15" t="n">
        <v>2</v>
      </c>
      <c r="W206" s="15" t="n">
        <v>387</v>
      </c>
      <c r="X206" s="15"/>
      <c r="Y206" s="15"/>
      <c r="Z206" s="15" t="n">
        <v>13</v>
      </c>
    </row>
    <row r="207" customFormat="false" ht="13.8" hidden="false" customHeight="false" outlineLevel="0" collapsed="false">
      <c r="A207" s="1" t="s">
        <v>1283</v>
      </c>
      <c r="D207" s="1" t="n">
        <v>842</v>
      </c>
      <c r="I207" s="2" t="n">
        <v>14</v>
      </c>
      <c r="J207" s="1" t="n">
        <v>3</v>
      </c>
      <c r="K207" s="1" t="n">
        <v>994</v>
      </c>
      <c r="N207" s="1" t="n">
        <v>4</v>
      </c>
      <c r="O207" s="2" t="n">
        <v>14</v>
      </c>
      <c r="P207" s="1" t="n">
        <v>6</v>
      </c>
      <c r="Q207" s="1" t="n">
        <v>859</v>
      </c>
      <c r="T207" s="1" t="n">
        <v>6</v>
      </c>
      <c r="U207" s="3" t="n">
        <v>13</v>
      </c>
      <c r="V207" s="1" t="n">
        <v>6</v>
      </c>
      <c r="W207" s="1" t="n">
        <v>887</v>
      </c>
      <c r="Z207" s="1" t="n">
        <v>7</v>
      </c>
    </row>
    <row r="208" customFormat="false" ht="13.8" hidden="false" customHeight="false" outlineLevel="0" collapsed="false">
      <c r="A208" s="1" t="s">
        <v>1284</v>
      </c>
      <c r="C208" s="1" t="n">
        <v>16</v>
      </c>
      <c r="D208" s="1" t="n">
        <v>1121</v>
      </c>
      <c r="E208" s="1" t="n">
        <v>1</v>
      </c>
      <c r="F208" s="1" t="n">
        <v>6</v>
      </c>
      <c r="G208" s="1" t="n">
        <v>21</v>
      </c>
      <c r="I208" s="2" t="n">
        <v>15</v>
      </c>
      <c r="J208" s="1" t="n">
        <v>23</v>
      </c>
      <c r="K208" s="1" t="n">
        <v>1131</v>
      </c>
      <c r="L208" s="1" t="n">
        <v>2</v>
      </c>
      <c r="M208" s="1" t="n">
        <v>1</v>
      </c>
      <c r="N208" s="1" t="n">
        <v>25</v>
      </c>
      <c r="O208" s="2" t="n">
        <v>15</v>
      </c>
      <c r="P208" s="1" t="n">
        <v>33</v>
      </c>
      <c r="Q208" s="1" t="n">
        <v>1075</v>
      </c>
      <c r="S208" s="1" t="n">
        <v>1</v>
      </c>
      <c r="T208" s="1" t="n">
        <v>47</v>
      </c>
      <c r="U208" s="3" t="n">
        <v>14</v>
      </c>
      <c r="V208" s="1" t="n">
        <v>37</v>
      </c>
      <c r="W208" s="1" t="n">
        <v>973</v>
      </c>
      <c r="Z208" s="1" t="n">
        <v>91</v>
      </c>
    </row>
    <row r="209" customFormat="false" ht="13.8" hidden="false" customHeight="false" outlineLevel="0" collapsed="false">
      <c r="A209" s="1" t="s">
        <v>1285</v>
      </c>
      <c r="C209" s="1" t="n">
        <v>380</v>
      </c>
      <c r="D209" s="1" t="n">
        <v>26</v>
      </c>
      <c r="F209" s="1" t="n">
        <v>35</v>
      </c>
      <c r="I209" s="2" t="n">
        <v>16</v>
      </c>
      <c r="J209" s="1" t="n">
        <v>440</v>
      </c>
      <c r="K209" s="1" t="n">
        <v>35</v>
      </c>
      <c r="N209" s="1" t="n">
        <v>42</v>
      </c>
      <c r="O209" s="2" t="n">
        <v>16</v>
      </c>
      <c r="P209" s="1" t="n">
        <v>519</v>
      </c>
      <c r="Q209" s="1" t="n">
        <v>9</v>
      </c>
      <c r="T209" s="1" t="n">
        <v>42</v>
      </c>
      <c r="U209" s="3" t="n">
        <v>15</v>
      </c>
      <c r="V209" s="1" t="n">
        <v>561</v>
      </c>
      <c r="W209" s="1" t="n">
        <v>1</v>
      </c>
      <c r="Z209" s="1" t="n">
        <v>35</v>
      </c>
    </row>
    <row r="210" customFormat="false" ht="13.8" hidden="false" customHeight="false" outlineLevel="0" collapsed="false">
      <c r="A210" s="1" t="s">
        <v>1286</v>
      </c>
      <c r="C210" s="1" t="n">
        <v>4</v>
      </c>
      <c r="D210" s="1" t="n">
        <v>1118</v>
      </c>
      <c r="E210" s="1" t="n">
        <v>1</v>
      </c>
      <c r="I210" s="2" t="n">
        <v>58</v>
      </c>
      <c r="J210" s="1" t="n">
        <v>20</v>
      </c>
      <c r="K210" s="1" t="n">
        <v>1344</v>
      </c>
      <c r="L210" s="1" t="n">
        <v>5</v>
      </c>
      <c r="M210" s="1" t="n">
        <v>9</v>
      </c>
      <c r="N210" s="1" t="n">
        <v>24</v>
      </c>
      <c r="O210" s="2" t="n">
        <v>58</v>
      </c>
      <c r="P210" s="1" t="n">
        <v>23</v>
      </c>
      <c r="Q210" s="1" t="n">
        <v>1447</v>
      </c>
      <c r="U210" s="3" t="n">
        <v>54</v>
      </c>
      <c r="V210" s="1" t="n">
        <v>31</v>
      </c>
      <c r="W210" s="1" t="n">
        <v>1402</v>
      </c>
      <c r="Z210" s="1" t="n">
        <v>1</v>
      </c>
    </row>
    <row r="211" customFormat="false" ht="13.8" hidden="false" customHeight="false" outlineLevel="0" collapsed="false">
      <c r="A211" s="1" t="s">
        <v>1287</v>
      </c>
      <c r="C211" s="1" t="n">
        <v>601</v>
      </c>
      <c r="D211" s="1" t="n">
        <v>62</v>
      </c>
      <c r="E211" s="1" t="n">
        <v>3</v>
      </c>
      <c r="G211" s="1" t="n">
        <v>5</v>
      </c>
      <c r="I211" s="2" t="n">
        <v>20</v>
      </c>
      <c r="J211" s="1" t="n">
        <v>761</v>
      </c>
      <c r="K211" s="1" t="n">
        <v>35</v>
      </c>
      <c r="L211" s="1" t="n">
        <v>1</v>
      </c>
      <c r="M211" s="1" t="n">
        <v>2</v>
      </c>
      <c r="N211" s="1" t="n">
        <v>7</v>
      </c>
      <c r="O211" s="2" t="n">
        <v>20</v>
      </c>
      <c r="P211" s="1" t="n">
        <v>724</v>
      </c>
      <c r="Q211" s="1" t="n">
        <v>10</v>
      </c>
      <c r="S211" s="1" t="n">
        <v>1</v>
      </c>
      <c r="T211" s="1" t="n">
        <v>5</v>
      </c>
      <c r="U211" s="3" t="n">
        <v>18</v>
      </c>
      <c r="V211" s="15" t="n">
        <v>815</v>
      </c>
      <c r="W211" s="15" t="n">
        <v>7</v>
      </c>
      <c r="X211" s="15"/>
      <c r="Y211" s="15"/>
      <c r="Z211" s="15" t="n">
        <v>1</v>
      </c>
    </row>
    <row r="212" customFormat="false" ht="13.8" hidden="false" customHeight="false" outlineLevel="0" collapsed="false">
      <c r="A212" s="1" t="s">
        <v>1288</v>
      </c>
      <c r="D212" s="1" t="n">
        <v>171</v>
      </c>
      <c r="I212" s="2" t="n">
        <v>21</v>
      </c>
      <c r="K212" s="1" t="n">
        <v>183</v>
      </c>
      <c r="O212" s="2" t="n">
        <v>21</v>
      </c>
      <c r="Q212" s="1" t="n">
        <v>160</v>
      </c>
      <c r="T212" s="1" t="n">
        <v>11</v>
      </c>
      <c r="U212" s="3" t="n">
        <v>19</v>
      </c>
      <c r="W212" s="1" t="n">
        <v>172</v>
      </c>
      <c r="Z212" s="1" t="n">
        <v>24</v>
      </c>
    </row>
    <row r="213" customFormat="false" ht="13.8" hidden="false" customHeight="false" outlineLevel="0" collapsed="false">
      <c r="A213" s="1" t="s">
        <v>1289</v>
      </c>
      <c r="C213" s="1" t="n">
        <v>60</v>
      </c>
      <c r="D213" s="1" t="n">
        <v>1681</v>
      </c>
      <c r="F213" s="1" t="n">
        <v>13</v>
      </c>
      <c r="G213" s="1" t="n">
        <v>17</v>
      </c>
      <c r="I213" s="2" t="n">
        <v>22</v>
      </c>
      <c r="J213" s="1" t="n">
        <v>53</v>
      </c>
      <c r="K213" s="1" t="n">
        <v>1937</v>
      </c>
      <c r="L213" s="1" t="n">
        <v>1</v>
      </c>
      <c r="M213" s="1" t="n">
        <v>14</v>
      </c>
      <c r="N213" s="1" t="n">
        <v>49</v>
      </c>
      <c r="O213" s="2" t="n">
        <v>22</v>
      </c>
      <c r="P213" s="1" t="n">
        <v>84</v>
      </c>
      <c r="Q213" s="1" t="n">
        <v>1892</v>
      </c>
      <c r="R213" s="1" t="n">
        <v>2</v>
      </c>
      <c r="S213" s="1" t="n">
        <v>4</v>
      </c>
      <c r="T213" s="1" t="n">
        <v>58</v>
      </c>
      <c r="U213" s="3" t="n">
        <v>20</v>
      </c>
      <c r="V213" s="1" t="n">
        <v>121</v>
      </c>
      <c r="W213" s="1" t="n">
        <v>1950</v>
      </c>
      <c r="X213" s="1" t="n">
        <v>1</v>
      </c>
      <c r="Y213" s="1" t="n">
        <v>1</v>
      </c>
      <c r="Z213" s="1" t="n">
        <v>33</v>
      </c>
    </row>
    <row r="214" customFormat="false" ht="13.8" hidden="false" customHeight="false" outlineLevel="0" collapsed="false">
      <c r="A214" s="1" t="s">
        <v>1290</v>
      </c>
      <c r="C214" s="1" t="n">
        <v>849</v>
      </c>
      <c r="D214" s="1" t="n">
        <v>10</v>
      </c>
      <c r="G214" s="1" t="n">
        <v>25</v>
      </c>
      <c r="I214" s="2" t="n">
        <v>59</v>
      </c>
      <c r="J214" s="1" t="n">
        <v>973</v>
      </c>
      <c r="K214" s="1" t="n">
        <v>15</v>
      </c>
      <c r="L214" s="1" t="n">
        <v>1</v>
      </c>
      <c r="M214" s="1" t="n">
        <v>8</v>
      </c>
      <c r="O214" s="2" t="n">
        <v>59</v>
      </c>
      <c r="P214" s="1" t="n">
        <v>1042</v>
      </c>
      <c r="Q214" s="1" t="n">
        <v>11</v>
      </c>
      <c r="T214" s="1" t="n">
        <v>5</v>
      </c>
      <c r="U214" s="3" t="n">
        <v>55</v>
      </c>
      <c r="V214" s="1" t="n">
        <v>1098</v>
      </c>
      <c r="W214" s="1" t="n">
        <v>6</v>
      </c>
      <c r="Z214" s="1" t="n">
        <v>1</v>
      </c>
    </row>
    <row r="215" customFormat="false" ht="13.8" hidden="false" customHeight="false" outlineLevel="0" collapsed="false">
      <c r="A215" s="1" t="s">
        <v>1291</v>
      </c>
      <c r="C215" s="1" t="n">
        <v>129</v>
      </c>
      <c r="D215" s="1" t="n">
        <v>4</v>
      </c>
      <c r="I215" s="2" t="n">
        <v>23</v>
      </c>
      <c r="J215" s="1" t="n">
        <v>139</v>
      </c>
      <c r="K215" s="1" t="n">
        <v>9</v>
      </c>
      <c r="O215" s="2" t="n">
        <v>23</v>
      </c>
      <c r="P215" s="1" t="n">
        <v>140</v>
      </c>
      <c r="U215" s="3" t="n">
        <v>21</v>
      </c>
      <c r="V215" s="1" t="n">
        <v>177</v>
      </c>
    </row>
    <row r="216" customFormat="false" ht="13.8" hidden="false" customHeight="false" outlineLevel="0" collapsed="false">
      <c r="A216" s="1" t="s">
        <v>1292</v>
      </c>
      <c r="C216" s="1" t="n">
        <v>6</v>
      </c>
      <c r="D216" s="1" t="n">
        <v>1832</v>
      </c>
      <c r="E216" s="1" t="n">
        <v>3</v>
      </c>
      <c r="G216" s="1" t="n">
        <v>4</v>
      </c>
      <c r="I216" s="2" t="n">
        <v>50</v>
      </c>
      <c r="J216" s="1" t="n">
        <v>7</v>
      </c>
      <c r="K216" s="1" t="n">
        <v>1870</v>
      </c>
      <c r="L216" s="1" t="n">
        <v>6</v>
      </c>
      <c r="N216" s="1" t="n">
        <v>46</v>
      </c>
      <c r="O216" s="2" t="n">
        <v>50</v>
      </c>
      <c r="P216" s="1" t="n">
        <v>9</v>
      </c>
      <c r="Q216" s="1" t="n">
        <v>1911</v>
      </c>
      <c r="R216" s="1" t="n">
        <v>4</v>
      </c>
      <c r="U216" s="3" t="n">
        <v>44</v>
      </c>
      <c r="V216" s="0" t="n">
        <v>21</v>
      </c>
      <c r="W216" s="0" t="n">
        <v>1693</v>
      </c>
      <c r="X216" s="15" t="n">
        <v>2</v>
      </c>
      <c r="Y216" s="15"/>
      <c r="Z216" s="15" t="n">
        <v>78</v>
      </c>
    </row>
    <row r="217" customFormat="false" ht="13.8" hidden="false" customHeight="false" outlineLevel="0" collapsed="false">
      <c r="A217" s="1" t="s">
        <v>1293</v>
      </c>
      <c r="C217" s="1" t="n">
        <v>348</v>
      </c>
      <c r="D217" s="1" t="n">
        <v>6</v>
      </c>
      <c r="F217" s="1" t="n">
        <v>1</v>
      </c>
      <c r="G217" s="1" t="n">
        <v>55</v>
      </c>
      <c r="I217" s="2" t="n">
        <v>24</v>
      </c>
      <c r="J217" s="1" t="n">
        <v>397</v>
      </c>
      <c r="K217" s="1" t="n">
        <v>11</v>
      </c>
      <c r="N217" s="1" t="n">
        <v>36</v>
      </c>
      <c r="O217" s="2" t="n">
        <v>24</v>
      </c>
      <c r="P217" s="1" t="n">
        <v>458</v>
      </c>
      <c r="T217" s="1" t="n">
        <v>24</v>
      </c>
      <c r="U217" s="3" t="n">
        <v>49</v>
      </c>
      <c r="V217" s="15" t="n">
        <v>469</v>
      </c>
      <c r="W217" s="15"/>
      <c r="X217" s="1" t="n">
        <v>7</v>
      </c>
      <c r="Z217" s="1" t="n">
        <v>20</v>
      </c>
    </row>
    <row r="218" customFormat="false" ht="13.8" hidden="false" customHeight="false" outlineLevel="0" collapsed="false">
      <c r="A218" s="1" t="s">
        <v>1294</v>
      </c>
      <c r="D218" s="1" t="n">
        <v>595</v>
      </c>
      <c r="I218" s="2" t="n">
        <v>25</v>
      </c>
      <c r="J218" s="1" t="n">
        <v>3</v>
      </c>
      <c r="K218" s="1" t="n">
        <v>674</v>
      </c>
      <c r="M218" s="1" t="n">
        <v>1</v>
      </c>
      <c r="N218" s="1" t="n">
        <v>5</v>
      </c>
      <c r="O218" s="2" t="n">
        <v>25</v>
      </c>
      <c r="P218" s="1" t="n">
        <v>2</v>
      </c>
      <c r="Q218" s="1" t="n">
        <v>662</v>
      </c>
      <c r="T218" s="1" t="n">
        <v>1</v>
      </c>
      <c r="U218" s="3" t="n">
        <v>22</v>
      </c>
      <c r="V218" s="1" t="n">
        <v>2</v>
      </c>
      <c r="W218" s="1" t="n">
        <v>605</v>
      </c>
      <c r="Z218" s="1" t="n">
        <v>29</v>
      </c>
    </row>
    <row r="219" customFormat="false" ht="13.8" hidden="false" customHeight="false" outlineLevel="0" collapsed="false">
      <c r="A219" s="1" t="s">
        <v>1295</v>
      </c>
      <c r="C219" s="1" t="n">
        <v>1</v>
      </c>
      <c r="D219" s="1" t="n">
        <v>5</v>
      </c>
      <c r="E219" s="1" t="n">
        <v>1</v>
      </c>
      <c r="G219" s="1" t="n">
        <v>489</v>
      </c>
      <c r="I219" s="2" t="n">
        <v>26</v>
      </c>
      <c r="J219" s="1" t="n">
        <v>14</v>
      </c>
      <c r="K219" s="1" t="n">
        <v>4</v>
      </c>
      <c r="N219" s="1" t="n">
        <v>528</v>
      </c>
      <c r="O219" s="2" t="n">
        <v>26</v>
      </c>
      <c r="P219" s="1" t="n">
        <v>21</v>
      </c>
      <c r="Q219" s="1" t="n">
        <v>2</v>
      </c>
      <c r="T219" s="1" t="n">
        <v>573</v>
      </c>
      <c r="U219" s="3" t="n">
        <v>3</v>
      </c>
      <c r="V219" s="1" t="n">
        <v>51</v>
      </c>
      <c r="W219" s="1" t="n">
        <v>8</v>
      </c>
      <c r="Z219" s="1" t="n">
        <v>440</v>
      </c>
    </row>
    <row r="220" customFormat="false" ht="13.8" hidden="false" customHeight="false" outlineLevel="0" collapsed="false">
      <c r="A220" s="1" t="s">
        <v>1296</v>
      </c>
      <c r="C220" s="1" t="n">
        <v>42</v>
      </c>
      <c r="D220" s="1" t="n">
        <v>241</v>
      </c>
      <c r="E220" s="1" t="n">
        <v>2</v>
      </c>
      <c r="F220" s="1" t="n">
        <v>4</v>
      </c>
      <c r="G220" s="1" t="n">
        <v>4</v>
      </c>
      <c r="I220" s="2" t="n">
        <v>27</v>
      </c>
      <c r="J220" s="1" t="n">
        <v>69</v>
      </c>
      <c r="K220" s="1" t="n">
        <v>258</v>
      </c>
      <c r="M220" s="1" t="n">
        <v>2</v>
      </c>
      <c r="N220" s="1" t="n">
        <v>1</v>
      </c>
      <c r="O220" s="2" t="n">
        <v>27</v>
      </c>
      <c r="P220" s="1" t="n">
        <v>78</v>
      </c>
      <c r="Q220" s="1" t="n">
        <v>207</v>
      </c>
      <c r="U220" s="3" t="n">
        <v>23</v>
      </c>
      <c r="V220" s="1" t="n">
        <v>40</v>
      </c>
      <c r="W220" s="1" t="n">
        <v>180</v>
      </c>
      <c r="X220" s="1" t="n">
        <v>1</v>
      </c>
    </row>
    <row r="221" customFormat="false" ht="13.8" hidden="false" customHeight="false" outlineLevel="0" collapsed="false">
      <c r="A221" s="1" t="s">
        <v>1297</v>
      </c>
      <c r="D221" s="1" t="n">
        <v>342</v>
      </c>
      <c r="G221" s="1" t="n">
        <v>6</v>
      </c>
      <c r="I221" s="2" t="n">
        <v>28</v>
      </c>
      <c r="J221" s="1" t="n">
        <v>1</v>
      </c>
      <c r="K221" s="1" t="n">
        <v>390</v>
      </c>
      <c r="N221" s="1" t="n">
        <v>6</v>
      </c>
      <c r="O221" s="2" t="n">
        <v>28</v>
      </c>
      <c r="Q221" s="1" t="n">
        <v>365</v>
      </c>
      <c r="T221" s="1" t="n">
        <v>3</v>
      </c>
      <c r="U221" s="3" t="n">
        <v>40</v>
      </c>
      <c r="W221" s="1" t="n">
        <v>326</v>
      </c>
      <c r="Z221" s="1" t="n">
        <v>6</v>
      </c>
    </row>
    <row r="222" customFormat="false" ht="13.8" hidden="false" customHeight="false" outlineLevel="0" collapsed="false">
      <c r="A222" s="1" t="s">
        <v>1298</v>
      </c>
      <c r="C222" s="1" t="n">
        <v>309</v>
      </c>
      <c r="D222" s="1" t="n">
        <v>6</v>
      </c>
      <c r="G222" s="1" t="n">
        <v>1</v>
      </c>
      <c r="I222" s="2" t="n">
        <v>31</v>
      </c>
      <c r="J222" s="1" t="n">
        <v>319</v>
      </c>
      <c r="K222" s="15" t="n">
        <v>4</v>
      </c>
      <c r="N222" s="1" t="n">
        <v>1</v>
      </c>
      <c r="O222" s="2" t="n">
        <v>31</v>
      </c>
      <c r="P222" s="1" t="n">
        <v>325</v>
      </c>
      <c r="Q222" s="15" t="n">
        <v>3</v>
      </c>
      <c r="U222" s="3" t="n">
        <v>27</v>
      </c>
      <c r="V222" s="1" t="n">
        <v>354</v>
      </c>
      <c r="W222" s="1" t="n">
        <v>2</v>
      </c>
      <c r="Y222" s="1" t="n">
        <v>3</v>
      </c>
      <c r="Z222" s="1" t="n">
        <v>3</v>
      </c>
    </row>
    <row r="223" customFormat="false" ht="13.8" hidden="false" customHeight="false" outlineLevel="0" collapsed="false">
      <c r="A223" s="1" t="s">
        <v>1299</v>
      </c>
      <c r="C223" s="1" t="n">
        <v>187</v>
      </c>
      <c r="D223" s="1" t="n">
        <v>5</v>
      </c>
      <c r="G223" s="1" t="n">
        <v>8</v>
      </c>
      <c r="I223" s="2" t="n">
        <v>29</v>
      </c>
      <c r="J223" s="15" t="n">
        <v>204</v>
      </c>
      <c r="K223" s="15" t="n">
        <v>2</v>
      </c>
      <c r="N223" s="1" t="n">
        <v>4</v>
      </c>
      <c r="O223" s="2" t="n">
        <v>29</v>
      </c>
      <c r="P223" s="15" t="n">
        <v>220</v>
      </c>
      <c r="Q223" s="15"/>
      <c r="T223" s="1" t="n">
        <v>3</v>
      </c>
      <c r="U223" s="3" t="n">
        <v>24</v>
      </c>
      <c r="V223" s="15" t="n">
        <v>225</v>
      </c>
      <c r="W223" s="15"/>
      <c r="X223" s="15"/>
      <c r="Y223" s="15"/>
      <c r="Z223" s="15" t="n">
        <v>7</v>
      </c>
      <c r="AB223" s="15"/>
      <c r="AC223" s="15"/>
      <c r="AD223" s="15"/>
      <c r="AE223" s="15"/>
      <c r="AF223" s="15"/>
      <c r="AH223" s="15"/>
    </row>
    <row r="224" customFormat="false" ht="13.8" hidden="false" customHeight="false" outlineLevel="0" collapsed="false">
      <c r="A224" s="1" t="s">
        <v>1300</v>
      </c>
      <c r="C224" s="1" t="n">
        <v>294</v>
      </c>
      <c r="D224" s="1" t="n">
        <v>2</v>
      </c>
      <c r="G224" s="1" t="n">
        <v>13</v>
      </c>
      <c r="I224" s="2" t="n">
        <v>30</v>
      </c>
      <c r="J224" s="1" t="n">
        <v>323</v>
      </c>
      <c r="K224" s="1" t="n">
        <v>1</v>
      </c>
      <c r="M224" s="1" t="n">
        <v>1</v>
      </c>
      <c r="N224" s="1" t="n">
        <v>5</v>
      </c>
      <c r="O224" s="2" t="n">
        <v>30</v>
      </c>
      <c r="P224" s="1" t="n">
        <v>352</v>
      </c>
      <c r="Q224" s="1" t="n">
        <v>2</v>
      </c>
      <c r="T224" s="1" t="n">
        <v>11</v>
      </c>
      <c r="U224" s="3" t="n">
        <v>25</v>
      </c>
      <c r="V224" s="1" t="n">
        <v>351</v>
      </c>
      <c r="Z224" s="1" t="n">
        <v>2</v>
      </c>
    </row>
    <row r="225" customFormat="false" ht="13.8" hidden="false" customHeight="false" outlineLevel="0" collapsed="false">
      <c r="A225" s="1" t="s">
        <v>1301</v>
      </c>
      <c r="C225" s="1" t="n">
        <v>21</v>
      </c>
      <c r="D225" s="1" t="n">
        <v>1110</v>
      </c>
      <c r="I225" s="2" t="n">
        <v>60</v>
      </c>
      <c r="J225" s="1" t="n">
        <v>49</v>
      </c>
      <c r="K225" s="1" t="n">
        <v>1202</v>
      </c>
      <c r="M225" s="1" t="n">
        <v>4</v>
      </c>
      <c r="N225" s="1" t="n">
        <v>19</v>
      </c>
      <c r="O225" s="2" t="n">
        <v>60</v>
      </c>
      <c r="P225" s="1" t="n">
        <v>55</v>
      </c>
      <c r="Q225" s="1" t="n">
        <v>1201</v>
      </c>
      <c r="R225" s="1" t="n">
        <v>2</v>
      </c>
      <c r="T225" s="1" t="n">
        <v>49</v>
      </c>
      <c r="U225" s="3" t="n">
        <v>56</v>
      </c>
      <c r="V225" s="1" t="n">
        <v>82</v>
      </c>
      <c r="W225" s="1" t="n">
        <v>1193</v>
      </c>
      <c r="X225" s="1" t="n">
        <v>2</v>
      </c>
      <c r="Z225" s="1" t="n">
        <v>59</v>
      </c>
    </row>
    <row r="226" customFormat="false" ht="13.8" hidden="false" customHeight="false" outlineLevel="0" collapsed="false">
      <c r="A226" s="1" t="s">
        <v>1302</v>
      </c>
      <c r="C226" s="1" t="n">
        <v>320</v>
      </c>
      <c r="D226" s="1" t="n">
        <v>15</v>
      </c>
      <c r="G226" s="1" t="n">
        <v>29</v>
      </c>
      <c r="I226" s="2" t="n">
        <v>33</v>
      </c>
      <c r="J226" s="1" t="n">
        <v>413</v>
      </c>
      <c r="K226" s="1" t="n">
        <v>37</v>
      </c>
      <c r="N226" s="1" t="n">
        <v>15</v>
      </c>
      <c r="O226" s="2" t="n">
        <v>33</v>
      </c>
      <c r="P226" s="1" t="n">
        <v>577</v>
      </c>
      <c r="Q226" s="1" t="n">
        <v>43</v>
      </c>
      <c r="T226" s="1" t="n">
        <v>10</v>
      </c>
      <c r="U226" s="3" t="n">
        <v>57</v>
      </c>
      <c r="V226" s="1" t="n">
        <v>848</v>
      </c>
      <c r="W226" s="1" t="n">
        <v>7</v>
      </c>
    </row>
    <row r="227" customFormat="false" ht="13.8" hidden="false" customHeight="false" outlineLevel="0" collapsed="false">
      <c r="A227" s="1" t="s">
        <v>1303</v>
      </c>
      <c r="C227" s="1" t="n">
        <v>6</v>
      </c>
      <c r="D227" s="1" t="n">
        <v>1304</v>
      </c>
      <c r="E227" s="1" t="n">
        <v>1</v>
      </c>
      <c r="F227" s="1" t="n">
        <v>2</v>
      </c>
      <c r="G227" s="1" t="n">
        <v>1</v>
      </c>
      <c r="I227" s="2" t="n">
        <v>34</v>
      </c>
      <c r="J227" s="15" t="n">
        <v>19</v>
      </c>
      <c r="K227" s="15" t="n">
        <v>1334</v>
      </c>
      <c r="N227" s="1" t="n">
        <v>20</v>
      </c>
      <c r="O227" s="2" t="n">
        <v>34</v>
      </c>
      <c r="P227" s="15" t="n">
        <v>37</v>
      </c>
      <c r="Q227" s="15" t="n">
        <v>1184</v>
      </c>
      <c r="T227" s="1" t="n">
        <v>5</v>
      </c>
      <c r="U227" s="3" t="n">
        <v>28</v>
      </c>
      <c r="V227" s="1" t="n">
        <v>22</v>
      </c>
      <c r="W227" s="1" t="n">
        <v>1103</v>
      </c>
      <c r="Y227" s="15" t="n">
        <v>2</v>
      </c>
      <c r="Z227" s="15" t="n">
        <v>56</v>
      </c>
      <c r="AB227" s="15"/>
      <c r="AC227" s="15"/>
      <c r="AD227" s="15"/>
      <c r="AE227" s="15"/>
      <c r="AF227" s="15"/>
      <c r="AG227" s="16"/>
    </row>
    <row r="228" customFormat="false" ht="13.8" hidden="false" customHeight="false" outlineLevel="0" collapsed="false">
      <c r="A228" s="1" t="s">
        <v>1304</v>
      </c>
      <c r="C228" s="1" t="n">
        <v>190</v>
      </c>
      <c r="G228" s="1" t="n">
        <v>1</v>
      </c>
      <c r="I228" s="2" t="n">
        <v>37</v>
      </c>
      <c r="J228" s="15" t="n">
        <v>197</v>
      </c>
      <c r="K228" s="15"/>
      <c r="N228" s="1" t="n">
        <v>4</v>
      </c>
      <c r="O228" s="2" t="n">
        <v>36</v>
      </c>
      <c r="P228" s="15" t="n">
        <v>212</v>
      </c>
      <c r="Q228" s="15" t="n">
        <v>6</v>
      </c>
      <c r="U228" s="3" t="n">
        <v>58</v>
      </c>
      <c r="V228" s="15" t="n">
        <v>185</v>
      </c>
      <c r="W228" s="15" t="n">
        <v>7</v>
      </c>
      <c r="X228" s="15"/>
      <c r="Y228" s="15"/>
      <c r="Z228" s="15"/>
      <c r="AB228" s="15"/>
      <c r="AC228" s="15"/>
      <c r="AD228" s="15"/>
      <c r="AE228" s="15"/>
      <c r="AF228" s="15"/>
      <c r="AG228" s="16"/>
    </row>
    <row r="229" customFormat="false" ht="13.8" hidden="false" customHeight="false" outlineLevel="0" collapsed="false">
      <c r="A229" s="1" t="s">
        <v>1305</v>
      </c>
      <c r="C229" s="1" t="n">
        <v>746</v>
      </c>
      <c r="D229" s="1" t="n">
        <v>81</v>
      </c>
      <c r="F229" s="1" t="n">
        <v>3</v>
      </c>
      <c r="G229" s="1" t="n">
        <v>3</v>
      </c>
      <c r="I229" s="2" t="n">
        <v>38</v>
      </c>
      <c r="J229" s="15" t="n">
        <v>1057</v>
      </c>
      <c r="K229" s="15" t="n">
        <v>5</v>
      </c>
      <c r="M229" s="1" t="n">
        <v>1</v>
      </c>
      <c r="O229" s="2" t="n">
        <v>38</v>
      </c>
      <c r="P229" s="15" t="n">
        <v>1209</v>
      </c>
      <c r="Q229" s="15" t="n">
        <v>2</v>
      </c>
      <c r="U229" s="3" t="n">
        <v>31</v>
      </c>
      <c r="V229" s="15" t="n">
        <v>1284</v>
      </c>
      <c r="W229" s="15"/>
      <c r="X229" s="15"/>
      <c r="Y229" s="15"/>
      <c r="Z229" s="15"/>
      <c r="AB229" s="15"/>
      <c r="AC229" s="15"/>
      <c r="AD229" s="15"/>
      <c r="AE229" s="15"/>
      <c r="AF229" s="15"/>
      <c r="AG229" s="16"/>
    </row>
    <row r="230" customFormat="false" ht="13.8" hidden="false" customHeight="false" outlineLevel="0" collapsed="false">
      <c r="A230" s="1" t="s">
        <v>1306</v>
      </c>
      <c r="C230" s="1" t="n">
        <v>127</v>
      </c>
      <c r="G230" s="1" t="n">
        <v>5</v>
      </c>
      <c r="I230" s="2" t="n">
        <v>39</v>
      </c>
      <c r="J230" s="15" t="n">
        <v>138</v>
      </c>
      <c r="K230" s="15" t="n">
        <v>1</v>
      </c>
      <c r="N230" s="1" t="n">
        <v>1</v>
      </c>
      <c r="O230" s="2" t="n">
        <v>39</v>
      </c>
      <c r="P230" s="15" t="n">
        <v>129</v>
      </c>
      <c r="Q230" s="15"/>
      <c r="R230" s="1" t="n">
        <v>2</v>
      </c>
      <c r="T230" s="1" t="n">
        <v>2</v>
      </c>
      <c r="U230" s="3" t="n">
        <v>32</v>
      </c>
      <c r="V230" s="15" t="n">
        <v>143</v>
      </c>
      <c r="W230" s="15"/>
      <c r="X230" s="15"/>
      <c r="Y230" s="15"/>
      <c r="Z230" s="15" t="n">
        <v>8</v>
      </c>
      <c r="AB230" s="15"/>
      <c r="AC230" s="15"/>
      <c r="AD230" s="15"/>
      <c r="AE230" s="15"/>
      <c r="AF230" s="15"/>
      <c r="AG230" s="16"/>
    </row>
    <row r="231" customFormat="false" ht="13.8" hidden="false" customHeight="false" outlineLevel="0" collapsed="false">
      <c r="A231" s="1" t="s">
        <v>1307</v>
      </c>
      <c r="C231" s="1" t="n">
        <v>16</v>
      </c>
      <c r="D231" s="1" t="n">
        <v>902</v>
      </c>
      <c r="E231" s="1" t="n">
        <v>5</v>
      </c>
      <c r="F231" s="1" t="n">
        <v>2</v>
      </c>
      <c r="I231" s="2" t="n">
        <v>40</v>
      </c>
      <c r="J231" s="15" t="n">
        <v>23</v>
      </c>
      <c r="K231" s="15" t="n">
        <v>903</v>
      </c>
      <c r="M231" s="1" t="n">
        <v>2</v>
      </c>
      <c r="N231" s="1" t="n">
        <v>6</v>
      </c>
      <c r="O231" s="2" t="n">
        <v>40</v>
      </c>
      <c r="P231" s="15" t="n">
        <v>60</v>
      </c>
      <c r="Q231" s="15" t="n">
        <v>736</v>
      </c>
      <c r="R231" s="1" t="n">
        <v>5</v>
      </c>
      <c r="S231" s="1" t="n">
        <v>3</v>
      </c>
      <c r="T231" s="1" t="n">
        <v>3</v>
      </c>
      <c r="U231" s="3" t="n">
        <v>46</v>
      </c>
      <c r="V231" s="15" t="n">
        <v>36</v>
      </c>
      <c r="W231" s="15" t="n">
        <v>728</v>
      </c>
      <c r="X231" s="15" t="n">
        <v>1</v>
      </c>
      <c r="Y231" s="15"/>
      <c r="Z231" s="15" t="n">
        <v>11</v>
      </c>
      <c r="AB231" s="15"/>
      <c r="AC231" s="15"/>
      <c r="AD231" s="15"/>
      <c r="AE231" s="15"/>
      <c r="AF231" s="15"/>
      <c r="AG231" s="16"/>
    </row>
    <row r="232" customFormat="false" ht="13.8" hidden="false" customHeight="false" outlineLevel="0" collapsed="false">
      <c r="A232" s="1" t="s">
        <v>1308</v>
      </c>
      <c r="C232" s="1" t="n">
        <v>2</v>
      </c>
      <c r="D232" s="1" t="n">
        <v>829</v>
      </c>
      <c r="F232" s="1" t="n">
        <v>1</v>
      </c>
      <c r="G232" s="1" t="n">
        <v>4</v>
      </c>
      <c r="I232" s="2" t="n">
        <v>41</v>
      </c>
      <c r="J232" s="15" t="n">
        <v>7</v>
      </c>
      <c r="K232" s="15" t="n">
        <v>1045</v>
      </c>
      <c r="M232" s="1" t="n">
        <v>1</v>
      </c>
      <c r="N232" s="1" t="n">
        <v>1</v>
      </c>
      <c r="O232" s="2" t="n">
        <v>41</v>
      </c>
      <c r="P232" s="15" t="n">
        <v>6</v>
      </c>
      <c r="Q232" s="15" t="n">
        <v>1022</v>
      </c>
      <c r="U232" s="3" t="n">
        <v>33</v>
      </c>
      <c r="V232" s="15" t="n">
        <v>9</v>
      </c>
      <c r="W232" s="15" t="n">
        <v>1033</v>
      </c>
      <c r="X232" s="15"/>
      <c r="Y232" s="15"/>
      <c r="Z232" s="15" t="n">
        <v>1</v>
      </c>
      <c r="AB232" s="15"/>
      <c r="AC232" s="15"/>
      <c r="AD232" s="15"/>
      <c r="AE232" s="15"/>
      <c r="AF232" s="15"/>
      <c r="AG232" s="16"/>
    </row>
    <row r="233" customFormat="false" ht="13.8" hidden="false" customHeight="false" outlineLevel="0" collapsed="false">
      <c r="A233" s="1" t="s">
        <v>1309</v>
      </c>
      <c r="D233" s="1" t="n">
        <v>344</v>
      </c>
      <c r="G233" s="1" t="n">
        <v>3</v>
      </c>
      <c r="I233" s="2" t="n">
        <v>42</v>
      </c>
      <c r="J233" s="15"/>
      <c r="K233" s="15" t="n">
        <v>397</v>
      </c>
      <c r="N233" s="1" t="n">
        <v>8</v>
      </c>
      <c r="O233" s="2" t="n">
        <v>42</v>
      </c>
      <c r="P233" s="15"/>
      <c r="Q233" s="15" t="n">
        <v>369</v>
      </c>
      <c r="T233" s="1" t="n">
        <v>5</v>
      </c>
      <c r="U233" s="3" t="n">
        <v>35</v>
      </c>
      <c r="V233" s="15" t="n">
        <v>4</v>
      </c>
      <c r="W233" s="15" t="n">
        <v>354</v>
      </c>
      <c r="X233" s="15"/>
      <c r="Y233" s="15" t="n">
        <v>2</v>
      </c>
      <c r="Z233" s="15" t="n">
        <v>14</v>
      </c>
      <c r="AB233" s="15"/>
      <c r="AC233" s="15"/>
      <c r="AD233" s="15"/>
      <c r="AE233" s="15"/>
      <c r="AF233" s="15"/>
      <c r="AG233" s="16"/>
    </row>
    <row r="234" customFormat="false" ht="13.8" hidden="false" customHeight="false" outlineLevel="0" collapsed="false">
      <c r="A234" s="1" t="s">
        <v>1310</v>
      </c>
      <c r="C234" s="1" t="n">
        <v>415</v>
      </c>
      <c r="D234" s="1" t="n">
        <v>13</v>
      </c>
      <c r="F234" s="1" t="n">
        <v>1</v>
      </c>
      <c r="I234" s="2" t="n">
        <v>44</v>
      </c>
      <c r="J234" s="15" t="n">
        <v>516</v>
      </c>
      <c r="K234" s="15"/>
      <c r="O234" s="2" t="n">
        <v>44</v>
      </c>
      <c r="P234" s="15" t="n">
        <v>578</v>
      </c>
      <c r="Q234" s="15"/>
      <c r="U234" s="3" t="n">
        <v>37</v>
      </c>
      <c r="V234" s="15" t="n">
        <v>597</v>
      </c>
      <c r="W234" s="15" t="n">
        <v>1</v>
      </c>
      <c r="X234" s="15" t="n">
        <v>1</v>
      </c>
      <c r="Y234" s="15"/>
      <c r="Z234" s="15" t="n">
        <v>1</v>
      </c>
      <c r="AB234" s="15"/>
      <c r="AC234" s="15"/>
      <c r="AD234" s="15"/>
      <c r="AE234" s="15"/>
      <c r="AF234" s="15"/>
      <c r="AG234" s="16"/>
    </row>
    <row r="235" customFormat="false" ht="13.8" hidden="false" customHeight="false" outlineLevel="0" collapsed="false">
      <c r="A235" s="1" t="s">
        <v>1311</v>
      </c>
      <c r="D235" s="1" t="n">
        <v>537</v>
      </c>
      <c r="I235" s="2" t="n">
        <v>45</v>
      </c>
      <c r="J235" s="15"/>
      <c r="K235" s="15" t="n">
        <v>631</v>
      </c>
      <c r="N235" s="1" t="n">
        <v>1</v>
      </c>
      <c r="O235" s="2" t="n">
        <v>45</v>
      </c>
      <c r="P235" s="15"/>
      <c r="Q235" s="15" t="n">
        <v>575</v>
      </c>
      <c r="T235" s="1" t="n">
        <v>3</v>
      </c>
      <c r="U235" s="3" t="n">
        <v>38</v>
      </c>
      <c r="V235" s="15"/>
      <c r="W235" s="15" t="n">
        <v>545</v>
      </c>
      <c r="X235" s="15"/>
      <c r="Y235" s="15"/>
      <c r="Z235" s="15" t="n">
        <v>11</v>
      </c>
      <c r="AB235" s="15"/>
      <c r="AC235" s="15"/>
      <c r="AD235" s="15"/>
      <c r="AE235" s="15"/>
      <c r="AF235" s="15"/>
      <c r="AG235" s="16"/>
    </row>
    <row r="236" customFormat="false" ht="13.8" hidden="false" customHeight="false" outlineLevel="0" collapsed="false">
      <c r="A236" s="1" t="s">
        <v>1312</v>
      </c>
      <c r="C236" s="1" t="n">
        <v>3</v>
      </c>
      <c r="D236" s="1" t="n">
        <v>28</v>
      </c>
      <c r="E236" s="1" t="n">
        <v>1</v>
      </c>
      <c r="G236" s="1" t="n">
        <v>463</v>
      </c>
      <c r="I236" s="2" t="n">
        <v>46</v>
      </c>
      <c r="J236" s="15" t="n">
        <v>6</v>
      </c>
      <c r="K236" s="15" t="n">
        <v>12</v>
      </c>
      <c r="N236" s="1" t="n">
        <v>565</v>
      </c>
      <c r="O236" s="2" t="n">
        <v>46</v>
      </c>
      <c r="P236" s="15" t="n">
        <v>4</v>
      </c>
      <c r="Q236" s="15" t="n">
        <v>5</v>
      </c>
      <c r="T236" s="1" t="n">
        <v>561</v>
      </c>
      <c r="U236" s="3" t="n">
        <v>39</v>
      </c>
      <c r="V236" s="15" t="n">
        <v>5</v>
      </c>
      <c r="W236" s="15" t="n">
        <v>4</v>
      </c>
      <c r="X236" s="15"/>
      <c r="Y236" s="15"/>
      <c r="Z236" s="15" t="n">
        <v>577</v>
      </c>
      <c r="AB236" s="15"/>
      <c r="AC236" s="15"/>
      <c r="AD236" s="15"/>
      <c r="AE236" s="15"/>
      <c r="AF236" s="15"/>
      <c r="AG236" s="16"/>
    </row>
    <row r="237" customFormat="false" ht="13.8" hidden="false" customHeight="false" outlineLevel="0" collapsed="false">
      <c r="A237" s="1" t="s">
        <v>1313</v>
      </c>
      <c r="B237" s="1" t="n">
        <v>43</v>
      </c>
      <c r="C237" s="1" t="n">
        <v>1</v>
      </c>
      <c r="D237" s="1" t="n">
        <v>13</v>
      </c>
      <c r="G237" s="1" t="n">
        <v>173</v>
      </c>
      <c r="I237" s="2" t="n">
        <v>43</v>
      </c>
      <c r="J237" s="15" t="n">
        <v>1</v>
      </c>
      <c r="K237" s="15" t="n">
        <v>5</v>
      </c>
      <c r="N237" s="1" t="n">
        <v>701</v>
      </c>
      <c r="O237" s="2" t="n">
        <v>43</v>
      </c>
      <c r="P237" s="15" t="n">
        <v>8</v>
      </c>
      <c r="Q237" s="15" t="n">
        <v>9</v>
      </c>
      <c r="T237" s="1" t="n">
        <v>778</v>
      </c>
      <c r="U237" s="3" t="n">
        <v>36</v>
      </c>
      <c r="V237" s="15" t="n">
        <v>4</v>
      </c>
      <c r="W237" s="15" t="n">
        <v>8</v>
      </c>
      <c r="X237" s="15"/>
      <c r="Y237" s="15" t="n">
        <v>2</v>
      </c>
      <c r="Z237" s="15" t="n">
        <v>811</v>
      </c>
      <c r="AB237" s="15"/>
      <c r="AC237" s="15"/>
      <c r="AD237" s="15"/>
      <c r="AE237" s="15"/>
      <c r="AF237" s="15"/>
      <c r="AG237" s="16"/>
    </row>
    <row r="238" customFormat="false" ht="13.8" hidden="false" customHeight="false" outlineLevel="0" collapsed="false">
      <c r="A238" s="1" t="s">
        <v>1314</v>
      </c>
      <c r="C238" s="1" t="n">
        <v>2</v>
      </c>
      <c r="D238" s="1" t="n">
        <v>56</v>
      </c>
      <c r="G238" s="1" t="n">
        <v>223</v>
      </c>
      <c r="I238" s="2" t="n">
        <v>72</v>
      </c>
      <c r="J238" s="15" t="n">
        <v>1</v>
      </c>
      <c r="K238" s="15" t="n">
        <v>18</v>
      </c>
      <c r="N238" s="1" t="n">
        <v>321</v>
      </c>
      <c r="O238" s="2" t="n">
        <v>72</v>
      </c>
      <c r="P238" s="15"/>
      <c r="Q238" s="15" t="n">
        <v>28</v>
      </c>
      <c r="T238" s="1" t="n">
        <v>313</v>
      </c>
      <c r="U238" s="3" t="n">
        <v>71</v>
      </c>
      <c r="V238" s="15"/>
      <c r="W238" s="15" t="n">
        <v>21</v>
      </c>
      <c r="X238" s="15"/>
      <c r="Y238" s="15"/>
      <c r="Z238" s="15" t="n">
        <v>360</v>
      </c>
      <c r="AB238" s="15"/>
      <c r="AC238" s="15"/>
      <c r="AD238" s="15"/>
      <c r="AE238" s="15"/>
      <c r="AF238" s="15"/>
      <c r="AG238" s="16"/>
    </row>
    <row r="239" customFormat="false" ht="13.8" hidden="false" customHeight="false" outlineLevel="0" collapsed="false">
      <c r="A239" s="1" t="s">
        <v>1315</v>
      </c>
      <c r="C239" s="1" t="n">
        <v>4</v>
      </c>
      <c r="D239" s="1" t="n">
        <v>578</v>
      </c>
      <c r="I239" s="2" t="n">
        <v>47</v>
      </c>
      <c r="J239" s="15"/>
      <c r="K239" s="15" t="n">
        <v>605</v>
      </c>
      <c r="L239" s="1" t="n">
        <v>3</v>
      </c>
      <c r="O239" s="2" t="n">
        <v>47</v>
      </c>
      <c r="P239" s="15" t="n">
        <v>1</v>
      </c>
      <c r="Q239" s="15" t="n">
        <v>620</v>
      </c>
      <c r="R239" s="1" t="n">
        <v>5</v>
      </c>
      <c r="T239" s="1" t="n">
        <v>1</v>
      </c>
      <c r="U239" s="3" t="n">
        <v>41</v>
      </c>
      <c r="V239" s="15"/>
      <c r="W239" s="15" t="n">
        <v>677</v>
      </c>
      <c r="X239" s="15" t="n">
        <v>7</v>
      </c>
      <c r="Y239" s="15"/>
      <c r="Z239" s="15" t="n">
        <v>1</v>
      </c>
      <c r="AB239" s="15"/>
      <c r="AC239" s="15"/>
      <c r="AD239" s="15"/>
      <c r="AE239" s="15"/>
      <c r="AF239" s="15"/>
      <c r="AG239" s="16"/>
    </row>
    <row r="240" customFormat="false" ht="13.8" hidden="false" customHeight="false" outlineLevel="0" collapsed="false">
      <c r="A240" s="1" t="s">
        <v>1316</v>
      </c>
      <c r="C240" s="1" t="n">
        <v>7</v>
      </c>
      <c r="D240" s="1" t="n">
        <v>856</v>
      </c>
      <c r="E240" s="1" t="n">
        <v>1</v>
      </c>
      <c r="F240" s="1" t="n">
        <v>1</v>
      </c>
      <c r="G240" s="1" t="n">
        <v>17</v>
      </c>
      <c r="I240" s="2" t="n">
        <v>49</v>
      </c>
      <c r="J240" s="15" t="n">
        <v>28</v>
      </c>
      <c r="K240" s="15" t="n">
        <v>1046</v>
      </c>
      <c r="L240" s="1" t="n">
        <v>1</v>
      </c>
      <c r="N240" s="1" t="n">
        <v>25</v>
      </c>
      <c r="O240" s="2" t="n">
        <v>49</v>
      </c>
      <c r="P240" s="15" t="n">
        <v>37</v>
      </c>
      <c r="Q240" s="15" t="n">
        <v>1052</v>
      </c>
      <c r="R240" s="1" t="n">
        <v>2</v>
      </c>
      <c r="T240" s="1" t="n">
        <v>20</v>
      </c>
      <c r="U240" s="3" t="n">
        <v>43</v>
      </c>
      <c r="V240" s="15" t="n">
        <v>38</v>
      </c>
      <c r="W240" s="15" t="n">
        <v>1058</v>
      </c>
      <c r="X240" s="15"/>
      <c r="Y240" s="15"/>
      <c r="Z240" s="15" t="n">
        <v>11</v>
      </c>
      <c r="AB240" s="15"/>
      <c r="AC240" s="15"/>
      <c r="AD240" s="15"/>
      <c r="AE240" s="15"/>
      <c r="AF240" s="15"/>
      <c r="AG240" s="16"/>
    </row>
    <row r="241" customFormat="false" ht="13.8" hidden="false" customHeight="false" outlineLevel="0" collapsed="false">
      <c r="A241" s="1" t="s">
        <v>1317</v>
      </c>
      <c r="C241" s="1" t="n">
        <v>1</v>
      </c>
      <c r="D241" s="1" t="n">
        <v>292</v>
      </c>
      <c r="F241" s="1" t="n">
        <v>2</v>
      </c>
      <c r="G241" s="1" t="n">
        <v>5</v>
      </c>
      <c r="I241" s="2" t="n">
        <v>51</v>
      </c>
      <c r="J241" s="15" t="n">
        <v>11</v>
      </c>
      <c r="K241" s="15" t="n">
        <v>340</v>
      </c>
      <c r="M241" s="1" t="n">
        <v>1</v>
      </c>
      <c r="N241" s="1" t="n">
        <v>6</v>
      </c>
      <c r="O241" s="2" t="n">
        <v>51</v>
      </c>
      <c r="P241" s="15" t="n">
        <v>5</v>
      </c>
      <c r="Q241" s="15" t="n">
        <v>355</v>
      </c>
      <c r="T241" s="1" t="n">
        <v>4</v>
      </c>
      <c r="U241" s="3" t="n">
        <v>45</v>
      </c>
      <c r="V241" s="15" t="n">
        <v>56</v>
      </c>
      <c r="W241" s="15" t="n">
        <v>337</v>
      </c>
      <c r="X241" s="15" t="n">
        <v>2</v>
      </c>
      <c r="Y241" s="15"/>
      <c r="Z241" s="15" t="n">
        <v>3</v>
      </c>
      <c r="AB241" s="15"/>
      <c r="AC241" s="15"/>
      <c r="AD241" s="15"/>
      <c r="AE241" s="15"/>
      <c r="AF241" s="15"/>
      <c r="AG241" s="16"/>
    </row>
    <row r="242" customFormat="false" ht="13.8" hidden="false" customHeight="false" outlineLevel="0" collapsed="false">
      <c r="A242" s="1" t="s">
        <v>1318</v>
      </c>
      <c r="C242" s="1" t="n">
        <v>1</v>
      </c>
      <c r="D242" s="1" t="n">
        <v>548</v>
      </c>
      <c r="G242" s="1" t="n">
        <v>1</v>
      </c>
      <c r="I242" s="2" t="n">
        <v>52</v>
      </c>
      <c r="J242" s="15" t="n">
        <v>2</v>
      </c>
      <c r="K242" s="15" t="n">
        <v>717</v>
      </c>
      <c r="N242" s="1" t="n">
        <v>5</v>
      </c>
      <c r="O242" s="2" t="n">
        <v>52</v>
      </c>
      <c r="P242" s="15" t="n">
        <v>11</v>
      </c>
      <c r="Q242" s="15" t="n">
        <v>779</v>
      </c>
      <c r="U242" s="3" t="n">
        <v>34</v>
      </c>
      <c r="V242" s="15" t="n">
        <v>8</v>
      </c>
      <c r="W242" s="15" t="n">
        <v>718</v>
      </c>
      <c r="X242" s="15" t="n">
        <v>1</v>
      </c>
      <c r="Y242" s="15"/>
      <c r="Z242" s="15" t="n">
        <v>3</v>
      </c>
      <c r="AB242" s="15"/>
      <c r="AC242" s="15"/>
      <c r="AD242" s="15"/>
      <c r="AE242" s="15"/>
      <c r="AF242" s="15"/>
      <c r="AG242" s="16"/>
    </row>
    <row r="243" customFormat="false" ht="13.8" hidden="false" customHeight="false" outlineLevel="0" collapsed="false">
      <c r="A243" s="1" t="s">
        <v>1319</v>
      </c>
      <c r="C243" s="1" t="n">
        <v>8</v>
      </c>
      <c r="D243" s="1" t="n">
        <v>7</v>
      </c>
      <c r="G243" s="1" t="n">
        <v>286</v>
      </c>
      <c r="I243" s="2" t="n">
        <v>53</v>
      </c>
      <c r="J243" s="15" t="n">
        <v>2</v>
      </c>
      <c r="K243" s="15" t="n">
        <v>8</v>
      </c>
      <c r="N243" s="1" t="n">
        <v>330</v>
      </c>
      <c r="O243" s="2" t="n">
        <v>53</v>
      </c>
      <c r="P243" s="15" t="n">
        <v>5</v>
      </c>
      <c r="Q243" s="15" t="n">
        <v>6</v>
      </c>
      <c r="T243" s="1" t="n">
        <v>353</v>
      </c>
      <c r="U243" s="3" t="n">
        <v>47</v>
      </c>
      <c r="V243" s="15" t="n">
        <v>3</v>
      </c>
      <c r="W243" s="15" t="n">
        <v>4</v>
      </c>
      <c r="X243" s="15"/>
      <c r="Y243" s="15"/>
      <c r="Z243" s="15" t="n">
        <v>281</v>
      </c>
      <c r="AB243" s="15"/>
      <c r="AC243" s="15"/>
      <c r="AD243" s="15"/>
      <c r="AE243" s="15"/>
      <c r="AF243" s="15"/>
      <c r="AG243" s="16"/>
    </row>
    <row r="244" customFormat="false" ht="13.8" hidden="false" customHeight="false" outlineLevel="0" collapsed="false">
      <c r="A244" s="1" t="s">
        <v>1320</v>
      </c>
      <c r="C244" s="1" t="n">
        <v>13</v>
      </c>
      <c r="D244" s="1" t="n">
        <v>704</v>
      </c>
      <c r="E244" s="1" t="n">
        <v>4</v>
      </c>
      <c r="F244" s="1" t="n">
        <v>1</v>
      </c>
      <c r="I244" s="2" t="n">
        <v>55</v>
      </c>
      <c r="J244" s="15" t="n">
        <v>6</v>
      </c>
      <c r="K244" s="15" t="n">
        <v>792</v>
      </c>
      <c r="L244" s="1" t="n">
        <v>7</v>
      </c>
      <c r="N244" s="1" t="n">
        <v>7</v>
      </c>
      <c r="O244" s="2" t="n">
        <v>55</v>
      </c>
      <c r="P244" s="15" t="n">
        <v>16</v>
      </c>
      <c r="Q244" s="15" t="n">
        <v>749</v>
      </c>
      <c r="R244" s="1" t="n">
        <v>1</v>
      </c>
      <c r="U244" s="3" t="n">
        <v>51</v>
      </c>
      <c r="V244" s="15" t="n">
        <v>20</v>
      </c>
      <c r="W244" s="15" t="n">
        <v>639</v>
      </c>
      <c r="X244" s="15" t="n">
        <v>15</v>
      </c>
      <c r="Y244" s="15"/>
      <c r="Z244" s="15"/>
      <c r="AB244" s="15"/>
      <c r="AC244" s="15"/>
      <c r="AD244" s="15"/>
      <c r="AE244" s="15"/>
      <c r="AF244" s="15"/>
      <c r="AG244" s="16"/>
    </row>
    <row r="245" customFormat="false" ht="13.8" hidden="false" customHeight="false" outlineLevel="0" collapsed="false">
      <c r="A245" s="1" t="s">
        <v>1321</v>
      </c>
      <c r="C245" s="1" t="n">
        <v>1</v>
      </c>
      <c r="D245" s="1" t="n">
        <v>6</v>
      </c>
      <c r="G245" s="1" t="n">
        <v>158</v>
      </c>
      <c r="I245" s="2" t="n">
        <v>56</v>
      </c>
      <c r="J245" s="15" t="n">
        <v>1</v>
      </c>
      <c r="K245" s="15" t="n">
        <v>1</v>
      </c>
      <c r="N245" s="1" t="n">
        <v>205</v>
      </c>
      <c r="O245" s="2" t="n">
        <v>56</v>
      </c>
      <c r="P245" s="15" t="n">
        <v>4</v>
      </c>
      <c r="Q245" s="15" t="n">
        <v>1</v>
      </c>
      <c r="T245" s="1" t="n">
        <v>216</v>
      </c>
      <c r="U245" s="3" t="n">
        <v>52</v>
      </c>
      <c r="V245" s="15"/>
      <c r="W245" s="15"/>
      <c r="X245" s="15"/>
      <c r="Y245" s="15"/>
      <c r="Z245" s="15" t="n">
        <v>186</v>
      </c>
      <c r="AB245" s="15"/>
      <c r="AC245" s="15"/>
      <c r="AD245" s="15"/>
      <c r="AE245" s="15"/>
      <c r="AF245" s="15"/>
      <c r="AG245" s="16"/>
    </row>
    <row r="246" customFormat="false" ht="13.8" hidden="false" customHeight="false" outlineLevel="0" collapsed="false">
      <c r="A246" s="1" t="s">
        <v>1322</v>
      </c>
      <c r="D246" s="1" t="n">
        <v>144</v>
      </c>
      <c r="G246" s="1" t="n">
        <v>2</v>
      </c>
      <c r="I246" s="2" t="n">
        <v>57</v>
      </c>
      <c r="J246" s="15" t="n">
        <v>1</v>
      </c>
      <c r="K246" s="15" t="n">
        <v>222</v>
      </c>
      <c r="N246" s="1" t="n">
        <v>7</v>
      </c>
      <c r="O246" s="2" t="n">
        <v>57</v>
      </c>
      <c r="P246" s="15"/>
      <c r="Q246" s="15" t="n">
        <v>213</v>
      </c>
      <c r="T246" s="1" t="n">
        <v>2</v>
      </c>
      <c r="U246" s="3" t="n">
        <v>53</v>
      </c>
      <c r="V246" s="15" t="n">
        <v>1</v>
      </c>
      <c r="W246" s="15" t="n">
        <v>213</v>
      </c>
      <c r="X246" s="15"/>
      <c r="Y246" s="15"/>
      <c r="Z246" s="15" t="n">
        <v>2</v>
      </c>
      <c r="AB246" s="15"/>
      <c r="AC246" s="15"/>
      <c r="AD246" s="15"/>
      <c r="AE246" s="15"/>
      <c r="AF246" s="15"/>
      <c r="AG246" s="16"/>
    </row>
    <row r="247" customFormat="false" ht="13.8" hidden="false" customHeight="false" outlineLevel="0" collapsed="false">
      <c r="A247" s="1" t="s">
        <v>1323</v>
      </c>
      <c r="C247" s="1" t="n">
        <v>5</v>
      </c>
      <c r="D247" s="1" t="n">
        <v>1539</v>
      </c>
      <c r="E247" s="1" t="n">
        <v>1</v>
      </c>
      <c r="G247" s="1" t="n">
        <v>1</v>
      </c>
      <c r="I247" s="2" t="n">
        <v>63</v>
      </c>
      <c r="J247" s="15" t="n">
        <v>14</v>
      </c>
      <c r="K247" s="15" t="n">
        <v>1643</v>
      </c>
      <c r="L247" s="1" t="n">
        <v>6</v>
      </c>
      <c r="M247" s="1" t="n">
        <v>2</v>
      </c>
      <c r="N247" s="1" t="n">
        <v>18</v>
      </c>
      <c r="O247" s="2" t="n">
        <v>63</v>
      </c>
      <c r="P247" s="15" t="n">
        <v>23</v>
      </c>
      <c r="Q247" s="15" t="n">
        <v>1697</v>
      </c>
      <c r="R247" s="1" t="n">
        <v>3</v>
      </c>
      <c r="T247" s="1" t="n">
        <v>17</v>
      </c>
      <c r="U247" s="3" t="n">
        <v>62</v>
      </c>
      <c r="V247" s="15" t="n">
        <v>54</v>
      </c>
      <c r="W247" s="15" t="n">
        <v>1668</v>
      </c>
      <c r="X247" s="15" t="n">
        <v>1</v>
      </c>
      <c r="Y247" s="15"/>
      <c r="Z247" s="15" t="n">
        <v>4</v>
      </c>
      <c r="AB247" s="15"/>
      <c r="AC247" s="15"/>
      <c r="AD247" s="15"/>
      <c r="AE247" s="15"/>
      <c r="AF247" s="15"/>
      <c r="AG247" s="16"/>
    </row>
    <row r="248" customFormat="false" ht="13.8" hidden="false" customHeight="false" outlineLevel="0" collapsed="false">
      <c r="A248" s="1" t="s">
        <v>1324</v>
      </c>
      <c r="C248" s="1" t="n">
        <v>14</v>
      </c>
      <c r="D248" s="1" t="n">
        <v>950</v>
      </c>
      <c r="G248" s="1" t="n">
        <v>4</v>
      </c>
      <c r="I248" s="2" t="n">
        <v>64</v>
      </c>
      <c r="J248" s="15" t="n">
        <v>12</v>
      </c>
      <c r="K248" s="15" t="n">
        <v>1064</v>
      </c>
      <c r="M248" s="1" t="n">
        <v>3</v>
      </c>
      <c r="N248" s="1" t="n">
        <v>23</v>
      </c>
      <c r="O248" s="2" t="n">
        <v>64</v>
      </c>
      <c r="P248" s="15" t="n">
        <v>14</v>
      </c>
      <c r="Q248" s="15" t="n">
        <v>1010</v>
      </c>
      <c r="T248" s="1" t="n">
        <v>3</v>
      </c>
      <c r="U248" s="3" t="n">
        <v>63</v>
      </c>
      <c r="V248" s="15" t="n">
        <v>20</v>
      </c>
      <c r="W248" s="15" t="n">
        <v>946</v>
      </c>
      <c r="X248" s="15"/>
      <c r="Y248" s="15" t="n">
        <v>2</v>
      </c>
      <c r="Z248" s="15" t="n">
        <v>55</v>
      </c>
      <c r="AB248" s="15"/>
      <c r="AC248" s="15"/>
      <c r="AD248" s="15"/>
      <c r="AE248" s="15"/>
      <c r="AF248" s="15"/>
      <c r="AG248" s="16"/>
    </row>
    <row r="249" customFormat="false" ht="13.8" hidden="false" customHeight="false" outlineLevel="0" collapsed="false">
      <c r="A249" s="1" t="s">
        <v>1325</v>
      </c>
      <c r="C249" s="1" t="n">
        <v>160</v>
      </c>
      <c r="D249" s="1" t="n">
        <v>6</v>
      </c>
      <c r="G249" s="1" t="n">
        <v>1</v>
      </c>
      <c r="I249" s="2" t="n">
        <v>65</v>
      </c>
      <c r="J249" s="15" t="n">
        <v>201</v>
      </c>
      <c r="K249" s="15" t="n">
        <v>4</v>
      </c>
      <c r="O249" s="2" t="n">
        <v>65</v>
      </c>
      <c r="P249" s="15" t="n">
        <v>283</v>
      </c>
      <c r="Q249" s="15" t="n">
        <v>6</v>
      </c>
      <c r="T249" s="1" t="n">
        <v>1</v>
      </c>
      <c r="U249" s="3" t="n">
        <v>64</v>
      </c>
      <c r="V249" s="15" t="n">
        <v>357</v>
      </c>
      <c r="W249" s="15" t="n">
        <v>1</v>
      </c>
      <c r="X249" s="15"/>
      <c r="Y249" s="15"/>
      <c r="Z249" s="15"/>
      <c r="AB249" s="15"/>
      <c r="AC249" s="15"/>
      <c r="AD249" s="15"/>
      <c r="AE249" s="15"/>
      <c r="AF249" s="15"/>
      <c r="AG249" s="16"/>
    </row>
    <row r="250" customFormat="false" ht="13.8" hidden="false" customHeight="false" outlineLevel="0" collapsed="false">
      <c r="A250" s="1" t="s">
        <v>1326</v>
      </c>
      <c r="D250" s="1" t="n">
        <v>29</v>
      </c>
      <c r="G250" s="1" t="n">
        <v>191</v>
      </c>
      <c r="I250" s="2" t="n">
        <v>66</v>
      </c>
      <c r="J250" s="15" t="n">
        <v>13</v>
      </c>
      <c r="K250" s="15" t="n">
        <v>39</v>
      </c>
      <c r="N250" s="1" t="n">
        <v>164</v>
      </c>
      <c r="O250" s="2" t="n">
        <v>66</v>
      </c>
      <c r="P250" s="15"/>
      <c r="Q250" s="15" t="n">
        <v>11</v>
      </c>
      <c r="T250" s="1" t="n">
        <v>199</v>
      </c>
      <c r="U250" s="3" t="n">
        <v>65</v>
      </c>
      <c r="V250" s="15"/>
      <c r="W250" s="15"/>
      <c r="X250" s="15"/>
      <c r="Y250" s="15"/>
      <c r="Z250" s="15" t="n">
        <v>213</v>
      </c>
      <c r="AB250" s="15"/>
      <c r="AC250" s="15"/>
      <c r="AD250" s="15"/>
      <c r="AE250" s="15"/>
      <c r="AF250" s="15"/>
      <c r="AG250" s="16"/>
    </row>
    <row r="251" customFormat="false" ht="13.8" hidden="false" customHeight="false" outlineLevel="0" collapsed="false">
      <c r="A251" s="1" t="s">
        <v>1327</v>
      </c>
      <c r="C251" s="1" t="n">
        <v>5</v>
      </c>
      <c r="D251" s="1" t="n">
        <v>779</v>
      </c>
      <c r="E251" s="1" t="n">
        <v>3</v>
      </c>
      <c r="G251" s="1" t="n">
        <v>4</v>
      </c>
      <c r="I251" s="2" t="n">
        <v>1</v>
      </c>
      <c r="J251" s="15" t="n">
        <v>10</v>
      </c>
      <c r="K251" s="15" t="n">
        <v>955</v>
      </c>
      <c r="L251" s="1" t="n">
        <v>4</v>
      </c>
      <c r="O251" s="2" t="n">
        <v>1</v>
      </c>
      <c r="P251" s="15" t="n">
        <v>16</v>
      </c>
      <c r="Q251" s="15" t="n">
        <v>864</v>
      </c>
      <c r="R251" s="1" t="n">
        <v>1</v>
      </c>
      <c r="U251" s="3" t="n">
        <v>1</v>
      </c>
      <c r="V251" s="15" t="n">
        <v>35</v>
      </c>
      <c r="W251" s="15" t="n">
        <v>806</v>
      </c>
      <c r="X251" s="15" t="n">
        <v>2</v>
      </c>
      <c r="Y251" s="15"/>
      <c r="Z251" s="15"/>
      <c r="AB251" s="15"/>
      <c r="AC251" s="15"/>
      <c r="AD251" s="15"/>
      <c r="AE251" s="15"/>
      <c r="AF251" s="15"/>
      <c r="AG251" s="16"/>
    </row>
    <row r="252" customFormat="false" ht="13.8" hidden="false" customHeight="false" outlineLevel="0" collapsed="false">
      <c r="A252" s="1" t="s">
        <v>1328</v>
      </c>
      <c r="C252" s="1" t="n">
        <v>5</v>
      </c>
      <c r="D252" s="1" t="n">
        <v>782</v>
      </c>
      <c r="G252" s="1" t="n">
        <v>3</v>
      </c>
      <c r="I252" s="2" t="n">
        <v>17</v>
      </c>
      <c r="J252" s="15" t="n">
        <v>11</v>
      </c>
      <c r="K252" s="15" t="n">
        <v>961</v>
      </c>
      <c r="L252" s="1" t="n">
        <v>2</v>
      </c>
      <c r="N252" s="1" t="n">
        <v>6</v>
      </c>
      <c r="O252" s="2" t="n">
        <v>17</v>
      </c>
      <c r="P252" s="15" t="n">
        <v>8</v>
      </c>
      <c r="Q252" s="15" t="n">
        <v>930</v>
      </c>
      <c r="R252" s="1" t="n">
        <v>1</v>
      </c>
      <c r="U252" s="3" t="n">
        <v>16</v>
      </c>
      <c r="V252" s="15" t="n">
        <v>5</v>
      </c>
      <c r="W252" s="15" t="n">
        <v>844</v>
      </c>
      <c r="X252" s="15" t="n">
        <v>2</v>
      </c>
      <c r="Y252" s="15"/>
      <c r="Z252" s="15"/>
      <c r="AB252" s="15"/>
      <c r="AC252" s="15"/>
      <c r="AD252" s="15"/>
      <c r="AE252" s="15"/>
      <c r="AF252" s="15"/>
      <c r="AG252" s="16"/>
    </row>
    <row r="253" customFormat="false" ht="13.8" hidden="false" customHeight="false" outlineLevel="0" collapsed="false">
      <c r="A253" s="1" t="s">
        <v>1329</v>
      </c>
      <c r="C253" s="1" t="n">
        <v>23</v>
      </c>
      <c r="D253" s="1" t="n">
        <v>11</v>
      </c>
      <c r="G253" s="1" t="n">
        <v>878</v>
      </c>
      <c r="I253" s="2" t="n">
        <v>67</v>
      </c>
      <c r="J253" s="15" t="n">
        <v>38</v>
      </c>
      <c r="K253" s="15" t="n">
        <v>10</v>
      </c>
      <c r="N253" s="1" t="n">
        <v>966</v>
      </c>
      <c r="O253" s="2" t="n">
        <v>67</v>
      </c>
      <c r="P253" s="15" t="n">
        <v>18</v>
      </c>
      <c r="Q253" s="15" t="n">
        <v>16</v>
      </c>
      <c r="T253" s="1" t="n">
        <v>966</v>
      </c>
      <c r="U253" s="3" t="n">
        <v>66</v>
      </c>
      <c r="V253" s="15" t="n">
        <v>85</v>
      </c>
      <c r="W253" s="15" t="n">
        <v>1</v>
      </c>
      <c r="X253" s="15"/>
      <c r="Y253" s="15"/>
      <c r="Z253" s="15" t="n">
        <v>984</v>
      </c>
      <c r="AB253" s="15"/>
      <c r="AC253" s="15"/>
      <c r="AD253" s="15"/>
      <c r="AE253" s="15"/>
      <c r="AF253" s="15"/>
      <c r="AG253" s="16"/>
    </row>
    <row r="254" customFormat="false" ht="13.8" hidden="false" customHeight="false" outlineLevel="0" collapsed="false">
      <c r="A254" s="1" t="s">
        <v>1330</v>
      </c>
      <c r="C254" s="1" t="n">
        <v>296</v>
      </c>
      <c r="D254" s="1" t="n">
        <v>4</v>
      </c>
      <c r="G254" s="1" t="n">
        <v>5</v>
      </c>
      <c r="I254" s="2" t="n">
        <v>68</v>
      </c>
      <c r="J254" s="15" t="n">
        <v>376</v>
      </c>
      <c r="K254" s="15" t="n">
        <v>7</v>
      </c>
      <c r="N254" s="1" t="n">
        <v>11</v>
      </c>
      <c r="O254" s="2" t="n">
        <v>68</v>
      </c>
      <c r="P254" s="15" t="n">
        <v>430</v>
      </c>
      <c r="Q254" s="15" t="n">
        <v>2</v>
      </c>
      <c r="T254" s="1" t="n">
        <v>39</v>
      </c>
      <c r="U254" s="3" t="n">
        <v>67</v>
      </c>
      <c r="V254" s="15" t="n">
        <v>474</v>
      </c>
      <c r="W254" s="15" t="n">
        <v>3</v>
      </c>
      <c r="X254" s="15"/>
      <c r="Y254" s="15"/>
      <c r="Z254" s="15" t="n">
        <v>46</v>
      </c>
      <c r="AB254" s="15"/>
      <c r="AC254" s="15"/>
      <c r="AD254" s="15"/>
      <c r="AE254" s="15"/>
      <c r="AF254" s="15"/>
      <c r="AG254" s="16"/>
    </row>
    <row r="255" customFormat="false" ht="13.8" hidden="false" customHeight="false" outlineLevel="0" collapsed="false">
      <c r="A255" s="1" t="s">
        <v>1331</v>
      </c>
      <c r="B255" s="1" t="n">
        <v>61</v>
      </c>
      <c r="C255" s="1" t="n">
        <v>1</v>
      </c>
      <c r="D255" s="1" t="n">
        <v>541</v>
      </c>
      <c r="E255" s="1" t="n">
        <v>1</v>
      </c>
      <c r="G255" s="1" t="n">
        <v>16</v>
      </c>
      <c r="J255" s="15"/>
      <c r="K255" s="15"/>
      <c r="O255" s="2" t="s">
        <v>1332</v>
      </c>
      <c r="P255" s="15"/>
      <c r="Q255" s="15"/>
      <c r="U255" s="3" t="s">
        <v>1333</v>
      </c>
      <c r="V255" s="0"/>
      <c r="W255" s="0"/>
      <c r="X255" s="0"/>
      <c r="Y255" s="0"/>
      <c r="Z255" s="0"/>
      <c r="AB255" s="15"/>
      <c r="AC255" s="15"/>
      <c r="AD255" s="15"/>
      <c r="AE255" s="15"/>
      <c r="AF255" s="15"/>
      <c r="AG255" s="16"/>
    </row>
    <row r="256" customFormat="false" ht="13.8" hidden="false" customHeight="false" outlineLevel="0" collapsed="false">
      <c r="A256" s="1" t="s">
        <v>1334</v>
      </c>
      <c r="D256" s="1" t="n">
        <v>446</v>
      </c>
      <c r="G256" s="1" t="n">
        <v>4</v>
      </c>
      <c r="I256" s="2" t="n">
        <v>18</v>
      </c>
      <c r="J256" s="15"/>
      <c r="K256" s="15" t="n">
        <v>511</v>
      </c>
      <c r="N256" s="1" t="n">
        <v>2</v>
      </c>
      <c r="O256" s="2" t="n">
        <v>18</v>
      </c>
      <c r="P256" s="15" t="n">
        <v>1</v>
      </c>
      <c r="Q256" s="15" t="n">
        <v>481</v>
      </c>
      <c r="T256" s="1" t="n">
        <v>8</v>
      </c>
      <c r="U256" s="3" t="n">
        <v>59</v>
      </c>
      <c r="V256" s="15"/>
      <c r="W256" s="15" t="n">
        <v>478</v>
      </c>
      <c r="X256" s="15"/>
      <c r="Y256" s="15"/>
      <c r="Z256" s="15" t="n">
        <v>8</v>
      </c>
      <c r="AB256" s="15"/>
      <c r="AC256" s="15"/>
      <c r="AD256" s="15"/>
      <c r="AE256" s="15"/>
      <c r="AF256" s="15"/>
      <c r="AG256" s="16"/>
    </row>
    <row r="257" customFormat="false" ht="13.8" hidden="false" customHeight="false" outlineLevel="0" collapsed="false">
      <c r="A257" s="1" t="s">
        <v>1335</v>
      </c>
      <c r="D257" s="1" t="n">
        <v>8</v>
      </c>
      <c r="G257" s="1" t="n">
        <v>446</v>
      </c>
      <c r="I257" s="2" t="n">
        <v>69</v>
      </c>
      <c r="J257" s="15"/>
      <c r="K257" s="15" t="n">
        <v>11</v>
      </c>
      <c r="L257" s="1" t="n">
        <v>2</v>
      </c>
      <c r="N257" s="1" t="n">
        <v>617</v>
      </c>
      <c r="O257" s="2" t="n">
        <v>69</v>
      </c>
      <c r="P257" s="15" t="n">
        <v>6</v>
      </c>
      <c r="Q257" s="15" t="n">
        <v>22</v>
      </c>
      <c r="T257" s="1" t="n">
        <v>652</v>
      </c>
      <c r="U257" s="3" t="n">
        <v>68</v>
      </c>
      <c r="V257" s="15" t="n">
        <v>9</v>
      </c>
      <c r="W257" s="15" t="n">
        <v>43</v>
      </c>
      <c r="X257" s="15"/>
      <c r="Y257" s="15"/>
      <c r="Z257" s="15" t="n">
        <v>506</v>
      </c>
      <c r="AB257" s="15"/>
      <c r="AC257" s="15"/>
      <c r="AD257" s="15"/>
      <c r="AE257" s="15"/>
      <c r="AF257" s="15"/>
      <c r="AG257" s="16"/>
    </row>
    <row r="258" customFormat="false" ht="13.8" hidden="false" customHeight="false" outlineLevel="0" collapsed="false">
      <c r="A258" s="1" t="s">
        <v>1336</v>
      </c>
      <c r="C258" s="1" t="n">
        <v>728</v>
      </c>
      <c r="D258" s="1" t="n">
        <v>1</v>
      </c>
      <c r="F258" s="1" t="n">
        <v>1</v>
      </c>
      <c r="G258" s="1" t="n">
        <v>7</v>
      </c>
      <c r="I258" s="2" t="n">
        <v>70</v>
      </c>
      <c r="J258" s="15" t="n">
        <v>774</v>
      </c>
      <c r="K258" s="15"/>
      <c r="M258" s="1" t="n">
        <v>1</v>
      </c>
      <c r="N258" s="1" t="n">
        <v>1</v>
      </c>
      <c r="O258" s="2" t="n">
        <v>70</v>
      </c>
      <c r="P258" s="15" t="n">
        <v>768</v>
      </c>
      <c r="Q258" s="15"/>
      <c r="U258" s="3" t="n">
        <v>69</v>
      </c>
      <c r="V258" s="15" t="n">
        <v>751</v>
      </c>
      <c r="W258" s="15"/>
      <c r="X258" s="15"/>
      <c r="Y258" s="15"/>
      <c r="Z258" s="15" t="n">
        <v>10</v>
      </c>
      <c r="AB258" s="15"/>
      <c r="AC258" s="15"/>
      <c r="AD258" s="15"/>
      <c r="AE258" s="15"/>
      <c r="AF258" s="15"/>
      <c r="AG258" s="16"/>
    </row>
    <row r="259" customFormat="false" ht="13.8" hidden="false" customHeight="false" outlineLevel="0" collapsed="false">
      <c r="A259" s="1" t="s">
        <v>1337</v>
      </c>
      <c r="C259" s="1" t="n">
        <v>639</v>
      </c>
      <c r="D259" s="1" t="n">
        <v>643</v>
      </c>
      <c r="E259" s="1" t="n">
        <v>1</v>
      </c>
      <c r="F259" s="1" t="n">
        <v>14</v>
      </c>
      <c r="G259" s="1" t="n">
        <v>74</v>
      </c>
      <c r="I259" s="2" t="n">
        <v>71</v>
      </c>
      <c r="J259" s="15" t="n">
        <v>723</v>
      </c>
      <c r="K259" s="15" t="n">
        <v>639</v>
      </c>
      <c r="L259" s="1" t="n">
        <v>4</v>
      </c>
      <c r="M259" s="1" t="n">
        <v>35</v>
      </c>
      <c r="N259" s="1" t="n">
        <v>51</v>
      </c>
      <c r="O259" s="2" t="n">
        <v>71</v>
      </c>
      <c r="P259" s="15" t="n">
        <v>1400</v>
      </c>
      <c r="Q259" s="15" t="n">
        <v>577</v>
      </c>
      <c r="R259" s="1" t="n">
        <v>6</v>
      </c>
      <c r="S259" s="1" t="n">
        <v>13</v>
      </c>
      <c r="T259" s="1" t="n">
        <v>66</v>
      </c>
      <c r="U259" s="3" t="n">
        <v>70</v>
      </c>
      <c r="V259" s="15" t="n">
        <v>1928</v>
      </c>
      <c r="W259" s="15" t="n">
        <v>591</v>
      </c>
      <c r="X259" s="15" t="n">
        <v>9</v>
      </c>
      <c r="Y259" s="15" t="n">
        <v>11</v>
      </c>
      <c r="Z259" s="15" t="n">
        <v>85</v>
      </c>
      <c r="AB259" s="15"/>
      <c r="AC259" s="15"/>
      <c r="AD259" s="15"/>
      <c r="AE259" s="15"/>
      <c r="AF259" s="15"/>
      <c r="AG259" s="16"/>
    </row>
    <row r="260" customFormat="false" ht="13.8" hidden="false" customHeight="false" outlineLevel="0" collapsed="false">
      <c r="A260" s="1" t="s">
        <v>1338</v>
      </c>
      <c r="C260" s="1" t="n">
        <v>394</v>
      </c>
      <c r="D260" s="1" t="n">
        <v>36</v>
      </c>
      <c r="E260" s="1" t="n">
        <v>1</v>
      </c>
      <c r="G260" s="1" t="n">
        <v>9</v>
      </c>
      <c r="I260" s="2" t="n">
        <v>62</v>
      </c>
      <c r="J260" s="15" t="n">
        <v>523</v>
      </c>
      <c r="K260" s="15" t="n">
        <v>62</v>
      </c>
      <c r="M260" s="1" t="n">
        <v>7</v>
      </c>
      <c r="N260" s="1" t="n">
        <v>5</v>
      </c>
      <c r="O260" s="2" t="n">
        <v>62</v>
      </c>
      <c r="P260" s="15" t="n">
        <v>547</v>
      </c>
      <c r="Q260" s="15" t="n">
        <v>58</v>
      </c>
      <c r="R260" s="1" t="n">
        <v>1</v>
      </c>
      <c r="T260" s="1" t="n">
        <v>1</v>
      </c>
      <c r="U260" s="3" t="n">
        <v>78</v>
      </c>
      <c r="V260" s="15" t="n">
        <v>677</v>
      </c>
      <c r="W260" s="15" t="n">
        <v>43</v>
      </c>
      <c r="X260" s="15"/>
      <c r="Y260" s="15"/>
      <c r="Z260" s="15"/>
      <c r="AB260" s="15"/>
      <c r="AC260" s="15"/>
      <c r="AD260" s="15"/>
      <c r="AE260" s="15"/>
      <c r="AF260" s="15"/>
      <c r="AG260" s="16"/>
    </row>
    <row r="261" customFormat="false" ht="13.8" hidden="false" customHeight="false" outlineLevel="0" collapsed="false">
      <c r="A261" s="1" t="s">
        <v>1339</v>
      </c>
      <c r="C261" s="1" t="n">
        <v>973</v>
      </c>
      <c r="D261" s="1" t="n">
        <v>15</v>
      </c>
      <c r="G261" s="1" t="n">
        <v>20</v>
      </c>
      <c r="I261" s="2" t="n">
        <v>54</v>
      </c>
      <c r="J261" s="15" t="n">
        <v>1057</v>
      </c>
      <c r="K261" s="15" t="n">
        <v>13</v>
      </c>
      <c r="M261" s="1" t="n">
        <v>2</v>
      </c>
      <c r="N261" s="1" t="n">
        <v>33</v>
      </c>
      <c r="O261" s="2" t="n">
        <v>54</v>
      </c>
      <c r="P261" s="15" t="n">
        <v>1105</v>
      </c>
      <c r="Q261" s="15" t="n">
        <v>2</v>
      </c>
      <c r="T261" s="1" t="n">
        <v>1</v>
      </c>
      <c r="U261" s="3" t="n">
        <v>50</v>
      </c>
      <c r="V261" s="15" t="n">
        <v>1125</v>
      </c>
      <c r="W261" s="15" t="n">
        <v>11</v>
      </c>
      <c r="X261" s="15" t="n">
        <v>4</v>
      </c>
      <c r="Y261" s="15"/>
      <c r="Z261" s="15" t="n">
        <v>22</v>
      </c>
      <c r="AB261" s="15"/>
      <c r="AC261" s="15"/>
      <c r="AD261" s="15"/>
      <c r="AE261" s="15"/>
      <c r="AF261" s="15"/>
      <c r="AG261" s="16"/>
    </row>
    <row r="262" customFormat="false" ht="13.8" hidden="false" customHeight="false" outlineLevel="0" collapsed="false">
      <c r="A262" s="1" t="s">
        <v>1340</v>
      </c>
      <c r="C262" s="1" t="n">
        <v>206</v>
      </c>
      <c r="G262" s="1" t="n">
        <v>5</v>
      </c>
      <c r="I262" s="2" t="n">
        <v>73</v>
      </c>
      <c r="J262" s="15" t="n">
        <v>198</v>
      </c>
      <c r="K262" s="15"/>
      <c r="N262" s="1" t="n">
        <v>6</v>
      </c>
      <c r="O262" s="2" t="n">
        <v>73</v>
      </c>
      <c r="P262" s="15" t="n">
        <v>228</v>
      </c>
      <c r="Q262" s="15"/>
      <c r="T262" s="1" t="n">
        <v>3</v>
      </c>
      <c r="U262" s="3" t="n">
        <v>72</v>
      </c>
      <c r="V262" s="15" t="n">
        <v>193</v>
      </c>
      <c r="W262" s="15"/>
      <c r="X262" s="15"/>
      <c r="Y262" s="15"/>
      <c r="Z262" s="15" t="n">
        <v>7</v>
      </c>
      <c r="AB262" s="15"/>
      <c r="AC262" s="15"/>
      <c r="AD262" s="15"/>
      <c r="AE262" s="15"/>
      <c r="AF262" s="15"/>
      <c r="AG262" s="16"/>
    </row>
    <row r="263" customFormat="false" ht="13.8" hidden="false" customHeight="false" outlineLevel="0" collapsed="false">
      <c r="A263" s="1" t="s">
        <v>1341</v>
      </c>
      <c r="C263" s="1" t="n">
        <v>16</v>
      </c>
      <c r="D263" s="1" t="n">
        <v>120</v>
      </c>
      <c r="G263" s="1" t="n">
        <v>514</v>
      </c>
      <c r="I263" s="2" t="n">
        <v>2</v>
      </c>
      <c r="J263" s="15" t="n">
        <v>10</v>
      </c>
      <c r="K263" s="15" t="n">
        <v>264</v>
      </c>
      <c r="N263" s="1" t="n">
        <f aca="false">444+8</f>
        <v>452</v>
      </c>
      <c r="O263" s="2" t="n">
        <v>2</v>
      </c>
      <c r="P263" s="15" t="n">
        <v>34</v>
      </c>
      <c r="Q263" s="15" t="n">
        <v>264</v>
      </c>
      <c r="T263" s="1" t="n">
        <v>425</v>
      </c>
      <c r="U263" s="3" t="n">
        <v>2</v>
      </c>
      <c r="V263" s="15" t="n">
        <v>17</v>
      </c>
      <c r="W263" s="15" t="n">
        <v>378</v>
      </c>
      <c r="X263" s="15" t="n">
        <v>2</v>
      </c>
      <c r="Y263" s="15"/>
      <c r="Z263" s="15" t="n">
        <v>290</v>
      </c>
      <c r="AB263" s="15"/>
      <c r="AC263" s="15"/>
      <c r="AD263" s="15"/>
      <c r="AE263" s="15"/>
      <c r="AF263" s="15"/>
      <c r="AG263" s="16"/>
    </row>
    <row r="264" customFormat="false" ht="13.8" hidden="false" customHeight="false" outlineLevel="0" collapsed="false">
      <c r="A264" s="1" t="s">
        <v>1342</v>
      </c>
      <c r="C264" s="1" t="n">
        <v>7</v>
      </c>
      <c r="D264" s="1" t="n">
        <v>93</v>
      </c>
      <c r="E264" s="1" t="n">
        <v>3</v>
      </c>
      <c r="G264" s="1" t="n">
        <v>1023</v>
      </c>
      <c r="I264" s="2" t="n">
        <v>19</v>
      </c>
      <c r="J264" s="15" t="n">
        <v>20</v>
      </c>
      <c r="K264" s="15" t="n">
        <v>46</v>
      </c>
      <c r="L264" s="1" t="n">
        <v>3</v>
      </c>
      <c r="N264" s="1" t="n">
        <v>1214</v>
      </c>
      <c r="O264" s="2" t="n">
        <v>19</v>
      </c>
      <c r="P264" s="15" t="n">
        <v>16</v>
      </c>
      <c r="Q264" s="15" t="n">
        <v>42</v>
      </c>
      <c r="T264" s="1" t="n">
        <v>1340</v>
      </c>
      <c r="U264" s="3" t="n">
        <v>17</v>
      </c>
      <c r="V264" s="15" t="n">
        <v>41</v>
      </c>
      <c r="W264" s="15" t="n">
        <v>71</v>
      </c>
      <c r="X264" s="15"/>
      <c r="Y264" s="15"/>
      <c r="Z264" s="15" t="n">
        <v>1344</v>
      </c>
      <c r="AB264" s="15"/>
      <c r="AC264" s="15"/>
      <c r="AD264" s="15"/>
      <c r="AE264" s="15"/>
      <c r="AF264" s="15"/>
      <c r="AG264" s="16"/>
    </row>
    <row r="265" customFormat="false" ht="13.8" hidden="false" customHeight="false" outlineLevel="0" collapsed="false">
      <c r="A265" s="1" t="s">
        <v>1343</v>
      </c>
      <c r="C265" s="1" t="n">
        <v>110</v>
      </c>
      <c r="D265" s="1" t="n">
        <v>3</v>
      </c>
      <c r="I265" s="2" t="n">
        <v>74</v>
      </c>
      <c r="J265" s="15" t="n">
        <v>278</v>
      </c>
      <c r="K265" s="15" t="n">
        <v>9</v>
      </c>
      <c r="M265" s="1" t="n">
        <v>1</v>
      </c>
      <c r="N265" s="1" t="n">
        <v>5</v>
      </c>
      <c r="O265" s="2" t="n">
        <v>74</v>
      </c>
      <c r="P265" s="15" t="n">
        <v>306</v>
      </c>
      <c r="Q265" s="15"/>
      <c r="U265" s="3" t="n">
        <v>73</v>
      </c>
      <c r="V265" s="15" t="n">
        <v>271</v>
      </c>
      <c r="W265" s="15" t="n">
        <v>17</v>
      </c>
      <c r="X265" s="15"/>
      <c r="Y265" s="15"/>
      <c r="Z265" s="15" t="n">
        <v>3</v>
      </c>
      <c r="AB265" s="15"/>
      <c r="AC265" s="15"/>
      <c r="AD265" s="15"/>
      <c r="AE265" s="15"/>
      <c r="AF265" s="15"/>
      <c r="AG265" s="16"/>
    </row>
    <row r="266" customFormat="false" ht="13.8" hidden="false" customHeight="false" outlineLevel="0" collapsed="false">
      <c r="A266" s="1" t="s">
        <v>1344</v>
      </c>
      <c r="C266" s="1" t="n">
        <v>2</v>
      </c>
      <c r="D266" s="1" t="n">
        <v>367</v>
      </c>
      <c r="G266" s="1" t="n">
        <v>3</v>
      </c>
      <c r="I266" s="2" t="n">
        <v>75</v>
      </c>
      <c r="J266" s="15" t="n">
        <v>1</v>
      </c>
      <c r="K266" s="15" t="n">
        <v>390</v>
      </c>
      <c r="N266" s="1" t="n">
        <v>13</v>
      </c>
      <c r="O266" s="2" t="n">
        <v>75</v>
      </c>
      <c r="P266" s="15"/>
      <c r="Q266" s="15" t="n">
        <v>405</v>
      </c>
      <c r="T266" s="1" t="n">
        <v>21</v>
      </c>
      <c r="U266" s="3" t="n">
        <v>74</v>
      </c>
      <c r="V266" s="15" t="n">
        <v>1</v>
      </c>
      <c r="W266" s="15" t="n">
        <v>375</v>
      </c>
      <c r="X266" s="15"/>
      <c r="Y266" s="15"/>
      <c r="Z266" s="15" t="n">
        <v>20</v>
      </c>
      <c r="AB266" s="15"/>
      <c r="AC266" s="15"/>
      <c r="AD266" s="15"/>
      <c r="AE266" s="15"/>
      <c r="AF266" s="15"/>
      <c r="AG266" s="16"/>
    </row>
    <row r="267" customFormat="false" ht="13.8" hidden="false" customHeight="false" outlineLevel="0" collapsed="false">
      <c r="A267" s="1" t="s">
        <v>1345</v>
      </c>
      <c r="C267" s="1" t="n">
        <v>1</v>
      </c>
      <c r="D267" s="1" t="n">
        <v>28</v>
      </c>
      <c r="G267" s="1" t="n">
        <v>592</v>
      </c>
      <c r="I267" s="2" t="n">
        <v>76</v>
      </c>
      <c r="J267" s="15" t="n">
        <v>5</v>
      </c>
      <c r="K267" s="15" t="n">
        <v>37</v>
      </c>
      <c r="N267" s="1" t="n">
        <v>685</v>
      </c>
      <c r="O267" s="2" t="n">
        <v>76</v>
      </c>
      <c r="P267" s="15" t="n">
        <v>15</v>
      </c>
      <c r="Q267" s="15" t="n">
        <v>14</v>
      </c>
      <c r="T267" s="1" t="n">
        <v>841</v>
      </c>
      <c r="U267" s="3" t="n">
        <v>61</v>
      </c>
      <c r="V267" s="15" t="n">
        <v>22</v>
      </c>
      <c r="W267" s="15" t="n">
        <v>13</v>
      </c>
      <c r="X267" s="15"/>
      <c r="Y267" s="15"/>
      <c r="Z267" s="15" t="n">
        <v>763</v>
      </c>
      <c r="AB267" s="15"/>
      <c r="AC267" s="15"/>
      <c r="AD267" s="15"/>
      <c r="AE267" s="15"/>
      <c r="AF267" s="15"/>
      <c r="AG267" s="16"/>
    </row>
    <row r="268" customFormat="false" ht="13.8" hidden="false" customHeight="false" outlineLevel="0" collapsed="false">
      <c r="A268" s="1" t="s">
        <v>1346</v>
      </c>
      <c r="D268" s="1" t="n">
        <v>600</v>
      </c>
      <c r="G268" s="1" t="n">
        <v>5</v>
      </c>
      <c r="I268" s="2" t="n">
        <v>77</v>
      </c>
      <c r="J268" s="15"/>
      <c r="K268" s="15" t="n">
        <v>696</v>
      </c>
      <c r="N268" s="1" t="n">
        <v>7</v>
      </c>
      <c r="O268" s="2" t="n">
        <v>77</v>
      </c>
      <c r="P268" s="15" t="n">
        <v>2</v>
      </c>
      <c r="Q268" s="15" t="n">
        <v>727</v>
      </c>
      <c r="T268" s="1" t="n">
        <v>1</v>
      </c>
      <c r="U268" s="3" t="n">
        <v>30</v>
      </c>
      <c r="V268" s="15" t="n">
        <v>2</v>
      </c>
      <c r="W268" s="15" t="n">
        <v>677</v>
      </c>
      <c r="X268" s="15"/>
      <c r="Y268" s="15" t="n">
        <v>1</v>
      </c>
      <c r="Z268" s="15" t="n">
        <v>5</v>
      </c>
      <c r="AB268" s="15"/>
      <c r="AC268" s="15"/>
      <c r="AD268" s="15"/>
      <c r="AE268" s="15"/>
      <c r="AF268" s="15"/>
      <c r="AG268" s="16"/>
    </row>
    <row r="269" customFormat="false" ht="13.8" hidden="false" customHeight="false" outlineLevel="0" collapsed="false">
      <c r="A269" s="1" t="s">
        <v>1347</v>
      </c>
      <c r="B269" s="1" t="n">
        <v>43</v>
      </c>
      <c r="C269" s="1" t="n">
        <v>1</v>
      </c>
      <c r="D269" s="1" t="n">
        <v>26</v>
      </c>
      <c r="G269" s="1" t="n">
        <v>383</v>
      </c>
      <c r="J269" s="15"/>
      <c r="K269" s="15"/>
      <c r="O269" s="2" t="s">
        <v>1273</v>
      </c>
      <c r="P269" s="15"/>
      <c r="Q269" s="15"/>
      <c r="V269" s="15"/>
      <c r="W269" s="15"/>
      <c r="X269" s="15"/>
      <c r="Y269" s="15"/>
      <c r="Z269" s="15"/>
      <c r="AB269" s="15"/>
      <c r="AC269" s="15"/>
      <c r="AD269" s="15"/>
      <c r="AE269" s="15"/>
      <c r="AF269" s="15"/>
      <c r="AG269" s="16"/>
    </row>
    <row r="270" customFormat="false" ht="13.8" hidden="false" customHeight="false" outlineLevel="0" collapsed="false">
      <c r="A270" s="1" t="s">
        <v>1348</v>
      </c>
      <c r="C270" s="1" t="n">
        <v>1</v>
      </c>
      <c r="D270" s="1" t="n">
        <v>642</v>
      </c>
      <c r="G270" s="1" t="n">
        <v>2</v>
      </c>
      <c r="I270" s="2" t="n">
        <v>79</v>
      </c>
      <c r="J270" s="15"/>
      <c r="K270" s="15" t="n">
        <v>673</v>
      </c>
      <c r="N270" s="1" t="n">
        <v>8</v>
      </c>
      <c r="O270" s="2" t="n">
        <v>79</v>
      </c>
      <c r="P270" s="15"/>
      <c r="Q270" s="15" t="n">
        <v>653</v>
      </c>
      <c r="T270" s="1" t="n">
        <v>10</v>
      </c>
      <c r="U270" s="3" t="n">
        <v>79</v>
      </c>
      <c r="V270" s="15"/>
      <c r="W270" s="15" t="n">
        <v>651</v>
      </c>
      <c r="X270" s="15"/>
      <c r="Y270" s="15"/>
      <c r="Z270" s="15" t="n">
        <v>10</v>
      </c>
      <c r="AB270" s="15"/>
      <c r="AC270" s="15"/>
      <c r="AD270" s="15"/>
      <c r="AE270" s="15"/>
      <c r="AF270" s="15"/>
      <c r="AG270" s="16"/>
    </row>
    <row r="271" customFormat="false" ht="13.8" hidden="false" customHeight="false" outlineLevel="0" collapsed="false">
      <c r="A271" s="1" t="s">
        <v>1349</v>
      </c>
      <c r="C271" s="1" t="n">
        <v>1</v>
      </c>
      <c r="D271" s="1" t="n">
        <v>893</v>
      </c>
      <c r="I271" s="2" t="n">
        <v>36</v>
      </c>
      <c r="J271" s="15" t="n">
        <v>8</v>
      </c>
      <c r="K271" s="15" t="n">
        <v>966</v>
      </c>
      <c r="N271" s="1" t="n">
        <v>27</v>
      </c>
      <c r="O271" s="2" t="n">
        <v>37</v>
      </c>
      <c r="P271" s="15" t="n">
        <v>9</v>
      </c>
      <c r="Q271" s="15" t="n">
        <v>812</v>
      </c>
      <c r="R271" s="1" t="n">
        <v>4</v>
      </c>
      <c r="T271" s="1" t="n">
        <v>46</v>
      </c>
      <c r="U271" s="3" t="n">
        <v>76</v>
      </c>
      <c r="V271" s="15" t="n">
        <v>15</v>
      </c>
      <c r="W271" s="15" t="n">
        <v>788</v>
      </c>
      <c r="X271" s="15" t="n">
        <v>3</v>
      </c>
      <c r="Y271" s="15"/>
      <c r="Z271" s="15" t="n">
        <v>70</v>
      </c>
      <c r="AB271" s="15"/>
      <c r="AC271" s="15"/>
      <c r="AD271" s="15"/>
      <c r="AE271" s="15"/>
      <c r="AF271" s="15"/>
      <c r="AG271" s="16"/>
    </row>
    <row r="272" customFormat="false" ht="13.8" hidden="false" customHeight="false" outlineLevel="0" collapsed="false">
      <c r="A272" s="1" t="s">
        <v>1350</v>
      </c>
      <c r="C272" s="1" t="n">
        <v>139</v>
      </c>
      <c r="D272" s="1" t="n">
        <v>83</v>
      </c>
      <c r="E272" s="1" t="n">
        <v>1</v>
      </c>
      <c r="F272" s="1" t="n">
        <v>11</v>
      </c>
      <c r="G272" s="1" t="n">
        <v>1</v>
      </c>
      <c r="I272" s="2" t="n">
        <v>80</v>
      </c>
      <c r="J272" s="15" t="n">
        <v>175</v>
      </c>
      <c r="K272" s="15" t="n">
        <v>86</v>
      </c>
      <c r="N272" s="1" t="n">
        <v>12</v>
      </c>
      <c r="O272" s="2" t="n">
        <v>80</v>
      </c>
      <c r="P272" s="15" t="n">
        <v>363</v>
      </c>
      <c r="Q272" s="15" t="n">
        <v>84</v>
      </c>
      <c r="T272" s="1" t="n">
        <v>11</v>
      </c>
      <c r="U272" s="3" t="n">
        <v>80</v>
      </c>
      <c r="V272" s="15" t="n">
        <v>358</v>
      </c>
      <c r="W272" s="15" t="n">
        <v>108</v>
      </c>
      <c r="X272" s="15"/>
      <c r="Y272" s="15"/>
      <c r="Z272" s="15" t="n">
        <v>69</v>
      </c>
      <c r="AB272" s="15"/>
      <c r="AC272" s="15"/>
      <c r="AD272" s="15"/>
      <c r="AE272" s="15"/>
      <c r="AF272" s="15"/>
      <c r="AG272" s="16"/>
    </row>
    <row r="273" customFormat="false" ht="13.8" hidden="false" customHeight="false" outlineLevel="0" collapsed="false">
      <c r="A273" s="1" t="s">
        <v>1351</v>
      </c>
      <c r="B273" s="1" t="n">
        <v>61</v>
      </c>
      <c r="I273" s="2" t="n">
        <v>61</v>
      </c>
      <c r="J273" s="15" t="n">
        <v>8</v>
      </c>
      <c r="K273" s="15" t="n">
        <v>616</v>
      </c>
      <c r="M273" s="1" t="n">
        <v>1</v>
      </c>
      <c r="N273" s="1" t="n">
        <v>20</v>
      </c>
      <c r="O273" s="2" t="n">
        <v>61</v>
      </c>
      <c r="P273" s="15" t="n">
        <v>18</v>
      </c>
      <c r="Q273" s="15" t="n">
        <v>662</v>
      </c>
      <c r="T273" s="1" t="n">
        <v>34</v>
      </c>
      <c r="U273" s="3" t="n">
        <v>60</v>
      </c>
      <c r="V273" s="15" t="n">
        <v>20</v>
      </c>
      <c r="W273" s="15" t="n">
        <v>625</v>
      </c>
      <c r="X273" s="15"/>
      <c r="Y273" s="15"/>
      <c r="Z273" s="15" t="n">
        <v>42</v>
      </c>
      <c r="AB273" s="15"/>
      <c r="AC273" s="15"/>
      <c r="AD273" s="15"/>
      <c r="AE273" s="15"/>
      <c r="AF273" s="15"/>
      <c r="AG273" s="16"/>
    </row>
    <row r="274" customFormat="false" ht="13.8" hidden="false" customHeight="false" outlineLevel="0" collapsed="false">
      <c r="J274" s="15"/>
      <c r="K274" s="15"/>
      <c r="P274" s="15"/>
      <c r="Q274" s="15"/>
      <c r="V274" s="15"/>
      <c r="W274" s="15"/>
      <c r="X274" s="15"/>
      <c r="Y274" s="15"/>
      <c r="Z274" s="15"/>
      <c r="AB274" s="15"/>
      <c r="AC274" s="15"/>
      <c r="AD274" s="15"/>
      <c r="AE274" s="15"/>
      <c r="AF274" s="15"/>
      <c r="AG274" s="16"/>
    </row>
    <row r="275" customFormat="false" ht="13.8" hidden="false" customHeight="false" outlineLevel="0" collapsed="false">
      <c r="A275" s="12" t="s">
        <v>1352</v>
      </c>
      <c r="B275" s="12"/>
      <c r="C275" s="1" t="n">
        <f aca="false">SUM(C276:C327)</f>
        <v>392</v>
      </c>
      <c r="D275" s="1" t="n">
        <f aca="false">SUM(D276:D327)</f>
        <v>22173</v>
      </c>
      <c r="E275" s="1" t="n">
        <f aca="false">SUM(E276:E327)</f>
        <v>6929</v>
      </c>
      <c r="F275" s="1" t="n">
        <f aca="false">SUM(F276:F327)</f>
        <v>6</v>
      </c>
      <c r="G275" s="1" t="n">
        <f aca="false">SUM(G276:G327)</f>
        <v>96</v>
      </c>
      <c r="H275" s="1" t="n">
        <f aca="false">SUM(H276:H327)</f>
        <v>0</v>
      </c>
      <c r="I275" s="1" t="n">
        <f aca="false">SUM(I276:I327)</f>
        <v>1326</v>
      </c>
      <c r="J275" s="1" t="n">
        <f aca="false">SUM(J276:J327)</f>
        <v>581</v>
      </c>
      <c r="K275" s="1" t="n">
        <f aca="false">SUM(K276:K327)</f>
        <v>26021</v>
      </c>
      <c r="L275" s="1" t="n">
        <f aca="false">SUM(L276:L327)</f>
        <v>7632</v>
      </c>
      <c r="M275" s="1" t="n">
        <f aca="false">SUM(M276:M327)</f>
        <v>6</v>
      </c>
      <c r="N275" s="1" t="n">
        <f aca="false">SUM(N276:N327)</f>
        <v>103</v>
      </c>
      <c r="O275" s="1" t="n">
        <f aca="false">SUM(O276:O327)</f>
        <v>1326</v>
      </c>
      <c r="P275" s="1" t="n">
        <f aca="false">SUM(P276:P327)</f>
        <v>1205</v>
      </c>
      <c r="Q275" s="1" t="n">
        <f aca="false">SUM(Q276:Q327)</f>
        <v>25922</v>
      </c>
      <c r="R275" s="1" t="n">
        <f aca="false">SUM(R276:R327)</f>
        <v>7589</v>
      </c>
      <c r="S275" s="1" t="n">
        <f aca="false">SUM(S276:S327)</f>
        <v>9</v>
      </c>
      <c r="T275" s="1" t="n">
        <f aca="false">SUM(T276:T327)</f>
        <v>76</v>
      </c>
      <c r="U275" s="1" t="n">
        <f aca="false">SUM(U276:U327)</f>
        <v>1326</v>
      </c>
      <c r="V275" s="1" t="n">
        <f aca="false">SUM(V276:V327)</f>
        <v>1754</v>
      </c>
      <c r="W275" s="1" t="n">
        <f aca="false">SUM(W276:W327)</f>
        <v>24805</v>
      </c>
      <c r="X275" s="1" t="n">
        <f aca="false">SUM(X276:X327)</f>
        <v>7057</v>
      </c>
      <c r="Y275" s="1" t="n">
        <f aca="false">SUM(Y276:Y327)</f>
        <v>11</v>
      </c>
      <c r="Z275" s="1" t="n">
        <f aca="false">SUM(Z276:Z327)</f>
        <v>202</v>
      </c>
      <c r="AB275" s="15"/>
      <c r="AC275" s="15"/>
      <c r="AD275" s="15"/>
      <c r="AE275" s="15"/>
      <c r="AF275" s="15"/>
      <c r="AG275" s="16"/>
    </row>
    <row r="276" customFormat="false" ht="13.8" hidden="false" customHeight="false" outlineLevel="0" collapsed="false">
      <c r="A276" s="1" t="s">
        <v>1353</v>
      </c>
      <c r="C276" s="1" t="n">
        <v>3</v>
      </c>
      <c r="D276" s="1" t="n">
        <v>1091</v>
      </c>
      <c r="E276" s="1" t="n">
        <v>9</v>
      </c>
      <c r="G276" s="1" t="n">
        <v>1</v>
      </c>
      <c r="I276" s="2" t="n">
        <v>1</v>
      </c>
      <c r="J276" s="15"/>
      <c r="K276" s="15" t="n">
        <v>1383</v>
      </c>
      <c r="L276" s="1" t="n">
        <v>2</v>
      </c>
      <c r="O276" s="2" t="n">
        <v>1</v>
      </c>
      <c r="P276" s="15" t="n">
        <v>7</v>
      </c>
      <c r="Q276" s="15" t="n">
        <v>1327</v>
      </c>
      <c r="R276" s="1" t="n">
        <v>10</v>
      </c>
      <c r="U276" s="3" t="n">
        <v>2</v>
      </c>
      <c r="V276" s="15" t="n">
        <v>8</v>
      </c>
      <c r="W276" s="15" t="n">
        <v>1354</v>
      </c>
      <c r="X276" s="15" t="n">
        <v>3</v>
      </c>
      <c r="Y276" s="15"/>
      <c r="Z276" s="15"/>
      <c r="AB276" s="15"/>
      <c r="AC276" s="15"/>
      <c r="AD276" s="15"/>
      <c r="AE276" s="15"/>
      <c r="AF276" s="15"/>
      <c r="AG276" s="16"/>
    </row>
    <row r="277" customFormat="false" ht="13.8" hidden="false" customHeight="false" outlineLevel="0" collapsed="false">
      <c r="A277" s="1" t="s">
        <v>1354</v>
      </c>
      <c r="C277" s="1" t="n">
        <v>2</v>
      </c>
      <c r="D277" s="1" t="n">
        <v>199</v>
      </c>
      <c r="E277" s="1" t="n">
        <v>47</v>
      </c>
      <c r="I277" s="2" t="n">
        <v>2</v>
      </c>
      <c r="J277" s="15" t="n">
        <v>1</v>
      </c>
      <c r="K277" s="15" t="n">
        <v>269</v>
      </c>
      <c r="L277" s="1" t="n">
        <v>16</v>
      </c>
      <c r="O277" s="2" t="n">
        <v>2</v>
      </c>
      <c r="P277" s="15"/>
      <c r="Q277" s="15" t="n">
        <v>279</v>
      </c>
      <c r="R277" s="1" t="n">
        <v>6</v>
      </c>
      <c r="U277" s="3" t="n">
        <v>3</v>
      </c>
      <c r="V277" s="15" t="n">
        <v>7</v>
      </c>
      <c r="W277" s="15" t="n">
        <v>258</v>
      </c>
      <c r="X277" s="15"/>
      <c r="Y277" s="15"/>
      <c r="Z277" s="15" t="n">
        <v>3</v>
      </c>
      <c r="AB277" s="15"/>
      <c r="AC277" s="15"/>
      <c r="AD277" s="15"/>
      <c r="AE277" s="15"/>
      <c r="AF277" s="15"/>
      <c r="AG277" s="16"/>
    </row>
    <row r="278" customFormat="false" ht="13.8" hidden="false" customHeight="false" outlineLevel="0" collapsed="false">
      <c r="A278" s="1" t="s">
        <v>1355</v>
      </c>
      <c r="C278" s="1" t="n">
        <v>2</v>
      </c>
      <c r="D278" s="1" t="n">
        <v>816</v>
      </c>
      <c r="E278" s="1" t="n">
        <v>3</v>
      </c>
      <c r="I278" s="2" t="n">
        <v>3</v>
      </c>
      <c r="J278" s="15" t="n">
        <v>1</v>
      </c>
      <c r="K278" s="15" t="n">
        <v>933</v>
      </c>
      <c r="L278" s="1" t="n">
        <v>3</v>
      </c>
      <c r="N278" s="1" t="n">
        <v>1</v>
      </c>
      <c r="O278" s="2" t="n">
        <v>3</v>
      </c>
      <c r="P278" s="15" t="n">
        <v>4</v>
      </c>
      <c r="Q278" s="15" t="n">
        <v>978</v>
      </c>
      <c r="R278" s="1" t="n">
        <v>4</v>
      </c>
      <c r="U278" s="3" t="n">
        <v>4</v>
      </c>
      <c r="V278" s="15" t="n">
        <v>9</v>
      </c>
      <c r="W278" s="15" t="n">
        <v>952</v>
      </c>
      <c r="X278" s="15" t="n">
        <v>7</v>
      </c>
      <c r="Y278" s="15"/>
      <c r="Z278" s="15"/>
      <c r="AB278" s="15"/>
      <c r="AC278" s="15"/>
      <c r="AD278" s="15"/>
      <c r="AE278" s="15"/>
      <c r="AF278" s="15"/>
      <c r="AG278" s="16"/>
    </row>
    <row r="279" customFormat="false" ht="13.8" hidden="false" customHeight="false" outlineLevel="0" collapsed="false">
      <c r="A279" s="1" t="s">
        <v>1356</v>
      </c>
      <c r="D279" s="1" t="n">
        <v>118</v>
      </c>
      <c r="I279" s="2" t="n">
        <v>4</v>
      </c>
      <c r="J279" s="15"/>
      <c r="K279" s="15" t="n">
        <v>113</v>
      </c>
      <c r="L279" s="1" t="n">
        <v>2</v>
      </c>
      <c r="O279" s="2" t="n">
        <v>4</v>
      </c>
      <c r="P279" s="15" t="n">
        <v>3</v>
      </c>
      <c r="Q279" s="15" t="n">
        <v>137</v>
      </c>
      <c r="R279" s="1" t="n">
        <v>11</v>
      </c>
      <c r="T279" s="1" t="n">
        <v>1</v>
      </c>
      <c r="U279" s="3" t="n">
        <v>5</v>
      </c>
      <c r="V279" s="15"/>
      <c r="W279" s="15" t="n">
        <v>125</v>
      </c>
      <c r="X279" s="15" t="n">
        <v>10</v>
      </c>
      <c r="Y279" s="15"/>
      <c r="Z279" s="15"/>
      <c r="AB279" s="15"/>
      <c r="AC279" s="15"/>
      <c r="AD279" s="15"/>
      <c r="AE279" s="15"/>
      <c r="AF279" s="15"/>
      <c r="AG279" s="16"/>
    </row>
    <row r="280" customFormat="false" ht="13.8" hidden="false" customHeight="false" outlineLevel="0" collapsed="false">
      <c r="A280" s="1" t="s">
        <v>1357</v>
      </c>
      <c r="D280" s="1" t="n">
        <v>596</v>
      </c>
      <c r="I280" s="2" t="n">
        <v>5</v>
      </c>
      <c r="J280" s="15" t="n">
        <v>1</v>
      </c>
      <c r="K280" s="15" t="n">
        <v>686</v>
      </c>
      <c r="O280" s="2" t="n">
        <v>5</v>
      </c>
      <c r="P280" s="15" t="n">
        <v>1</v>
      </c>
      <c r="Q280" s="15" t="n">
        <v>684</v>
      </c>
      <c r="R280" s="1" t="n">
        <v>2</v>
      </c>
      <c r="U280" s="3" t="n">
        <v>6</v>
      </c>
      <c r="V280" s="15" t="n">
        <v>5</v>
      </c>
      <c r="W280" s="15" t="n">
        <v>610</v>
      </c>
      <c r="X280" s="15"/>
      <c r="Y280" s="15"/>
      <c r="Z280" s="15"/>
      <c r="AB280" s="15"/>
      <c r="AC280" s="15"/>
      <c r="AD280" s="15"/>
      <c r="AE280" s="15"/>
      <c r="AF280" s="15"/>
      <c r="AG280" s="16"/>
    </row>
    <row r="281" customFormat="false" ht="13.8" hidden="false" customHeight="false" outlineLevel="0" collapsed="false">
      <c r="A281" s="1" t="s">
        <v>1358</v>
      </c>
      <c r="D281" s="1" t="n">
        <v>648</v>
      </c>
      <c r="E281" s="1" t="n">
        <v>3</v>
      </c>
      <c r="I281" s="2" t="n">
        <v>6</v>
      </c>
      <c r="J281" s="15"/>
      <c r="K281" s="15" t="n">
        <v>696</v>
      </c>
      <c r="N281" s="1" t="n">
        <v>1</v>
      </c>
      <c r="O281" s="2" t="n">
        <v>6</v>
      </c>
      <c r="P281" s="15" t="n">
        <v>5</v>
      </c>
      <c r="Q281" s="15" t="n">
        <v>718</v>
      </c>
      <c r="R281" s="1" t="n">
        <v>8</v>
      </c>
      <c r="T281" s="1" t="n">
        <v>1</v>
      </c>
      <c r="U281" s="3" t="n">
        <v>7</v>
      </c>
      <c r="V281" s="15" t="n">
        <v>1</v>
      </c>
      <c r="W281" s="15" t="n">
        <v>751</v>
      </c>
      <c r="X281" s="15"/>
      <c r="Y281" s="15"/>
      <c r="Z281" s="15"/>
      <c r="AB281" s="15"/>
      <c r="AC281" s="15"/>
      <c r="AD281" s="15"/>
      <c r="AE281" s="15"/>
      <c r="AF281" s="15"/>
      <c r="AG281" s="16"/>
    </row>
    <row r="282" customFormat="false" ht="13.8" hidden="false" customHeight="false" outlineLevel="0" collapsed="false">
      <c r="A282" s="1" t="s">
        <v>1359</v>
      </c>
      <c r="D282" s="1" t="n">
        <v>11</v>
      </c>
      <c r="E282" s="1" t="n">
        <v>170</v>
      </c>
      <c r="I282" s="2" t="n">
        <v>10</v>
      </c>
      <c r="J282" s="15"/>
      <c r="K282" s="15" t="n">
        <v>3</v>
      </c>
      <c r="L282" s="1" t="n">
        <v>265</v>
      </c>
      <c r="O282" s="2" t="n">
        <v>10</v>
      </c>
      <c r="P282" s="15"/>
      <c r="Q282" s="15" t="n">
        <v>15</v>
      </c>
      <c r="R282" s="1" t="n">
        <v>240</v>
      </c>
      <c r="U282" s="3" t="n">
        <v>13</v>
      </c>
      <c r="V282" s="0"/>
      <c r="W282" s="0" t="n">
        <v>13</v>
      </c>
      <c r="X282" s="15" t="n">
        <v>228</v>
      </c>
      <c r="Y282" s="15"/>
      <c r="Z282" s="15"/>
      <c r="AB282" s="15"/>
      <c r="AC282" s="15"/>
      <c r="AD282" s="15"/>
      <c r="AE282" s="15"/>
      <c r="AF282" s="15"/>
      <c r="AG282" s="16"/>
    </row>
    <row r="283" customFormat="false" ht="13.8" hidden="false" customHeight="false" outlineLevel="0" collapsed="false">
      <c r="A283" s="1" t="s">
        <v>1360</v>
      </c>
      <c r="C283" s="1" t="n">
        <v>5</v>
      </c>
      <c r="D283" s="1" t="n">
        <v>634</v>
      </c>
      <c r="E283" s="1" t="n">
        <v>15</v>
      </c>
      <c r="G283" s="1" t="n">
        <v>6</v>
      </c>
      <c r="I283" s="2" t="n">
        <v>20</v>
      </c>
      <c r="J283" s="15" t="n">
        <v>5</v>
      </c>
      <c r="K283" s="15" t="n">
        <v>813</v>
      </c>
      <c r="L283" s="1" t="n">
        <v>4</v>
      </c>
      <c r="N283" s="1" t="n">
        <v>2</v>
      </c>
      <c r="O283" s="2" t="n">
        <v>20</v>
      </c>
      <c r="P283" s="15" t="n">
        <v>28</v>
      </c>
      <c r="Q283" s="15" t="n">
        <v>834</v>
      </c>
      <c r="R283" s="1" t="n">
        <v>12</v>
      </c>
      <c r="S283" s="1" t="n">
        <v>3</v>
      </c>
      <c r="T283" s="1" t="n">
        <v>1</v>
      </c>
      <c r="U283" s="3" t="n">
        <v>23</v>
      </c>
      <c r="V283" s="15" t="n">
        <v>11</v>
      </c>
      <c r="W283" s="15" t="n">
        <v>738</v>
      </c>
      <c r="X283" s="15" t="n">
        <v>7</v>
      </c>
      <c r="Y283" s="15" t="n">
        <v>1</v>
      </c>
      <c r="Z283" s="15"/>
      <c r="AB283" s="15"/>
      <c r="AC283" s="15"/>
      <c r="AD283" s="15"/>
      <c r="AE283" s="15"/>
      <c r="AF283" s="15"/>
      <c r="AG283" s="16"/>
    </row>
    <row r="284" customFormat="false" ht="13.8" hidden="false" customHeight="false" outlineLevel="0" collapsed="false">
      <c r="A284" s="1" t="s">
        <v>1361</v>
      </c>
      <c r="D284" s="1" t="n">
        <v>35</v>
      </c>
      <c r="E284" s="1" t="n">
        <v>45</v>
      </c>
      <c r="I284" s="2" t="n">
        <v>43</v>
      </c>
      <c r="J284" s="15" t="n">
        <v>1</v>
      </c>
      <c r="K284" s="15" t="n">
        <v>72</v>
      </c>
      <c r="L284" s="1" t="n">
        <v>20</v>
      </c>
      <c r="O284" s="2" t="n">
        <v>43</v>
      </c>
      <c r="P284" s="15"/>
      <c r="Q284" s="15" t="n">
        <v>76</v>
      </c>
      <c r="R284" s="1" t="n">
        <v>16</v>
      </c>
      <c r="U284" s="3" t="n">
        <v>43</v>
      </c>
      <c r="V284" s="15"/>
      <c r="W284" s="15" t="n">
        <v>91</v>
      </c>
      <c r="X284" s="15" t="n">
        <v>7</v>
      </c>
      <c r="Y284" s="15"/>
      <c r="Z284" s="15"/>
      <c r="AB284" s="15"/>
      <c r="AC284" s="15"/>
      <c r="AD284" s="15"/>
      <c r="AE284" s="15"/>
      <c r="AF284" s="15"/>
      <c r="AG284" s="16"/>
    </row>
    <row r="285" customFormat="false" ht="13.8" hidden="false" customHeight="false" outlineLevel="0" collapsed="false">
      <c r="A285" s="1" t="s">
        <v>1362</v>
      </c>
      <c r="C285" s="1" t="n">
        <v>2</v>
      </c>
      <c r="D285" s="1" t="n">
        <v>477</v>
      </c>
      <c r="E285" s="1" t="n">
        <v>2</v>
      </c>
      <c r="I285" s="2" t="n">
        <v>7</v>
      </c>
      <c r="J285" s="15" t="n">
        <v>5</v>
      </c>
      <c r="K285" s="15" t="n">
        <v>509</v>
      </c>
      <c r="O285" s="2" t="n">
        <v>7</v>
      </c>
      <c r="P285" s="15" t="n">
        <v>7</v>
      </c>
      <c r="Q285" s="15" t="n">
        <v>602</v>
      </c>
      <c r="R285" s="1" t="n">
        <v>3</v>
      </c>
      <c r="T285" s="1" t="n">
        <v>1</v>
      </c>
      <c r="U285" s="3" t="n">
        <v>8</v>
      </c>
      <c r="V285" s="15" t="n">
        <v>21</v>
      </c>
      <c r="W285" s="15" t="n">
        <v>550</v>
      </c>
      <c r="X285" s="15"/>
      <c r="Y285" s="15"/>
      <c r="Z285" s="15"/>
      <c r="AB285" s="15"/>
      <c r="AC285" s="15"/>
      <c r="AD285" s="15"/>
      <c r="AE285" s="15"/>
      <c r="AF285" s="15"/>
      <c r="AG285" s="16"/>
    </row>
    <row r="286" customFormat="false" ht="13.8" hidden="false" customHeight="false" outlineLevel="0" collapsed="false">
      <c r="A286" s="1" t="s">
        <v>1363</v>
      </c>
      <c r="C286" s="1" t="n">
        <v>4</v>
      </c>
      <c r="D286" s="1" t="n">
        <v>274</v>
      </c>
      <c r="E286" s="1" t="n">
        <v>8</v>
      </c>
      <c r="I286" s="2" t="n">
        <v>8</v>
      </c>
      <c r="J286" s="15" t="n">
        <v>5</v>
      </c>
      <c r="K286" s="15" t="n">
        <v>316</v>
      </c>
      <c r="L286" s="1" t="n">
        <v>13</v>
      </c>
      <c r="O286" s="2" t="n">
        <v>8</v>
      </c>
      <c r="P286" s="15" t="n">
        <v>1</v>
      </c>
      <c r="Q286" s="15" t="n">
        <v>319</v>
      </c>
      <c r="R286" s="1" t="n">
        <v>7</v>
      </c>
      <c r="U286" s="3" t="n">
        <v>11</v>
      </c>
      <c r="V286" s="15" t="n">
        <v>4</v>
      </c>
      <c r="W286" s="15" t="n">
        <v>309</v>
      </c>
      <c r="X286" s="15" t="n">
        <v>3</v>
      </c>
      <c r="Y286" s="15"/>
      <c r="Z286" s="15"/>
      <c r="AB286" s="15"/>
      <c r="AC286" s="15"/>
      <c r="AD286" s="15"/>
      <c r="AE286" s="15"/>
      <c r="AF286" s="15"/>
      <c r="AG286" s="16"/>
    </row>
    <row r="287" customFormat="false" ht="13.8" hidden="false" customHeight="false" outlineLevel="0" collapsed="false">
      <c r="A287" s="1" t="s">
        <v>1364</v>
      </c>
      <c r="C287" s="1" t="n">
        <v>1</v>
      </c>
      <c r="D287" s="1" t="n">
        <v>236</v>
      </c>
      <c r="E287" s="1" t="n">
        <v>105</v>
      </c>
      <c r="I287" s="2" t="n">
        <v>48</v>
      </c>
      <c r="J287" s="15"/>
      <c r="K287" s="15" t="n">
        <v>267</v>
      </c>
      <c r="L287" s="1" t="n">
        <v>139</v>
      </c>
      <c r="O287" s="2" t="n">
        <v>48</v>
      </c>
      <c r="P287" s="15" t="n">
        <v>1</v>
      </c>
      <c r="Q287" s="15" t="n">
        <v>266</v>
      </c>
      <c r="R287" s="1" t="n">
        <v>161</v>
      </c>
      <c r="U287" s="3" t="n">
        <v>47</v>
      </c>
      <c r="V287" s="15" t="n">
        <v>2</v>
      </c>
      <c r="W287" s="15" t="n">
        <v>271</v>
      </c>
      <c r="X287" s="15" t="n">
        <v>214</v>
      </c>
      <c r="Y287" s="15"/>
      <c r="Z287" s="15" t="n">
        <v>1</v>
      </c>
      <c r="AB287" s="15"/>
      <c r="AC287" s="15"/>
      <c r="AD287" s="15"/>
      <c r="AE287" s="15"/>
      <c r="AF287" s="15"/>
      <c r="AG287" s="16"/>
    </row>
    <row r="288" customFormat="false" ht="13.8" hidden="false" customHeight="false" outlineLevel="0" collapsed="false">
      <c r="A288" s="1" t="s">
        <v>1365</v>
      </c>
      <c r="D288" s="1" t="n">
        <v>661</v>
      </c>
      <c r="E288" s="1" t="n">
        <v>4</v>
      </c>
      <c r="G288" s="1" t="n">
        <v>3</v>
      </c>
      <c r="I288" s="2" t="n">
        <v>9</v>
      </c>
      <c r="J288" s="15" t="n">
        <v>2</v>
      </c>
      <c r="K288" s="15" t="n">
        <v>760</v>
      </c>
      <c r="O288" s="2" t="n">
        <v>9</v>
      </c>
      <c r="P288" s="15" t="n">
        <v>4</v>
      </c>
      <c r="Q288" s="15" t="n">
        <v>753</v>
      </c>
      <c r="R288" s="1" t="n">
        <v>2</v>
      </c>
      <c r="T288" s="1" t="n">
        <v>16</v>
      </c>
      <c r="U288" s="3" t="n">
        <v>12</v>
      </c>
      <c r="V288" s="15" t="n">
        <v>2</v>
      </c>
      <c r="W288" s="15" t="n">
        <v>689</v>
      </c>
      <c r="X288" s="15"/>
      <c r="Y288" s="15" t="n">
        <v>2</v>
      </c>
      <c r="Z288" s="15" t="n">
        <v>12</v>
      </c>
      <c r="AB288" s="15"/>
      <c r="AC288" s="15"/>
      <c r="AD288" s="15"/>
      <c r="AE288" s="15"/>
      <c r="AF288" s="15"/>
      <c r="AG288" s="16"/>
    </row>
    <row r="289" customFormat="false" ht="13.8" hidden="false" customHeight="false" outlineLevel="0" collapsed="false">
      <c r="A289" s="1" t="s">
        <v>1366</v>
      </c>
      <c r="C289" s="1" t="n">
        <v>5</v>
      </c>
      <c r="D289" s="1" t="n">
        <v>63</v>
      </c>
      <c r="E289" s="1" t="n">
        <v>146</v>
      </c>
      <c r="G289" s="1" t="n">
        <v>5</v>
      </c>
      <c r="I289" s="2" t="n">
        <v>11</v>
      </c>
      <c r="J289" s="15" t="n">
        <v>3</v>
      </c>
      <c r="K289" s="15" t="n">
        <v>34</v>
      </c>
      <c r="L289" s="1" t="n">
        <v>251</v>
      </c>
      <c r="O289" s="2" t="n">
        <v>11</v>
      </c>
      <c r="P289" s="15" t="n">
        <v>3</v>
      </c>
      <c r="Q289" s="15" t="n">
        <v>43</v>
      </c>
      <c r="R289" s="1" t="n">
        <v>272</v>
      </c>
      <c r="U289" s="3" t="n">
        <v>14</v>
      </c>
      <c r="V289" s="15" t="n">
        <v>37</v>
      </c>
      <c r="W289" s="15" t="n">
        <v>94</v>
      </c>
      <c r="X289" s="15" t="n">
        <v>140</v>
      </c>
      <c r="Y289" s="15"/>
      <c r="Z289" s="15" t="n">
        <v>1</v>
      </c>
      <c r="AB289" s="15"/>
      <c r="AC289" s="15"/>
      <c r="AD289" s="15"/>
      <c r="AE289" s="15"/>
      <c r="AF289" s="15"/>
      <c r="AG289" s="16"/>
    </row>
    <row r="290" customFormat="false" ht="13.8" hidden="false" customHeight="false" outlineLevel="0" collapsed="false">
      <c r="A290" s="1" t="s">
        <v>1367</v>
      </c>
      <c r="D290" s="1" t="n">
        <v>232</v>
      </c>
      <c r="E290" s="1" t="n">
        <v>6</v>
      </c>
      <c r="G290" s="1" t="n">
        <v>17</v>
      </c>
      <c r="I290" s="2" t="n">
        <v>21</v>
      </c>
      <c r="J290" s="15"/>
      <c r="K290" s="15" t="n">
        <v>311</v>
      </c>
      <c r="L290" s="1" t="n">
        <v>2</v>
      </c>
      <c r="O290" s="2" t="n">
        <v>21</v>
      </c>
      <c r="P290" s="15" t="n">
        <v>3</v>
      </c>
      <c r="Q290" s="15" t="n">
        <v>329</v>
      </c>
      <c r="R290" s="1" t="n">
        <v>9</v>
      </c>
      <c r="U290" s="3" t="n">
        <v>24</v>
      </c>
      <c r="V290" s="15" t="n">
        <v>9</v>
      </c>
      <c r="W290" s="15" t="n">
        <v>264</v>
      </c>
      <c r="X290" s="15" t="n">
        <v>7</v>
      </c>
      <c r="Y290" s="15"/>
      <c r="Z290" s="15"/>
      <c r="AB290" s="15"/>
      <c r="AC290" s="15"/>
      <c r="AD290" s="15"/>
      <c r="AE290" s="15"/>
      <c r="AF290" s="15"/>
      <c r="AG290" s="16"/>
    </row>
    <row r="291" customFormat="false" ht="13.8" hidden="false" customHeight="false" outlineLevel="0" collapsed="false">
      <c r="A291" s="1" t="s">
        <v>1368</v>
      </c>
      <c r="C291" s="1" t="n">
        <v>3</v>
      </c>
      <c r="D291" s="1" t="n">
        <v>57</v>
      </c>
      <c r="E291" s="1" t="n">
        <v>127</v>
      </c>
      <c r="I291" s="2" t="n">
        <v>12</v>
      </c>
      <c r="J291" s="15" t="n">
        <v>3</v>
      </c>
      <c r="K291" s="15" t="n">
        <v>58</v>
      </c>
      <c r="L291" s="1" t="n">
        <v>153</v>
      </c>
      <c r="O291" s="2" t="n">
        <v>12</v>
      </c>
      <c r="P291" s="15" t="n">
        <v>2</v>
      </c>
      <c r="Q291" s="15" t="n">
        <v>91</v>
      </c>
      <c r="R291" s="1" t="n">
        <v>162</v>
      </c>
      <c r="U291" s="3" t="n">
        <v>15</v>
      </c>
      <c r="V291" s="15" t="n">
        <v>43</v>
      </c>
      <c r="W291" s="15" t="n">
        <v>94</v>
      </c>
      <c r="X291" s="15" t="n">
        <v>55</v>
      </c>
      <c r="Y291" s="15"/>
      <c r="Z291" s="15"/>
      <c r="AB291" s="15"/>
      <c r="AC291" s="15"/>
      <c r="AD291" s="15"/>
      <c r="AE291" s="15"/>
      <c r="AF291" s="15"/>
      <c r="AG291" s="16"/>
    </row>
    <row r="292" customFormat="false" ht="13.8" hidden="false" customHeight="false" outlineLevel="0" collapsed="false">
      <c r="A292" s="1" t="s">
        <v>1369</v>
      </c>
      <c r="D292" s="1" t="n">
        <v>280</v>
      </c>
      <c r="E292" s="1" t="n">
        <v>2</v>
      </c>
      <c r="G292" s="1" t="n">
        <v>1</v>
      </c>
      <c r="I292" s="2" t="n">
        <v>14</v>
      </c>
      <c r="J292" s="15" t="n">
        <v>1</v>
      </c>
      <c r="K292" s="15" t="n">
        <v>358</v>
      </c>
      <c r="O292" s="2" t="n">
        <v>14</v>
      </c>
      <c r="P292" s="15" t="n">
        <v>2</v>
      </c>
      <c r="Q292" s="15" t="n">
        <v>302</v>
      </c>
      <c r="R292" s="1" t="n">
        <v>7</v>
      </c>
      <c r="U292" s="3" t="n">
        <v>16</v>
      </c>
      <c r="V292" s="15" t="n">
        <v>4</v>
      </c>
      <c r="W292" s="15" t="n">
        <v>333</v>
      </c>
      <c r="X292" s="15" t="n">
        <v>2</v>
      </c>
      <c r="Y292" s="15"/>
      <c r="Z292" s="15"/>
      <c r="AB292" s="15"/>
      <c r="AC292" s="15"/>
      <c r="AD292" s="15"/>
      <c r="AE292" s="15"/>
      <c r="AF292" s="15"/>
      <c r="AG292" s="16"/>
    </row>
    <row r="293" customFormat="false" ht="13.8" hidden="false" customHeight="false" outlineLevel="0" collapsed="false">
      <c r="A293" s="1" t="s">
        <v>1370</v>
      </c>
      <c r="C293" s="1" t="n">
        <v>12</v>
      </c>
      <c r="D293" s="1" t="n">
        <v>1303</v>
      </c>
      <c r="E293" s="1" t="n">
        <v>5</v>
      </c>
      <c r="G293" s="1" t="n">
        <v>16</v>
      </c>
      <c r="I293" s="2" t="n">
        <v>15</v>
      </c>
      <c r="J293" s="15" t="n">
        <v>19</v>
      </c>
      <c r="K293" s="15" t="n">
        <v>1449</v>
      </c>
      <c r="L293" s="1" t="n">
        <v>5</v>
      </c>
      <c r="N293" s="1" t="n">
        <v>11</v>
      </c>
      <c r="O293" s="2" t="n">
        <v>15</v>
      </c>
      <c r="P293" s="15" t="n">
        <v>28</v>
      </c>
      <c r="Q293" s="15" t="n">
        <v>1347</v>
      </c>
      <c r="R293" s="1" t="n">
        <v>5</v>
      </c>
      <c r="T293" s="1" t="n">
        <v>20</v>
      </c>
      <c r="U293" s="3" t="n">
        <v>18</v>
      </c>
      <c r="V293" s="15" t="n">
        <v>28</v>
      </c>
      <c r="W293" s="15" t="n">
        <v>1229</v>
      </c>
      <c r="X293" s="15" t="n">
        <v>3</v>
      </c>
      <c r="Y293" s="15"/>
      <c r="Z293" s="15" t="n">
        <v>24</v>
      </c>
      <c r="AB293" s="15"/>
      <c r="AC293" s="15"/>
      <c r="AD293" s="15"/>
      <c r="AE293" s="15"/>
      <c r="AF293" s="15"/>
      <c r="AG293" s="16"/>
    </row>
    <row r="294" customFormat="false" ht="13.8" hidden="false" customHeight="false" outlineLevel="0" collapsed="false">
      <c r="A294" s="1" t="s">
        <v>1371</v>
      </c>
      <c r="C294" s="1" t="n">
        <v>4</v>
      </c>
      <c r="D294" s="1" t="n">
        <v>31</v>
      </c>
      <c r="E294" s="1" t="n">
        <v>160</v>
      </c>
      <c r="G294" s="1" t="n">
        <v>9</v>
      </c>
      <c r="I294" s="2" t="n">
        <v>16</v>
      </c>
      <c r="J294" s="15" t="n">
        <v>1</v>
      </c>
      <c r="K294" s="15" t="n">
        <v>57</v>
      </c>
      <c r="L294" s="1" t="n">
        <v>173</v>
      </c>
      <c r="O294" s="2" t="n">
        <v>16</v>
      </c>
      <c r="P294" s="15" t="n">
        <v>4</v>
      </c>
      <c r="Q294" s="15" t="n">
        <v>81</v>
      </c>
      <c r="R294" s="1" t="n">
        <v>135</v>
      </c>
      <c r="U294" s="3" t="n">
        <v>19</v>
      </c>
      <c r="V294" s="15" t="n">
        <v>9</v>
      </c>
      <c r="W294" s="15" t="n">
        <v>91</v>
      </c>
      <c r="X294" s="15" t="n">
        <v>110</v>
      </c>
      <c r="Y294" s="15"/>
      <c r="Z294" s="15"/>
      <c r="AB294" s="15"/>
      <c r="AC294" s="15"/>
      <c r="AD294" s="15"/>
      <c r="AE294" s="15"/>
      <c r="AF294" s="15"/>
      <c r="AG294" s="16"/>
    </row>
    <row r="295" customFormat="false" ht="13.8" hidden="false" customHeight="false" outlineLevel="0" collapsed="false">
      <c r="A295" s="1" t="s">
        <v>1372</v>
      </c>
      <c r="C295" s="1" t="n">
        <v>1</v>
      </c>
      <c r="D295" s="1" t="n">
        <v>308</v>
      </c>
      <c r="E295" s="1" t="n">
        <v>2</v>
      </c>
      <c r="I295" s="2" t="n">
        <v>13</v>
      </c>
      <c r="J295" s="15" t="n">
        <v>3</v>
      </c>
      <c r="K295" s="15" t="n">
        <v>382</v>
      </c>
      <c r="N295" s="1" t="n">
        <v>12</v>
      </c>
      <c r="O295" s="2" t="n">
        <v>13</v>
      </c>
      <c r="P295" s="15" t="n">
        <v>1</v>
      </c>
      <c r="Q295" s="15" t="n">
        <v>364</v>
      </c>
      <c r="R295" s="1" t="n">
        <v>13</v>
      </c>
      <c r="T295" s="1" t="n">
        <v>13</v>
      </c>
      <c r="U295" s="3" t="n">
        <v>9</v>
      </c>
      <c r="V295" s="15" t="n">
        <v>2</v>
      </c>
      <c r="W295" s="15" t="n">
        <v>334</v>
      </c>
      <c r="X295" s="15"/>
      <c r="Y295" s="15"/>
      <c r="Z295" s="15" t="n">
        <v>23</v>
      </c>
      <c r="AB295" s="15"/>
      <c r="AC295" s="15"/>
      <c r="AD295" s="15"/>
      <c r="AE295" s="15"/>
      <c r="AF295" s="15"/>
      <c r="AG295" s="16"/>
    </row>
    <row r="296" customFormat="false" ht="13.8" hidden="false" customHeight="false" outlineLevel="0" collapsed="false">
      <c r="A296" s="1" t="s">
        <v>1373</v>
      </c>
      <c r="C296" s="1" t="n">
        <v>1</v>
      </c>
      <c r="D296" s="1" t="n">
        <v>184</v>
      </c>
      <c r="E296" s="1" t="n">
        <v>334</v>
      </c>
      <c r="I296" s="2" t="n">
        <v>18</v>
      </c>
      <c r="J296" s="15" t="n">
        <v>3</v>
      </c>
      <c r="K296" s="15" t="n">
        <v>326</v>
      </c>
      <c r="L296" s="1" t="n">
        <v>368</v>
      </c>
      <c r="N296" s="1" t="n">
        <v>1</v>
      </c>
      <c r="O296" s="2" t="n">
        <v>18</v>
      </c>
      <c r="P296" s="15" t="n">
        <v>4</v>
      </c>
      <c r="Q296" s="15" t="n">
        <v>309</v>
      </c>
      <c r="R296" s="1" t="n">
        <v>382</v>
      </c>
      <c r="U296" s="3" t="n">
        <v>1</v>
      </c>
      <c r="V296" s="15" t="n">
        <v>3</v>
      </c>
      <c r="W296" s="15" t="n">
        <v>292</v>
      </c>
      <c r="X296" s="15" t="n">
        <v>332</v>
      </c>
      <c r="Y296" s="15"/>
      <c r="Z296" s="15" t="n">
        <v>1</v>
      </c>
      <c r="AB296" s="15"/>
      <c r="AC296" s="15"/>
      <c r="AD296" s="15"/>
      <c r="AE296" s="15"/>
      <c r="AF296" s="15"/>
      <c r="AG296" s="16"/>
    </row>
    <row r="297" customFormat="false" ht="13.8" hidden="false" customHeight="false" outlineLevel="0" collapsed="false">
      <c r="A297" s="1" t="s">
        <v>1374</v>
      </c>
      <c r="C297" s="1" t="n">
        <v>6</v>
      </c>
      <c r="D297" s="1" t="n">
        <v>251</v>
      </c>
      <c r="E297" s="1" t="n">
        <v>5</v>
      </c>
      <c r="I297" s="2" t="n">
        <v>19</v>
      </c>
      <c r="J297" s="15"/>
      <c r="K297" s="15" t="n">
        <v>337</v>
      </c>
      <c r="L297" s="1" t="n">
        <v>3</v>
      </c>
      <c r="O297" s="2" t="n">
        <v>19</v>
      </c>
      <c r="P297" s="15" t="n">
        <v>5</v>
      </c>
      <c r="Q297" s="15" t="n">
        <v>322</v>
      </c>
      <c r="R297" s="1" t="n">
        <v>5</v>
      </c>
      <c r="U297" s="3" t="n">
        <v>22</v>
      </c>
      <c r="V297" s="15" t="n">
        <v>4</v>
      </c>
      <c r="W297" s="15" t="n">
        <v>358</v>
      </c>
      <c r="X297" s="15" t="n">
        <v>3</v>
      </c>
      <c r="Y297" s="15"/>
      <c r="Z297" s="15"/>
      <c r="AB297" s="15"/>
      <c r="AC297" s="15"/>
      <c r="AD297" s="15"/>
      <c r="AE297" s="15"/>
      <c r="AF297" s="15"/>
      <c r="AG297" s="16"/>
    </row>
    <row r="298" customFormat="false" ht="13.8" hidden="false" customHeight="false" outlineLevel="0" collapsed="false">
      <c r="A298" s="1" t="s">
        <v>1375</v>
      </c>
      <c r="C298" s="1" t="n">
        <v>2</v>
      </c>
      <c r="D298" s="1" t="n">
        <v>498</v>
      </c>
      <c r="E298" s="1" t="n">
        <v>2</v>
      </c>
      <c r="I298" s="2" t="n">
        <v>24</v>
      </c>
      <c r="J298" s="15"/>
      <c r="K298" s="15" t="n">
        <v>623</v>
      </c>
      <c r="L298" s="1" t="n">
        <v>4</v>
      </c>
      <c r="N298" s="1" t="n">
        <v>3</v>
      </c>
      <c r="O298" s="2" t="n">
        <v>24</v>
      </c>
      <c r="P298" s="15" t="n">
        <v>5</v>
      </c>
      <c r="Q298" s="15" t="n">
        <v>630</v>
      </c>
      <c r="U298" s="3" t="n">
        <v>20</v>
      </c>
      <c r="V298" s="15"/>
      <c r="W298" s="15" t="n">
        <v>629</v>
      </c>
      <c r="X298" s="15"/>
      <c r="Y298" s="15"/>
      <c r="Z298" s="15" t="n">
        <v>8</v>
      </c>
      <c r="AB298" s="15"/>
      <c r="AC298" s="15"/>
      <c r="AD298" s="15"/>
      <c r="AE298" s="15"/>
      <c r="AF298" s="15"/>
      <c r="AG298" s="16"/>
    </row>
    <row r="299" customFormat="false" ht="13.8" hidden="false" customHeight="false" outlineLevel="0" collapsed="false">
      <c r="A299" s="1" t="s">
        <v>1376</v>
      </c>
      <c r="C299" s="1" t="n">
        <v>233</v>
      </c>
      <c r="D299" s="1" t="n">
        <v>1609</v>
      </c>
      <c r="E299" s="1" t="n">
        <v>53</v>
      </c>
      <c r="F299" s="1" t="n">
        <v>3</v>
      </c>
      <c r="G299" s="1" t="n">
        <v>1</v>
      </c>
      <c r="I299" s="2" t="n">
        <v>23</v>
      </c>
      <c r="J299" s="15" t="n">
        <v>352</v>
      </c>
      <c r="K299" s="15" t="n">
        <v>1594</v>
      </c>
      <c r="L299" s="1" t="n">
        <v>35</v>
      </c>
      <c r="M299" s="1" t="n">
        <v>4</v>
      </c>
      <c r="N299" s="1" t="n">
        <v>18</v>
      </c>
      <c r="O299" s="2" t="n">
        <v>23</v>
      </c>
      <c r="P299" s="15" t="n">
        <v>641</v>
      </c>
      <c r="Q299" s="15" t="n">
        <v>1366</v>
      </c>
      <c r="R299" s="1" t="n">
        <v>26</v>
      </c>
      <c r="S299" s="1" t="n">
        <v>3</v>
      </c>
      <c r="T299" s="1" t="n">
        <v>6</v>
      </c>
      <c r="U299" s="3" t="n">
        <v>26</v>
      </c>
      <c r="V299" s="15" t="n">
        <v>984</v>
      </c>
      <c r="W299" s="15" t="n">
        <v>1175</v>
      </c>
      <c r="X299" s="15" t="n">
        <v>17</v>
      </c>
      <c r="Y299" s="15" t="n">
        <v>3</v>
      </c>
      <c r="Z299" s="15" t="n">
        <v>5</v>
      </c>
      <c r="AB299" s="15"/>
      <c r="AC299" s="15"/>
      <c r="AD299" s="15"/>
      <c r="AE299" s="15"/>
      <c r="AF299" s="15"/>
      <c r="AG299" s="16"/>
    </row>
    <row r="300" customFormat="false" ht="13.8" hidden="false" customHeight="false" outlineLevel="0" collapsed="false">
      <c r="A300" s="1" t="s">
        <v>1377</v>
      </c>
      <c r="D300" s="1" t="n">
        <v>968</v>
      </c>
      <c r="E300" s="1" t="n">
        <v>3</v>
      </c>
      <c r="I300" s="2" t="n">
        <v>47</v>
      </c>
      <c r="J300" s="15" t="n">
        <v>5</v>
      </c>
      <c r="K300" s="15" t="n">
        <v>1143</v>
      </c>
      <c r="N300" s="1" t="n">
        <v>15</v>
      </c>
      <c r="O300" s="2" t="n">
        <v>47</v>
      </c>
      <c r="P300" s="15" t="n">
        <v>11</v>
      </c>
      <c r="Q300" s="15" t="n">
        <v>1009</v>
      </c>
      <c r="U300" s="3" t="n">
        <v>46</v>
      </c>
      <c r="V300" s="15" t="n">
        <v>2</v>
      </c>
      <c r="W300" s="15" t="n">
        <v>908</v>
      </c>
      <c r="X300" s="15" t="n">
        <v>1</v>
      </c>
      <c r="Y300" s="15"/>
      <c r="Z300" s="15" t="n">
        <v>20</v>
      </c>
      <c r="AB300" s="15"/>
      <c r="AC300" s="15"/>
      <c r="AD300" s="15"/>
      <c r="AE300" s="15"/>
      <c r="AF300" s="15"/>
      <c r="AG300" s="16"/>
    </row>
    <row r="301" customFormat="false" ht="13.8" hidden="false" customHeight="false" outlineLevel="0" collapsed="false">
      <c r="A301" s="1" t="s">
        <v>1378</v>
      </c>
      <c r="D301" s="1" t="n">
        <v>20</v>
      </c>
      <c r="E301" s="1" t="n">
        <v>112</v>
      </c>
      <c r="I301" s="2" t="n">
        <v>25</v>
      </c>
      <c r="J301" s="15"/>
      <c r="K301" s="15" t="n">
        <v>6</v>
      </c>
      <c r="L301" s="1" t="n">
        <v>156</v>
      </c>
      <c r="N301" s="1" t="n">
        <v>2</v>
      </c>
      <c r="O301" s="2" t="n">
        <v>25</v>
      </c>
      <c r="P301" s="15" t="n">
        <v>2</v>
      </c>
      <c r="Q301" s="15" t="n">
        <v>12</v>
      </c>
      <c r="R301" s="1" t="n">
        <v>147</v>
      </c>
      <c r="U301" s="3" t="n">
        <v>49</v>
      </c>
      <c r="V301" s="15"/>
      <c r="W301" s="15"/>
      <c r="X301" s="15" t="n">
        <v>157</v>
      </c>
      <c r="Y301" s="15"/>
      <c r="Z301" s="15"/>
      <c r="AB301" s="15"/>
      <c r="AC301" s="15"/>
      <c r="AD301" s="15"/>
      <c r="AE301" s="15"/>
      <c r="AF301" s="15"/>
      <c r="AG301" s="16"/>
    </row>
    <row r="302" customFormat="false" ht="13.8" hidden="false" customHeight="false" outlineLevel="0" collapsed="false">
      <c r="A302" s="1" t="s">
        <v>1379</v>
      </c>
      <c r="C302" s="1" t="n">
        <v>2</v>
      </c>
      <c r="D302" s="1" t="n">
        <v>1118</v>
      </c>
      <c r="E302" s="1" t="n">
        <v>3</v>
      </c>
      <c r="I302" s="2" t="n">
        <v>26</v>
      </c>
      <c r="J302" s="15" t="n">
        <v>4</v>
      </c>
      <c r="K302" s="15" t="n">
        <v>1286</v>
      </c>
      <c r="L302" s="1" t="n">
        <v>10</v>
      </c>
      <c r="O302" s="2" t="n">
        <v>26</v>
      </c>
      <c r="P302" s="15" t="n">
        <v>9</v>
      </c>
      <c r="Q302" s="15" t="n">
        <v>1462</v>
      </c>
      <c r="R302" s="1" t="n">
        <v>5</v>
      </c>
      <c r="U302" s="3" t="n">
        <v>27</v>
      </c>
      <c r="V302" s="15" t="n">
        <v>11</v>
      </c>
      <c r="W302" s="15" t="n">
        <v>1507</v>
      </c>
      <c r="X302" s="15" t="n">
        <v>5</v>
      </c>
      <c r="Y302" s="15"/>
      <c r="Z302" s="15"/>
      <c r="AB302" s="15"/>
      <c r="AC302" s="15"/>
      <c r="AD302" s="15"/>
      <c r="AE302" s="15"/>
      <c r="AF302" s="15"/>
      <c r="AG302" s="16"/>
    </row>
    <row r="303" customFormat="false" ht="13.8" hidden="false" customHeight="false" outlineLevel="0" collapsed="false">
      <c r="A303" s="1" t="s">
        <v>1380</v>
      </c>
      <c r="C303" s="1" t="n">
        <v>1</v>
      </c>
      <c r="D303" s="1" t="n">
        <v>309</v>
      </c>
      <c r="E303" s="1" t="n">
        <v>7</v>
      </c>
      <c r="I303" s="2" t="n">
        <v>27</v>
      </c>
      <c r="J303" s="15" t="n">
        <v>3</v>
      </c>
      <c r="K303" s="15" t="n">
        <v>354</v>
      </c>
      <c r="L303" s="1" t="n">
        <v>7</v>
      </c>
      <c r="O303" s="2" t="n">
        <v>27</v>
      </c>
      <c r="P303" s="15" t="n">
        <v>15</v>
      </c>
      <c r="Q303" s="15" t="n">
        <v>343</v>
      </c>
      <c r="R303" s="1" t="n">
        <v>11</v>
      </c>
      <c r="U303" s="3" t="n">
        <v>28</v>
      </c>
      <c r="V303" s="15" t="n">
        <v>15</v>
      </c>
      <c r="W303" s="15" t="n">
        <v>357</v>
      </c>
      <c r="X303" s="15" t="n">
        <v>4</v>
      </c>
      <c r="Y303" s="15" t="n">
        <v>1</v>
      </c>
      <c r="Z303" s="15"/>
      <c r="AB303" s="15"/>
      <c r="AC303" s="15"/>
      <c r="AD303" s="15"/>
      <c r="AE303" s="15"/>
      <c r="AF303" s="15"/>
      <c r="AG303" s="16"/>
    </row>
    <row r="304" customFormat="false" ht="13.8" hidden="false" customHeight="false" outlineLevel="0" collapsed="false">
      <c r="A304" s="1" t="s">
        <v>1381</v>
      </c>
      <c r="C304" s="1" t="n">
        <v>2</v>
      </c>
      <c r="D304" s="1" t="n">
        <v>47</v>
      </c>
      <c r="E304" s="1" t="n">
        <v>632</v>
      </c>
      <c r="I304" s="2" t="n">
        <v>29</v>
      </c>
      <c r="J304" s="15" t="n">
        <v>33</v>
      </c>
      <c r="K304" s="15" t="n">
        <v>23</v>
      </c>
      <c r="L304" s="1" t="n">
        <v>669</v>
      </c>
      <c r="O304" s="2" t="n">
        <v>29</v>
      </c>
      <c r="P304" s="15" t="n">
        <v>113</v>
      </c>
      <c r="Q304" s="15" t="n">
        <v>96</v>
      </c>
      <c r="R304" s="1" t="n">
        <v>699</v>
      </c>
      <c r="T304" s="1" t="n">
        <v>2</v>
      </c>
      <c r="U304" s="3" t="n">
        <v>31</v>
      </c>
      <c r="V304" s="15" t="n">
        <v>108</v>
      </c>
      <c r="W304" s="15" t="n">
        <v>42</v>
      </c>
      <c r="X304" s="15" t="n">
        <v>852</v>
      </c>
      <c r="Y304" s="15"/>
      <c r="Z304" s="15"/>
      <c r="AB304" s="15"/>
      <c r="AC304" s="15"/>
      <c r="AD304" s="15"/>
      <c r="AE304" s="15"/>
      <c r="AF304" s="15"/>
      <c r="AG304" s="16"/>
    </row>
    <row r="305" customFormat="false" ht="13.8" hidden="false" customHeight="false" outlineLevel="0" collapsed="false">
      <c r="A305" s="1" t="s">
        <v>1382</v>
      </c>
      <c r="D305" s="1" t="n">
        <v>33</v>
      </c>
      <c r="E305" s="1" t="n">
        <v>395</v>
      </c>
      <c r="I305" s="2" t="n">
        <v>28</v>
      </c>
      <c r="J305" s="15" t="n">
        <v>1</v>
      </c>
      <c r="K305" s="15" t="n">
        <v>96</v>
      </c>
      <c r="L305" s="1" t="n">
        <v>444</v>
      </c>
      <c r="O305" s="2" t="n">
        <v>28</v>
      </c>
      <c r="P305" s="15"/>
      <c r="Q305" s="15" t="n">
        <v>77</v>
      </c>
      <c r="R305" s="1" t="n">
        <v>406</v>
      </c>
      <c r="U305" s="3" t="n">
        <v>29</v>
      </c>
      <c r="V305" s="15" t="n">
        <v>6</v>
      </c>
      <c r="W305" s="15" t="n">
        <v>44</v>
      </c>
      <c r="X305" s="15" t="n">
        <v>349</v>
      </c>
      <c r="Y305" s="15"/>
      <c r="Z305" s="15"/>
      <c r="AB305" s="15"/>
      <c r="AC305" s="15"/>
      <c r="AD305" s="15"/>
      <c r="AE305" s="15"/>
      <c r="AF305" s="15"/>
      <c r="AG305" s="16"/>
    </row>
    <row r="306" customFormat="false" ht="13.8" hidden="false" customHeight="false" outlineLevel="0" collapsed="false">
      <c r="A306" s="1" t="s">
        <v>1383</v>
      </c>
      <c r="C306" s="1" t="n">
        <v>13</v>
      </c>
      <c r="D306" s="1" t="n">
        <v>328</v>
      </c>
      <c r="E306" s="1" t="n">
        <v>205</v>
      </c>
      <c r="F306" s="1" t="n">
        <v>1</v>
      </c>
      <c r="G306" s="1" t="n">
        <v>4</v>
      </c>
      <c r="I306" s="2" t="n">
        <v>30</v>
      </c>
      <c r="J306" s="15" t="n">
        <v>11</v>
      </c>
      <c r="K306" s="15" t="n">
        <v>392</v>
      </c>
      <c r="L306" s="1" t="n">
        <v>205</v>
      </c>
      <c r="M306" s="1" t="n">
        <v>1</v>
      </c>
      <c r="N306" s="1" t="n">
        <v>3</v>
      </c>
      <c r="O306" s="2" t="n">
        <v>30</v>
      </c>
      <c r="P306" s="15" t="n">
        <v>29</v>
      </c>
      <c r="Q306" s="15" t="n">
        <v>512</v>
      </c>
      <c r="R306" s="1" t="n">
        <v>141</v>
      </c>
      <c r="S306" s="1" t="n">
        <v>1</v>
      </c>
      <c r="T306" s="1" t="n">
        <v>2</v>
      </c>
      <c r="U306" s="3" t="n">
        <v>32</v>
      </c>
      <c r="V306" s="15" t="n">
        <v>27</v>
      </c>
      <c r="W306" s="15" t="n">
        <v>573</v>
      </c>
      <c r="X306" s="15" t="n">
        <v>42</v>
      </c>
      <c r="Y306" s="15"/>
      <c r="Z306" s="15"/>
      <c r="AB306" s="15"/>
      <c r="AC306" s="15"/>
      <c r="AD306" s="15"/>
      <c r="AE306" s="15"/>
      <c r="AF306" s="15"/>
      <c r="AG306" s="16"/>
    </row>
    <row r="307" customFormat="false" ht="13.8" hidden="false" customHeight="false" outlineLevel="0" collapsed="false">
      <c r="A307" s="1" t="s">
        <v>1384</v>
      </c>
      <c r="C307" s="1" t="n">
        <v>2</v>
      </c>
      <c r="D307" s="1" t="n">
        <v>844</v>
      </c>
      <c r="E307" s="1" t="n">
        <v>4</v>
      </c>
      <c r="G307" s="1" t="n">
        <v>1</v>
      </c>
      <c r="I307" s="2" t="n">
        <v>32</v>
      </c>
      <c r="J307" s="15" t="n">
        <v>14</v>
      </c>
      <c r="K307" s="15" t="n">
        <v>868</v>
      </c>
      <c r="L307" s="1" t="n">
        <v>3</v>
      </c>
      <c r="N307" s="1" t="n">
        <v>1</v>
      </c>
      <c r="O307" s="2" t="n">
        <v>32</v>
      </c>
      <c r="P307" s="15" t="n">
        <v>20</v>
      </c>
      <c r="Q307" s="15" t="n">
        <v>943</v>
      </c>
      <c r="R307" s="1" t="n">
        <v>11</v>
      </c>
      <c r="T307" s="1" t="n">
        <v>2</v>
      </c>
      <c r="U307" s="3" t="n">
        <v>34</v>
      </c>
      <c r="V307" s="15" t="n">
        <v>51</v>
      </c>
      <c r="W307" s="15" t="n">
        <v>973</v>
      </c>
      <c r="X307" s="15" t="n">
        <v>4</v>
      </c>
      <c r="Y307" s="15" t="n">
        <v>2</v>
      </c>
      <c r="Z307" s="15" t="n">
        <v>1</v>
      </c>
      <c r="AB307" s="15"/>
      <c r="AC307" s="15"/>
      <c r="AD307" s="15"/>
      <c r="AE307" s="15"/>
      <c r="AF307" s="15"/>
      <c r="AG307" s="16"/>
    </row>
    <row r="308" customFormat="false" ht="13.8" hidden="false" customHeight="false" outlineLevel="0" collapsed="false">
      <c r="A308" s="1" t="s">
        <v>1385</v>
      </c>
      <c r="D308" s="1" t="n">
        <v>509</v>
      </c>
      <c r="E308" s="1" t="n">
        <v>5</v>
      </c>
      <c r="I308" s="2" t="n">
        <v>17</v>
      </c>
      <c r="J308" s="15" t="n">
        <v>2</v>
      </c>
      <c r="K308" s="15" t="n">
        <v>622</v>
      </c>
      <c r="L308" s="1" t="n">
        <v>2</v>
      </c>
      <c r="O308" s="2" t="n">
        <v>17</v>
      </c>
      <c r="P308" s="15"/>
      <c r="Q308" s="15" t="n">
        <v>631</v>
      </c>
      <c r="R308" s="1" t="n">
        <v>4</v>
      </c>
      <c r="U308" s="3" t="n">
        <v>21</v>
      </c>
      <c r="V308" s="15" t="n">
        <v>2</v>
      </c>
      <c r="W308" s="15" t="n">
        <v>623</v>
      </c>
      <c r="X308" s="15"/>
      <c r="Y308" s="15"/>
      <c r="Z308" s="15"/>
      <c r="AB308" s="15"/>
      <c r="AC308" s="15"/>
      <c r="AD308" s="15"/>
      <c r="AE308" s="15"/>
      <c r="AF308" s="15"/>
      <c r="AG308" s="16"/>
    </row>
    <row r="309" customFormat="false" ht="13.8" hidden="false" customHeight="false" outlineLevel="0" collapsed="false">
      <c r="A309" s="1" t="s">
        <v>1386</v>
      </c>
      <c r="D309" s="1" t="n">
        <v>109</v>
      </c>
      <c r="E309" s="1" t="n">
        <v>46</v>
      </c>
      <c r="I309" s="2" t="n">
        <v>33</v>
      </c>
      <c r="J309" s="15"/>
      <c r="K309" s="15" t="n">
        <v>151</v>
      </c>
      <c r="L309" s="1" t="n">
        <v>33</v>
      </c>
      <c r="O309" s="2" t="n">
        <v>33</v>
      </c>
      <c r="P309" s="15"/>
      <c r="Q309" s="15" t="n">
        <v>197</v>
      </c>
      <c r="R309" s="1" t="n">
        <v>4</v>
      </c>
      <c r="U309" s="3" t="n">
        <v>35</v>
      </c>
      <c r="V309" s="15"/>
      <c r="W309" s="15" t="n">
        <v>201</v>
      </c>
      <c r="X309" s="15" t="n">
        <v>2</v>
      </c>
      <c r="Y309" s="15"/>
      <c r="Z309" s="15" t="n">
        <v>7</v>
      </c>
      <c r="AB309" s="15"/>
      <c r="AC309" s="15"/>
      <c r="AD309" s="15"/>
      <c r="AE309" s="15"/>
      <c r="AF309" s="15"/>
      <c r="AG309" s="16"/>
    </row>
    <row r="310" customFormat="false" ht="13.8" hidden="false" customHeight="false" outlineLevel="0" collapsed="false">
      <c r="A310" s="1" t="s">
        <v>1387</v>
      </c>
      <c r="D310" s="1" t="n">
        <v>195</v>
      </c>
      <c r="I310" s="2" t="n">
        <v>34</v>
      </c>
      <c r="J310" s="15"/>
      <c r="K310" s="15" t="n">
        <v>254</v>
      </c>
      <c r="N310" s="1" t="n">
        <v>1</v>
      </c>
      <c r="O310" s="2" t="n">
        <v>34</v>
      </c>
      <c r="P310" s="15"/>
      <c r="Q310" s="15" t="n">
        <v>202</v>
      </c>
      <c r="U310" s="3" t="n">
        <v>36</v>
      </c>
      <c r="V310" s="15"/>
      <c r="W310" s="15" t="n">
        <v>190</v>
      </c>
      <c r="X310" s="15"/>
      <c r="Y310" s="15"/>
      <c r="Z310" s="15"/>
      <c r="AB310" s="15"/>
      <c r="AC310" s="15"/>
      <c r="AD310" s="15"/>
      <c r="AE310" s="15"/>
      <c r="AF310" s="15"/>
      <c r="AG310" s="16"/>
    </row>
    <row r="311" customFormat="false" ht="13.8" hidden="false" customHeight="false" outlineLevel="0" collapsed="false">
      <c r="A311" s="1" t="s">
        <v>1388</v>
      </c>
      <c r="D311" s="1" t="n">
        <v>48</v>
      </c>
      <c r="E311" s="1" t="n">
        <v>402</v>
      </c>
      <c r="I311" s="2" t="n">
        <v>35</v>
      </c>
      <c r="J311" s="15"/>
      <c r="K311" s="15" t="n">
        <v>88</v>
      </c>
      <c r="L311" s="1" t="n">
        <v>443</v>
      </c>
      <c r="O311" s="2" t="n">
        <v>35</v>
      </c>
      <c r="P311" s="15"/>
      <c r="Q311" s="15" t="n">
        <v>26</v>
      </c>
      <c r="R311" s="1" t="n">
        <v>462</v>
      </c>
      <c r="U311" s="3" t="n">
        <v>39</v>
      </c>
      <c r="V311" s="0" t="n">
        <v>2</v>
      </c>
      <c r="W311" s="15" t="n">
        <v>23</v>
      </c>
      <c r="X311" s="15" t="n">
        <v>462</v>
      </c>
      <c r="Y311" s="15"/>
      <c r="Z311" s="15"/>
      <c r="AB311" s="15"/>
      <c r="AC311" s="15"/>
      <c r="AD311" s="15"/>
      <c r="AE311" s="15"/>
      <c r="AF311" s="15"/>
      <c r="AG311" s="16"/>
    </row>
    <row r="312" customFormat="false" ht="13.8" hidden="false" customHeight="false" outlineLevel="0" collapsed="false">
      <c r="A312" s="1" t="s">
        <v>1389</v>
      </c>
      <c r="C312" s="1" t="n">
        <v>1</v>
      </c>
      <c r="D312" s="1" t="n">
        <v>133</v>
      </c>
      <c r="E312" s="1" t="n">
        <v>251</v>
      </c>
      <c r="I312" s="2" t="n">
        <v>36</v>
      </c>
      <c r="J312" s="15" t="n">
        <v>6</v>
      </c>
      <c r="K312" s="15" t="n">
        <v>181</v>
      </c>
      <c r="L312" s="1" t="n">
        <v>319</v>
      </c>
      <c r="N312" s="1" t="n">
        <v>2</v>
      </c>
      <c r="O312" s="2" t="n">
        <v>36</v>
      </c>
      <c r="P312" s="15" t="n">
        <v>5</v>
      </c>
      <c r="Q312" s="15" t="n">
        <v>194</v>
      </c>
      <c r="R312" s="1" t="n">
        <v>270</v>
      </c>
      <c r="T312" s="1" t="n">
        <v>1</v>
      </c>
      <c r="U312" s="3" t="n">
        <v>37</v>
      </c>
      <c r="V312" s="15" t="n">
        <v>2</v>
      </c>
      <c r="W312" s="15" t="n">
        <v>302</v>
      </c>
      <c r="X312" s="15" t="n">
        <v>203</v>
      </c>
      <c r="Y312" s="15"/>
      <c r="Z312" s="15"/>
      <c r="AB312" s="15"/>
      <c r="AC312" s="15"/>
      <c r="AD312" s="15"/>
      <c r="AE312" s="15"/>
      <c r="AF312" s="15"/>
      <c r="AG312" s="16"/>
    </row>
    <row r="313" customFormat="false" ht="13.8" hidden="false" customHeight="false" outlineLevel="0" collapsed="false">
      <c r="A313" s="1" t="s">
        <v>1390</v>
      </c>
      <c r="C313" s="1" t="n">
        <v>3</v>
      </c>
      <c r="D313" s="1" t="n">
        <v>62</v>
      </c>
      <c r="E313" s="1" t="n">
        <v>987</v>
      </c>
      <c r="I313" s="2" t="n">
        <v>37</v>
      </c>
      <c r="J313" s="15" t="n">
        <v>9</v>
      </c>
      <c r="K313" s="15" t="n">
        <v>82</v>
      </c>
      <c r="L313" s="1" t="n">
        <v>1089</v>
      </c>
      <c r="N313" s="1" t="n">
        <v>1</v>
      </c>
      <c r="O313" s="2" t="n">
        <v>37</v>
      </c>
      <c r="P313" s="15" t="n">
        <v>9</v>
      </c>
      <c r="Q313" s="15" t="n">
        <v>80</v>
      </c>
      <c r="R313" s="1" t="n">
        <v>1086</v>
      </c>
      <c r="S313" s="1" t="n">
        <v>1</v>
      </c>
      <c r="U313" s="3" t="n">
        <v>30</v>
      </c>
      <c r="V313" s="15" t="n">
        <v>13</v>
      </c>
      <c r="W313" s="15" t="n">
        <v>63</v>
      </c>
      <c r="X313" s="15" t="n">
        <v>1156</v>
      </c>
      <c r="Y313" s="15"/>
      <c r="Z313" s="15"/>
      <c r="AB313" s="15"/>
      <c r="AC313" s="15"/>
      <c r="AD313" s="15"/>
      <c r="AE313" s="15"/>
      <c r="AF313" s="15"/>
      <c r="AG313" s="16"/>
    </row>
    <row r="314" customFormat="false" ht="13.8" hidden="false" customHeight="false" outlineLevel="0" collapsed="false">
      <c r="A314" s="1" t="s">
        <v>1391</v>
      </c>
      <c r="C314" s="1" t="n">
        <v>2</v>
      </c>
      <c r="D314" s="1" t="n">
        <v>649</v>
      </c>
      <c r="E314" s="1" t="n">
        <v>4</v>
      </c>
      <c r="I314" s="2" t="n">
        <v>38</v>
      </c>
      <c r="J314" s="15" t="n">
        <v>11</v>
      </c>
      <c r="K314" s="15" t="n">
        <v>747</v>
      </c>
      <c r="L314" s="1" t="n">
        <v>3</v>
      </c>
      <c r="N314" s="1" t="n">
        <v>1</v>
      </c>
      <c r="O314" s="2" t="n">
        <v>38</v>
      </c>
      <c r="P314" s="15" t="n">
        <v>32</v>
      </c>
      <c r="Q314" s="15" t="n">
        <v>755</v>
      </c>
      <c r="R314" s="1" t="n">
        <v>6</v>
      </c>
      <c r="T314" s="1" t="n">
        <v>2</v>
      </c>
      <c r="U314" s="3" t="n">
        <v>38</v>
      </c>
      <c r="V314" s="15" t="n">
        <v>51</v>
      </c>
      <c r="W314" s="15" t="n">
        <v>686</v>
      </c>
      <c r="X314" s="15" t="n">
        <v>2</v>
      </c>
      <c r="Y314" s="15"/>
      <c r="Z314" s="15"/>
      <c r="AB314" s="15"/>
      <c r="AC314" s="15"/>
      <c r="AD314" s="15"/>
      <c r="AE314" s="15"/>
      <c r="AF314" s="15"/>
      <c r="AG314" s="16"/>
    </row>
    <row r="315" customFormat="false" ht="13.8" hidden="false" customHeight="false" outlineLevel="0" collapsed="false">
      <c r="A315" s="1" t="s">
        <v>1392</v>
      </c>
      <c r="C315" s="1" t="n">
        <v>38</v>
      </c>
      <c r="D315" s="1" t="n">
        <v>1562</v>
      </c>
      <c r="E315" s="1" t="n">
        <v>1006</v>
      </c>
      <c r="G315" s="1" t="n">
        <v>19</v>
      </c>
      <c r="I315" s="2" t="n">
        <v>39</v>
      </c>
      <c r="J315" s="15" t="n">
        <v>25</v>
      </c>
      <c r="K315" s="15" t="n">
        <v>1879</v>
      </c>
      <c r="L315" s="1" t="n">
        <v>1052</v>
      </c>
      <c r="N315" s="1" t="n">
        <v>2</v>
      </c>
      <c r="O315" s="2" t="n">
        <v>39</v>
      </c>
      <c r="P315" s="15" t="n">
        <v>83</v>
      </c>
      <c r="Q315" s="15" t="n">
        <v>1911</v>
      </c>
      <c r="R315" s="1" t="n">
        <v>982</v>
      </c>
      <c r="T315" s="1" t="n">
        <v>1</v>
      </c>
      <c r="U315" s="3" t="n">
        <v>40</v>
      </c>
      <c r="V315" s="15" t="n">
        <v>102</v>
      </c>
      <c r="W315" s="15" t="n">
        <v>1765</v>
      </c>
      <c r="X315" s="15" t="n">
        <v>847</v>
      </c>
      <c r="Y315" s="15"/>
      <c r="Z315" s="15" t="n">
        <v>87</v>
      </c>
      <c r="AB315" s="15"/>
      <c r="AC315" s="15"/>
      <c r="AD315" s="15"/>
      <c r="AE315" s="15"/>
      <c r="AF315" s="15"/>
      <c r="AG315" s="16"/>
    </row>
    <row r="316" customFormat="false" ht="13.8" hidden="false" customHeight="false" outlineLevel="0" collapsed="false">
      <c r="A316" s="1" t="s">
        <v>1393</v>
      </c>
      <c r="C316" s="1" t="n">
        <v>2</v>
      </c>
      <c r="D316" s="1" t="n">
        <v>919</v>
      </c>
      <c r="E316" s="1" t="n">
        <v>12</v>
      </c>
      <c r="I316" s="2" t="n">
        <v>22</v>
      </c>
      <c r="J316" s="15" t="n">
        <v>1</v>
      </c>
      <c r="K316" s="15" t="n">
        <v>1021</v>
      </c>
      <c r="L316" s="1" t="n">
        <v>7</v>
      </c>
      <c r="O316" s="2" t="n">
        <v>22</v>
      </c>
      <c r="P316" s="15" t="n">
        <v>8</v>
      </c>
      <c r="Q316" s="15" t="n">
        <v>1001</v>
      </c>
      <c r="R316" s="1" t="n">
        <v>2</v>
      </c>
      <c r="U316" s="3" t="n">
        <v>25</v>
      </c>
      <c r="V316" s="15" t="n">
        <v>13</v>
      </c>
      <c r="W316" s="15" t="n">
        <v>901</v>
      </c>
      <c r="X316" s="15" t="n">
        <v>3</v>
      </c>
      <c r="Y316" s="15"/>
      <c r="Z316" s="15"/>
      <c r="AB316" s="15"/>
      <c r="AC316" s="15"/>
      <c r="AD316" s="15"/>
      <c r="AE316" s="15"/>
      <c r="AF316" s="15"/>
      <c r="AG316" s="16"/>
    </row>
    <row r="317" customFormat="false" ht="13.8" hidden="false" customHeight="false" outlineLevel="0" collapsed="false">
      <c r="A317" s="1" t="s">
        <v>1394</v>
      </c>
      <c r="C317" s="1" t="n">
        <v>4</v>
      </c>
      <c r="D317" s="1" t="n">
        <v>260</v>
      </c>
      <c r="E317" s="1" t="n">
        <v>11</v>
      </c>
      <c r="I317" s="2" t="n">
        <v>40</v>
      </c>
      <c r="J317" s="15" t="n">
        <v>2</v>
      </c>
      <c r="K317" s="15" t="n">
        <v>291</v>
      </c>
      <c r="L317" s="1" t="n">
        <v>13</v>
      </c>
      <c r="O317" s="2" t="n">
        <v>40</v>
      </c>
      <c r="P317" s="15" t="n">
        <v>10</v>
      </c>
      <c r="Q317" s="15" t="n">
        <v>317</v>
      </c>
      <c r="R317" s="1" t="n">
        <v>4</v>
      </c>
      <c r="U317" s="3" t="n">
        <v>41</v>
      </c>
      <c r="V317" s="15" t="n">
        <v>19</v>
      </c>
      <c r="W317" s="15" t="n">
        <v>323</v>
      </c>
      <c r="X317" s="15" t="n">
        <v>1</v>
      </c>
      <c r="Y317" s="15"/>
      <c r="Z317" s="15" t="n">
        <v>1</v>
      </c>
      <c r="AB317" s="15"/>
      <c r="AC317" s="15"/>
      <c r="AD317" s="15"/>
      <c r="AE317" s="15"/>
      <c r="AF317" s="15"/>
      <c r="AG317" s="16"/>
    </row>
    <row r="318" customFormat="false" ht="13.8" hidden="false" customHeight="false" outlineLevel="0" collapsed="false">
      <c r="A318" s="1" t="s">
        <v>1395</v>
      </c>
      <c r="C318" s="1" t="n">
        <v>15</v>
      </c>
      <c r="D318" s="1" t="n">
        <v>642</v>
      </c>
      <c r="E318" s="1" t="n">
        <v>180</v>
      </c>
      <c r="I318" s="2" t="n">
        <v>31</v>
      </c>
      <c r="J318" s="15" t="n">
        <v>32</v>
      </c>
      <c r="K318" s="15" t="n">
        <v>1004</v>
      </c>
      <c r="L318" s="1" t="n">
        <v>24</v>
      </c>
      <c r="N318" s="1" t="n">
        <v>2</v>
      </c>
      <c r="O318" s="2" t="n">
        <v>31</v>
      </c>
      <c r="P318" s="15" t="n">
        <v>42</v>
      </c>
      <c r="Q318" s="15" t="n">
        <v>1052</v>
      </c>
      <c r="R318" s="1" t="n">
        <v>17</v>
      </c>
      <c r="T318" s="1" t="n">
        <v>1</v>
      </c>
      <c r="U318" s="3" t="n">
        <v>33</v>
      </c>
      <c r="V318" s="15" t="n">
        <v>85</v>
      </c>
      <c r="W318" s="15" t="n">
        <v>928</v>
      </c>
      <c r="X318" s="15" t="n">
        <v>41</v>
      </c>
      <c r="Y318" s="15"/>
      <c r="Z318" s="15" t="n">
        <v>3</v>
      </c>
      <c r="AB318" s="15"/>
      <c r="AC318" s="15"/>
      <c r="AD318" s="15"/>
      <c r="AE318" s="15"/>
      <c r="AF318" s="15"/>
      <c r="AG318" s="16"/>
    </row>
    <row r="319" customFormat="false" ht="13.8" hidden="false" customHeight="false" outlineLevel="0" collapsed="false">
      <c r="A319" s="1" t="s">
        <v>1396</v>
      </c>
      <c r="C319" s="1" t="n">
        <v>2</v>
      </c>
      <c r="D319" s="1" t="n">
        <v>227</v>
      </c>
      <c r="E319" s="1" t="n">
        <v>6</v>
      </c>
      <c r="G319" s="1" t="n">
        <v>5</v>
      </c>
      <c r="I319" s="2" t="n">
        <v>41</v>
      </c>
      <c r="J319" s="15" t="n">
        <v>6</v>
      </c>
      <c r="K319" s="15" t="n">
        <v>286</v>
      </c>
      <c r="L319" s="1" t="n">
        <v>4</v>
      </c>
      <c r="N319" s="1" t="n">
        <v>14</v>
      </c>
      <c r="O319" s="2" t="n">
        <v>41</v>
      </c>
      <c r="P319" s="15" t="n">
        <v>20</v>
      </c>
      <c r="Q319" s="15" t="n">
        <v>266</v>
      </c>
      <c r="R319" s="1" t="n">
        <v>2</v>
      </c>
      <c r="T319" s="1" t="n">
        <v>2</v>
      </c>
      <c r="U319" s="3" t="n">
        <v>48</v>
      </c>
      <c r="V319" s="15" t="n">
        <v>8</v>
      </c>
      <c r="W319" s="15" t="n">
        <v>240</v>
      </c>
      <c r="X319" s="15" t="n">
        <v>1</v>
      </c>
      <c r="Y319" s="15"/>
      <c r="Z319" s="15" t="n">
        <v>1</v>
      </c>
      <c r="AB319" s="15"/>
      <c r="AC319" s="15"/>
      <c r="AD319" s="15"/>
      <c r="AE319" s="15"/>
      <c r="AF319" s="15"/>
      <c r="AG319" s="16"/>
    </row>
    <row r="320" customFormat="false" ht="13.8" hidden="false" customHeight="false" outlineLevel="0" collapsed="false">
      <c r="A320" s="1" t="s">
        <v>1397</v>
      </c>
      <c r="D320" s="1" t="n">
        <v>117</v>
      </c>
      <c r="E320" s="1" t="n">
        <v>1</v>
      </c>
      <c r="G320" s="1" t="n">
        <v>2</v>
      </c>
      <c r="I320" s="2" t="n">
        <v>42</v>
      </c>
      <c r="J320" s="15"/>
      <c r="K320" s="15" t="n">
        <v>137</v>
      </c>
      <c r="L320" s="1" t="n">
        <v>4</v>
      </c>
      <c r="O320" s="2" t="n">
        <v>42</v>
      </c>
      <c r="P320" s="15" t="n">
        <v>1</v>
      </c>
      <c r="Q320" s="15" t="n">
        <v>152</v>
      </c>
      <c r="R320" s="1" t="n">
        <v>3</v>
      </c>
      <c r="U320" s="3" t="n">
        <v>42</v>
      </c>
      <c r="V320" s="15" t="n">
        <v>7</v>
      </c>
      <c r="W320" s="15" t="n">
        <v>145</v>
      </c>
      <c r="X320" s="15" t="n">
        <v>2</v>
      </c>
      <c r="Y320" s="15"/>
      <c r="Z320" s="15"/>
      <c r="AB320" s="15"/>
      <c r="AC320" s="15"/>
      <c r="AD320" s="15"/>
      <c r="AE320" s="15"/>
      <c r="AF320" s="15"/>
      <c r="AG320" s="16"/>
    </row>
    <row r="321" customFormat="false" ht="13.8" hidden="false" customHeight="false" outlineLevel="0" collapsed="false">
      <c r="A321" s="1" t="s">
        <v>1398</v>
      </c>
      <c r="D321" s="1" t="n">
        <v>524</v>
      </c>
      <c r="E321" s="1" t="n">
        <v>42</v>
      </c>
      <c r="I321" s="2" t="n">
        <v>44</v>
      </c>
      <c r="J321" s="15"/>
      <c r="K321" s="15" t="n">
        <v>595</v>
      </c>
      <c r="L321" s="1" t="n">
        <v>40</v>
      </c>
      <c r="O321" s="2" t="n">
        <v>44</v>
      </c>
      <c r="P321" s="15" t="n">
        <v>12</v>
      </c>
      <c r="Q321" s="15" t="n">
        <v>514</v>
      </c>
      <c r="R321" s="1" t="n">
        <v>81</v>
      </c>
      <c r="U321" s="3" t="n">
        <v>44</v>
      </c>
      <c r="V321" s="15" t="n">
        <v>7</v>
      </c>
      <c r="W321" s="15" t="n">
        <v>513</v>
      </c>
      <c r="X321" s="15" t="n">
        <v>45</v>
      </c>
      <c r="Y321" s="15"/>
      <c r="Z321" s="15" t="n">
        <v>2</v>
      </c>
      <c r="AB321" s="15"/>
      <c r="AC321" s="15"/>
      <c r="AD321" s="15"/>
      <c r="AE321" s="15"/>
      <c r="AF321" s="15"/>
      <c r="AG321" s="16"/>
    </row>
    <row r="322" customFormat="false" ht="13.8" hidden="false" customHeight="false" outlineLevel="0" collapsed="false">
      <c r="A322" s="1" t="s">
        <v>1399</v>
      </c>
      <c r="C322" s="1" t="n">
        <v>12</v>
      </c>
      <c r="D322" s="1" t="n">
        <v>288</v>
      </c>
      <c r="E322" s="1" t="n">
        <v>743</v>
      </c>
      <c r="I322" s="2" t="n">
        <v>45</v>
      </c>
      <c r="J322" s="15" t="n">
        <v>6</v>
      </c>
      <c r="K322" s="15" t="n">
        <v>265</v>
      </c>
      <c r="L322" s="1" t="n">
        <v>893</v>
      </c>
      <c r="O322" s="2" t="n">
        <v>45</v>
      </c>
      <c r="P322" s="15" t="n">
        <v>8</v>
      </c>
      <c r="Q322" s="15" t="n">
        <v>313</v>
      </c>
      <c r="R322" s="1" t="n">
        <v>936</v>
      </c>
      <c r="T322" s="1" t="n">
        <v>2</v>
      </c>
      <c r="U322" s="3" t="n">
        <v>45</v>
      </c>
      <c r="V322" s="15" t="n">
        <v>10</v>
      </c>
      <c r="W322" s="15" t="n">
        <v>257</v>
      </c>
      <c r="X322" s="15" t="n">
        <v>969</v>
      </c>
      <c r="Y322" s="15"/>
      <c r="Z322" s="15" t="n">
        <v>1</v>
      </c>
      <c r="AB322" s="15"/>
      <c r="AC322" s="15"/>
      <c r="AD322" s="15"/>
      <c r="AE322" s="15"/>
      <c r="AF322" s="15"/>
      <c r="AG322" s="16"/>
    </row>
    <row r="323" customFormat="false" ht="13.8" hidden="false" customHeight="false" outlineLevel="0" collapsed="false">
      <c r="A323" s="1" t="s">
        <v>1400</v>
      </c>
      <c r="C323" s="1" t="n">
        <v>4</v>
      </c>
      <c r="D323" s="1" t="n">
        <v>861</v>
      </c>
      <c r="E323" s="1" t="n">
        <v>12</v>
      </c>
      <c r="F323" s="1" t="n">
        <v>1</v>
      </c>
      <c r="G323" s="1" t="n">
        <v>6</v>
      </c>
      <c r="I323" s="2" t="n">
        <v>46</v>
      </c>
      <c r="J323" s="15" t="n">
        <v>2</v>
      </c>
      <c r="K323" s="15" t="n">
        <v>947</v>
      </c>
      <c r="L323" s="1" t="n">
        <v>10</v>
      </c>
      <c r="M323" s="1" t="n">
        <v>1</v>
      </c>
      <c r="N323" s="1" t="n">
        <v>9</v>
      </c>
      <c r="O323" s="2" t="n">
        <v>46</v>
      </c>
      <c r="P323" s="15" t="n">
        <v>5</v>
      </c>
      <c r="Q323" s="15" t="n">
        <v>908</v>
      </c>
      <c r="R323" s="1" t="n">
        <v>6</v>
      </c>
      <c r="U323" s="3" t="n">
        <v>10</v>
      </c>
      <c r="V323" s="15" t="n">
        <v>6</v>
      </c>
      <c r="W323" s="15" t="n">
        <v>873</v>
      </c>
      <c r="X323" s="15" t="n">
        <v>12</v>
      </c>
      <c r="Y323" s="15" t="n">
        <v>1</v>
      </c>
      <c r="Z323" s="15"/>
      <c r="AB323" s="15"/>
      <c r="AC323" s="15"/>
      <c r="AD323" s="15"/>
      <c r="AE323" s="15"/>
      <c r="AF323" s="15"/>
      <c r="AG323" s="16"/>
    </row>
    <row r="324" customFormat="false" ht="13.8" hidden="false" customHeight="false" outlineLevel="0" collapsed="false">
      <c r="A324" s="1" t="s">
        <v>1401</v>
      </c>
      <c r="D324" s="1" t="n">
        <v>91</v>
      </c>
      <c r="E324" s="1" t="n">
        <v>275</v>
      </c>
      <c r="I324" s="2" t="n">
        <v>49</v>
      </c>
      <c r="J324" s="15" t="n">
        <v>1</v>
      </c>
      <c r="K324" s="15" t="n">
        <v>98</v>
      </c>
      <c r="L324" s="1" t="n">
        <v>342</v>
      </c>
      <c r="O324" s="2" t="n">
        <v>49</v>
      </c>
      <c r="P324" s="15" t="n">
        <v>4</v>
      </c>
      <c r="Q324" s="15" t="n">
        <v>93</v>
      </c>
      <c r="R324" s="1" t="n">
        <v>287</v>
      </c>
      <c r="T324" s="1" t="n">
        <v>1</v>
      </c>
      <c r="U324" s="3" t="n">
        <v>17</v>
      </c>
      <c r="V324" s="15" t="n">
        <v>8</v>
      </c>
      <c r="W324" s="15" t="n">
        <v>107</v>
      </c>
      <c r="X324" s="15" t="n">
        <v>272</v>
      </c>
      <c r="Y324" s="15" t="n">
        <v>1</v>
      </c>
      <c r="Z324" s="15" t="n">
        <v>1</v>
      </c>
      <c r="AB324" s="15"/>
      <c r="AC324" s="15"/>
      <c r="AD324" s="15"/>
      <c r="AE324" s="15"/>
      <c r="AF324" s="15"/>
      <c r="AG324" s="16"/>
    </row>
    <row r="325" customFormat="false" ht="13.8" hidden="false" customHeight="false" outlineLevel="0" collapsed="false">
      <c r="A325" s="1" t="s">
        <v>1402</v>
      </c>
      <c r="C325" s="1" t="n">
        <v>2</v>
      </c>
      <c r="D325" s="1" t="n">
        <v>603</v>
      </c>
      <c r="E325" s="1" t="n">
        <v>1</v>
      </c>
      <c r="I325" s="2" t="n">
        <v>50</v>
      </c>
      <c r="J325" s="15" t="n">
        <v>1</v>
      </c>
      <c r="K325" s="15" t="n">
        <v>663</v>
      </c>
      <c r="O325" s="2" t="n">
        <v>50</v>
      </c>
      <c r="P325" s="15" t="n">
        <v>2</v>
      </c>
      <c r="Q325" s="15" t="n">
        <v>622</v>
      </c>
      <c r="R325" s="1" t="n">
        <v>2</v>
      </c>
      <c r="U325" s="3" t="n">
        <v>50</v>
      </c>
      <c r="V325" s="15" t="n">
        <v>5</v>
      </c>
      <c r="W325" s="15" t="n">
        <v>600</v>
      </c>
      <c r="X325" s="15" t="n">
        <v>7</v>
      </c>
      <c r="Y325" s="15"/>
      <c r="Z325" s="15"/>
      <c r="AB325" s="15"/>
      <c r="AC325" s="15"/>
      <c r="AD325" s="15"/>
      <c r="AE325" s="15"/>
      <c r="AF325" s="15"/>
      <c r="AG325" s="16"/>
    </row>
    <row r="326" customFormat="false" ht="13.8" hidden="false" customHeight="false" outlineLevel="0" collapsed="false">
      <c r="A326" s="1" t="s">
        <v>1403</v>
      </c>
      <c r="B326" s="1" t="n">
        <v>51</v>
      </c>
      <c r="D326" s="1" t="n">
        <v>22</v>
      </c>
      <c r="E326" s="1" t="n">
        <v>171</v>
      </c>
      <c r="I326" s="2" t="n">
        <v>51</v>
      </c>
      <c r="J326" s="15"/>
      <c r="K326" s="15" t="n">
        <v>193</v>
      </c>
      <c r="L326" s="1" t="n">
        <v>402</v>
      </c>
      <c r="N326" s="1" t="n">
        <v>1</v>
      </c>
      <c r="O326" s="2" t="n">
        <v>51</v>
      </c>
      <c r="P326" s="15" t="n">
        <v>6</v>
      </c>
      <c r="Q326" s="15" t="n">
        <v>62</v>
      </c>
      <c r="R326" s="1" t="n">
        <v>517</v>
      </c>
      <c r="S326" s="1" t="n">
        <v>1</v>
      </c>
      <c r="T326" s="1" t="n">
        <v>1</v>
      </c>
      <c r="U326" s="3" t="n">
        <v>51</v>
      </c>
      <c r="V326" s="15" t="n">
        <v>1</v>
      </c>
      <c r="W326" s="15" t="n">
        <v>57</v>
      </c>
      <c r="X326" s="15" t="n">
        <v>470</v>
      </c>
      <c r="Y326" s="15"/>
      <c r="Z326" s="15"/>
      <c r="AB326" s="15"/>
      <c r="AC326" s="15"/>
      <c r="AD326" s="15"/>
      <c r="AE326" s="15"/>
      <c r="AF326" s="15"/>
      <c r="AG326" s="16"/>
    </row>
    <row r="327" customFormat="false" ht="13.8" hidden="false" customHeight="false" outlineLevel="0" collapsed="false">
      <c r="A327" s="1" t="s">
        <v>1404</v>
      </c>
      <c r="B327" s="1" t="n">
        <v>51</v>
      </c>
      <c r="C327" s="1" t="n">
        <v>1</v>
      </c>
      <c r="D327" s="1" t="n">
        <v>73</v>
      </c>
      <c r="E327" s="1" t="n">
        <v>160</v>
      </c>
      <c r="F327" s="1" t="n">
        <v>1</v>
      </c>
      <c r="J327" s="15"/>
      <c r="K327" s="15"/>
      <c r="O327" s="2" t="s">
        <v>1405</v>
      </c>
      <c r="P327" s="15"/>
      <c r="Q327" s="15"/>
      <c r="U327" s="3" t="s">
        <v>1405</v>
      </c>
      <c r="V327" s="15"/>
      <c r="W327" s="15"/>
      <c r="X327" s="15"/>
      <c r="Y327" s="15"/>
      <c r="Z327" s="15"/>
      <c r="AB327" s="15"/>
      <c r="AC327" s="15"/>
      <c r="AD327" s="15"/>
      <c r="AE327" s="15"/>
      <c r="AF327" s="15"/>
      <c r="AG327" s="16"/>
    </row>
    <row r="328" customFormat="false" ht="13.8" hidden="false" customHeight="false" outlineLevel="0" collapsed="false">
      <c r="J328" s="15"/>
      <c r="K328" s="15"/>
      <c r="P328" s="15"/>
      <c r="Q328" s="15"/>
      <c r="V328" s="15"/>
      <c r="W328" s="15"/>
      <c r="X328" s="15"/>
      <c r="Y328" s="15"/>
      <c r="Z328" s="15"/>
      <c r="AB328" s="15"/>
      <c r="AC328" s="15"/>
      <c r="AD328" s="15"/>
      <c r="AE328" s="15"/>
      <c r="AF328" s="15"/>
      <c r="AG328" s="16"/>
    </row>
    <row r="329" customFormat="false" ht="13.8" hidden="false" customHeight="false" outlineLevel="0" collapsed="false">
      <c r="A329" s="12" t="s">
        <v>1406</v>
      </c>
      <c r="B329" s="12"/>
      <c r="C329" s="1" t="n">
        <f aca="false">SUM(C330:C390)</f>
        <v>4891</v>
      </c>
      <c r="D329" s="1" t="n">
        <f aca="false">SUM(D330:D390)</f>
        <v>35243</v>
      </c>
      <c r="E329" s="1" t="n">
        <f aca="false">SUM(E330:E390)</f>
        <v>1221</v>
      </c>
      <c r="F329" s="1" t="n">
        <f aca="false">SUM(F330:F390)</f>
        <v>10</v>
      </c>
      <c r="G329" s="1" t="n">
        <f aca="false">SUM(G330:G390)</f>
        <v>373</v>
      </c>
      <c r="H329" s="1" t="n">
        <f aca="false">SUM(H330:H390)</f>
        <v>0</v>
      </c>
      <c r="I329" s="1" t="n">
        <f aca="false">SUM(I330:I390)</f>
        <v>1830</v>
      </c>
      <c r="J329" s="1" t="n">
        <f aca="false">SUM(J330:J390)</f>
        <v>5785</v>
      </c>
      <c r="K329" s="1" t="n">
        <f aca="false">SUM(K330:K390)</f>
        <v>37762</v>
      </c>
      <c r="L329" s="1" t="n">
        <f aca="false">SUM(L330:L390)</f>
        <v>1056</v>
      </c>
      <c r="M329" s="1" t="n">
        <f aca="false">SUM(M330:M390)</f>
        <v>20</v>
      </c>
      <c r="N329" s="1" t="n">
        <f aca="false">SUM(N330:N390)</f>
        <v>739</v>
      </c>
      <c r="O329" s="1" t="n">
        <f aca="false">SUM(O330:O390)</f>
        <v>1830</v>
      </c>
      <c r="P329" s="1" t="n">
        <f aca="false">SUM(P330:P390)</f>
        <v>5754</v>
      </c>
      <c r="Q329" s="1" t="n">
        <f aca="false">SUM(Q330:Q390)</f>
        <v>38431</v>
      </c>
      <c r="R329" s="1" t="n">
        <f aca="false">SUM(R330:R390)</f>
        <v>952</v>
      </c>
      <c r="S329" s="1" t="n">
        <f aca="false">SUM(S330:S390)</f>
        <v>17</v>
      </c>
      <c r="T329" s="1" t="n">
        <f aca="false">SUM(T330:T390)</f>
        <v>719</v>
      </c>
      <c r="U329" s="1" t="n">
        <f aca="false">SUM(U330:U390)</f>
        <v>1830</v>
      </c>
      <c r="V329" s="1" t="n">
        <f aca="false">SUM(V330:V390)</f>
        <v>6517</v>
      </c>
      <c r="W329" s="1" t="n">
        <f aca="false">SUM(W330:W390)</f>
        <v>35574</v>
      </c>
      <c r="X329" s="1" t="n">
        <f aca="false">SUM(X330:X390)</f>
        <v>851</v>
      </c>
      <c r="Y329" s="1" t="n">
        <f aca="false">SUM(Y330:Y390)</f>
        <v>52</v>
      </c>
      <c r="Z329" s="1" t="n">
        <f aca="false">SUM(Z330:Z390)</f>
        <v>1291</v>
      </c>
      <c r="AB329" s="15"/>
      <c r="AC329" s="15"/>
      <c r="AD329" s="15"/>
      <c r="AE329" s="15"/>
      <c r="AF329" s="15"/>
      <c r="AG329" s="16"/>
    </row>
    <row r="330" customFormat="false" ht="13.8" hidden="false" customHeight="false" outlineLevel="0" collapsed="false">
      <c r="A330" s="1" t="s">
        <v>1407</v>
      </c>
      <c r="C330" s="1" t="n">
        <v>9</v>
      </c>
      <c r="D330" s="1" t="n">
        <v>1651</v>
      </c>
      <c r="G330" s="1" t="n">
        <v>34</v>
      </c>
      <c r="I330" s="2" t="n">
        <v>1</v>
      </c>
      <c r="J330" s="15" t="n">
        <v>26</v>
      </c>
      <c r="K330" s="15" t="n">
        <v>1780</v>
      </c>
      <c r="N330" s="1" t="n">
        <v>44</v>
      </c>
      <c r="O330" s="2" t="n">
        <v>1</v>
      </c>
      <c r="P330" s="15" t="n">
        <v>32</v>
      </c>
      <c r="Q330" s="15" t="n">
        <v>1781</v>
      </c>
      <c r="R330" s="1" t="n">
        <v>1</v>
      </c>
      <c r="S330" s="1" t="n">
        <v>1</v>
      </c>
      <c r="T330" s="1" t="n">
        <v>4</v>
      </c>
      <c r="U330" s="3" t="n">
        <v>1</v>
      </c>
      <c r="V330" s="15" t="n">
        <v>32</v>
      </c>
      <c r="W330" s="15" t="n">
        <v>1528</v>
      </c>
      <c r="X330" s="15" t="n">
        <v>1</v>
      </c>
      <c r="Y330" s="15"/>
      <c r="Z330" s="15" t="n">
        <v>100</v>
      </c>
      <c r="AB330" s="15"/>
      <c r="AC330" s="15"/>
      <c r="AD330" s="15"/>
      <c r="AE330" s="15"/>
      <c r="AF330" s="15"/>
      <c r="AG330" s="16"/>
    </row>
    <row r="331" customFormat="false" ht="13.8" hidden="false" customHeight="false" outlineLevel="0" collapsed="false">
      <c r="A331" s="1" t="s">
        <v>1408</v>
      </c>
      <c r="C331" s="1" t="n">
        <v>5</v>
      </c>
      <c r="D331" s="1" t="n">
        <v>733</v>
      </c>
      <c r="E331" s="1" t="n">
        <v>1</v>
      </c>
      <c r="I331" s="2" t="n">
        <v>4</v>
      </c>
      <c r="J331" s="15" t="n">
        <v>8</v>
      </c>
      <c r="K331" s="15" t="n">
        <v>807</v>
      </c>
      <c r="L331" s="1" t="n">
        <v>2</v>
      </c>
      <c r="N331" s="1" t="n">
        <v>45</v>
      </c>
      <c r="O331" s="2" t="n">
        <v>4</v>
      </c>
      <c r="P331" s="15" t="n">
        <v>23</v>
      </c>
      <c r="Q331" s="15" t="n">
        <v>847</v>
      </c>
      <c r="S331" s="1" t="n">
        <v>1</v>
      </c>
      <c r="T331" s="1" t="n">
        <v>43</v>
      </c>
      <c r="U331" s="3" t="n">
        <v>4</v>
      </c>
      <c r="V331" s="0" t="n">
        <v>14</v>
      </c>
      <c r="W331" s="0" t="n">
        <v>804</v>
      </c>
      <c r="X331" s="0"/>
      <c r="Y331" s="0" t="n">
        <v>3</v>
      </c>
      <c r="Z331" s="0" t="n">
        <v>39</v>
      </c>
      <c r="AB331" s="15"/>
      <c r="AC331" s="15"/>
      <c r="AD331" s="15"/>
      <c r="AE331" s="15"/>
      <c r="AF331" s="15"/>
      <c r="AG331" s="16"/>
    </row>
    <row r="332" customFormat="false" ht="13.8" hidden="false" customHeight="false" outlineLevel="0" collapsed="false">
      <c r="A332" s="1" t="s">
        <v>1409</v>
      </c>
      <c r="C332" s="1" t="n">
        <v>4</v>
      </c>
      <c r="D332" s="1" t="n">
        <v>323</v>
      </c>
      <c r="F332" s="1" t="n">
        <v>2</v>
      </c>
      <c r="I332" s="2" t="n">
        <v>5</v>
      </c>
      <c r="J332" s="15" t="n">
        <v>11</v>
      </c>
      <c r="K332" s="15" t="n">
        <v>334</v>
      </c>
      <c r="N332" s="1" t="n">
        <v>9</v>
      </c>
      <c r="O332" s="2" t="n">
        <v>5</v>
      </c>
      <c r="P332" s="15" t="n">
        <v>11</v>
      </c>
      <c r="Q332" s="15" t="n">
        <v>350</v>
      </c>
      <c r="R332" s="1" t="n">
        <v>1</v>
      </c>
      <c r="T332" s="1" t="n">
        <v>2</v>
      </c>
      <c r="U332" s="3" t="n">
        <v>35</v>
      </c>
      <c r="V332" s="15" t="n">
        <v>2</v>
      </c>
      <c r="W332" s="15" t="n">
        <v>280</v>
      </c>
      <c r="X332" s="15"/>
      <c r="Y332" s="15"/>
      <c r="Z332" s="15"/>
      <c r="AB332" s="15"/>
      <c r="AC332" s="15"/>
      <c r="AD332" s="15"/>
      <c r="AE332" s="15"/>
      <c r="AF332" s="15"/>
      <c r="AG332" s="16"/>
    </row>
    <row r="333" customFormat="false" ht="13.8" hidden="false" customHeight="false" outlineLevel="0" collapsed="false">
      <c r="A333" s="1" t="s">
        <v>1410</v>
      </c>
      <c r="C333" s="1" t="n">
        <v>2</v>
      </c>
      <c r="D333" s="1" t="n">
        <v>108</v>
      </c>
      <c r="G333" s="1" t="n">
        <v>6</v>
      </c>
      <c r="I333" s="2" t="n">
        <v>6</v>
      </c>
      <c r="J333" s="15" t="n">
        <v>3</v>
      </c>
      <c r="K333" s="15" t="n">
        <v>115</v>
      </c>
      <c r="N333" s="1" t="n">
        <v>12</v>
      </c>
      <c r="O333" s="2" t="n">
        <v>6</v>
      </c>
      <c r="P333" s="15"/>
      <c r="Q333" s="15" t="n">
        <v>141</v>
      </c>
      <c r="T333" s="1" t="n">
        <v>1</v>
      </c>
      <c r="U333" s="3" t="n">
        <v>5</v>
      </c>
      <c r="V333" s="15"/>
      <c r="W333" s="15" t="n">
        <v>99</v>
      </c>
      <c r="X333" s="15"/>
      <c r="Y333" s="15"/>
      <c r="Z333" s="15" t="n">
        <v>17</v>
      </c>
      <c r="AB333" s="15"/>
      <c r="AC333" s="15"/>
      <c r="AD333" s="15"/>
      <c r="AE333" s="15"/>
      <c r="AF333" s="15"/>
      <c r="AG333" s="16"/>
    </row>
    <row r="334" customFormat="false" ht="13.8" hidden="false" customHeight="false" outlineLevel="0" collapsed="false">
      <c r="A334" s="1" t="s">
        <v>1411</v>
      </c>
      <c r="D334" s="1" t="n">
        <v>441</v>
      </c>
      <c r="E334" s="1" t="n">
        <v>5</v>
      </c>
      <c r="I334" s="2" t="n">
        <v>7</v>
      </c>
      <c r="J334" s="15"/>
      <c r="K334" s="15" t="n">
        <v>283</v>
      </c>
      <c r="N334" s="1" t="n">
        <v>26</v>
      </c>
      <c r="O334" s="2" t="n">
        <v>7</v>
      </c>
      <c r="P334" s="15" t="n">
        <v>1</v>
      </c>
      <c r="Q334" s="15" t="n">
        <v>308</v>
      </c>
      <c r="R334" s="1" t="n">
        <v>1</v>
      </c>
      <c r="T334" s="1" t="n">
        <v>67</v>
      </c>
      <c r="U334" s="3" t="n">
        <v>6</v>
      </c>
      <c r="V334" s="15" t="n">
        <v>3</v>
      </c>
      <c r="W334" s="15" t="n">
        <v>280</v>
      </c>
      <c r="X334" s="15"/>
      <c r="Y334" s="15" t="n">
        <v>1</v>
      </c>
      <c r="Z334" s="15" t="n">
        <v>105</v>
      </c>
      <c r="AB334" s="15"/>
      <c r="AC334" s="15"/>
      <c r="AD334" s="15"/>
      <c r="AE334" s="15"/>
      <c r="AF334" s="15"/>
      <c r="AG334" s="16"/>
    </row>
    <row r="335" customFormat="false" ht="13.8" hidden="false" customHeight="false" outlineLevel="0" collapsed="false">
      <c r="A335" s="1" t="s">
        <v>1412</v>
      </c>
      <c r="C335" s="1" t="n">
        <v>3</v>
      </c>
      <c r="D335" s="1" t="n">
        <v>837</v>
      </c>
      <c r="G335" s="1" t="n">
        <v>62</v>
      </c>
      <c r="I335" s="2" t="n">
        <v>8</v>
      </c>
      <c r="J335" s="15" t="n">
        <v>5</v>
      </c>
      <c r="K335" s="15" t="n">
        <v>900</v>
      </c>
      <c r="N335" s="1" t="n">
        <v>102</v>
      </c>
      <c r="O335" s="2" t="n">
        <v>8</v>
      </c>
      <c r="P335" s="15" t="n">
        <v>7</v>
      </c>
      <c r="Q335" s="15" t="n">
        <v>1033</v>
      </c>
      <c r="T335" s="1" t="n">
        <v>1</v>
      </c>
      <c r="U335" s="3" t="n">
        <v>36</v>
      </c>
      <c r="V335" s="15" t="n">
        <v>10</v>
      </c>
      <c r="W335" s="15" t="n">
        <v>842</v>
      </c>
      <c r="X335" s="15"/>
      <c r="Y335" s="15" t="n">
        <v>1</v>
      </c>
      <c r="Z335" s="15" t="n">
        <v>157</v>
      </c>
      <c r="AB335" s="15"/>
      <c r="AC335" s="15"/>
      <c r="AD335" s="15"/>
      <c r="AE335" s="15"/>
      <c r="AF335" s="15"/>
      <c r="AG335" s="16"/>
    </row>
    <row r="336" customFormat="false" ht="13.8" hidden="false" customHeight="false" outlineLevel="0" collapsed="false">
      <c r="A336" s="1" t="s">
        <v>1413</v>
      </c>
      <c r="D336" s="1" t="n">
        <v>150</v>
      </c>
      <c r="I336" s="2" t="n">
        <v>26</v>
      </c>
      <c r="J336" s="15"/>
      <c r="K336" s="15" t="n">
        <v>140</v>
      </c>
      <c r="O336" s="2" t="n">
        <v>26</v>
      </c>
      <c r="P336" s="15"/>
      <c r="Q336" s="15" t="n">
        <v>129</v>
      </c>
      <c r="U336" s="3" t="n">
        <v>21</v>
      </c>
      <c r="V336" s="15"/>
      <c r="W336" s="15" t="n">
        <v>136</v>
      </c>
      <c r="X336" s="15"/>
      <c r="Y336" s="15"/>
      <c r="Z336" s="15"/>
      <c r="AB336" s="15"/>
      <c r="AC336" s="15"/>
      <c r="AD336" s="15"/>
      <c r="AE336" s="15"/>
      <c r="AF336" s="15"/>
      <c r="AG336" s="16"/>
    </row>
    <row r="337" customFormat="false" ht="13.8" hidden="false" customHeight="false" outlineLevel="0" collapsed="false">
      <c r="A337" s="1" t="s">
        <v>1414</v>
      </c>
      <c r="C337" s="1" t="n">
        <v>2</v>
      </c>
      <c r="D337" s="1" t="n">
        <v>342</v>
      </c>
      <c r="E337" s="1" t="n">
        <v>1</v>
      </c>
      <c r="I337" s="2" t="n">
        <v>36</v>
      </c>
      <c r="J337" s="15" t="n">
        <v>4</v>
      </c>
      <c r="K337" s="15" t="n">
        <v>341</v>
      </c>
      <c r="L337" s="1" t="n">
        <v>1</v>
      </c>
      <c r="O337" s="2" t="n">
        <v>37</v>
      </c>
      <c r="P337" s="15" t="n">
        <v>6</v>
      </c>
      <c r="Q337" s="15" t="n">
        <v>364</v>
      </c>
      <c r="R337" s="1" t="n">
        <v>7</v>
      </c>
      <c r="U337" s="3" t="n">
        <v>31</v>
      </c>
      <c r="V337" s="15"/>
      <c r="W337" s="15" t="n">
        <v>356</v>
      </c>
      <c r="X337" s="15" t="n">
        <v>2</v>
      </c>
      <c r="Y337" s="15"/>
      <c r="Z337" s="15"/>
      <c r="AB337" s="15"/>
      <c r="AC337" s="15"/>
      <c r="AD337" s="15"/>
      <c r="AE337" s="15"/>
      <c r="AF337" s="15"/>
      <c r="AG337" s="16"/>
    </row>
    <row r="338" customFormat="false" ht="13.8" hidden="false" customHeight="false" outlineLevel="0" collapsed="false">
      <c r="A338" s="1" t="s">
        <v>1415</v>
      </c>
      <c r="C338" s="1" t="n">
        <v>3</v>
      </c>
      <c r="D338" s="1" t="n">
        <v>11</v>
      </c>
      <c r="E338" s="1" t="n">
        <v>538</v>
      </c>
      <c r="G338" s="1" t="n">
        <v>21</v>
      </c>
      <c r="I338" s="2" t="n">
        <v>38</v>
      </c>
      <c r="J338" s="15" t="n">
        <v>4</v>
      </c>
      <c r="K338" s="15" t="n">
        <v>13</v>
      </c>
      <c r="L338" s="1" t="n">
        <v>445</v>
      </c>
      <c r="O338" s="2" t="n">
        <v>38</v>
      </c>
      <c r="P338" s="15" t="n">
        <v>7</v>
      </c>
      <c r="Q338" s="15" t="n">
        <v>2</v>
      </c>
      <c r="R338" s="1" t="n">
        <v>369</v>
      </c>
      <c r="T338" s="1" t="n">
        <v>39</v>
      </c>
      <c r="U338" s="3" t="n">
        <v>32</v>
      </c>
      <c r="V338" s="15" t="n">
        <v>11</v>
      </c>
      <c r="W338" s="15" t="n">
        <v>5</v>
      </c>
      <c r="X338" s="15" t="n">
        <v>354</v>
      </c>
      <c r="Y338" s="15"/>
      <c r="Z338" s="15" t="n">
        <v>3</v>
      </c>
      <c r="AB338" s="15"/>
      <c r="AC338" s="15"/>
      <c r="AD338" s="15"/>
      <c r="AE338" s="15"/>
      <c r="AF338" s="15"/>
      <c r="AG338" s="16"/>
    </row>
    <row r="339" customFormat="false" ht="13.8" hidden="false" customHeight="false" outlineLevel="0" collapsed="false">
      <c r="A339" s="1" t="s">
        <v>1416</v>
      </c>
      <c r="C339" s="1" t="n">
        <v>2</v>
      </c>
      <c r="D339" s="1" t="n">
        <v>144</v>
      </c>
      <c r="E339" s="1" t="n">
        <v>123</v>
      </c>
      <c r="I339" s="2" t="n">
        <v>9</v>
      </c>
      <c r="J339" s="15"/>
      <c r="K339" s="15" t="n">
        <v>307</v>
      </c>
      <c r="L339" s="1" t="n">
        <v>15</v>
      </c>
      <c r="O339" s="2" t="n">
        <v>9</v>
      </c>
      <c r="P339" s="15" t="n">
        <v>7</v>
      </c>
      <c r="Q339" s="15" t="n">
        <v>329</v>
      </c>
      <c r="R339" s="1" t="n">
        <v>12</v>
      </c>
      <c r="U339" s="3" t="n">
        <v>37</v>
      </c>
      <c r="V339" s="15" t="n">
        <v>6</v>
      </c>
      <c r="W339" s="15" t="n">
        <v>303</v>
      </c>
      <c r="X339" s="15"/>
      <c r="Y339" s="15"/>
      <c r="Z339" s="15"/>
      <c r="AB339" s="15"/>
      <c r="AC339" s="15"/>
      <c r="AD339" s="15"/>
      <c r="AE339" s="15"/>
      <c r="AF339" s="15"/>
      <c r="AG339" s="16"/>
    </row>
    <row r="340" customFormat="false" ht="13.8" hidden="false" customHeight="false" outlineLevel="0" collapsed="false">
      <c r="A340" s="1" t="s">
        <v>1417</v>
      </c>
      <c r="C340" s="1" t="n">
        <v>1</v>
      </c>
      <c r="D340" s="1" t="n">
        <v>205</v>
      </c>
      <c r="I340" s="2" t="n">
        <v>10</v>
      </c>
      <c r="J340" s="15"/>
      <c r="K340" s="15" t="n">
        <v>233</v>
      </c>
      <c r="O340" s="2" t="n">
        <v>10</v>
      </c>
      <c r="P340" s="15"/>
      <c r="Q340" s="15" t="n">
        <v>228</v>
      </c>
      <c r="U340" s="3" t="n">
        <v>40</v>
      </c>
      <c r="V340" s="15" t="n">
        <v>4</v>
      </c>
      <c r="W340" s="15" t="n">
        <v>204</v>
      </c>
      <c r="X340" s="15"/>
      <c r="Y340" s="15"/>
      <c r="Z340" s="15"/>
      <c r="AB340" s="15"/>
      <c r="AC340" s="15"/>
      <c r="AD340" s="15"/>
      <c r="AE340" s="15"/>
      <c r="AF340" s="15"/>
      <c r="AG340" s="16"/>
    </row>
    <row r="341" customFormat="false" ht="13.8" hidden="false" customHeight="false" outlineLevel="0" collapsed="false">
      <c r="A341" s="1" t="s">
        <v>1418</v>
      </c>
      <c r="C341" s="1" t="n">
        <v>1</v>
      </c>
      <c r="D341" s="1" t="n">
        <v>289</v>
      </c>
      <c r="E341" s="1" t="n">
        <v>3</v>
      </c>
      <c r="I341" s="2" t="n">
        <v>11</v>
      </c>
      <c r="J341" s="15" t="n">
        <v>2</v>
      </c>
      <c r="K341" s="15" t="n">
        <v>317</v>
      </c>
      <c r="O341" s="2" t="n">
        <v>11</v>
      </c>
      <c r="P341" s="15" t="n">
        <v>5</v>
      </c>
      <c r="Q341" s="15" t="n">
        <v>292</v>
      </c>
      <c r="R341" s="1" t="n">
        <v>1</v>
      </c>
      <c r="T341" s="1" t="n">
        <v>1</v>
      </c>
      <c r="U341" s="3" t="n">
        <v>7</v>
      </c>
      <c r="V341" s="15" t="n">
        <v>3</v>
      </c>
      <c r="W341" s="15" t="n">
        <v>258</v>
      </c>
      <c r="X341" s="15" t="n">
        <v>4</v>
      </c>
      <c r="Y341" s="15"/>
      <c r="Z341" s="15"/>
      <c r="AB341" s="15"/>
      <c r="AC341" s="15"/>
      <c r="AD341" s="15"/>
      <c r="AE341" s="15"/>
      <c r="AF341" s="15"/>
      <c r="AG341" s="16"/>
    </row>
    <row r="342" customFormat="false" ht="13.8" hidden="false" customHeight="false" outlineLevel="0" collapsed="false">
      <c r="A342" s="1" t="s">
        <v>1419</v>
      </c>
      <c r="C342" s="1" t="n">
        <v>1319</v>
      </c>
      <c r="D342" s="1" t="n">
        <v>84</v>
      </c>
      <c r="E342" s="1" t="n">
        <v>5</v>
      </c>
      <c r="G342" s="1" t="n">
        <v>37</v>
      </c>
      <c r="I342" s="2" t="n">
        <v>3</v>
      </c>
      <c r="J342" s="15" t="n">
        <v>1500</v>
      </c>
      <c r="K342" s="15" t="n">
        <v>95</v>
      </c>
      <c r="L342" s="1" t="n">
        <v>7</v>
      </c>
      <c r="N342" s="1" t="n">
        <v>1</v>
      </c>
      <c r="O342" s="2" t="n">
        <v>3</v>
      </c>
      <c r="P342" s="15" t="n">
        <v>1407</v>
      </c>
      <c r="Q342" s="15" t="n">
        <v>63</v>
      </c>
      <c r="R342" s="1" t="n">
        <v>2</v>
      </c>
      <c r="T342" s="1" t="n">
        <v>17</v>
      </c>
      <c r="U342" s="3" t="n">
        <v>3</v>
      </c>
      <c r="V342" s="15" t="n">
        <v>1393</v>
      </c>
      <c r="W342" s="15" t="n">
        <v>63</v>
      </c>
      <c r="X342" s="15" t="n">
        <v>8</v>
      </c>
      <c r="Y342" s="15"/>
      <c r="Z342" s="15"/>
      <c r="AB342" s="15"/>
      <c r="AC342" s="15"/>
      <c r="AD342" s="15"/>
      <c r="AE342" s="15"/>
      <c r="AF342" s="15"/>
      <c r="AG342" s="16"/>
    </row>
    <row r="343" customFormat="false" ht="13.8" hidden="false" customHeight="false" outlineLevel="0" collapsed="false">
      <c r="A343" s="1" t="s">
        <v>1420</v>
      </c>
      <c r="C343" s="1" t="n">
        <v>2395</v>
      </c>
      <c r="D343" s="1" t="n">
        <v>852</v>
      </c>
      <c r="E343" s="1" t="n">
        <v>8</v>
      </c>
      <c r="F343" s="1" t="n">
        <v>1</v>
      </c>
      <c r="G343" s="1" t="n">
        <v>13</v>
      </c>
      <c r="I343" s="2" t="n">
        <v>15</v>
      </c>
      <c r="J343" s="15" t="n">
        <v>2720</v>
      </c>
      <c r="K343" s="15" t="n">
        <v>613</v>
      </c>
      <c r="L343" s="1" t="n">
        <v>14</v>
      </c>
      <c r="M343" s="1" t="n">
        <v>1</v>
      </c>
      <c r="N343" s="1" t="n">
        <v>62</v>
      </c>
      <c r="O343" s="2" t="n">
        <v>15</v>
      </c>
      <c r="P343" s="15" t="n">
        <v>2680</v>
      </c>
      <c r="Q343" s="15" t="n">
        <v>782</v>
      </c>
      <c r="R343" s="1" t="n">
        <v>8</v>
      </c>
      <c r="T343" s="1" t="n">
        <v>1</v>
      </c>
      <c r="U343" s="3" t="n">
        <v>11</v>
      </c>
      <c r="V343" s="15" t="n">
        <v>3039</v>
      </c>
      <c r="W343" s="15" t="n">
        <v>842</v>
      </c>
      <c r="X343" s="15" t="n">
        <v>17</v>
      </c>
      <c r="Y343" s="15" t="n">
        <v>10</v>
      </c>
      <c r="Z343" s="15" t="n">
        <v>4</v>
      </c>
      <c r="AB343" s="15"/>
      <c r="AC343" s="15"/>
      <c r="AD343" s="15"/>
      <c r="AE343" s="15"/>
      <c r="AF343" s="15"/>
      <c r="AG343" s="16"/>
    </row>
    <row r="344" customFormat="false" ht="13.8" hidden="false" customHeight="false" outlineLevel="0" collapsed="false">
      <c r="A344" s="1" t="s">
        <v>1421</v>
      </c>
      <c r="D344" s="1" t="n">
        <v>1531</v>
      </c>
      <c r="I344" s="2" t="n">
        <v>12</v>
      </c>
      <c r="J344" s="15" t="n">
        <v>6</v>
      </c>
      <c r="K344" s="15" t="n">
        <v>1634</v>
      </c>
      <c r="L344" s="1" t="n">
        <v>1</v>
      </c>
      <c r="N344" s="1" t="n">
        <v>1</v>
      </c>
      <c r="O344" s="2" t="n">
        <v>12</v>
      </c>
      <c r="P344" s="15" t="n">
        <v>16</v>
      </c>
      <c r="Q344" s="15" t="n">
        <v>1698</v>
      </c>
      <c r="U344" s="3" t="n">
        <v>55</v>
      </c>
      <c r="V344" s="15" t="n">
        <v>14</v>
      </c>
      <c r="W344" s="15" t="n">
        <v>1635</v>
      </c>
      <c r="X344" s="15"/>
      <c r="Y344" s="15"/>
      <c r="Z344" s="15" t="n">
        <v>7</v>
      </c>
      <c r="AB344" s="15"/>
      <c r="AC344" s="15"/>
      <c r="AD344" s="15"/>
      <c r="AE344" s="15"/>
      <c r="AF344" s="15"/>
      <c r="AG344" s="16"/>
    </row>
    <row r="345" customFormat="false" ht="13.8" hidden="false" customHeight="false" outlineLevel="0" collapsed="false">
      <c r="A345" s="1" t="s">
        <v>1422</v>
      </c>
      <c r="C345" s="1" t="n">
        <v>1</v>
      </c>
      <c r="D345" s="1" t="n">
        <v>205</v>
      </c>
      <c r="I345" s="2" t="n">
        <v>13</v>
      </c>
      <c r="J345" s="15" t="n">
        <v>1</v>
      </c>
      <c r="K345" s="15" t="n">
        <v>208</v>
      </c>
      <c r="L345" s="1" t="n">
        <v>1</v>
      </c>
      <c r="O345" s="2" t="n">
        <v>13</v>
      </c>
      <c r="P345" s="15" t="n">
        <v>3</v>
      </c>
      <c r="Q345" s="15" t="n">
        <v>181</v>
      </c>
      <c r="U345" s="3" t="n">
        <v>8</v>
      </c>
      <c r="V345" s="15" t="n">
        <v>2</v>
      </c>
      <c r="W345" s="15" t="n">
        <v>207</v>
      </c>
      <c r="X345" s="15"/>
      <c r="Y345" s="15"/>
      <c r="Z345" s="15"/>
      <c r="AB345" s="15"/>
      <c r="AC345" s="15"/>
      <c r="AD345" s="15"/>
      <c r="AE345" s="15"/>
      <c r="AF345" s="15"/>
      <c r="AG345" s="16"/>
    </row>
    <row r="346" customFormat="false" ht="13.8" hidden="false" customHeight="false" outlineLevel="0" collapsed="false">
      <c r="A346" s="1" t="s">
        <v>1423</v>
      </c>
      <c r="C346" s="1" t="n">
        <v>6</v>
      </c>
      <c r="D346" s="1" t="n">
        <v>569</v>
      </c>
      <c r="E346" s="1" t="n">
        <v>3</v>
      </c>
      <c r="G346" s="1" t="n">
        <v>34</v>
      </c>
      <c r="I346" s="2" t="n">
        <v>16</v>
      </c>
      <c r="J346" s="15" t="n">
        <v>10</v>
      </c>
      <c r="K346" s="15" t="n">
        <v>639</v>
      </c>
      <c r="L346" s="1" t="n">
        <v>12</v>
      </c>
      <c r="N346" s="1" t="n">
        <v>31</v>
      </c>
      <c r="O346" s="2" t="n">
        <v>16</v>
      </c>
      <c r="P346" s="15" t="n">
        <v>10</v>
      </c>
      <c r="Q346" s="15" t="n">
        <v>640</v>
      </c>
      <c r="R346" s="1" t="n">
        <v>18</v>
      </c>
      <c r="T346" s="1" t="n">
        <v>53</v>
      </c>
      <c r="U346" s="3" t="n">
        <v>12</v>
      </c>
      <c r="V346" s="15" t="n">
        <v>3</v>
      </c>
      <c r="W346" s="15" t="n">
        <v>620</v>
      </c>
      <c r="X346" s="15"/>
      <c r="Y346" s="15"/>
      <c r="Z346" s="15" t="n">
        <v>45</v>
      </c>
      <c r="AB346" s="15"/>
      <c r="AC346" s="15"/>
      <c r="AD346" s="15"/>
      <c r="AE346" s="15"/>
      <c r="AF346" s="15"/>
      <c r="AG346" s="16"/>
    </row>
    <row r="347" customFormat="false" ht="13.8" hidden="false" customHeight="false" outlineLevel="0" collapsed="false">
      <c r="A347" s="1" t="s">
        <v>1424</v>
      </c>
      <c r="C347" s="1" t="n">
        <v>2</v>
      </c>
      <c r="D347" s="1" t="n">
        <v>422</v>
      </c>
      <c r="I347" s="2" t="n">
        <v>17</v>
      </c>
      <c r="J347" s="15" t="n">
        <v>6</v>
      </c>
      <c r="K347" s="15" t="n">
        <v>456</v>
      </c>
      <c r="O347" s="2" t="n">
        <v>17</v>
      </c>
      <c r="P347" s="15" t="n">
        <v>1</v>
      </c>
      <c r="Q347" s="15" t="n">
        <v>368</v>
      </c>
      <c r="R347" s="1" t="n">
        <v>7</v>
      </c>
      <c r="T347" s="1" t="n">
        <v>39</v>
      </c>
      <c r="U347" s="3" t="n">
        <v>13</v>
      </c>
      <c r="V347" s="15" t="n">
        <v>7</v>
      </c>
      <c r="W347" s="15" t="n">
        <v>303</v>
      </c>
      <c r="X347" s="15"/>
      <c r="Y347" s="15"/>
      <c r="Z347" s="15" t="n">
        <v>72</v>
      </c>
      <c r="AB347" s="15"/>
      <c r="AC347" s="15"/>
      <c r="AD347" s="15"/>
      <c r="AE347" s="15"/>
      <c r="AF347" s="15"/>
      <c r="AG347" s="16"/>
    </row>
    <row r="348" customFormat="false" ht="13.8" hidden="false" customHeight="false" outlineLevel="0" collapsed="false">
      <c r="A348" s="1" t="s">
        <v>1425</v>
      </c>
      <c r="C348" s="1" t="n">
        <v>10</v>
      </c>
      <c r="D348" s="1" t="n">
        <v>758</v>
      </c>
      <c r="E348" s="1" t="n">
        <v>9</v>
      </c>
      <c r="I348" s="2" t="n">
        <v>18</v>
      </c>
      <c r="J348" s="15" t="n">
        <v>9</v>
      </c>
      <c r="K348" s="15" t="n">
        <v>833</v>
      </c>
      <c r="L348" s="1" t="n">
        <v>6</v>
      </c>
      <c r="M348" s="1" t="n">
        <v>2</v>
      </c>
      <c r="O348" s="2" t="n">
        <v>18</v>
      </c>
      <c r="P348" s="15" t="n">
        <v>51</v>
      </c>
      <c r="Q348" s="15" t="n">
        <v>820</v>
      </c>
      <c r="R348" s="1" t="n">
        <v>3</v>
      </c>
      <c r="T348" s="1" t="n">
        <v>4</v>
      </c>
      <c r="U348" s="3" t="n">
        <v>14</v>
      </c>
      <c r="V348" s="15" t="n">
        <v>95</v>
      </c>
      <c r="W348" s="15" t="n">
        <v>831</v>
      </c>
      <c r="X348" s="15" t="n">
        <v>5</v>
      </c>
      <c r="Y348" s="15"/>
      <c r="Z348" s="15" t="n">
        <v>3</v>
      </c>
      <c r="AB348" s="15"/>
      <c r="AC348" s="15"/>
      <c r="AD348" s="15"/>
      <c r="AE348" s="15"/>
      <c r="AF348" s="15"/>
      <c r="AG348" s="16"/>
    </row>
    <row r="349" customFormat="false" ht="13.8" hidden="false" customHeight="false" outlineLevel="0" collapsed="false">
      <c r="A349" s="1" t="s">
        <v>1426</v>
      </c>
      <c r="C349" s="1" t="n">
        <v>30</v>
      </c>
      <c r="D349" s="1" t="n">
        <v>283</v>
      </c>
      <c r="E349" s="1" t="n">
        <v>10</v>
      </c>
      <c r="I349" s="2" t="n">
        <v>19</v>
      </c>
      <c r="J349" s="15" t="n">
        <v>15</v>
      </c>
      <c r="K349" s="15" t="n">
        <v>286</v>
      </c>
      <c r="L349" s="1" t="n">
        <v>9</v>
      </c>
      <c r="N349" s="1" t="n">
        <v>4</v>
      </c>
      <c r="O349" s="2" t="n">
        <v>19</v>
      </c>
      <c r="P349" s="15" t="n">
        <v>16</v>
      </c>
      <c r="Q349" s="15" t="n">
        <v>268</v>
      </c>
      <c r="R349" s="1" t="n">
        <v>9</v>
      </c>
      <c r="S349" s="1" t="n">
        <v>1</v>
      </c>
      <c r="T349" s="1" t="n">
        <v>7</v>
      </c>
      <c r="U349" s="3" t="n">
        <v>15</v>
      </c>
      <c r="V349" s="15" t="n">
        <v>32</v>
      </c>
      <c r="W349" s="15" t="n">
        <v>237</v>
      </c>
      <c r="X349" s="15" t="n">
        <v>14</v>
      </c>
      <c r="Y349" s="15"/>
      <c r="Z349" s="15" t="n">
        <v>8</v>
      </c>
      <c r="AB349" s="15"/>
      <c r="AC349" s="15"/>
      <c r="AD349" s="15"/>
      <c r="AE349" s="15"/>
      <c r="AF349" s="15"/>
      <c r="AG349" s="16"/>
    </row>
    <row r="350" customFormat="false" ht="13.8" hidden="false" customHeight="false" outlineLevel="0" collapsed="false">
      <c r="A350" s="1" t="s">
        <v>1427</v>
      </c>
      <c r="C350" s="1" t="n">
        <v>3</v>
      </c>
      <c r="D350" s="1" t="n">
        <v>433</v>
      </c>
      <c r="E350" s="1" t="n">
        <v>6</v>
      </c>
      <c r="G350" s="1" t="n">
        <v>18</v>
      </c>
      <c r="I350" s="2" t="n">
        <v>20</v>
      </c>
      <c r="J350" s="15" t="n">
        <v>3</v>
      </c>
      <c r="K350" s="15" t="n">
        <v>497</v>
      </c>
      <c r="L350" s="1" t="n">
        <v>1</v>
      </c>
      <c r="M350" s="1" t="n">
        <v>1</v>
      </c>
      <c r="N350" s="1" t="n">
        <v>35</v>
      </c>
      <c r="O350" s="2" t="n">
        <v>20</v>
      </c>
      <c r="P350" s="15" t="n">
        <v>2</v>
      </c>
      <c r="Q350" s="15" t="n">
        <v>455</v>
      </c>
      <c r="R350" s="1" t="n">
        <v>1</v>
      </c>
      <c r="T350" s="1" t="n">
        <v>50</v>
      </c>
      <c r="U350" s="3" t="n">
        <v>16</v>
      </c>
      <c r="V350" s="15" t="n">
        <v>2</v>
      </c>
      <c r="W350" s="15" t="n">
        <v>481</v>
      </c>
      <c r="X350" s="15" t="n">
        <v>1</v>
      </c>
      <c r="Y350" s="15"/>
      <c r="Z350" s="15" t="n">
        <v>73</v>
      </c>
      <c r="AB350" s="15"/>
      <c r="AC350" s="15"/>
      <c r="AD350" s="15"/>
      <c r="AE350" s="15"/>
      <c r="AF350" s="15"/>
      <c r="AG350" s="16"/>
    </row>
    <row r="351" customFormat="false" ht="13.8" hidden="false" customHeight="false" outlineLevel="0" collapsed="false">
      <c r="A351" s="1" t="s">
        <v>1428</v>
      </c>
      <c r="D351" s="1" t="n">
        <v>252</v>
      </c>
      <c r="I351" s="2" t="n">
        <v>21</v>
      </c>
      <c r="J351" s="15" t="n">
        <v>1</v>
      </c>
      <c r="K351" s="15" t="n">
        <v>282</v>
      </c>
      <c r="O351" s="2" t="n">
        <v>21</v>
      </c>
      <c r="P351" s="15"/>
      <c r="Q351" s="15" t="n">
        <v>271</v>
      </c>
      <c r="U351" s="3" t="n">
        <v>17</v>
      </c>
      <c r="V351" s="15"/>
      <c r="W351" s="15" t="n">
        <v>247</v>
      </c>
      <c r="X351" s="15"/>
      <c r="Y351" s="15"/>
      <c r="Z351" s="15"/>
      <c r="AB351" s="15"/>
      <c r="AC351" s="15"/>
      <c r="AD351" s="15"/>
      <c r="AE351" s="15"/>
      <c r="AF351" s="15"/>
      <c r="AG351" s="16"/>
    </row>
    <row r="352" customFormat="false" ht="13.8" hidden="false" customHeight="false" outlineLevel="0" collapsed="false">
      <c r="A352" s="1" t="s">
        <v>1429</v>
      </c>
      <c r="C352" s="1" t="n">
        <v>198</v>
      </c>
      <c r="D352" s="1" t="n">
        <v>994</v>
      </c>
      <c r="E352" s="1" t="n">
        <v>7</v>
      </c>
      <c r="I352" s="2" t="n">
        <v>22</v>
      </c>
      <c r="J352" s="15" t="n">
        <v>198</v>
      </c>
      <c r="K352" s="15" t="n">
        <v>1132</v>
      </c>
      <c r="L352" s="1" t="n">
        <v>5</v>
      </c>
      <c r="N352" s="1" t="n">
        <v>11</v>
      </c>
      <c r="O352" s="2" t="n">
        <v>22</v>
      </c>
      <c r="P352" s="15" t="n">
        <v>189</v>
      </c>
      <c r="Q352" s="15" t="n">
        <v>1183</v>
      </c>
      <c r="T352" s="1" t="n">
        <v>15</v>
      </c>
      <c r="U352" s="3" t="n">
        <v>56</v>
      </c>
      <c r="V352" s="15" t="n">
        <v>133</v>
      </c>
      <c r="W352" s="15" t="n">
        <v>1122</v>
      </c>
      <c r="X352" s="15" t="n">
        <v>2</v>
      </c>
      <c r="Y352" s="15" t="n">
        <v>2</v>
      </c>
      <c r="Z352" s="15" t="n">
        <v>21</v>
      </c>
      <c r="AB352" s="15"/>
      <c r="AC352" s="15"/>
      <c r="AD352" s="15"/>
      <c r="AE352" s="15"/>
      <c r="AF352" s="15"/>
      <c r="AG352" s="16"/>
    </row>
    <row r="353" customFormat="false" ht="13.8" hidden="false" customHeight="false" outlineLevel="0" collapsed="false">
      <c r="A353" s="1" t="s">
        <v>1430</v>
      </c>
      <c r="D353" s="1" t="n">
        <v>212</v>
      </c>
      <c r="I353" s="2" t="n">
        <v>27</v>
      </c>
      <c r="J353" s="15" t="n">
        <v>1</v>
      </c>
      <c r="K353" s="15" t="n">
        <v>222</v>
      </c>
      <c r="L353" s="1" t="n">
        <v>1</v>
      </c>
      <c r="O353" s="2" t="n">
        <v>27</v>
      </c>
      <c r="P353" s="15" t="n">
        <v>3</v>
      </c>
      <c r="Q353" s="15" t="n">
        <v>208</v>
      </c>
      <c r="T353" s="1" t="n">
        <v>28</v>
      </c>
      <c r="U353" s="3" t="n">
        <v>22</v>
      </c>
      <c r="V353" s="15"/>
      <c r="W353" s="15" t="n">
        <v>182</v>
      </c>
      <c r="X353" s="15"/>
      <c r="Y353" s="15"/>
      <c r="Z353" s="15" t="n">
        <v>44</v>
      </c>
      <c r="AB353" s="15"/>
      <c r="AC353" s="15"/>
      <c r="AD353" s="15"/>
      <c r="AE353" s="15"/>
      <c r="AF353" s="15"/>
      <c r="AG353" s="16"/>
    </row>
    <row r="354" customFormat="false" ht="13.8" hidden="false" customHeight="false" outlineLevel="0" collapsed="false">
      <c r="A354" s="1" t="s">
        <v>1431</v>
      </c>
      <c r="D354" s="1" t="n">
        <v>173</v>
      </c>
      <c r="I354" s="2" t="n">
        <v>34</v>
      </c>
      <c r="J354" s="15"/>
      <c r="K354" s="15" t="n">
        <v>176</v>
      </c>
      <c r="O354" s="2" t="n">
        <v>35</v>
      </c>
      <c r="P354" s="15"/>
      <c r="Q354" s="15" t="n">
        <v>187</v>
      </c>
      <c r="R354" s="1" t="n">
        <v>1</v>
      </c>
      <c r="U354" s="3" t="n">
        <v>29</v>
      </c>
      <c r="V354" s="15"/>
      <c r="W354" s="15" t="n">
        <v>217</v>
      </c>
      <c r="X354" s="15"/>
      <c r="Y354" s="15"/>
      <c r="Z354" s="15"/>
      <c r="AB354" s="15"/>
      <c r="AC354" s="15"/>
      <c r="AD354" s="15"/>
      <c r="AE354" s="15"/>
      <c r="AF354" s="15"/>
      <c r="AG354" s="16"/>
    </row>
    <row r="355" customFormat="false" ht="13.8" hidden="false" customHeight="false" outlineLevel="0" collapsed="false">
      <c r="A355" s="1" t="s">
        <v>1432</v>
      </c>
      <c r="C355" s="1" t="n">
        <v>23</v>
      </c>
      <c r="D355" s="1" t="n">
        <v>692</v>
      </c>
      <c r="E355" s="1" t="n">
        <v>51</v>
      </c>
      <c r="I355" s="2" t="n">
        <v>24</v>
      </c>
      <c r="J355" s="15" t="n">
        <v>36</v>
      </c>
      <c r="K355" s="15" t="n">
        <v>779</v>
      </c>
      <c r="L355" s="1" t="n">
        <v>33</v>
      </c>
      <c r="N355" s="1" t="n">
        <v>1</v>
      </c>
      <c r="O355" s="2" t="n">
        <v>24</v>
      </c>
      <c r="P355" s="15" t="n">
        <v>26</v>
      </c>
      <c r="Q355" s="15" t="n">
        <v>740</v>
      </c>
      <c r="R355" s="1" t="n">
        <v>35</v>
      </c>
      <c r="U355" s="3" t="n">
        <v>9</v>
      </c>
      <c r="V355" s="15" t="n">
        <v>29</v>
      </c>
      <c r="W355" s="15" t="n">
        <v>606</v>
      </c>
      <c r="X355" s="15" t="n">
        <v>21</v>
      </c>
      <c r="Y355" s="15"/>
      <c r="Z355" s="15" t="n">
        <v>1</v>
      </c>
      <c r="AB355" s="15"/>
      <c r="AC355" s="15"/>
      <c r="AD355" s="15"/>
      <c r="AE355" s="15"/>
      <c r="AF355" s="15"/>
      <c r="AG355" s="16"/>
    </row>
    <row r="356" customFormat="false" ht="13.8" hidden="false" customHeight="false" outlineLevel="0" collapsed="false">
      <c r="A356" s="1" t="s">
        <v>1433</v>
      </c>
      <c r="C356" s="1" t="n">
        <v>2</v>
      </c>
      <c r="D356" s="1" t="n">
        <v>332</v>
      </c>
      <c r="G356" s="1" t="n">
        <v>18</v>
      </c>
      <c r="I356" s="2" t="n">
        <v>25</v>
      </c>
      <c r="J356" s="15"/>
      <c r="K356" s="15" t="n">
        <v>373</v>
      </c>
      <c r="N356" s="1" t="n">
        <v>22</v>
      </c>
      <c r="O356" s="2" t="n">
        <v>25</v>
      </c>
      <c r="P356" s="15"/>
      <c r="Q356" s="15" t="n">
        <v>362</v>
      </c>
      <c r="R356" s="1" t="n">
        <v>1</v>
      </c>
      <c r="U356" s="3" t="n">
        <v>20</v>
      </c>
      <c r="V356" s="15" t="n">
        <v>1</v>
      </c>
      <c r="W356" s="15" t="n">
        <v>342</v>
      </c>
      <c r="X356" s="15"/>
      <c r="Y356" s="15"/>
      <c r="Z356" s="15" t="n">
        <v>29</v>
      </c>
      <c r="AB356" s="15"/>
      <c r="AC356" s="15"/>
      <c r="AD356" s="15"/>
      <c r="AE356" s="15"/>
      <c r="AF356" s="15"/>
      <c r="AG356" s="16"/>
    </row>
    <row r="357" customFormat="false" ht="13.8" hidden="false" customHeight="false" outlineLevel="0" collapsed="false">
      <c r="A357" s="1" t="s">
        <v>1434</v>
      </c>
      <c r="C357" s="1" t="n">
        <v>1</v>
      </c>
      <c r="D357" s="1" t="n">
        <v>1172</v>
      </c>
      <c r="G357" s="1" t="n">
        <v>5</v>
      </c>
      <c r="I357" s="2" t="n">
        <v>29</v>
      </c>
      <c r="J357" s="15" t="n">
        <v>7</v>
      </c>
      <c r="K357" s="15" t="n">
        <v>1334</v>
      </c>
      <c r="N357" s="1" t="n">
        <v>31</v>
      </c>
      <c r="O357" s="2" t="n">
        <v>29</v>
      </c>
      <c r="P357" s="15" t="n">
        <v>14</v>
      </c>
      <c r="Q357" s="15" t="n">
        <v>1396</v>
      </c>
      <c r="R357" s="1" t="n">
        <v>4</v>
      </c>
      <c r="T357" s="1" t="n">
        <v>50</v>
      </c>
      <c r="U357" s="3" t="n">
        <v>57</v>
      </c>
      <c r="V357" s="15" t="n">
        <v>14</v>
      </c>
      <c r="W357" s="15" t="n">
        <v>1498</v>
      </c>
      <c r="X357" s="15"/>
      <c r="Y357" s="15"/>
      <c r="Z357" s="15" t="n">
        <v>55</v>
      </c>
      <c r="AB357" s="15"/>
      <c r="AC357" s="15"/>
      <c r="AD357" s="15"/>
      <c r="AE357" s="15"/>
      <c r="AF357" s="15"/>
      <c r="AG357" s="16"/>
    </row>
    <row r="358" customFormat="false" ht="13.8" hidden="false" customHeight="false" outlineLevel="0" collapsed="false">
      <c r="A358" s="1" t="s">
        <v>1435</v>
      </c>
      <c r="C358" s="1" t="n">
        <v>10</v>
      </c>
      <c r="D358" s="1" t="n">
        <v>726</v>
      </c>
      <c r="G358" s="1" t="n">
        <v>34</v>
      </c>
      <c r="I358" s="2" t="n">
        <v>30</v>
      </c>
      <c r="J358" s="15" t="n">
        <v>9</v>
      </c>
      <c r="K358" s="15" t="n">
        <v>770</v>
      </c>
      <c r="N358" s="1" t="n">
        <v>63</v>
      </c>
      <c r="O358" s="2" t="n">
        <v>31</v>
      </c>
      <c r="P358" s="15" t="n">
        <v>2</v>
      </c>
      <c r="Q358" s="15" t="n">
        <v>923</v>
      </c>
      <c r="R358" s="1" t="n">
        <v>1</v>
      </c>
      <c r="U358" s="3" t="n">
        <v>25</v>
      </c>
      <c r="V358" s="15"/>
      <c r="W358" s="15" t="n">
        <v>817</v>
      </c>
      <c r="X358" s="15"/>
      <c r="Y358" s="15" t="n">
        <v>2</v>
      </c>
      <c r="Z358" s="15" t="n">
        <v>94</v>
      </c>
      <c r="AB358" s="15"/>
      <c r="AC358" s="15"/>
      <c r="AD358" s="15"/>
      <c r="AE358" s="15"/>
      <c r="AF358" s="15"/>
      <c r="AG358" s="16"/>
    </row>
    <row r="359" customFormat="false" ht="13.8" hidden="false" customHeight="false" outlineLevel="0" collapsed="false">
      <c r="A359" s="1" t="s">
        <v>1436</v>
      </c>
      <c r="C359" s="1" t="n">
        <v>2</v>
      </c>
      <c r="D359" s="1" t="n">
        <v>1451</v>
      </c>
      <c r="E359" s="1" t="n">
        <v>2</v>
      </c>
      <c r="I359" s="2" t="n">
        <v>31</v>
      </c>
      <c r="J359" s="15" t="n">
        <v>7</v>
      </c>
      <c r="K359" s="15" t="n">
        <v>1720</v>
      </c>
      <c r="L359" s="1" t="n">
        <v>2</v>
      </c>
      <c r="O359" s="2" t="n">
        <v>32</v>
      </c>
      <c r="P359" s="15" t="n">
        <v>4</v>
      </c>
      <c r="Q359" s="15" t="n">
        <v>1956</v>
      </c>
      <c r="R359" s="1" t="n">
        <v>6</v>
      </c>
      <c r="U359" s="3" t="n">
        <v>26</v>
      </c>
      <c r="V359" s="15" t="n">
        <v>12</v>
      </c>
      <c r="W359" s="15" t="n">
        <v>1873</v>
      </c>
      <c r="X359" s="15" t="n">
        <v>3</v>
      </c>
      <c r="Y359" s="15"/>
      <c r="Z359" s="15"/>
      <c r="AB359" s="15"/>
      <c r="AC359" s="15"/>
      <c r="AD359" s="15"/>
      <c r="AE359" s="15"/>
      <c r="AF359" s="15"/>
      <c r="AG359" s="16"/>
    </row>
    <row r="360" customFormat="false" ht="13.8" hidden="false" customHeight="false" outlineLevel="0" collapsed="false">
      <c r="A360" s="1" t="s">
        <v>1437</v>
      </c>
      <c r="C360" s="1" t="n">
        <v>32</v>
      </c>
      <c r="D360" s="1" t="n">
        <v>675</v>
      </c>
      <c r="E360" s="1" t="n">
        <v>7</v>
      </c>
      <c r="G360" s="1" t="n">
        <v>26</v>
      </c>
      <c r="I360" s="2" t="n">
        <v>2</v>
      </c>
      <c r="J360" s="15" t="n">
        <v>43</v>
      </c>
      <c r="K360" s="15" t="n">
        <v>605</v>
      </c>
      <c r="L360" s="1" t="n">
        <v>3</v>
      </c>
      <c r="N360" s="1" t="n">
        <v>51</v>
      </c>
      <c r="O360" s="2" t="n">
        <v>2</v>
      </c>
      <c r="P360" s="15" t="n">
        <v>44</v>
      </c>
      <c r="Q360" s="15" t="n">
        <v>570</v>
      </c>
      <c r="R360" s="1" t="n">
        <v>13</v>
      </c>
      <c r="T360" s="1" t="n">
        <v>64</v>
      </c>
      <c r="U360" s="3" t="n">
        <v>2</v>
      </c>
      <c r="V360" s="15" t="n">
        <v>36</v>
      </c>
      <c r="W360" s="15" t="n">
        <v>578</v>
      </c>
      <c r="X360" s="15" t="n">
        <v>6</v>
      </c>
      <c r="Y360" s="15"/>
      <c r="Z360" s="15" t="n">
        <v>77</v>
      </c>
      <c r="AB360" s="15"/>
      <c r="AC360" s="15"/>
      <c r="AD360" s="15"/>
      <c r="AE360" s="15"/>
      <c r="AF360" s="15"/>
      <c r="AG360" s="16"/>
    </row>
    <row r="361" customFormat="false" ht="13.8" hidden="false" customHeight="false" outlineLevel="0" collapsed="false">
      <c r="A361" s="1" t="s">
        <v>1438</v>
      </c>
      <c r="C361" s="1" t="n">
        <v>97</v>
      </c>
      <c r="D361" s="1" t="n">
        <v>1184</v>
      </c>
      <c r="E361" s="1" t="n">
        <v>2</v>
      </c>
      <c r="F361" s="1" t="n">
        <v>1</v>
      </c>
      <c r="I361" s="2" t="n">
        <v>14</v>
      </c>
      <c r="J361" s="15" t="n">
        <v>141</v>
      </c>
      <c r="K361" s="15" t="n">
        <v>1232</v>
      </c>
      <c r="L361" s="1" t="n">
        <v>5</v>
      </c>
      <c r="M361" s="1" t="n">
        <v>13</v>
      </c>
      <c r="N361" s="1" t="n">
        <v>3</v>
      </c>
      <c r="O361" s="2" t="n">
        <v>14</v>
      </c>
      <c r="P361" s="15" t="n">
        <v>139</v>
      </c>
      <c r="Q361" s="15" t="n">
        <v>1021</v>
      </c>
      <c r="R361" s="1" t="n">
        <v>4</v>
      </c>
      <c r="S361" s="1" t="n">
        <v>5</v>
      </c>
      <c r="T361" s="1" t="n">
        <v>2</v>
      </c>
      <c r="U361" s="3" t="n">
        <v>10</v>
      </c>
      <c r="V361" s="15" t="n">
        <v>184</v>
      </c>
      <c r="W361" s="15" t="n">
        <v>863</v>
      </c>
      <c r="X361" s="15" t="n">
        <v>6</v>
      </c>
      <c r="Y361" s="15" t="n">
        <v>4</v>
      </c>
      <c r="Z361" s="15" t="n">
        <v>3</v>
      </c>
      <c r="AB361" s="15"/>
      <c r="AC361" s="15"/>
      <c r="AD361" s="15"/>
      <c r="AE361" s="15"/>
      <c r="AF361" s="15"/>
      <c r="AG361" s="16"/>
    </row>
    <row r="362" customFormat="false" ht="13.8" hidden="false" customHeight="false" outlineLevel="0" collapsed="false">
      <c r="A362" s="1" t="s">
        <v>1439</v>
      </c>
      <c r="C362" s="1" t="n">
        <v>17</v>
      </c>
      <c r="D362" s="1" t="n">
        <v>410</v>
      </c>
      <c r="E362" s="1" t="n">
        <v>15</v>
      </c>
      <c r="I362" s="2" t="n">
        <v>32</v>
      </c>
      <c r="J362" s="15" t="n">
        <v>16</v>
      </c>
      <c r="K362" s="15" t="n">
        <v>468</v>
      </c>
      <c r="L362" s="1" t="n">
        <v>3</v>
      </c>
      <c r="N362" s="1" t="n">
        <v>2</v>
      </c>
      <c r="O362" s="2" t="n">
        <v>33</v>
      </c>
      <c r="P362" s="15" t="n">
        <v>23</v>
      </c>
      <c r="Q362" s="15" t="n">
        <v>441</v>
      </c>
      <c r="R362" s="1" t="n">
        <v>6</v>
      </c>
      <c r="T362" s="1" t="n">
        <v>1</v>
      </c>
      <c r="U362" s="3" t="n">
        <v>27</v>
      </c>
      <c r="V362" s="15" t="n">
        <v>16</v>
      </c>
      <c r="W362" s="15" t="n">
        <v>376</v>
      </c>
      <c r="X362" s="15" t="n">
        <v>4</v>
      </c>
      <c r="Y362" s="15"/>
      <c r="Z362" s="15"/>
      <c r="AB362" s="15"/>
      <c r="AC362" s="15"/>
      <c r="AD362" s="15"/>
      <c r="AE362" s="15"/>
      <c r="AF362" s="15"/>
      <c r="AG362" s="16"/>
    </row>
    <row r="363" customFormat="false" ht="13.8" hidden="false" customHeight="false" outlineLevel="0" collapsed="false">
      <c r="A363" s="1" t="s">
        <v>1440</v>
      </c>
      <c r="C363" s="1" t="n">
        <v>3</v>
      </c>
      <c r="D363" s="1" t="n">
        <v>34</v>
      </c>
      <c r="E363" s="1" t="n">
        <v>309</v>
      </c>
      <c r="I363" s="2" t="n">
        <v>33</v>
      </c>
      <c r="J363" s="15" t="n">
        <v>14</v>
      </c>
      <c r="K363" s="15" t="n">
        <v>79</v>
      </c>
      <c r="L363" s="1" t="n">
        <v>349</v>
      </c>
      <c r="O363" s="2" t="n">
        <v>34</v>
      </c>
      <c r="P363" s="15" t="n">
        <v>3</v>
      </c>
      <c r="Q363" s="15" t="n">
        <v>48</v>
      </c>
      <c r="R363" s="1" t="n">
        <v>325</v>
      </c>
      <c r="U363" s="3" t="n">
        <v>28</v>
      </c>
      <c r="V363" s="15" t="n">
        <v>2</v>
      </c>
      <c r="W363" s="15" t="n">
        <v>78</v>
      </c>
      <c r="X363" s="15" t="n">
        <v>278</v>
      </c>
      <c r="Y363" s="15"/>
      <c r="Z363" s="15"/>
      <c r="AB363" s="15"/>
      <c r="AC363" s="15"/>
      <c r="AD363" s="15"/>
      <c r="AE363" s="15"/>
      <c r="AF363" s="15"/>
      <c r="AG363" s="16"/>
    </row>
    <row r="364" customFormat="false" ht="13.8" hidden="false" customHeight="false" outlineLevel="0" collapsed="false">
      <c r="A364" s="1" t="s">
        <v>1441</v>
      </c>
      <c r="C364" s="1" t="n">
        <v>1</v>
      </c>
      <c r="D364" s="1" t="n">
        <v>806</v>
      </c>
      <c r="I364" s="2" t="n">
        <v>40</v>
      </c>
      <c r="J364" s="15" t="n">
        <v>1</v>
      </c>
      <c r="K364" s="15" t="n">
        <v>972</v>
      </c>
      <c r="L364" s="1" t="n">
        <v>1</v>
      </c>
      <c r="O364" s="2" t="n">
        <v>41</v>
      </c>
      <c r="P364" s="15" t="n">
        <v>9</v>
      </c>
      <c r="Q364" s="15" t="n">
        <v>1053</v>
      </c>
      <c r="R364" s="1" t="n">
        <v>9</v>
      </c>
      <c r="U364" s="3" t="n">
        <v>34</v>
      </c>
      <c r="V364" s="15" t="n">
        <v>17</v>
      </c>
      <c r="W364" s="15" t="n">
        <v>925</v>
      </c>
      <c r="X364" s="15"/>
      <c r="Y364" s="15"/>
      <c r="Z364" s="15"/>
      <c r="AB364" s="15"/>
      <c r="AC364" s="15"/>
      <c r="AD364" s="15"/>
      <c r="AE364" s="15"/>
      <c r="AF364" s="15"/>
      <c r="AG364" s="16"/>
    </row>
    <row r="365" customFormat="false" ht="13.8" hidden="false" customHeight="false" outlineLevel="0" collapsed="false">
      <c r="A365" s="24" t="s">
        <v>1442</v>
      </c>
      <c r="B365" s="24"/>
      <c r="C365" s="1" t="n">
        <v>1</v>
      </c>
      <c r="D365" s="1" t="n">
        <v>465</v>
      </c>
      <c r="E365" s="1" t="n">
        <v>1</v>
      </c>
      <c r="I365" s="2" t="n">
        <v>39</v>
      </c>
      <c r="J365" s="15" t="n">
        <v>6</v>
      </c>
      <c r="K365" s="15" t="n">
        <v>511</v>
      </c>
      <c r="L365" s="1" t="n">
        <v>2</v>
      </c>
      <c r="M365" s="1" t="n">
        <v>1</v>
      </c>
      <c r="N365" s="1" t="n">
        <v>1</v>
      </c>
      <c r="O365" s="2" t="n">
        <v>40</v>
      </c>
      <c r="P365" s="15" t="n">
        <v>8</v>
      </c>
      <c r="Q365" s="15" t="n">
        <v>538</v>
      </c>
      <c r="R365" s="1" t="n">
        <v>3</v>
      </c>
      <c r="U365" s="3" t="n">
        <v>43</v>
      </c>
      <c r="V365" s="0" t="n">
        <v>6</v>
      </c>
      <c r="W365" s="0" t="n">
        <v>465</v>
      </c>
      <c r="X365" s="0"/>
      <c r="Y365" s="0" t="n">
        <v>1</v>
      </c>
      <c r="Z365" s="0"/>
      <c r="AB365" s="15"/>
      <c r="AC365" s="15"/>
      <c r="AD365" s="15"/>
      <c r="AE365" s="15"/>
      <c r="AF365" s="15"/>
      <c r="AG365" s="16"/>
      <c r="AH365" s="15"/>
      <c r="AI365" s="15"/>
    </row>
    <row r="366" customFormat="false" ht="13.8" hidden="false" customHeight="false" outlineLevel="0" collapsed="false">
      <c r="A366" s="24" t="s">
        <v>1443</v>
      </c>
      <c r="B366" s="24"/>
      <c r="C366" s="1" t="n">
        <v>174</v>
      </c>
      <c r="D366" s="1" t="n">
        <v>2558</v>
      </c>
      <c r="E366" s="1" t="n">
        <v>25</v>
      </c>
      <c r="F366" s="1" t="n">
        <v>1</v>
      </c>
      <c r="G366" s="1" t="n">
        <v>2</v>
      </c>
      <c r="I366" s="2" t="n">
        <v>44</v>
      </c>
      <c r="J366" s="15" t="n">
        <v>242</v>
      </c>
      <c r="K366" s="15" t="n">
        <v>2531</v>
      </c>
      <c r="L366" s="1" t="n">
        <v>53</v>
      </c>
      <c r="N366" s="1" t="n">
        <v>19</v>
      </c>
      <c r="O366" s="2" t="n">
        <v>44</v>
      </c>
      <c r="P366" s="15" t="n">
        <v>290</v>
      </c>
      <c r="Q366" s="15" t="n">
        <v>2596</v>
      </c>
      <c r="R366" s="1" t="n">
        <v>22</v>
      </c>
      <c r="S366" s="1" t="n">
        <v>4</v>
      </c>
      <c r="T366" s="1" t="n">
        <v>16</v>
      </c>
      <c r="U366" s="3" t="n">
        <v>41</v>
      </c>
      <c r="V366" s="0" t="n">
        <v>370</v>
      </c>
      <c r="W366" s="0" t="n">
        <v>2400</v>
      </c>
      <c r="X366" s="0" t="n">
        <v>20</v>
      </c>
      <c r="Y366" s="0" t="n">
        <v>3</v>
      </c>
      <c r="Z366" s="0" t="n">
        <v>88</v>
      </c>
      <c r="AB366" s="15"/>
      <c r="AC366" s="15"/>
      <c r="AD366" s="15"/>
      <c r="AE366" s="15"/>
      <c r="AF366" s="15"/>
      <c r="AG366" s="16"/>
      <c r="AH366" s="15"/>
      <c r="AI366" s="15"/>
    </row>
    <row r="367" customFormat="false" ht="13.8" hidden="false" customHeight="false" outlineLevel="0" collapsed="false">
      <c r="A367" s="24" t="s">
        <v>1444</v>
      </c>
      <c r="B367" s="24"/>
      <c r="C367" s="1" t="n">
        <v>1</v>
      </c>
      <c r="D367" s="1" t="n">
        <v>577</v>
      </c>
      <c r="I367" s="2" t="n">
        <v>43</v>
      </c>
      <c r="J367" s="15" t="n">
        <v>7</v>
      </c>
      <c r="K367" s="15" t="n">
        <v>626</v>
      </c>
      <c r="L367" s="1" t="n">
        <v>1</v>
      </c>
      <c r="O367" s="2" t="n">
        <v>45</v>
      </c>
      <c r="P367" s="15" t="n">
        <v>12</v>
      </c>
      <c r="Q367" s="15" t="n">
        <v>676</v>
      </c>
      <c r="R367" s="1" t="n">
        <v>5</v>
      </c>
      <c r="U367" s="3" t="n">
        <v>42</v>
      </c>
      <c r="V367" s="0" t="n">
        <v>27</v>
      </c>
      <c r="W367" s="0" t="n">
        <v>611</v>
      </c>
      <c r="X367" s="0" t="n">
        <v>4</v>
      </c>
      <c r="Y367" s="0"/>
      <c r="Z367" s="0"/>
      <c r="AB367" s="15"/>
      <c r="AC367" s="15"/>
      <c r="AD367" s="15"/>
      <c r="AE367" s="15"/>
      <c r="AF367" s="15"/>
      <c r="AG367" s="16"/>
      <c r="AH367" s="15"/>
      <c r="AI367" s="15"/>
    </row>
    <row r="368" customFormat="false" ht="13.8" hidden="false" customHeight="false" outlineLevel="0" collapsed="false">
      <c r="A368" s="24" t="s">
        <v>1445</v>
      </c>
      <c r="B368" s="24"/>
      <c r="C368" s="1" t="n">
        <v>2</v>
      </c>
      <c r="D368" s="1" t="n">
        <v>425</v>
      </c>
      <c r="E368" s="1" t="n">
        <v>1</v>
      </c>
      <c r="I368" s="2" t="n">
        <v>45</v>
      </c>
      <c r="J368" s="15" t="n">
        <v>5</v>
      </c>
      <c r="K368" s="15" t="n">
        <v>467</v>
      </c>
      <c r="L368" s="1" t="n">
        <v>3</v>
      </c>
      <c r="N368" s="1" t="n">
        <v>1</v>
      </c>
      <c r="O368" s="2" t="n">
        <v>46</v>
      </c>
      <c r="P368" s="15" t="n">
        <v>3</v>
      </c>
      <c r="Q368" s="15" t="n">
        <v>496</v>
      </c>
      <c r="U368" s="3" t="n">
        <v>44</v>
      </c>
      <c r="V368" s="0" t="n">
        <v>12</v>
      </c>
      <c r="W368" s="0" t="n">
        <v>470</v>
      </c>
      <c r="X368" s="0"/>
      <c r="Y368" s="0" t="n">
        <v>3</v>
      </c>
      <c r="Z368" s="0"/>
      <c r="AB368" s="15"/>
      <c r="AC368" s="15"/>
      <c r="AD368" s="15"/>
      <c r="AE368" s="15"/>
      <c r="AF368" s="15"/>
      <c r="AG368" s="16"/>
      <c r="AH368" s="15"/>
      <c r="AI368" s="15"/>
    </row>
    <row r="369" customFormat="false" ht="13.8" hidden="false" customHeight="false" outlineLevel="0" collapsed="false">
      <c r="A369" s="24" t="s">
        <v>1446</v>
      </c>
      <c r="B369" s="24"/>
      <c r="C369" s="1" t="n">
        <v>1</v>
      </c>
      <c r="D369" s="1" t="n">
        <v>246</v>
      </c>
      <c r="I369" s="2" t="n">
        <v>46</v>
      </c>
      <c r="J369" s="15" t="n">
        <v>2</v>
      </c>
      <c r="K369" s="15" t="n">
        <v>324</v>
      </c>
      <c r="N369" s="1" t="n">
        <v>3</v>
      </c>
      <c r="O369" s="2" t="n">
        <v>47</v>
      </c>
      <c r="P369" s="15" t="n">
        <v>3</v>
      </c>
      <c r="Q369" s="15" t="n">
        <v>301</v>
      </c>
      <c r="U369" s="3" t="n">
        <v>18</v>
      </c>
      <c r="V369" s="0" t="n">
        <v>6</v>
      </c>
      <c r="W369" s="0" t="n">
        <v>292</v>
      </c>
      <c r="X369" s="0"/>
      <c r="Y369" s="0" t="n">
        <v>4</v>
      </c>
      <c r="Z369" s="0" t="n">
        <v>1</v>
      </c>
      <c r="AB369" s="15"/>
      <c r="AC369" s="15"/>
      <c r="AD369" s="15"/>
      <c r="AE369" s="15"/>
      <c r="AF369" s="15"/>
      <c r="AG369" s="16"/>
      <c r="AH369" s="15"/>
      <c r="AI369" s="15"/>
    </row>
    <row r="370" customFormat="false" ht="13.8" hidden="false" customHeight="false" outlineLevel="0" collapsed="false">
      <c r="A370" s="24" t="s">
        <v>1447</v>
      </c>
      <c r="B370" s="24"/>
      <c r="C370" s="1" t="n">
        <v>17</v>
      </c>
      <c r="D370" s="1" t="n">
        <v>752</v>
      </c>
      <c r="E370" s="1" t="n">
        <v>14</v>
      </c>
      <c r="I370" s="2" t="n">
        <v>47</v>
      </c>
      <c r="J370" s="15" t="n">
        <v>11</v>
      </c>
      <c r="K370" s="15" t="n">
        <v>795</v>
      </c>
      <c r="L370" s="1" t="n">
        <v>1</v>
      </c>
      <c r="N370" s="1" t="n">
        <v>15</v>
      </c>
      <c r="O370" s="2" t="n">
        <v>48</v>
      </c>
      <c r="P370" s="15" t="n">
        <v>13</v>
      </c>
      <c r="Q370" s="15" t="n">
        <v>859</v>
      </c>
      <c r="R370" s="1" t="n">
        <v>1</v>
      </c>
      <c r="T370" s="1" t="n">
        <v>29</v>
      </c>
      <c r="U370" s="3" t="n">
        <v>52</v>
      </c>
      <c r="V370" s="0" t="n">
        <v>18</v>
      </c>
      <c r="W370" s="0" t="n">
        <v>834</v>
      </c>
      <c r="X370" s="0"/>
      <c r="Y370" s="0"/>
      <c r="Z370" s="0" t="n">
        <v>39</v>
      </c>
      <c r="AB370" s="15"/>
      <c r="AC370" s="15"/>
      <c r="AD370" s="15"/>
      <c r="AE370" s="15"/>
      <c r="AF370" s="15"/>
      <c r="AG370" s="16"/>
      <c r="AH370" s="15"/>
      <c r="AI370" s="15"/>
    </row>
    <row r="371" customFormat="false" ht="13.8" hidden="false" customHeight="false" outlineLevel="0" collapsed="false">
      <c r="A371" s="24" t="s">
        <v>1448</v>
      </c>
      <c r="B371" s="24"/>
      <c r="C371" s="1" t="n">
        <v>6</v>
      </c>
      <c r="D371" s="1" t="n">
        <v>1467</v>
      </c>
      <c r="I371" s="2" t="n">
        <v>48</v>
      </c>
      <c r="J371" s="15" t="n">
        <v>11</v>
      </c>
      <c r="K371" s="15" t="n">
        <v>1571</v>
      </c>
      <c r="N371" s="1" t="n">
        <v>2</v>
      </c>
      <c r="O371" s="2" t="n">
        <v>49</v>
      </c>
      <c r="P371" s="15" t="n">
        <v>12</v>
      </c>
      <c r="Q371" s="15" t="n">
        <v>1654</v>
      </c>
      <c r="U371" s="3" t="n">
        <v>45</v>
      </c>
      <c r="V371" s="0" t="n">
        <v>19</v>
      </c>
      <c r="W371" s="0" t="n">
        <v>1541</v>
      </c>
      <c r="X371" s="0" t="n">
        <v>3</v>
      </c>
      <c r="Y371" s="0"/>
      <c r="Z371" s="0" t="n">
        <v>2</v>
      </c>
      <c r="AB371" s="15"/>
      <c r="AC371" s="15"/>
      <c r="AD371" s="15"/>
      <c r="AE371" s="15"/>
      <c r="AF371" s="15"/>
      <c r="AG371" s="16"/>
      <c r="AH371" s="15"/>
      <c r="AI371" s="15"/>
    </row>
    <row r="372" customFormat="false" ht="13.8" hidden="false" customHeight="false" outlineLevel="0" collapsed="false">
      <c r="A372" s="24" t="s">
        <v>1449</v>
      </c>
      <c r="B372" s="24"/>
      <c r="C372" s="1" t="n">
        <v>6</v>
      </c>
      <c r="D372" s="1" t="n">
        <v>751</v>
      </c>
      <c r="E372" s="1" t="n">
        <v>1</v>
      </c>
      <c r="I372" s="2" t="n">
        <v>49</v>
      </c>
      <c r="J372" s="15" t="n">
        <v>13</v>
      </c>
      <c r="K372" s="15" t="n">
        <v>834</v>
      </c>
      <c r="L372" s="1" t="n">
        <v>2</v>
      </c>
      <c r="O372" s="2" t="n">
        <v>50</v>
      </c>
      <c r="P372" s="15" t="n">
        <v>16</v>
      </c>
      <c r="Q372" s="15" t="n">
        <v>888</v>
      </c>
      <c r="R372" s="1" t="n">
        <v>1</v>
      </c>
      <c r="T372" s="1" t="n">
        <v>3</v>
      </c>
      <c r="U372" s="3" t="n">
        <v>46</v>
      </c>
      <c r="V372" s="0" t="n">
        <v>23</v>
      </c>
      <c r="W372" s="0" t="n">
        <v>765</v>
      </c>
      <c r="X372" s="0" t="n">
        <v>7</v>
      </c>
      <c r="Y372" s="0"/>
      <c r="Z372" s="0" t="n">
        <v>1</v>
      </c>
      <c r="AB372" s="15"/>
      <c r="AC372" s="15"/>
      <c r="AD372" s="15"/>
      <c r="AE372" s="15"/>
      <c r="AF372" s="15"/>
      <c r="AG372" s="16"/>
      <c r="AH372" s="15"/>
      <c r="AI372" s="15"/>
    </row>
    <row r="373" customFormat="false" ht="13.8" hidden="false" customHeight="false" outlineLevel="0" collapsed="false">
      <c r="A373" s="24" t="s">
        <v>1450</v>
      </c>
      <c r="B373" s="24"/>
      <c r="C373" s="1" t="n">
        <v>1</v>
      </c>
      <c r="D373" s="1" t="n">
        <v>374</v>
      </c>
      <c r="I373" s="2" t="n">
        <v>50</v>
      </c>
      <c r="J373" s="15" t="n">
        <v>4</v>
      </c>
      <c r="K373" s="15" t="n">
        <v>433</v>
      </c>
      <c r="L373" s="1" t="n">
        <v>1</v>
      </c>
      <c r="O373" s="2" t="n">
        <v>51</v>
      </c>
      <c r="P373" s="15" t="n">
        <v>4</v>
      </c>
      <c r="Q373" s="15" t="n">
        <v>422</v>
      </c>
      <c r="R373" s="1" t="n">
        <v>1</v>
      </c>
      <c r="U373" s="3" t="n">
        <v>47</v>
      </c>
      <c r="V373" s="0" t="n">
        <v>20</v>
      </c>
      <c r="W373" s="0" t="n">
        <v>376</v>
      </c>
      <c r="X373" s="0"/>
      <c r="Y373" s="0" t="n">
        <v>3</v>
      </c>
      <c r="Z373" s="0"/>
      <c r="AB373" s="15"/>
      <c r="AC373" s="15"/>
      <c r="AD373" s="15"/>
      <c r="AE373" s="15"/>
      <c r="AF373" s="15"/>
      <c r="AG373" s="16"/>
      <c r="AH373" s="15"/>
      <c r="AI373" s="15"/>
    </row>
    <row r="374" customFormat="false" ht="13.8" hidden="false" customHeight="false" outlineLevel="0" collapsed="false">
      <c r="A374" s="24" t="s">
        <v>1451</v>
      </c>
      <c r="B374" s="24"/>
      <c r="C374" s="1" t="n">
        <v>1</v>
      </c>
      <c r="D374" s="1" t="n">
        <v>271</v>
      </c>
      <c r="G374" s="1" t="n">
        <v>42</v>
      </c>
      <c r="J374" s="15"/>
      <c r="K374" s="15"/>
      <c r="P374" s="15"/>
      <c r="Q374" s="15"/>
      <c r="V374" s="0"/>
      <c r="W374" s="0"/>
      <c r="X374" s="0"/>
      <c r="Y374" s="0"/>
      <c r="Z374" s="0"/>
      <c r="AB374" s="15"/>
      <c r="AC374" s="15"/>
      <c r="AD374" s="15"/>
      <c r="AE374" s="15"/>
      <c r="AF374" s="15"/>
      <c r="AG374" s="16"/>
      <c r="AH374" s="15"/>
      <c r="AI374" s="15"/>
    </row>
    <row r="375" customFormat="false" ht="13.8" hidden="false" customHeight="false" outlineLevel="0" collapsed="false">
      <c r="A375" s="24" t="s">
        <v>1452</v>
      </c>
      <c r="B375" s="24"/>
      <c r="C375" s="1" t="n">
        <v>3</v>
      </c>
      <c r="D375" s="1" t="n">
        <v>125</v>
      </c>
      <c r="F375" s="1" t="n">
        <v>4</v>
      </c>
      <c r="G375" s="1" t="n">
        <v>7</v>
      </c>
      <c r="I375" s="2" t="n">
        <v>51</v>
      </c>
      <c r="J375" s="15" t="n">
        <v>3</v>
      </c>
      <c r="K375" s="15" t="n">
        <v>127</v>
      </c>
      <c r="N375" s="1" t="n">
        <v>11</v>
      </c>
      <c r="O375" s="2" t="n">
        <v>52</v>
      </c>
      <c r="P375" s="15" t="n">
        <v>2</v>
      </c>
      <c r="Q375" s="15" t="n">
        <v>155</v>
      </c>
      <c r="R375" s="1" t="n">
        <v>1</v>
      </c>
      <c r="U375" s="3" t="n">
        <v>48</v>
      </c>
      <c r="V375" s="0" t="n">
        <v>2</v>
      </c>
      <c r="W375" s="0" t="n">
        <v>102</v>
      </c>
      <c r="X375" s="0"/>
      <c r="Y375" s="0"/>
      <c r="Z375" s="0" t="n">
        <v>18</v>
      </c>
      <c r="AB375" s="15"/>
      <c r="AC375" s="15"/>
      <c r="AD375" s="15"/>
      <c r="AE375" s="15"/>
      <c r="AF375" s="15"/>
      <c r="AG375" s="16"/>
      <c r="AH375" s="15"/>
      <c r="AI375" s="15"/>
    </row>
    <row r="376" customFormat="false" ht="13.8" hidden="false" customHeight="false" outlineLevel="0" collapsed="false">
      <c r="A376" s="24" t="s">
        <v>1453</v>
      </c>
      <c r="B376" s="24"/>
      <c r="D376" s="1" t="n">
        <v>521</v>
      </c>
      <c r="E376" s="1" t="n">
        <v>9</v>
      </c>
      <c r="I376" s="2" t="n">
        <v>37</v>
      </c>
      <c r="J376" s="15" t="n">
        <v>8</v>
      </c>
      <c r="K376" s="15" t="n">
        <v>563</v>
      </c>
      <c r="L376" s="1" t="n">
        <v>2</v>
      </c>
      <c r="O376" s="2" t="n">
        <v>39</v>
      </c>
      <c r="P376" s="15" t="n">
        <v>15</v>
      </c>
      <c r="Q376" s="15" t="n">
        <v>558</v>
      </c>
      <c r="R376" s="1" t="n">
        <v>13</v>
      </c>
      <c r="U376" s="3" t="n">
        <v>33</v>
      </c>
      <c r="V376" s="0" t="n">
        <v>2</v>
      </c>
      <c r="W376" s="0" t="n">
        <v>472</v>
      </c>
      <c r="X376" s="0" t="n">
        <v>11</v>
      </c>
      <c r="Y376" s="0"/>
      <c r="Z376" s="0"/>
      <c r="AB376" s="15"/>
      <c r="AC376" s="15"/>
      <c r="AD376" s="15"/>
      <c r="AE376" s="15"/>
      <c r="AF376" s="15"/>
      <c r="AG376" s="16"/>
      <c r="AH376" s="15"/>
      <c r="AI376" s="15"/>
    </row>
    <row r="377" customFormat="false" ht="13.8" hidden="false" customHeight="false" outlineLevel="0" collapsed="false">
      <c r="A377" s="24" t="s">
        <v>1454</v>
      </c>
      <c r="B377" s="24"/>
      <c r="C377" s="1" t="n">
        <v>24</v>
      </c>
      <c r="D377" s="1" t="n">
        <v>1237</v>
      </c>
      <c r="E377" s="1" t="n">
        <v>25</v>
      </c>
      <c r="F377" s="1" t="n">
        <v>1</v>
      </c>
      <c r="I377" s="2" t="n">
        <v>57</v>
      </c>
      <c r="J377" s="15" t="n">
        <v>68</v>
      </c>
      <c r="K377" s="15" t="n">
        <v>1153</v>
      </c>
      <c r="L377" s="1" t="n">
        <v>17</v>
      </c>
      <c r="M377" s="1" t="n">
        <v>1</v>
      </c>
      <c r="N377" s="1" t="n">
        <v>3</v>
      </c>
      <c r="O377" s="2" t="n">
        <v>57</v>
      </c>
      <c r="P377" s="15" t="n">
        <v>67</v>
      </c>
      <c r="Q377" s="15" t="n">
        <v>1067</v>
      </c>
      <c r="R377" s="1" t="n">
        <v>22</v>
      </c>
      <c r="S377" s="1" t="n">
        <v>2</v>
      </c>
      <c r="T377" s="1" t="n">
        <v>3</v>
      </c>
      <c r="U377" s="3" t="n">
        <v>53</v>
      </c>
      <c r="V377" s="0" t="n">
        <v>85</v>
      </c>
      <c r="W377" s="0" t="n">
        <v>924</v>
      </c>
      <c r="X377" s="0" t="n">
        <v>35</v>
      </c>
      <c r="Y377" s="0"/>
      <c r="Z377" s="0" t="n">
        <v>2</v>
      </c>
      <c r="AB377" s="15"/>
      <c r="AC377" s="15"/>
      <c r="AD377" s="15"/>
      <c r="AE377" s="15"/>
      <c r="AF377" s="15"/>
      <c r="AG377" s="16"/>
      <c r="AH377" s="15"/>
      <c r="AI377" s="15"/>
    </row>
    <row r="378" customFormat="false" ht="13.8" hidden="false" customHeight="false" outlineLevel="0" collapsed="false">
      <c r="A378" s="24" t="s">
        <v>1455</v>
      </c>
      <c r="B378" s="24"/>
      <c r="C378" s="1" t="n">
        <v>1</v>
      </c>
      <c r="D378" s="1" t="n">
        <v>289</v>
      </c>
      <c r="E378" s="1" t="n">
        <v>6</v>
      </c>
      <c r="I378" s="2" t="n">
        <v>41</v>
      </c>
      <c r="J378" s="15" t="n">
        <v>5</v>
      </c>
      <c r="K378" s="15" t="n">
        <v>292</v>
      </c>
      <c r="L378" s="1" t="n">
        <v>4</v>
      </c>
      <c r="O378" s="2" t="n">
        <v>42</v>
      </c>
      <c r="P378" s="15" t="n">
        <v>13</v>
      </c>
      <c r="Q378" s="15" t="n">
        <v>280</v>
      </c>
      <c r="R378" s="1" t="n">
        <v>3</v>
      </c>
      <c r="U378" s="3" t="n">
        <v>38</v>
      </c>
      <c r="V378" s="0" t="n">
        <v>12</v>
      </c>
      <c r="W378" s="0" t="n">
        <v>262</v>
      </c>
      <c r="X378" s="0" t="n">
        <v>1</v>
      </c>
      <c r="Y378" s="0"/>
      <c r="Z378" s="0"/>
      <c r="AB378" s="15"/>
      <c r="AC378" s="15"/>
      <c r="AD378" s="15"/>
      <c r="AE378" s="15"/>
      <c r="AF378" s="15"/>
      <c r="AG378" s="16"/>
      <c r="AH378" s="15"/>
      <c r="AI378" s="15"/>
    </row>
    <row r="379" customFormat="false" ht="23.85" hidden="false" customHeight="false" outlineLevel="0" collapsed="false">
      <c r="A379" s="24" t="s">
        <v>1456</v>
      </c>
      <c r="B379" s="24"/>
      <c r="C379" s="1" t="n">
        <v>1</v>
      </c>
      <c r="D379" s="1" t="n">
        <v>224</v>
      </c>
      <c r="I379" s="2" t="n">
        <v>28</v>
      </c>
      <c r="J379" s="15"/>
      <c r="K379" s="15" t="n">
        <v>299</v>
      </c>
      <c r="O379" s="2" t="n">
        <v>28</v>
      </c>
      <c r="P379" s="15" t="n">
        <v>1</v>
      </c>
      <c r="Q379" s="15" t="n">
        <v>312</v>
      </c>
      <c r="U379" s="3" t="n">
        <v>23</v>
      </c>
      <c r="V379" s="0" t="n">
        <v>2</v>
      </c>
      <c r="W379" s="0" t="n">
        <v>316</v>
      </c>
      <c r="X379" s="0"/>
      <c r="Y379" s="0"/>
      <c r="Z379" s="0" t="n">
        <v>1</v>
      </c>
      <c r="AB379" s="15"/>
      <c r="AC379" s="15"/>
      <c r="AD379" s="15"/>
      <c r="AE379" s="15"/>
      <c r="AF379" s="15"/>
      <c r="AG379" s="16"/>
      <c r="AH379" s="15"/>
      <c r="AI379" s="15"/>
    </row>
    <row r="380" customFormat="false" ht="23.85" hidden="false" customHeight="false" outlineLevel="0" collapsed="false">
      <c r="A380" s="24" t="s">
        <v>1457</v>
      </c>
      <c r="B380" s="24"/>
      <c r="C380" s="1" t="n">
        <v>21</v>
      </c>
      <c r="D380" s="1" t="n">
        <v>2105</v>
      </c>
      <c r="E380" s="1" t="n">
        <v>14</v>
      </c>
      <c r="I380" s="2" t="n">
        <v>35</v>
      </c>
      <c r="J380" s="15" t="n">
        <v>60</v>
      </c>
      <c r="K380" s="15" t="n">
        <v>2099</v>
      </c>
      <c r="L380" s="1" t="n">
        <v>29</v>
      </c>
      <c r="N380" s="1" t="n">
        <v>2</v>
      </c>
      <c r="O380" s="2" t="n">
        <v>36</v>
      </c>
      <c r="P380" s="15" t="n">
        <v>82</v>
      </c>
      <c r="Q380" s="15" t="n">
        <v>2056</v>
      </c>
      <c r="R380" s="1" t="n">
        <v>16</v>
      </c>
      <c r="S380" s="1" t="n">
        <v>1</v>
      </c>
      <c r="T380" s="1" t="n">
        <v>1</v>
      </c>
      <c r="U380" s="3" t="n">
        <v>30</v>
      </c>
      <c r="V380" s="0" t="n">
        <v>208</v>
      </c>
      <c r="W380" s="0" t="n">
        <v>1931</v>
      </c>
      <c r="X380" s="0" t="n">
        <v>23</v>
      </c>
      <c r="Y380" s="0" t="n">
        <v>5</v>
      </c>
      <c r="Z380" s="0" t="n">
        <v>1</v>
      </c>
      <c r="AB380" s="15"/>
      <c r="AC380" s="15"/>
      <c r="AD380" s="15"/>
      <c r="AE380" s="15"/>
      <c r="AF380" s="15"/>
      <c r="AG380" s="16"/>
      <c r="AH380" s="15"/>
      <c r="AI380" s="15"/>
    </row>
    <row r="381" customFormat="false" ht="13.8" hidden="false" customHeight="false" outlineLevel="0" collapsed="false">
      <c r="A381" s="24" t="s">
        <v>1458</v>
      </c>
      <c r="B381" s="24"/>
      <c r="C381" s="1" t="n">
        <v>3</v>
      </c>
      <c r="D381" s="1" t="n">
        <v>127</v>
      </c>
      <c r="I381" s="2" t="n">
        <v>52</v>
      </c>
      <c r="J381" s="15" t="n">
        <v>1</v>
      </c>
      <c r="K381" s="15" t="n">
        <v>119</v>
      </c>
      <c r="O381" s="2" t="n">
        <v>54</v>
      </c>
      <c r="P381" s="15" t="n">
        <v>1</v>
      </c>
      <c r="Q381" s="15" t="n">
        <v>128</v>
      </c>
      <c r="U381" s="3" t="n">
        <v>50</v>
      </c>
      <c r="V381" s="0"/>
      <c r="W381" s="0" t="n">
        <v>120</v>
      </c>
      <c r="X381" s="0"/>
      <c r="Y381" s="0"/>
      <c r="Z381" s="0"/>
      <c r="AB381" s="15"/>
      <c r="AC381" s="15"/>
      <c r="AD381" s="15"/>
      <c r="AE381" s="15"/>
      <c r="AF381" s="15"/>
      <c r="AG381" s="16"/>
      <c r="AH381" s="15"/>
      <c r="AI381" s="15"/>
    </row>
    <row r="382" customFormat="false" ht="13.8" hidden="false" customHeight="false" outlineLevel="0" collapsed="false">
      <c r="A382" s="24" t="s">
        <v>1459</v>
      </c>
      <c r="B382" s="24"/>
      <c r="C382" s="1" t="n">
        <v>351</v>
      </c>
      <c r="D382" s="1" t="n">
        <v>19</v>
      </c>
      <c r="E382" s="1" t="n">
        <v>4</v>
      </c>
      <c r="I382" s="2" t="n">
        <v>42</v>
      </c>
      <c r="J382" s="15" t="n">
        <v>356</v>
      </c>
      <c r="K382" s="15" t="n">
        <v>22</v>
      </c>
      <c r="L382" s="1" t="n">
        <v>3</v>
      </c>
      <c r="O382" s="2" t="n">
        <v>43</v>
      </c>
      <c r="P382" s="15" t="n">
        <v>318</v>
      </c>
      <c r="Q382" s="15" t="n">
        <v>12</v>
      </c>
      <c r="R382" s="1" t="n">
        <v>1</v>
      </c>
      <c r="U382" s="3" t="n">
        <v>39</v>
      </c>
      <c r="V382" s="0" t="n">
        <v>317</v>
      </c>
      <c r="W382" s="0" t="n">
        <v>16</v>
      </c>
      <c r="X382" s="0"/>
      <c r="Y382" s="0"/>
      <c r="Z382" s="0"/>
      <c r="AB382" s="15"/>
      <c r="AC382" s="15"/>
      <c r="AD382" s="15"/>
      <c r="AE382" s="15"/>
      <c r="AF382" s="15"/>
      <c r="AG382" s="16"/>
      <c r="AH382" s="15"/>
      <c r="AI382" s="15"/>
    </row>
    <row r="383" customFormat="false" ht="13.8" hidden="false" customHeight="false" outlineLevel="0" collapsed="false">
      <c r="A383" s="24" t="s">
        <v>1460</v>
      </c>
      <c r="B383" s="24"/>
      <c r="C383" s="1" t="n">
        <v>6</v>
      </c>
      <c r="D383" s="1" t="n">
        <v>476</v>
      </c>
      <c r="E383" s="1" t="n">
        <v>4</v>
      </c>
      <c r="I383" s="2" t="n">
        <v>53</v>
      </c>
      <c r="J383" s="15" t="n">
        <v>19</v>
      </c>
      <c r="K383" s="15" t="n">
        <v>510</v>
      </c>
      <c r="L383" s="1" t="n">
        <v>6</v>
      </c>
      <c r="N383" s="1" t="n">
        <v>3</v>
      </c>
      <c r="O383" s="2" t="n">
        <v>55</v>
      </c>
      <c r="P383" s="15" t="n">
        <v>12</v>
      </c>
      <c r="Q383" s="15" t="n">
        <v>476</v>
      </c>
      <c r="R383" s="1" t="n">
        <v>7</v>
      </c>
      <c r="T383" s="1" t="n">
        <v>5</v>
      </c>
      <c r="U383" s="3" t="n">
        <v>51</v>
      </c>
      <c r="V383" s="0" t="n">
        <v>20</v>
      </c>
      <c r="W383" s="0" t="n">
        <v>423</v>
      </c>
      <c r="X383" s="0" t="n">
        <v>5</v>
      </c>
      <c r="Y383" s="0"/>
      <c r="Z383" s="0"/>
      <c r="AB383" s="15"/>
      <c r="AC383" s="15"/>
      <c r="AD383" s="15"/>
      <c r="AE383" s="15"/>
      <c r="AF383" s="15"/>
      <c r="AG383" s="16"/>
      <c r="AH383" s="15"/>
      <c r="AI383" s="15"/>
    </row>
    <row r="384" customFormat="false" ht="13.8" hidden="false" customHeight="false" outlineLevel="0" collapsed="false">
      <c r="A384" s="24" t="s">
        <v>1461</v>
      </c>
      <c r="B384" s="24"/>
      <c r="C384" s="1" t="n">
        <v>2</v>
      </c>
      <c r="D384" s="1" t="n">
        <v>246</v>
      </c>
      <c r="E384" s="1" t="n">
        <v>8</v>
      </c>
      <c r="I384" s="2" t="n">
        <v>54</v>
      </c>
      <c r="J384" s="15" t="n">
        <v>42</v>
      </c>
      <c r="K384" s="15" t="n">
        <v>259</v>
      </c>
      <c r="O384" s="2" t="n">
        <v>56</v>
      </c>
      <c r="P384" s="15" t="n">
        <v>1</v>
      </c>
      <c r="Q384" s="15" t="n">
        <v>312</v>
      </c>
      <c r="R384" s="1" t="n">
        <v>2</v>
      </c>
      <c r="T384" s="1" t="n">
        <v>1</v>
      </c>
      <c r="U384" s="3" t="n">
        <v>54</v>
      </c>
      <c r="V384" s="0" t="n">
        <v>9</v>
      </c>
      <c r="W384" s="0" t="n">
        <v>295</v>
      </c>
      <c r="X384" s="0" t="n">
        <v>1</v>
      </c>
      <c r="Y384" s="0"/>
      <c r="Z384" s="0"/>
      <c r="AB384" s="15"/>
      <c r="AC384" s="15"/>
      <c r="AD384" s="15"/>
      <c r="AE384" s="15"/>
      <c r="AF384" s="15"/>
      <c r="AG384" s="16"/>
      <c r="AH384" s="15"/>
      <c r="AI384" s="15"/>
    </row>
    <row r="385" customFormat="false" ht="13.8" hidden="false" customHeight="false" outlineLevel="0" collapsed="false">
      <c r="A385" s="24" t="s">
        <v>1462</v>
      </c>
      <c r="B385" s="24"/>
      <c r="C385" s="1" t="n">
        <v>3</v>
      </c>
      <c r="D385" s="1" t="n">
        <v>485</v>
      </c>
      <c r="I385" s="2" t="n">
        <v>55</v>
      </c>
      <c r="J385" s="15" t="n">
        <v>5</v>
      </c>
      <c r="K385" s="15" t="n">
        <v>171</v>
      </c>
      <c r="O385" s="2" t="n">
        <v>30</v>
      </c>
      <c r="P385" s="15" t="n">
        <v>8</v>
      </c>
      <c r="Q385" s="15" t="n">
        <v>493</v>
      </c>
      <c r="T385" s="1" t="n">
        <v>116</v>
      </c>
      <c r="U385" s="3" t="n">
        <v>24</v>
      </c>
      <c r="V385" s="0" t="n">
        <v>5</v>
      </c>
      <c r="W385" s="0" t="n">
        <v>482</v>
      </c>
      <c r="X385" s="0"/>
      <c r="Y385" s="0"/>
      <c r="Z385" s="0" t="n">
        <v>114</v>
      </c>
      <c r="AB385" s="15"/>
      <c r="AC385" s="15"/>
      <c r="AD385" s="15"/>
      <c r="AE385" s="15"/>
      <c r="AF385" s="15"/>
      <c r="AG385" s="16"/>
      <c r="AH385" s="15"/>
      <c r="AI385" s="15"/>
    </row>
    <row r="386" customFormat="false" ht="13.8" hidden="false" customHeight="false" outlineLevel="0" collapsed="false">
      <c r="A386" s="24" t="s">
        <v>1463</v>
      </c>
      <c r="B386" s="24"/>
      <c r="C386" s="1" t="n">
        <v>2</v>
      </c>
      <c r="D386" s="1" t="n">
        <v>149</v>
      </c>
      <c r="I386" s="2" t="n">
        <v>56</v>
      </c>
      <c r="J386" s="15" t="n">
        <v>3</v>
      </c>
      <c r="K386" s="15" t="n">
        <v>516</v>
      </c>
      <c r="L386" s="1" t="n">
        <v>1</v>
      </c>
      <c r="M386" s="1" t="n">
        <v>1</v>
      </c>
      <c r="N386" s="1" t="n">
        <v>85</v>
      </c>
      <c r="O386" s="2" t="n">
        <v>53</v>
      </c>
      <c r="P386" s="15" t="n">
        <v>6</v>
      </c>
      <c r="Q386" s="15" t="n">
        <v>183</v>
      </c>
      <c r="R386" s="1" t="n">
        <v>1</v>
      </c>
      <c r="T386" s="1" t="n">
        <v>1</v>
      </c>
      <c r="U386" s="3" t="n">
        <v>49</v>
      </c>
      <c r="V386" s="0" t="n">
        <v>4</v>
      </c>
      <c r="W386" s="0" t="n">
        <v>161</v>
      </c>
      <c r="X386" s="0" t="n">
        <v>1</v>
      </c>
      <c r="Y386" s="0"/>
      <c r="Z386" s="0"/>
      <c r="AB386" s="15"/>
      <c r="AC386" s="15"/>
      <c r="AD386" s="15"/>
      <c r="AE386" s="15"/>
      <c r="AF386" s="15"/>
      <c r="AG386" s="16"/>
      <c r="AH386" s="15"/>
      <c r="AI386" s="15"/>
    </row>
    <row r="387" customFormat="false" ht="13.8" hidden="false" customHeight="false" outlineLevel="0" collapsed="false">
      <c r="A387" s="24" t="s">
        <v>1464</v>
      </c>
      <c r="B387" s="24"/>
      <c r="D387" s="1" t="n">
        <v>514</v>
      </c>
      <c r="G387" s="1" t="n">
        <v>6</v>
      </c>
      <c r="I387" s="2" t="n">
        <v>58</v>
      </c>
      <c r="J387" s="15" t="n">
        <v>4</v>
      </c>
      <c r="K387" s="15" t="n">
        <v>576</v>
      </c>
      <c r="L387" s="1" t="n">
        <v>2</v>
      </c>
      <c r="N387" s="1" t="n">
        <v>10</v>
      </c>
      <c r="O387" s="2" t="n">
        <v>58</v>
      </c>
      <c r="P387" s="15" t="n">
        <v>7</v>
      </c>
      <c r="Q387" s="15" t="n">
        <v>576</v>
      </c>
      <c r="R387" s="1" t="n">
        <v>4</v>
      </c>
      <c r="S387" s="1" t="n">
        <v>2</v>
      </c>
      <c r="T387" s="1" t="n">
        <v>11</v>
      </c>
      <c r="U387" s="3" t="n">
        <v>59</v>
      </c>
      <c r="V387" s="0" t="n">
        <v>1</v>
      </c>
      <c r="W387" s="0" t="n">
        <v>532</v>
      </c>
      <c r="X387" s="0" t="n">
        <v>2</v>
      </c>
      <c r="Y387" s="0" t="n">
        <v>1</v>
      </c>
      <c r="Z387" s="0" t="n">
        <v>14</v>
      </c>
      <c r="AB387" s="15"/>
      <c r="AC387" s="15"/>
      <c r="AD387" s="15"/>
      <c r="AE387" s="15"/>
      <c r="AF387" s="15"/>
      <c r="AG387" s="16"/>
      <c r="AH387" s="15"/>
      <c r="AI387" s="15"/>
    </row>
    <row r="388" customFormat="false" ht="13.8" hidden="false" customHeight="false" outlineLevel="0" collapsed="false">
      <c r="A388" s="24" t="s">
        <v>1465</v>
      </c>
      <c r="B388" s="24"/>
      <c r="C388" s="1" t="n">
        <v>8</v>
      </c>
      <c r="D388" s="1" t="n">
        <v>520</v>
      </c>
      <c r="E388" s="1" t="n">
        <v>2</v>
      </c>
      <c r="G388" s="1" t="n">
        <v>8</v>
      </c>
      <c r="I388" s="2" t="n">
        <v>59</v>
      </c>
      <c r="J388" s="15" t="n">
        <v>19</v>
      </c>
      <c r="K388" s="15" t="n">
        <v>517</v>
      </c>
      <c r="L388" s="1" t="n">
        <v>2</v>
      </c>
      <c r="N388" s="1" t="n">
        <v>10</v>
      </c>
      <c r="O388" s="2" t="n">
        <v>59</v>
      </c>
      <c r="P388" s="15" t="n">
        <v>11</v>
      </c>
      <c r="Q388" s="15" t="n">
        <v>514</v>
      </c>
      <c r="T388" s="1" t="n">
        <v>13</v>
      </c>
      <c r="U388" s="3" t="n">
        <v>60</v>
      </c>
      <c r="V388" s="0" t="n">
        <v>19</v>
      </c>
      <c r="W388" s="0" t="n">
        <v>501</v>
      </c>
      <c r="X388" s="0"/>
      <c r="Y388" s="0"/>
      <c r="Z388" s="0" t="n">
        <v>17</v>
      </c>
      <c r="AB388" s="15"/>
      <c r="AC388" s="15"/>
      <c r="AD388" s="15"/>
      <c r="AE388" s="15"/>
      <c r="AF388" s="15"/>
      <c r="AG388" s="16"/>
      <c r="AH388" s="15"/>
      <c r="AI388" s="15"/>
    </row>
    <row r="389" customFormat="false" ht="13.8" hidden="false" customHeight="false" outlineLevel="0" collapsed="false">
      <c r="A389" s="24" t="s">
        <v>1466</v>
      </c>
      <c r="B389" s="24"/>
      <c r="C389" s="1" t="n">
        <v>72</v>
      </c>
      <c r="D389" s="1" t="n">
        <v>836</v>
      </c>
      <c r="E389" s="1" t="n">
        <v>2</v>
      </c>
      <c r="I389" s="2" t="n">
        <v>60</v>
      </c>
      <c r="J389" s="15" t="n">
        <v>84</v>
      </c>
      <c r="K389" s="15" t="n">
        <v>922</v>
      </c>
      <c r="L389" s="1" t="n">
        <v>8</v>
      </c>
      <c r="O389" s="2" t="n">
        <v>60</v>
      </c>
      <c r="P389" s="15" t="n">
        <v>107</v>
      </c>
      <c r="Q389" s="15" t="n">
        <v>894</v>
      </c>
      <c r="R389" s="1" t="n">
        <v>2</v>
      </c>
      <c r="T389" s="1" t="n">
        <v>4</v>
      </c>
      <c r="U389" s="3" t="n">
        <v>58</v>
      </c>
      <c r="V389" s="0" t="n">
        <v>212</v>
      </c>
      <c r="W389" s="0" t="n">
        <v>759</v>
      </c>
      <c r="X389" s="0" t="n">
        <v>10</v>
      </c>
      <c r="Y389" s="0" t="n">
        <v>9</v>
      </c>
      <c r="Z389" s="0" t="n">
        <v>7</v>
      </c>
      <c r="AB389" s="15"/>
      <c r="AC389" s="15"/>
      <c r="AD389" s="15"/>
      <c r="AE389" s="15"/>
      <c r="AF389" s="15"/>
      <c r="AG389" s="16"/>
      <c r="AH389" s="15"/>
      <c r="AI389" s="15"/>
    </row>
    <row r="390" customFormat="false" ht="13.8" hidden="false" customHeight="false" outlineLevel="0" collapsed="false">
      <c r="A390" s="24" t="s">
        <v>1467</v>
      </c>
      <c r="B390" s="24"/>
      <c r="I390" s="2" t="n">
        <v>23</v>
      </c>
      <c r="J390" s="15"/>
      <c r="K390" s="15" t="n">
        <v>550</v>
      </c>
      <c r="L390" s="1" t="n">
        <v>3</v>
      </c>
      <c r="N390" s="1" t="n">
        <v>18</v>
      </c>
      <c r="O390" s="2" t="n">
        <v>23</v>
      </c>
      <c r="P390" s="15" t="n">
        <v>1</v>
      </c>
      <c r="Q390" s="15" t="n">
        <v>547</v>
      </c>
      <c r="R390" s="1" t="n">
        <v>2</v>
      </c>
      <c r="T390" s="1" t="n">
        <v>27</v>
      </c>
      <c r="U390" s="3" t="n">
        <v>19</v>
      </c>
      <c r="V390" s="0" t="n">
        <v>2</v>
      </c>
      <c r="W390" s="0" t="n">
        <v>486</v>
      </c>
      <c r="X390" s="0" t="n">
        <v>2</v>
      </c>
      <c r="Y390" s="0"/>
      <c r="Z390" s="0" t="n">
        <v>29</v>
      </c>
      <c r="AB390" s="15"/>
      <c r="AC390" s="15"/>
      <c r="AD390" s="15"/>
      <c r="AE390" s="15"/>
      <c r="AF390" s="15"/>
      <c r="AG390" s="16"/>
      <c r="AH390" s="15"/>
      <c r="AI390" s="15"/>
    </row>
    <row r="391" customFormat="false" ht="13.8" hidden="false" customHeight="false" outlineLevel="0" collapsed="false">
      <c r="A391" s="24"/>
      <c r="B391" s="24"/>
      <c r="J391" s="15"/>
      <c r="K391" s="15"/>
      <c r="P391" s="15"/>
      <c r="Q391" s="15"/>
      <c r="V391" s="0"/>
      <c r="W391" s="0"/>
      <c r="X391" s="0"/>
      <c r="Y391" s="0"/>
      <c r="Z391" s="0"/>
      <c r="AB391" s="15"/>
      <c r="AC391" s="15"/>
      <c r="AD391" s="15"/>
      <c r="AE391" s="15"/>
      <c r="AF391" s="15"/>
      <c r="AG391" s="16"/>
      <c r="AH391" s="15"/>
      <c r="AI391" s="15"/>
    </row>
    <row r="392" customFormat="false" ht="13.8" hidden="false" customHeight="false" outlineLevel="0" collapsed="false">
      <c r="A392" s="24" t="s">
        <v>1468</v>
      </c>
      <c r="B392" s="24"/>
      <c r="C392" s="1" t="n">
        <v>1458</v>
      </c>
      <c r="D392" s="1" t="n">
        <v>5290</v>
      </c>
      <c r="E392" s="1" t="n">
        <v>191</v>
      </c>
      <c r="F392" s="1" t="n">
        <v>19</v>
      </c>
      <c r="G392" s="1" t="n">
        <v>10</v>
      </c>
      <c r="H392" s="1" t="n">
        <v>106</v>
      </c>
      <c r="J392" s="15" t="n">
        <v>3197</v>
      </c>
      <c r="K392" s="15" t="n">
        <v>3679</v>
      </c>
      <c r="L392" s="1" t="n">
        <v>141</v>
      </c>
      <c r="M392" s="1" t="n">
        <v>2</v>
      </c>
      <c r="N392" s="1" t="n">
        <f aca="false">1+5+51</f>
        <v>57</v>
      </c>
      <c r="P392" s="15" t="n">
        <v>3575</v>
      </c>
      <c r="Q392" s="15" t="n">
        <v>4146</v>
      </c>
      <c r="R392" s="1" t="n">
        <v>144</v>
      </c>
      <c r="S392" s="1" t="n">
        <v>8</v>
      </c>
      <c r="T392" s="1" t="n">
        <v>57</v>
      </c>
      <c r="V392" s="0" t="n">
        <v>5134</v>
      </c>
      <c r="W392" s="0" t="n">
        <v>3066</v>
      </c>
      <c r="X392" s="0" t="n">
        <v>139</v>
      </c>
      <c r="Y392" s="0" t="n">
        <v>8</v>
      </c>
      <c r="Z392" s="0" t="n">
        <v>76</v>
      </c>
      <c r="AB392" s="15"/>
      <c r="AC392" s="15"/>
      <c r="AD392" s="15"/>
      <c r="AE392" s="15"/>
      <c r="AF392" s="15"/>
      <c r="AG392" s="16"/>
      <c r="AH392" s="15"/>
      <c r="AI392" s="15"/>
    </row>
    <row r="393" customFormat="false" ht="13.8" hidden="false" customHeight="false" outlineLevel="0" collapsed="false">
      <c r="A393" s="24" t="s">
        <v>1469</v>
      </c>
      <c r="B393" s="24" t="n">
        <v>1</v>
      </c>
      <c r="C393" s="1" t="n">
        <v>9119</v>
      </c>
      <c r="D393" s="1" t="n">
        <v>1167</v>
      </c>
      <c r="E393" s="1" t="n">
        <v>60</v>
      </c>
      <c r="F393" s="1" t="n">
        <v>15</v>
      </c>
      <c r="G393" s="1" t="n">
        <v>47</v>
      </c>
      <c r="H393" s="1" t="n">
        <v>57</v>
      </c>
      <c r="J393" s="15" t="n">
        <v>14568</v>
      </c>
      <c r="K393" s="15" t="n">
        <v>1299</v>
      </c>
      <c r="L393" s="1" t="n">
        <v>113</v>
      </c>
      <c r="M393" s="1" t="n">
        <v>25</v>
      </c>
      <c r="N393" s="1" t="n">
        <v>128</v>
      </c>
      <c r="P393" s="15" t="n">
        <v>22478</v>
      </c>
      <c r="Q393" s="15" t="n">
        <v>1729</v>
      </c>
      <c r="R393" s="1" t="n">
        <v>200</v>
      </c>
      <c r="S393" s="1" t="n">
        <v>93</v>
      </c>
      <c r="T393" s="1" t="n">
        <v>251</v>
      </c>
      <c r="V393" s="0" t="n">
        <v>29087</v>
      </c>
      <c r="W393" s="0" t="n">
        <v>1354</v>
      </c>
      <c r="X393" s="0" t="n">
        <v>169</v>
      </c>
      <c r="Y393" s="0" t="n">
        <v>71</v>
      </c>
      <c r="Z393" s="0" t="n">
        <v>266</v>
      </c>
      <c r="AB393" s="15"/>
      <c r="AC393" s="15"/>
      <c r="AD393" s="15"/>
      <c r="AE393" s="15"/>
      <c r="AF393" s="15"/>
      <c r="AG393" s="16"/>
      <c r="AH393" s="15"/>
      <c r="AI393" s="15"/>
    </row>
    <row r="394" customFormat="false" ht="13.8" hidden="false" customHeight="false" outlineLevel="0" collapsed="false">
      <c r="A394" s="24"/>
      <c r="B394" s="24"/>
      <c r="J394" s="15"/>
      <c r="K394" s="15"/>
      <c r="P394" s="15"/>
      <c r="Q394" s="15"/>
      <c r="V394" s="0"/>
      <c r="W394" s="0"/>
      <c r="X394" s="0"/>
      <c r="Y394" s="0"/>
      <c r="Z394" s="0"/>
      <c r="AB394" s="15"/>
      <c r="AC394" s="15"/>
      <c r="AD394" s="15"/>
      <c r="AE394" s="15"/>
      <c r="AF394" s="15"/>
      <c r="AG394" s="16"/>
      <c r="AH394" s="15"/>
      <c r="AI394" s="15"/>
    </row>
    <row r="395" customFormat="false" ht="13.8" hidden="false" customHeight="false" outlineLevel="0" collapsed="false">
      <c r="A395" s="15" t="s">
        <v>171</v>
      </c>
      <c r="B395" s="15"/>
      <c r="C395" s="1" t="n">
        <f aca="false">SUM(C6:C390)/2</f>
        <v>67368</v>
      </c>
      <c r="D395" s="1" t="n">
        <f aca="false">SUM(D6:D390)/2</f>
        <v>108094</v>
      </c>
      <c r="E395" s="1" t="n">
        <f aca="false">SUM(E6:E390)/2</f>
        <v>15904</v>
      </c>
      <c r="F395" s="1" t="n">
        <f aca="false">SUM(F6:F390)/2</f>
        <v>137</v>
      </c>
      <c r="G395" s="1" t="n">
        <f aca="false">SUM(G6:G390)/2</f>
        <v>8964</v>
      </c>
      <c r="H395" s="1" t="n">
        <f aca="false">SUM(H6:H390)/2</f>
        <v>51</v>
      </c>
      <c r="I395" s="1" t="n">
        <f aca="false">SUM(I6:I228)/2</f>
        <v>7217.5</v>
      </c>
      <c r="J395" s="1" t="n">
        <f aca="false">SUM(J6:J390)/2</f>
        <v>76138</v>
      </c>
      <c r="K395" s="1" t="n">
        <f aca="false">SUM(K6:K390)/2</f>
        <v>117371</v>
      </c>
      <c r="L395" s="1" t="n">
        <f aca="false">SUM(L6:L390)/2</f>
        <v>17905</v>
      </c>
      <c r="M395" s="1" t="n">
        <f aca="false">SUM(M6:M390)/2</f>
        <v>183</v>
      </c>
      <c r="N395" s="1" t="n">
        <f aca="false">SUM(N6:N390)/2</f>
        <v>10583</v>
      </c>
      <c r="O395" s="1" t="n">
        <f aca="false">SUM(O6:O228)/2</f>
        <v>7217</v>
      </c>
      <c r="P395" s="1" t="n">
        <f aca="false">SUM(P6:P390)/2</f>
        <v>84805</v>
      </c>
      <c r="Q395" s="1" t="n">
        <f aca="false">SUM(Q6:Q390)/2</f>
        <v>116892</v>
      </c>
      <c r="R395" s="1" t="n">
        <f aca="false">SUM(R6:R390)/2</f>
        <v>17536</v>
      </c>
      <c r="S395" s="1" t="n">
        <f aca="false">SUM(S6:S390)/2</f>
        <v>114</v>
      </c>
      <c r="T395" s="1" t="n">
        <f aca="false">SUM(T6:T390)/2</f>
        <v>11068</v>
      </c>
      <c r="U395" s="1" t="n">
        <f aca="false">SUM(U6:U390)/2</f>
        <v>9367</v>
      </c>
      <c r="V395" s="1" t="n">
        <f aca="false">SUM(V6:V390)/2</f>
        <v>94952</v>
      </c>
      <c r="W395" s="1" t="n">
        <f aca="false">SUM(W6:W390)/2</f>
        <v>110360</v>
      </c>
      <c r="X395" s="1" t="n">
        <f aca="false">SUM(X6:X390)/2</f>
        <v>15901</v>
      </c>
      <c r="Y395" s="1" t="n">
        <f aca="false">SUM(Y6:Y390)/2</f>
        <v>146</v>
      </c>
      <c r="Z395" s="1" t="n">
        <f aca="false">SUM(Z6:Z390)/2</f>
        <v>12004</v>
      </c>
      <c r="AB395" s="15"/>
      <c r="AC395" s="15"/>
      <c r="AD395" s="15"/>
      <c r="AE395" s="15"/>
      <c r="AF395" s="15"/>
      <c r="AG395" s="16"/>
    </row>
    <row r="396" customFormat="false" ht="13.8" hidden="false" customHeight="false" outlineLevel="0" collapsed="false">
      <c r="A396" s="15" t="s">
        <v>172</v>
      </c>
      <c r="B396" s="15"/>
      <c r="C396" s="1" t="n">
        <f aca="false">C395/SUM($C395:$H395)</f>
        <v>0.335969838119271</v>
      </c>
      <c r="D396" s="1" t="n">
        <f aca="false">D395/SUM($C395:$H395)</f>
        <v>0.53907379886095</v>
      </c>
      <c r="E396" s="1" t="n">
        <f aca="false">E395/SUM($C395:$H395)</f>
        <v>0.0793145752501022</v>
      </c>
      <c r="F396" s="1" t="n">
        <f aca="false">F395/SUM($C395:$H395)</f>
        <v>0.000683230433178069</v>
      </c>
      <c r="G396" s="1" t="n">
        <f aca="false">G395/SUM($C395:$H395)</f>
        <v>0.0447042160803519</v>
      </c>
      <c r="H396" s="1" t="n">
        <f aca="false">H395/SUM($C395:$H395)</f>
        <v>0.00025434125614658</v>
      </c>
      <c r="J396" s="1" t="n">
        <f aca="false">J395/SUM($V395:$Z395)</f>
        <v>0.326264232119059</v>
      </c>
      <c r="K396" s="1" t="n">
        <f aca="false">K395/SUM($V395:$Z395)</f>
        <v>0.50295462434062</v>
      </c>
      <c r="L396" s="1" t="n">
        <f aca="false">L395/SUM($V395:$Z395)</f>
        <v>0.0767259591280537</v>
      </c>
      <c r="M396" s="1" t="n">
        <f aca="false">M395/SUM($V395:$Z395)</f>
        <v>0.000784186010635791</v>
      </c>
      <c r="N396" s="1" t="n">
        <f aca="false">N395/SUM($V395:$Z395)</f>
        <v>0.045349948363708</v>
      </c>
      <c r="P396" s="1" t="n">
        <f aca="false">P395/SUM($V395:$Z395)</f>
        <v>0.363403795803105</v>
      </c>
      <c r="Q396" s="1" t="n">
        <f aca="false">Q395/SUM($V395:$Z395)</f>
        <v>0.500902028170704</v>
      </c>
      <c r="R396" s="1" t="n">
        <f aca="false">R395/SUM($V395:$Z395)</f>
        <v>0.0751447315984111</v>
      </c>
      <c r="S396" s="1" t="n">
        <f aca="false">S395/SUM($V395:$Z395)</f>
        <v>0.000488509318100984</v>
      </c>
      <c r="T396" s="1" t="n">
        <f aca="false">T395/SUM($V395:$Z395)</f>
        <v>0.0474282555503657</v>
      </c>
      <c r="V396" s="1" t="n">
        <f aca="false">V395/SUM($V395:$Z395)</f>
        <v>0.40688541028355</v>
      </c>
      <c r="W396" s="1" t="n">
        <f aca="false">W395/SUM($V395:$Z395)</f>
        <v>0.472911301277409</v>
      </c>
      <c r="X396" s="1" t="n">
        <f aca="false">X395/SUM($V395:$Z395)</f>
        <v>0.0681384795361733</v>
      </c>
      <c r="Y396" s="1" t="n">
        <f aca="false">Y395/SUM($V395:$Z395)</f>
        <v>0.000625634740725822</v>
      </c>
      <c r="Z396" s="1" t="n">
        <f aca="false">Z395/SUM($V395:$Z395)</f>
        <v>0.0514391741621422</v>
      </c>
      <c r="AB396" s="15"/>
      <c r="AC396" s="15"/>
      <c r="AD396" s="15"/>
      <c r="AE396" s="15"/>
      <c r="AF396" s="15"/>
      <c r="AG396" s="16"/>
    </row>
    <row r="397" customFormat="false" ht="13.8" hidden="false" customHeight="false" outlineLevel="0" collapsed="false">
      <c r="A397" s="15"/>
      <c r="B397" s="15"/>
      <c r="J397" s="15"/>
      <c r="K397" s="15"/>
      <c r="P397" s="15"/>
      <c r="Q397" s="15"/>
      <c r="V397" s="15"/>
      <c r="W397" s="15"/>
      <c r="X397" s="15"/>
      <c r="Y397" s="15"/>
      <c r="Z397" s="15"/>
      <c r="AB397" s="15"/>
      <c r="AC397" s="15"/>
      <c r="AD397" s="15"/>
      <c r="AE397" s="15"/>
      <c r="AF397" s="15"/>
      <c r="AG397" s="16"/>
    </row>
    <row r="398" customFormat="false" ht="13.8" hidden="false" customHeight="false" outlineLevel="0" collapsed="false">
      <c r="A398" s="15"/>
      <c r="B398" s="15"/>
      <c r="C398" s="1" t="n">
        <f aca="false">C334+C374</f>
        <v>1</v>
      </c>
      <c r="D398" s="1" t="n">
        <f aca="false">D334+D374</f>
        <v>712</v>
      </c>
      <c r="E398" s="1" t="n">
        <f aca="false">E334+E374</f>
        <v>5</v>
      </c>
      <c r="F398" s="1" t="n">
        <f aca="false">F334+F374</f>
        <v>0</v>
      </c>
      <c r="G398" s="1" t="n">
        <f aca="false">G334+G374</f>
        <v>42</v>
      </c>
      <c r="H398" s="1" t="n">
        <f aca="false">H334+H374</f>
        <v>0</v>
      </c>
      <c r="I398" s="1" t="n">
        <f aca="false">I334+I374</f>
        <v>7</v>
      </c>
      <c r="J398" s="1" t="n">
        <f aca="false">J334+J374</f>
        <v>0</v>
      </c>
      <c r="K398" s="1" t="n">
        <f aca="false">K334+K374</f>
        <v>283</v>
      </c>
      <c r="L398" s="1" t="n">
        <f aca="false">L334+L374</f>
        <v>0</v>
      </c>
      <c r="M398" s="1" t="n">
        <f aca="false">M334+M374</f>
        <v>0</v>
      </c>
      <c r="N398" s="1" t="n">
        <f aca="false">N334+N374</f>
        <v>26</v>
      </c>
      <c r="O398" s="1" t="n">
        <f aca="false">O334+O374</f>
        <v>7</v>
      </c>
      <c r="P398" s="1" t="n">
        <f aca="false">P334+P374</f>
        <v>1</v>
      </c>
      <c r="Q398" s="1" t="n">
        <f aca="false">Q334+Q374</f>
        <v>308</v>
      </c>
      <c r="R398" s="1" t="n">
        <f aca="false">R334+R374</f>
        <v>1</v>
      </c>
      <c r="S398" s="1" t="n">
        <f aca="false">S334+S374</f>
        <v>0</v>
      </c>
      <c r="T398" s="1" t="n">
        <f aca="false">T334+T374</f>
        <v>67</v>
      </c>
      <c r="U398" s="1" t="n">
        <f aca="false">U334+U374</f>
        <v>6</v>
      </c>
      <c r="V398" s="1" t="n">
        <f aca="false">V334+V374</f>
        <v>3</v>
      </c>
      <c r="W398" s="1" t="n">
        <f aca="false">W334+W374</f>
        <v>280</v>
      </c>
      <c r="X398" s="1" t="n">
        <f aca="false">X334+X374</f>
        <v>0</v>
      </c>
      <c r="Y398" s="1" t="n">
        <f aca="false">Y334+Y374</f>
        <v>1</v>
      </c>
      <c r="Z398" s="1" t="n">
        <f aca="false">Z334+Z374</f>
        <v>105</v>
      </c>
      <c r="AB398" s="15"/>
      <c r="AC398" s="15"/>
      <c r="AD398" s="15"/>
      <c r="AE398" s="15"/>
      <c r="AF398" s="15"/>
      <c r="AG398" s="16"/>
    </row>
    <row r="399" customFormat="false" ht="13.8" hidden="false" customHeight="false" outlineLevel="0" collapsed="false">
      <c r="A399" s="15"/>
      <c r="B399" s="15"/>
      <c r="J399" s="15"/>
      <c r="K399" s="15"/>
      <c r="P399" s="15"/>
      <c r="Q399" s="15"/>
      <c r="V399" s="15"/>
      <c r="W399" s="15"/>
      <c r="X399" s="15"/>
      <c r="Y399" s="15"/>
      <c r="Z399" s="15"/>
      <c r="AB399" s="15"/>
      <c r="AC399" s="15"/>
      <c r="AD399" s="15"/>
      <c r="AE399" s="15"/>
      <c r="AF399" s="15"/>
      <c r="AG399" s="16"/>
    </row>
    <row r="401" customFormat="false" ht="13.8" hidden="false" customHeight="false" outlineLevel="0" collapsed="false">
      <c r="A401" s="15"/>
      <c r="B401" s="15"/>
      <c r="J401" s="15"/>
      <c r="K401" s="15"/>
      <c r="P401" s="15"/>
      <c r="Q401" s="15"/>
      <c r="V401" s="15"/>
      <c r="W401" s="15"/>
      <c r="X401" s="15"/>
      <c r="Y401" s="15"/>
      <c r="Z401" s="15"/>
      <c r="AB401" s="15"/>
      <c r="AC401" s="15"/>
      <c r="AD401" s="15"/>
      <c r="AE401" s="15"/>
      <c r="AF401" s="15"/>
      <c r="AG401" s="16"/>
      <c r="AH401" s="15"/>
      <c r="AI401" s="15"/>
    </row>
    <row r="402" customFormat="false" ht="13.8" hidden="false" customHeight="false" outlineLevel="0" collapsed="false">
      <c r="A402" s="15"/>
      <c r="B402" s="15"/>
      <c r="J402" s="15"/>
      <c r="K402" s="15"/>
      <c r="P402" s="15"/>
      <c r="Q402" s="15"/>
      <c r="V402" s="15"/>
      <c r="W402" s="15"/>
      <c r="X402" s="15"/>
      <c r="Y402" s="15"/>
      <c r="Z402" s="15"/>
      <c r="AB402" s="15"/>
      <c r="AC402" s="15"/>
      <c r="AD402" s="15"/>
      <c r="AE402" s="15"/>
      <c r="AF402" s="15"/>
      <c r="AG402" s="16"/>
    </row>
    <row r="403" customFormat="false" ht="13.8" hidden="false" customHeight="false" outlineLevel="0" collapsed="false">
      <c r="A403" s="15"/>
      <c r="B403" s="15"/>
      <c r="J403" s="15"/>
      <c r="K403" s="15"/>
      <c r="P403" s="15"/>
      <c r="Q403" s="15"/>
      <c r="V403" s="15"/>
      <c r="W403" s="15"/>
      <c r="X403" s="15"/>
      <c r="Y403" s="15"/>
      <c r="Z403" s="15"/>
      <c r="AB403" s="15"/>
      <c r="AC403" s="15"/>
      <c r="AD403" s="15"/>
      <c r="AE403" s="15"/>
      <c r="AF403" s="15"/>
      <c r="AG403" s="16"/>
    </row>
    <row r="404" customFormat="false" ht="13.8" hidden="false" customHeight="false" outlineLevel="0" collapsed="false">
      <c r="A404" s="15"/>
      <c r="B404" s="15"/>
      <c r="J404" s="15"/>
      <c r="K404" s="15"/>
      <c r="P404" s="15"/>
      <c r="Q404" s="15"/>
      <c r="V404" s="15"/>
      <c r="W404" s="15"/>
      <c r="X404" s="15"/>
      <c r="Y404" s="15"/>
      <c r="Z404" s="15"/>
      <c r="AB404" s="15"/>
      <c r="AC404" s="15"/>
      <c r="AD404" s="15"/>
      <c r="AE404" s="15"/>
      <c r="AF404" s="15"/>
      <c r="AG404" s="16"/>
    </row>
    <row r="405" customFormat="false" ht="13.8" hidden="false" customHeight="false" outlineLevel="0" collapsed="false">
      <c r="A405" s="15"/>
      <c r="B405" s="15"/>
      <c r="J405" s="15"/>
      <c r="K405" s="15"/>
      <c r="P405" s="15"/>
      <c r="Q405" s="15"/>
      <c r="V405" s="15"/>
      <c r="W405" s="15"/>
      <c r="X405" s="15"/>
      <c r="Y405" s="15"/>
      <c r="Z405" s="15"/>
      <c r="AB405" s="15"/>
      <c r="AC405" s="15"/>
      <c r="AD405" s="15"/>
      <c r="AE405" s="15"/>
      <c r="AF405" s="15"/>
      <c r="AG405" s="16"/>
    </row>
  </sheetData>
  <mergeCells count="6">
    <mergeCell ref="C1:F1"/>
    <mergeCell ref="J1:M1"/>
    <mergeCell ref="P1:S1"/>
    <mergeCell ref="V1:Y1"/>
    <mergeCell ref="AB1:AE1"/>
    <mergeCell ref="AH1:A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47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6" activeCellId="0" sqref="A26"/>
    </sheetView>
  </sheetViews>
  <sheetFormatPr defaultRowHeight="13.8" zeroHeight="false" outlineLevelRow="0" outlineLevelCol="0"/>
  <cols>
    <col collapsed="false" customWidth="true" hidden="false" outlineLevel="0" max="1" min="1" style="1" width="29.63"/>
    <col collapsed="false" customWidth="true" hidden="true" outlineLevel="0" max="3" min="2" style="1" width="37.98"/>
    <col collapsed="false" customWidth="true" hidden="true" outlineLevel="0" max="5" min="4" style="36" width="37.98"/>
    <col collapsed="false" customWidth="true" hidden="false" outlineLevel="0" max="6" min="6" style="1" width="11.18"/>
    <col collapsed="false" customWidth="true" hidden="false" outlineLevel="0" max="7" min="7" style="1" width="8.72"/>
    <col collapsed="false" customWidth="true" hidden="false" outlineLevel="0" max="8" min="8" style="1" width="15.81"/>
    <col collapsed="false" customWidth="true" hidden="false" outlineLevel="0" max="9" min="9" style="1" width="8.72"/>
    <col collapsed="false" customWidth="true" hidden="false" outlineLevel="0" max="10" min="10" style="1" width="10.73"/>
    <col collapsed="false" customWidth="true" hidden="false" outlineLevel="0" max="11" min="11" style="1" width="10.99"/>
    <col collapsed="false" customWidth="true" hidden="false" outlineLevel="0" max="12" min="12" style="2" width="2.54"/>
    <col collapsed="false" customWidth="true" hidden="false" outlineLevel="0" max="15" min="13" style="1" width="8.72"/>
    <col collapsed="false" customWidth="true" hidden="false" outlineLevel="0" max="17" min="16" style="1" width="8.82"/>
    <col collapsed="false" customWidth="true" hidden="false" outlineLevel="0" max="18" min="18" style="2" width="2.54"/>
    <col collapsed="false" customWidth="true" hidden="false" outlineLevel="0" max="21" min="19" style="1" width="8.72"/>
    <col collapsed="false" customWidth="true" hidden="false" outlineLevel="0" max="23" min="22" style="1" width="8.82"/>
    <col collapsed="false" customWidth="true" hidden="false" outlineLevel="0" max="24" min="24" style="3" width="2.18"/>
    <col collapsed="false" customWidth="true" hidden="false" outlineLevel="0" max="25" min="25" style="1" width="10.46"/>
    <col collapsed="false" customWidth="true" hidden="false" outlineLevel="0" max="27" min="26" style="1" width="8.72"/>
    <col collapsed="false" customWidth="true" hidden="false" outlineLevel="0" max="28" min="28" style="1" width="9.18"/>
    <col collapsed="false" customWidth="true" hidden="false" outlineLevel="0" max="29" min="29" style="1" width="16.72"/>
    <col collapsed="false" customWidth="true" hidden="false" outlineLevel="0" max="30" min="30" style="4" width="2.18"/>
    <col collapsed="false" customWidth="true" hidden="false" outlineLevel="0" max="33" min="31" style="1" width="8.72"/>
    <col collapsed="false" customWidth="true" hidden="false" outlineLevel="0" max="35" min="34" style="1" width="8.82"/>
    <col collapsed="false" customWidth="true" hidden="false" outlineLevel="0" max="36" min="36" style="3" width="2.18"/>
    <col collapsed="false" customWidth="true" hidden="false" outlineLevel="0" max="42" min="37" style="1" width="8.72"/>
    <col collapsed="false" customWidth="true" hidden="false" outlineLevel="0" max="1025" min="43" style="0" width="8.72"/>
  </cols>
  <sheetData>
    <row r="1" customFormat="false" ht="13.8" hidden="false" customHeight="false" outlineLevel="0" collapsed="false">
      <c r="B1" s="1" t="s">
        <v>211</v>
      </c>
      <c r="C1" s="1" t="s">
        <v>212</v>
      </c>
      <c r="D1" s="36" t="s">
        <v>213</v>
      </c>
      <c r="E1" s="36" t="s">
        <v>214</v>
      </c>
      <c r="F1" s="5" t="n">
        <v>1881</v>
      </c>
      <c r="G1" s="5"/>
      <c r="H1" s="5"/>
      <c r="I1" s="5"/>
      <c r="J1" s="6"/>
      <c r="K1" s="6"/>
      <c r="L1" s="7"/>
      <c r="M1" s="5" t="n">
        <v>1891</v>
      </c>
      <c r="N1" s="5"/>
      <c r="O1" s="5"/>
      <c r="P1" s="5"/>
      <c r="Q1" s="6"/>
      <c r="R1" s="7"/>
      <c r="S1" s="5" t="n">
        <v>1900</v>
      </c>
      <c r="T1" s="5"/>
      <c r="U1" s="5"/>
      <c r="V1" s="5"/>
      <c r="W1" s="6"/>
      <c r="X1" s="8"/>
      <c r="Y1" s="5" t="n">
        <v>1910</v>
      </c>
      <c r="Z1" s="5"/>
      <c r="AA1" s="5"/>
      <c r="AB1" s="5"/>
      <c r="AC1" s="6"/>
      <c r="AD1" s="9"/>
      <c r="AE1" s="5" t="n">
        <v>1920</v>
      </c>
      <c r="AF1" s="5"/>
      <c r="AG1" s="5"/>
      <c r="AH1" s="5"/>
      <c r="AI1" s="6"/>
      <c r="AJ1" s="8"/>
      <c r="AK1" s="5" t="n">
        <v>1930</v>
      </c>
      <c r="AL1" s="5"/>
      <c r="AM1" s="5"/>
      <c r="AN1" s="5"/>
    </row>
    <row r="2" customFormat="false" ht="13.8" hidden="false" customHeight="false" outlineLevel="0" collapsed="false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6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6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6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6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7</v>
      </c>
      <c r="AP2" s="1" t="s">
        <v>6</v>
      </c>
    </row>
    <row r="3" customFormat="false" ht="13.8" hidden="false" customHeight="false" outlineLevel="0" collapsed="false">
      <c r="H3" s="10"/>
      <c r="I3" s="10"/>
      <c r="J3" s="10"/>
      <c r="K3" s="10"/>
      <c r="L3" s="11"/>
      <c r="R3" s="11"/>
    </row>
    <row r="5" customFormat="false" ht="13.8" hidden="false" customHeight="false" outlineLevel="0" collapsed="false">
      <c r="A5" s="12" t="s">
        <v>1470</v>
      </c>
      <c r="B5" s="12"/>
      <c r="C5" s="12"/>
      <c r="D5" s="29"/>
      <c r="E5" s="29"/>
    </row>
    <row r="6" customFormat="false" ht="13.8" hidden="false" customHeight="false" outlineLevel="0" collapsed="false">
      <c r="A6" s="12" t="s">
        <v>1471</v>
      </c>
      <c r="B6" s="12"/>
      <c r="C6" s="12"/>
      <c r="D6" s="29"/>
      <c r="E6" s="29"/>
      <c r="F6" s="1" t="n">
        <f aca="false">SUM(F7:F33)</f>
        <v>10397</v>
      </c>
      <c r="G6" s="1" t="n">
        <f aca="false">SUM(G7:G33)</f>
        <v>19032</v>
      </c>
      <c r="H6" s="1" t="n">
        <f aca="false">SUM(H7:H33)</f>
        <v>972</v>
      </c>
      <c r="I6" s="1" t="n">
        <f aca="false">SUM(I7:I33)</f>
        <v>143</v>
      </c>
      <c r="J6" s="1" t="n">
        <f aca="false">SUM(J7:J33)</f>
        <v>0</v>
      </c>
      <c r="K6" s="1" t="n">
        <f aca="false">SUM(K7:K33)</f>
        <v>221</v>
      </c>
      <c r="M6" s="1" t="n">
        <f aca="false">SUM(M7:M34)</f>
        <v>15956</v>
      </c>
      <c r="N6" s="1" t="n">
        <f aca="false">SUM(N7:N34)</f>
        <v>18555</v>
      </c>
      <c r="O6" s="1" t="n">
        <f aca="false">SUM(O7:O34)</f>
        <v>974</v>
      </c>
      <c r="P6" s="1" t="n">
        <f aca="false">SUM(P7:P34)</f>
        <v>204</v>
      </c>
      <c r="Q6" s="1" t="n">
        <f aca="false">SUM(Q7:Q34)</f>
        <v>210</v>
      </c>
      <c r="S6" s="1" t="n">
        <f aca="false">SUM(S7:S34)</f>
        <v>18444</v>
      </c>
      <c r="T6" s="1" t="n">
        <f aca="false">SUM(T7:T34)</f>
        <v>17988</v>
      </c>
      <c r="U6" s="1" t="n">
        <f aca="false">SUM(U7:U34)</f>
        <v>982</v>
      </c>
      <c r="V6" s="1" t="n">
        <f aca="false">SUM(V7:V34)</f>
        <v>138</v>
      </c>
      <c r="W6" s="1" t="n">
        <f aca="false">SUM(W7:W34)</f>
        <v>0</v>
      </c>
      <c r="Y6" s="1" t="n">
        <f aca="false">SUM(Y7:Y34)</f>
        <v>23412</v>
      </c>
      <c r="Z6" s="42" t="n">
        <f aca="false">SUM(Z7:Z34)</f>
        <v>16484</v>
      </c>
      <c r="AA6" s="42" t="n">
        <f aca="false">SUM(AA7:AA34)</f>
        <v>947</v>
      </c>
      <c r="AB6" s="1" t="n">
        <f aca="false">SUM(AB7:AB34)</f>
        <v>190</v>
      </c>
      <c r="AC6" s="1" t="n">
        <f aca="false">SUM(AC7:AC34)</f>
        <v>0</v>
      </c>
      <c r="AD6" s="41"/>
      <c r="AE6" s="42" t="n">
        <f aca="false">SUM(AE7:AE34)</f>
        <v>25698</v>
      </c>
      <c r="AF6" s="42" t="n">
        <f aca="false">SUM(AF7:AF34)</f>
        <v>14829</v>
      </c>
      <c r="AG6" s="42" t="n">
        <f aca="false">SUM(AG7:AG34)</f>
        <v>1001</v>
      </c>
      <c r="AH6" s="42" t="n">
        <f aca="false">SUM(AH7:AH34)</f>
        <v>84</v>
      </c>
      <c r="AI6" s="1" t="n">
        <f aca="false">SUM(AI7:AI34)</f>
        <v>0</v>
      </c>
    </row>
    <row r="7" customFormat="false" ht="13.8" hidden="false" customHeight="false" outlineLevel="0" collapsed="false">
      <c r="A7" s="1" t="s">
        <v>1472</v>
      </c>
      <c r="D7" s="30" t="n">
        <f aca="false">([1]generell!$C$2-C7)/[1]generell!$G$8*[1]generell!$F$9+1</f>
        <v>2544.14336088946</v>
      </c>
      <c r="E7" s="30" t="n">
        <f aca="false">(B7-[1]generell!$B$5)/[1]generell!$G$10*[1]generell!$F$11+1</f>
        <v>-664.886979371647</v>
      </c>
      <c r="F7" s="1" t="n">
        <v>225</v>
      </c>
      <c r="G7" s="1" t="n">
        <v>7</v>
      </c>
      <c r="H7" s="1" t="n">
        <v>1</v>
      </c>
      <c r="L7" s="2" t="n">
        <v>1</v>
      </c>
      <c r="M7" s="1" t="n">
        <v>232</v>
      </c>
      <c r="N7" s="1" t="n">
        <v>18</v>
      </c>
      <c r="O7" s="1" t="n">
        <v>10</v>
      </c>
      <c r="Q7" s="1" t="n">
        <v>2</v>
      </c>
      <c r="S7" s="1" t="n">
        <v>249</v>
      </c>
      <c r="T7" s="1" t="n">
        <v>6</v>
      </c>
      <c r="U7" s="1" t="n">
        <v>0</v>
      </c>
      <c r="V7" s="1" t="n">
        <v>7</v>
      </c>
      <c r="Y7" s="1" t="n">
        <v>248</v>
      </c>
      <c r="Z7" s="1" t="n">
        <v>0</v>
      </c>
      <c r="AA7" s="1" t="n">
        <v>0</v>
      </c>
      <c r="AB7" s="1" t="n">
        <v>2</v>
      </c>
      <c r="AE7" s="1" t="n">
        <v>265</v>
      </c>
      <c r="AF7" s="1" t="n">
        <v>4</v>
      </c>
      <c r="AG7" s="1" t="n">
        <v>0</v>
      </c>
      <c r="AH7" s="1" t="n">
        <v>3</v>
      </c>
    </row>
    <row r="8" customFormat="false" ht="13.8" hidden="false" customHeight="false" outlineLevel="0" collapsed="false">
      <c r="A8" s="1" t="s">
        <v>1473</v>
      </c>
      <c r="D8" s="30"/>
      <c r="E8" s="30"/>
      <c r="AE8" s="1" t="n">
        <v>647</v>
      </c>
      <c r="AF8" s="1" t="n">
        <v>8</v>
      </c>
      <c r="AG8" s="1" t="n">
        <v>1</v>
      </c>
      <c r="AH8" s="1" t="n">
        <v>1</v>
      </c>
    </row>
    <row r="9" customFormat="false" ht="13.8" hidden="false" customHeight="false" outlineLevel="0" collapsed="false">
      <c r="A9" s="1" t="s">
        <v>1474</v>
      </c>
      <c r="D9" s="30"/>
      <c r="E9" s="30"/>
      <c r="L9" s="2" t="n">
        <v>2</v>
      </c>
      <c r="M9" s="1" t="n">
        <v>776</v>
      </c>
      <c r="N9" s="1" t="n">
        <v>3</v>
      </c>
      <c r="O9" s="1" t="n">
        <v>0</v>
      </c>
      <c r="P9" s="1" t="n">
        <v>5</v>
      </c>
      <c r="Q9" s="1" t="n">
        <v>2</v>
      </c>
      <c r="S9" s="1" t="n">
        <v>793</v>
      </c>
      <c r="T9" s="1" t="n">
        <v>5</v>
      </c>
      <c r="U9" s="1" t="n">
        <v>0</v>
      </c>
      <c r="V9" s="1" t="n">
        <v>5</v>
      </c>
      <c r="Y9" s="1" t="n">
        <v>825</v>
      </c>
      <c r="Z9" s="1" t="n">
        <v>1</v>
      </c>
      <c r="AA9" s="1" t="n">
        <v>0</v>
      </c>
      <c r="AB9" s="1" t="n">
        <v>2</v>
      </c>
      <c r="AE9" s="1" t="n">
        <v>891</v>
      </c>
      <c r="AF9" s="1" t="n">
        <v>2</v>
      </c>
      <c r="AG9" s="1" t="n">
        <v>0</v>
      </c>
      <c r="AH9" s="1" t="n">
        <v>0</v>
      </c>
    </row>
    <row r="10" customFormat="false" ht="13.8" hidden="false" customHeight="false" outlineLevel="0" collapsed="false">
      <c r="A10" s="1" t="s">
        <v>1475</v>
      </c>
      <c r="D10" s="30"/>
      <c r="E10" s="30"/>
      <c r="AE10" s="1" t="n">
        <v>390</v>
      </c>
      <c r="AF10" s="1" t="n">
        <v>1</v>
      </c>
      <c r="AG10" s="1" t="n">
        <v>0</v>
      </c>
      <c r="AH10" s="1" t="n">
        <v>0</v>
      </c>
    </row>
    <row r="11" customFormat="false" ht="13.8" hidden="false" customHeight="false" outlineLevel="0" collapsed="false">
      <c r="A11" s="1" t="s">
        <v>1476</v>
      </c>
      <c r="D11" s="30" t="n">
        <f aca="false">([1]generell!$C$2-C11)/[1]generell!$G$8*[1]generell!$F$9+1</f>
        <v>2544.14336088946</v>
      </c>
      <c r="E11" s="30" t="n">
        <f aca="false">(B11-[1]generell!$B$5)/[1]generell!$G$10*[1]generell!$F$11+1</f>
        <v>-664.886979371647</v>
      </c>
      <c r="F11" s="1" t="n">
        <v>278</v>
      </c>
      <c r="G11" s="1" t="n">
        <v>14</v>
      </c>
      <c r="H11" s="1" t="n">
        <v>0</v>
      </c>
      <c r="L11" s="2" t="n">
        <v>3</v>
      </c>
      <c r="M11" s="1" t="n">
        <v>295</v>
      </c>
      <c r="N11" s="1" t="n">
        <v>16</v>
      </c>
      <c r="O11" s="1" t="n">
        <v>1</v>
      </c>
      <c r="S11" s="1" t="n">
        <v>279</v>
      </c>
      <c r="T11" s="1" t="n">
        <v>12</v>
      </c>
      <c r="U11" s="1" t="n">
        <v>0</v>
      </c>
      <c r="V11" s="1" t="n">
        <v>2</v>
      </c>
      <c r="Y11" s="1" t="n">
        <v>314</v>
      </c>
      <c r="Z11" s="1" t="n">
        <v>2</v>
      </c>
      <c r="AA11" s="1" t="n">
        <v>0</v>
      </c>
      <c r="AB11" s="1" t="n">
        <v>0</v>
      </c>
      <c r="AE11" s="1" t="n">
        <v>312</v>
      </c>
      <c r="AF11" s="1" t="n">
        <v>4</v>
      </c>
      <c r="AG11" s="1" t="n">
        <v>0</v>
      </c>
      <c r="AH11" s="1" t="n">
        <v>0</v>
      </c>
    </row>
    <row r="12" customFormat="false" ht="13.8" hidden="false" customHeight="false" outlineLevel="0" collapsed="false">
      <c r="A12" s="1" t="s">
        <v>1477</v>
      </c>
      <c r="D12" s="30" t="n">
        <f aca="false">([1]generell!$C$2-C12)/[1]generell!$G$8*[1]generell!$F$9+1</f>
        <v>2544.14336088946</v>
      </c>
      <c r="E12" s="30" t="n">
        <f aca="false">(B12-[1]generell!$B$5)/[1]generell!$G$10*[1]generell!$F$11+1</f>
        <v>-664.886979371647</v>
      </c>
      <c r="F12" s="1" t="n">
        <v>1541</v>
      </c>
      <c r="G12" s="1" t="n">
        <v>59</v>
      </c>
      <c r="H12" s="1" t="n">
        <v>10</v>
      </c>
      <c r="I12" s="1" t="n">
        <v>6</v>
      </c>
      <c r="L12" s="2" t="n">
        <v>4</v>
      </c>
      <c r="M12" s="1" t="n">
        <v>1709</v>
      </c>
      <c r="N12" s="1" t="n">
        <v>64</v>
      </c>
      <c r="P12" s="1" t="n">
        <v>1</v>
      </c>
      <c r="Q12" s="1" t="n">
        <v>5</v>
      </c>
      <c r="S12" s="1" t="n">
        <v>1649</v>
      </c>
      <c r="T12" s="1" t="n">
        <v>20</v>
      </c>
      <c r="U12" s="1" t="n">
        <v>2</v>
      </c>
      <c r="V12" s="1" t="n">
        <v>0</v>
      </c>
      <c r="Y12" s="1" t="n">
        <v>1919</v>
      </c>
      <c r="Z12" s="1" t="n">
        <v>22</v>
      </c>
      <c r="AA12" s="1" t="n">
        <v>1</v>
      </c>
      <c r="AB12" s="1" t="n">
        <v>0</v>
      </c>
      <c r="AE12" s="1" t="n">
        <v>1852</v>
      </c>
      <c r="AF12" s="1" t="n">
        <v>23</v>
      </c>
      <c r="AG12" s="1" t="n">
        <v>2</v>
      </c>
      <c r="AH12" s="1" t="n">
        <v>2</v>
      </c>
    </row>
    <row r="13" customFormat="false" ht="13.8" hidden="false" customHeight="false" outlineLevel="0" collapsed="false">
      <c r="A13" s="1" t="s">
        <v>1478</v>
      </c>
      <c r="D13" s="30" t="n">
        <f aca="false">([1]generell!$C$2-C13)/[1]generell!$G$8*[1]generell!$F$9+1</f>
        <v>2544.14336088946</v>
      </c>
      <c r="E13" s="30" t="n">
        <f aca="false">(B13-[1]generell!$B$5)/[1]generell!$G$10*[1]generell!$F$11+1</f>
        <v>-664.886979371647</v>
      </c>
      <c r="F13" s="1" t="n">
        <v>61</v>
      </c>
      <c r="G13" s="1" t="n">
        <v>738</v>
      </c>
      <c r="H13" s="1" t="n">
        <v>16</v>
      </c>
      <c r="I13" s="1" t="n">
        <v>1</v>
      </c>
      <c r="L13" s="2" t="n">
        <v>6</v>
      </c>
      <c r="M13" s="1" t="n">
        <v>85</v>
      </c>
      <c r="N13" s="1" t="n">
        <v>665</v>
      </c>
      <c r="O13" s="1" t="n">
        <v>2</v>
      </c>
      <c r="P13" s="1" t="n">
        <v>1</v>
      </c>
      <c r="S13" s="1" t="n">
        <v>55</v>
      </c>
      <c r="T13" s="1" t="n">
        <v>713</v>
      </c>
      <c r="U13" s="1" t="n">
        <v>5</v>
      </c>
      <c r="V13" s="1" t="n">
        <v>1</v>
      </c>
      <c r="Y13" s="1" t="n">
        <v>85</v>
      </c>
      <c r="Z13" s="1" t="n">
        <v>768</v>
      </c>
      <c r="AA13" s="1" t="n">
        <v>2</v>
      </c>
      <c r="AB13" s="1" t="n">
        <v>2</v>
      </c>
      <c r="AE13" s="1" t="n">
        <v>72</v>
      </c>
      <c r="AF13" s="1" t="n">
        <v>818</v>
      </c>
      <c r="AG13" s="1" t="n">
        <v>8</v>
      </c>
      <c r="AH13" s="1" t="n">
        <v>1</v>
      </c>
    </row>
    <row r="14" customFormat="false" ht="13.8" hidden="false" customHeight="false" outlineLevel="0" collapsed="false">
      <c r="A14" s="1" t="s">
        <v>1479</v>
      </c>
      <c r="D14" s="30" t="n">
        <f aca="false">([1]generell!$C$2-C14)/[1]generell!$G$8*[1]generell!$F$9+1</f>
        <v>2544.14336088946</v>
      </c>
      <c r="E14" s="30" t="n">
        <f aca="false">(B14-[1]generell!$B$5)/[1]generell!$G$10*[1]generell!$F$11+1</f>
        <v>-664.886979371647</v>
      </c>
      <c r="F14" s="1" t="n">
        <v>90</v>
      </c>
      <c r="G14" s="1" t="n">
        <v>55</v>
      </c>
      <c r="H14" s="1" t="n">
        <v>797</v>
      </c>
      <c r="L14" s="2" t="n">
        <v>5</v>
      </c>
      <c r="M14" s="1" t="n">
        <v>118</v>
      </c>
      <c r="N14" s="1" t="n">
        <v>66</v>
      </c>
      <c r="O14" s="1" t="n">
        <v>784</v>
      </c>
      <c r="P14" s="1" t="n">
        <v>5</v>
      </c>
      <c r="Q14" s="1" t="n">
        <v>6</v>
      </c>
      <c r="S14" s="1" t="n">
        <v>135</v>
      </c>
      <c r="T14" s="1" t="n">
        <v>27</v>
      </c>
      <c r="U14" s="1" t="n">
        <v>841</v>
      </c>
      <c r="V14" s="1" t="n">
        <v>1</v>
      </c>
      <c r="Y14" s="1" t="n">
        <v>156</v>
      </c>
      <c r="Z14" s="1" t="n">
        <v>21</v>
      </c>
      <c r="AA14" s="1" t="n">
        <v>812</v>
      </c>
      <c r="AB14" s="1" t="n">
        <v>1</v>
      </c>
      <c r="AE14" s="1" t="n">
        <v>165</v>
      </c>
      <c r="AF14" s="1" t="n">
        <v>15</v>
      </c>
      <c r="AG14" s="1" t="n">
        <v>811</v>
      </c>
      <c r="AH14" s="1" t="n">
        <v>0</v>
      </c>
    </row>
    <row r="15" customFormat="false" ht="13.8" hidden="false" customHeight="false" outlineLevel="0" collapsed="false">
      <c r="A15" s="1" t="s">
        <v>1480</v>
      </c>
      <c r="D15" s="30" t="n">
        <f aca="false">([1]generell!$C$2-C15)/[1]generell!$G$8*[1]generell!$F$9+1</f>
        <v>2544.14336088946</v>
      </c>
      <c r="E15" s="30" t="n">
        <f aca="false">(B15-[1]generell!$B$5)/[1]generell!$G$10*[1]generell!$F$11+1</f>
        <v>-664.886979371647</v>
      </c>
      <c r="F15" s="1" t="n">
        <v>50</v>
      </c>
      <c r="G15" s="1" t="n">
        <v>495</v>
      </c>
      <c r="H15" s="1" t="n">
        <v>41</v>
      </c>
      <c r="L15" s="2" t="n">
        <v>12</v>
      </c>
      <c r="M15" s="1" t="n">
        <v>221</v>
      </c>
      <c r="N15" s="1" t="n">
        <v>489</v>
      </c>
      <c r="O15" s="1" t="n">
        <v>24</v>
      </c>
      <c r="Q15" s="1" t="n">
        <v>2</v>
      </c>
      <c r="S15" s="1" t="n">
        <v>235</v>
      </c>
      <c r="T15" s="1" t="n">
        <v>495</v>
      </c>
      <c r="U15" s="1" t="n">
        <v>24</v>
      </c>
      <c r="V15" s="1" t="n">
        <v>0</v>
      </c>
      <c r="Y15" s="1" t="n">
        <v>338</v>
      </c>
      <c r="Z15" s="1" t="n">
        <v>409</v>
      </c>
      <c r="AA15" s="1" t="n">
        <v>24</v>
      </c>
      <c r="AB15" s="1" t="n">
        <v>0</v>
      </c>
      <c r="AE15" s="1" t="n">
        <v>352</v>
      </c>
      <c r="AF15" s="1" t="n">
        <v>398</v>
      </c>
      <c r="AG15" s="1" t="n">
        <v>25</v>
      </c>
      <c r="AH15" s="1" t="n">
        <v>2</v>
      </c>
    </row>
    <row r="16" customFormat="false" ht="13.8" hidden="false" customHeight="false" outlineLevel="0" collapsed="false">
      <c r="A16" s="1" t="s">
        <v>1481</v>
      </c>
      <c r="D16" s="30"/>
      <c r="E16" s="30"/>
      <c r="L16" s="2" t="n">
        <v>7</v>
      </c>
      <c r="M16" s="1" t="n">
        <v>564</v>
      </c>
      <c r="N16" s="1" t="n">
        <v>1</v>
      </c>
      <c r="Q16" s="1" t="n">
        <v>1</v>
      </c>
      <c r="S16" s="1" t="n">
        <v>537</v>
      </c>
      <c r="T16" s="1" t="n">
        <v>0</v>
      </c>
      <c r="U16" s="1" t="n">
        <v>0</v>
      </c>
      <c r="V16" s="1" t="n">
        <v>0</v>
      </c>
      <c r="Y16" s="1" t="n">
        <v>500</v>
      </c>
      <c r="Z16" s="1" t="n">
        <v>2</v>
      </c>
      <c r="AA16" s="1" t="n">
        <v>0</v>
      </c>
      <c r="AB16" s="1" t="n">
        <v>0</v>
      </c>
      <c r="AE16" s="1" t="n">
        <v>500</v>
      </c>
      <c r="AF16" s="1" t="n">
        <v>0</v>
      </c>
      <c r="AG16" s="1" t="n">
        <v>0</v>
      </c>
      <c r="AH16" s="1" t="n">
        <v>0</v>
      </c>
    </row>
    <row r="17" customFormat="false" ht="13.8" hidden="false" customHeight="false" outlineLevel="0" collapsed="false">
      <c r="A17" s="1" t="s">
        <v>1482</v>
      </c>
      <c r="D17" s="30" t="n">
        <f aca="false">([1]generell!$C$2-C17)/[1]generell!$G$8*[1]generell!$F$9+1</f>
        <v>2544.14336088946</v>
      </c>
      <c r="E17" s="30" t="n">
        <f aca="false">(B17-[1]generell!$B$5)/[1]generell!$G$10*[1]generell!$F$11+1</f>
        <v>-664.886979371647</v>
      </c>
      <c r="F17" s="1" t="n">
        <v>1780</v>
      </c>
      <c r="G17" s="1" t="n">
        <v>931</v>
      </c>
      <c r="H17" s="1" t="n">
        <v>0</v>
      </c>
      <c r="I17" s="1" t="n">
        <v>1</v>
      </c>
      <c r="L17" s="2" t="n">
        <v>8</v>
      </c>
      <c r="M17" s="1" t="n">
        <v>2169</v>
      </c>
      <c r="N17" s="1" t="n">
        <v>785</v>
      </c>
      <c r="O17" s="1" t="n">
        <v>2</v>
      </c>
      <c r="P17" s="1" t="n">
        <v>6</v>
      </c>
      <c r="Q17" s="1" t="n">
        <v>7</v>
      </c>
      <c r="S17" s="1" t="n">
        <v>2407</v>
      </c>
      <c r="T17" s="1" t="n">
        <v>586</v>
      </c>
      <c r="U17" s="1" t="n">
        <v>5</v>
      </c>
      <c r="V17" s="1" t="n">
        <v>0</v>
      </c>
      <c r="Y17" s="1" t="n">
        <v>2968</v>
      </c>
      <c r="Z17" s="1" t="n">
        <v>230</v>
      </c>
      <c r="AA17" s="1" t="n">
        <v>0</v>
      </c>
      <c r="AB17" s="1" t="n">
        <v>0</v>
      </c>
      <c r="AE17" s="1" t="n">
        <v>2820</v>
      </c>
      <c r="AF17" s="1" t="n">
        <v>413</v>
      </c>
      <c r="AG17" s="1" t="n">
        <v>1</v>
      </c>
      <c r="AH17" s="1" t="n">
        <v>0</v>
      </c>
    </row>
    <row r="18" customFormat="false" ht="13.8" hidden="false" customHeight="false" outlineLevel="0" collapsed="false">
      <c r="A18" s="1" t="s">
        <v>1483</v>
      </c>
      <c r="D18" s="30" t="n">
        <f aca="false">([1]generell!$C$2-C18)/[1]generell!$G$8*[1]generell!$F$9+1</f>
        <v>2544.14336088946</v>
      </c>
      <c r="E18" s="30" t="n">
        <f aca="false">(B18-[1]generell!$B$5)/[1]generell!$G$10*[1]generell!$F$11+1</f>
        <v>-664.886979371647</v>
      </c>
      <c r="F18" s="1" t="n">
        <v>83</v>
      </c>
      <c r="G18" s="1" t="n">
        <v>1287</v>
      </c>
      <c r="H18" s="1" t="n">
        <v>2</v>
      </c>
      <c r="I18" s="1" t="n">
        <v>0</v>
      </c>
      <c r="L18" s="2" t="n">
        <v>9</v>
      </c>
      <c r="M18" s="1" t="n">
        <v>126</v>
      </c>
      <c r="N18" s="1" t="n">
        <v>1346</v>
      </c>
      <c r="O18" s="1" t="n">
        <v>6</v>
      </c>
      <c r="Q18" s="1" t="n">
        <v>1</v>
      </c>
      <c r="S18" s="1" t="n">
        <v>120</v>
      </c>
      <c r="T18" s="1" t="n">
        <v>1358</v>
      </c>
      <c r="U18" s="1" t="n">
        <v>12</v>
      </c>
      <c r="V18" s="1" t="n">
        <v>2</v>
      </c>
      <c r="Y18" s="1" t="n">
        <v>111</v>
      </c>
      <c r="Z18" s="1" t="n">
        <v>1436</v>
      </c>
      <c r="AA18" s="1" t="n">
        <v>3</v>
      </c>
      <c r="AB18" s="1" t="n">
        <v>2</v>
      </c>
      <c r="AE18" s="1" t="n">
        <v>111</v>
      </c>
      <c r="AF18" s="1" t="n">
        <v>1485</v>
      </c>
      <c r="AG18" s="1" t="n">
        <v>0</v>
      </c>
      <c r="AH18" s="1" t="n">
        <v>3</v>
      </c>
    </row>
    <row r="19" customFormat="false" ht="13.8" hidden="false" customHeight="false" outlineLevel="0" collapsed="false">
      <c r="A19" s="1" t="s">
        <v>49</v>
      </c>
      <c r="D19" s="30"/>
      <c r="E19" s="30"/>
      <c r="L19" s="2" t="n">
        <v>10</v>
      </c>
      <c r="M19" s="1" t="n">
        <v>928</v>
      </c>
      <c r="N19" s="1" t="n">
        <v>1</v>
      </c>
      <c r="O19" s="1" t="n">
        <v>0</v>
      </c>
      <c r="P19" s="1" t="n">
        <v>1</v>
      </c>
      <c r="S19" s="1" t="n">
        <v>899</v>
      </c>
      <c r="T19" s="1" t="n">
        <v>1</v>
      </c>
      <c r="U19" s="1" t="n">
        <v>0</v>
      </c>
      <c r="V19" s="1" t="n">
        <v>1</v>
      </c>
      <c r="Y19" s="1" t="n">
        <v>840</v>
      </c>
      <c r="Z19" s="1" t="n">
        <v>0</v>
      </c>
      <c r="AA19" s="1" t="n">
        <v>0</v>
      </c>
      <c r="AB19" s="1" t="n">
        <v>0</v>
      </c>
      <c r="AE19" s="1" t="n">
        <v>877</v>
      </c>
      <c r="AF19" s="1" t="n">
        <v>3</v>
      </c>
      <c r="AG19" s="1" t="n">
        <v>1</v>
      </c>
      <c r="AH19" s="1" t="n">
        <v>1</v>
      </c>
    </row>
    <row r="20" customFormat="false" ht="13.8" hidden="false" customHeight="false" outlineLevel="0" collapsed="false">
      <c r="A20" s="1" t="s">
        <v>1484</v>
      </c>
      <c r="D20" s="30" t="n">
        <f aca="false">([1]generell!$C$2-C20)/[1]generell!$G$8*[1]generell!$F$9+1</f>
        <v>2544.14336088946</v>
      </c>
      <c r="E20" s="30" t="n">
        <f aca="false">(B20-[1]generell!$B$5)/[1]generell!$G$10*[1]generell!$F$11+1</f>
        <v>-664.886979371647</v>
      </c>
      <c r="F20" s="1" t="n">
        <v>97</v>
      </c>
      <c r="G20" s="1" t="n">
        <v>388</v>
      </c>
      <c r="H20" s="1" t="n">
        <v>0</v>
      </c>
      <c r="I20" s="1" t="n">
        <v>0</v>
      </c>
      <c r="L20" s="2" t="n">
        <v>11</v>
      </c>
      <c r="M20" s="1" t="n">
        <v>120</v>
      </c>
      <c r="N20" s="1" t="n">
        <v>376</v>
      </c>
      <c r="O20" s="1" t="n">
        <v>7</v>
      </c>
      <c r="P20" s="1" t="n">
        <v>2</v>
      </c>
      <c r="Q20" s="1" t="n">
        <v>4</v>
      </c>
      <c r="S20" s="1" t="n">
        <v>263</v>
      </c>
      <c r="T20" s="1" t="n">
        <v>352</v>
      </c>
      <c r="U20" s="1" t="n">
        <v>2</v>
      </c>
      <c r="V20" s="1" t="n">
        <v>1</v>
      </c>
    </row>
    <row r="21" customFormat="false" ht="13.8" hidden="false" customHeight="false" outlineLevel="0" collapsed="false">
      <c r="A21" s="1" t="s">
        <v>1485</v>
      </c>
      <c r="D21" s="30" t="n">
        <f aca="false">([1]generell!$C$2-C21)/[1]generell!$G$8*[1]generell!$F$9+1</f>
        <v>2544.14336088946</v>
      </c>
      <c r="E21" s="30" t="n">
        <f aca="false">(B21-[1]generell!$B$5)/[1]generell!$G$10*[1]generell!$F$11+1</f>
        <v>-664.886979371647</v>
      </c>
      <c r="F21" s="1" t="n">
        <v>897</v>
      </c>
      <c r="G21" s="1" t="n">
        <v>30</v>
      </c>
      <c r="H21" s="1" t="n">
        <v>1</v>
      </c>
      <c r="I21" s="1" t="n">
        <v>2</v>
      </c>
      <c r="L21" s="2" t="n">
        <v>14</v>
      </c>
      <c r="M21" s="1" t="n">
        <v>977</v>
      </c>
      <c r="N21" s="1" t="n">
        <v>2</v>
      </c>
      <c r="Q21" s="1" t="n">
        <v>2</v>
      </c>
      <c r="S21" s="1" t="n">
        <v>936</v>
      </c>
      <c r="T21" s="1" t="n">
        <v>3</v>
      </c>
      <c r="U21" s="1" t="n">
        <v>0</v>
      </c>
      <c r="V21" s="1" t="n">
        <v>0</v>
      </c>
      <c r="Y21" s="1" t="n">
        <v>1021</v>
      </c>
      <c r="Z21" s="1" t="n">
        <v>2</v>
      </c>
      <c r="AA21" s="1" t="n">
        <v>0</v>
      </c>
      <c r="AB21" s="1" t="n">
        <v>2</v>
      </c>
      <c r="AE21" s="1" t="n">
        <v>1152</v>
      </c>
      <c r="AF21" s="1" t="n">
        <v>1</v>
      </c>
      <c r="AG21" s="1" t="n">
        <v>8</v>
      </c>
      <c r="AH21" s="1" t="n">
        <v>0</v>
      </c>
    </row>
    <row r="22" customFormat="false" ht="13.8" hidden="false" customHeight="false" outlineLevel="0" collapsed="false">
      <c r="A22" s="1" t="s">
        <v>1486</v>
      </c>
      <c r="D22" s="30" t="n">
        <f aca="false">([1]generell!$C$2-C22)/[1]generell!$G$8*[1]generell!$F$9+1</f>
        <v>2544.14336088946</v>
      </c>
      <c r="E22" s="30" t="n">
        <f aca="false">(B22-[1]generell!$B$5)/[1]generell!$G$10*[1]generell!$F$11+1</f>
        <v>-664.886979371647</v>
      </c>
      <c r="F22" s="1" t="n">
        <v>933</v>
      </c>
      <c r="G22" s="1" t="n">
        <v>3583</v>
      </c>
      <c r="H22" s="1" t="n">
        <v>25</v>
      </c>
      <c r="I22" s="1" t="n">
        <v>55</v>
      </c>
      <c r="K22" s="1" t="n">
        <v>95</v>
      </c>
      <c r="L22" s="2" t="n">
        <v>15</v>
      </c>
      <c r="M22" s="1" t="n">
        <v>1094</v>
      </c>
      <c r="N22" s="1" t="n">
        <v>3509</v>
      </c>
      <c r="O22" s="1" t="n">
        <v>72</v>
      </c>
      <c r="P22" s="1" t="n">
        <v>86</v>
      </c>
      <c r="Q22" s="1" t="n">
        <v>54</v>
      </c>
      <c r="S22" s="1" t="n">
        <v>2077</v>
      </c>
      <c r="T22" s="1" t="n">
        <v>2948</v>
      </c>
      <c r="U22" s="1" t="n">
        <v>48</v>
      </c>
      <c r="V22" s="1" t="n">
        <v>40</v>
      </c>
      <c r="Y22" s="1" t="n">
        <v>3552</v>
      </c>
      <c r="Z22" s="1" t="n">
        <v>2567</v>
      </c>
      <c r="AA22" s="1" t="n">
        <v>61</v>
      </c>
      <c r="AB22" s="1" t="n">
        <v>34</v>
      </c>
      <c r="AE22" s="1" t="n">
        <v>3049</v>
      </c>
      <c r="AF22" s="1" t="n">
        <v>2557</v>
      </c>
      <c r="AG22" s="1" t="n">
        <v>61</v>
      </c>
      <c r="AH22" s="1" t="n">
        <v>34</v>
      </c>
    </row>
    <row r="23" customFormat="false" ht="13.8" hidden="false" customHeight="false" outlineLevel="0" collapsed="false">
      <c r="A23" s="1" t="s">
        <v>1487</v>
      </c>
      <c r="D23" s="30" t="n">
        <f aca="false">([1]generell!$C$2-C23)/[1]generell!$G$8*[1]generell!$F$9+1</f>
        <v>2544.14336088946</v>
      </c>
      <c r="E23" s="30" t="n">
        <f aca="false">(B23-[1]generell!$B$5)/[1]generell!$G$10*[1]generell!$F$11+1</f>
        <v>-664.886979371647</v>
      </c>
      <c r="F23" s="1" t="n">
        <v>998</v>
      </c>
      <c r="G23" s="1" t="n">
        <v>2125</v>
      </c>
      <c r="H23" s="1" t="n">
        <v>53</v>
      </c>
      <c r="I23" s="1" t="n">
        <v>30</v>
      </c>
      <c r="K23" s="1" t="n">
        <v>89</v>
      </c>
      <c r="L23" s="2" t="n">
        <v>13</v>
      </c>
      <c r="M23" s="1" t="n">
        <v>1284</v>
      </c>
      <c r="N23" s="1" t="n">
        <v>1875</v>
      </c>
      <c r="O23" s="1" t="n">
        <v>52</v>
      </c>
      <c r="P23" s="1" t="n">
        <v>31</v>
      </c>
      <c r="Q23" s="1" t="n">
        <v>60</v>
      </c>
      <c r="S23" s="1" t="n">
        <v>1805</v>
      </c>
      <c r="T23" s="1" t="n">
        <v>1727</v>
      </c>
      <c r="U23" s="1" t="n">
        <v>36</v>
      </c>
      <c r="V23" s="1" t="n">
        <v>31</v>
      </c>
      <c r="Y23" s="1" t="n">
        <v>3276</v>
      </c>
      <c r="Z23" s="1" t="n">
        <v>1837</v>
      </c>
      <c r="AA23" s="1" t="n">
        <v>22</v>
      </c>
      <c r="AB23" s="1" t="n">
        <v>94</v>
      </c>
      <c r="AE23" s="1" t="n">
        <v>4837</v>
      </c>
      <c r="AF23" s="1" t="n">
        <v>2115</v>
      </c>
      <c r="AG23" s="1" t="n">
        <v>60</v>
      </c>
      <c r="AH23" s="1" t="n">
        <v>4</v>
      </c>
    </row>
    <row r="24" customFormat="false" ht="13.8" hidden="false" customHeight="false" outlineLevel="0" collapsed="false">
      <c r="A24" s="1" t="s">
        <v>65</v>
      </c>
      <c r="D24" s="30"/>
      <c r="E24" s="30"/>
      <c r="L24" s="2" t="n">
        <v>17</v>
      </c>
      <c r="M24" s="1" t="n">
        <v>541</v>
      </c>
      <c r="N24" s="1" t="n">
        <v>1</v>
      </c>
      <c r="O24" s="1" t="n">
        <v>0</v>
      </c>
      <c r="P24" s="1" t="n">
        <v>1</v>
      </c>
      <c r="S24" s="1" t="n">
        <v>596</v>
      </c>
      <c r="T24" s="1" t="n">
        <v>4</v>
      </c>
      <c r="U24" s="1" t="n">
        <v>0</v>
      </c>
      <c r="V24" s="1" t="n">
        <v>9</v>
      </c>
      <c r="Y24" s="1" t="n">
        <v>583</v>
      </c>
      <c r="Z24" s="1" t="n">
        <v>0</v>
      </c>
      <c r="AA24" s="1" t="n">
        <v>2</v>
      </c>
      <c r="AB24" s="1" t="n">
        <v>0</v>
      </c>
      <c r="AE24" s="1" t="n">
        <v>612</v>
      </c>
      <c r="AF24" s="1" t="n">
        <v>9</v>
      </c>
      <c r="AG24" s="1" t="n">
        <v>0</v>
      </c>
      <c r="AH24" s="1" t="n">
        <v>0</v>
      </c>
    </row>
    <row r="25" customFormat="false" ht="13.8" hidden="false" customHeight="false" outlineLevel="0" collapsed="false">
      <c r="A25" s="1" t="s">
        <v>1488</v>
      </c>
      <c r="D25" s="30"/>
      <c r="E25" s="30"/>
      <c r="L25" s="2" t="n">
        <v>18</v>
      </c>
      <c r="M25" s="1" t="n">
        <v>402</v>
      </c>
      <c r="N25" s="1" t="n">
        <v>1</v>
      </c>
      <c r="O25" s="1" t="n">
        <v>0</v>
      </c>
      <c r="P25" s="1" t="n">
        <v>0</v>
      </c>
      <c r="S25" s="1" t="n">
        <v>365</v>
      </c>
      <c r="T25" s="1" t="n">
        <v>0</v>
      </c>
      <c r="U25" s="1" t="n">
        <v>0</v>
      </c>
      <c r="V25" s="1" t="n">
        <v>0</v>
      </c>
      <c r="Y25" s="1" t="n">
        <v>387</v>
      </c>
      <c r="Z25" s="1" t="n">
        <v>1</v>
      </c>
      <c r="AA25" s="1" t="n">
        <v>0</v>
      </c>
      <c r="AB25" s="1" t="n">
        <v>0</v>
      </c>
      <c r="AE25" s="1" t="n">
        <v>378</v>
      </c>
      <c r="AF25" s="1" t="n">
        <v>1</v>
      </c>
      <c r="AG25" s="1" t="n">
        <v>1</v>
      </c>
      <c r="AH25" s="1" t="n">
        <v>1</v>
      </c>
    </row>
    <row r="26" customFormat="false" ht="13.8" hidden="false" customHeight="false" outlineLevel="0" collapsed="false">
      <c r="A26" s="1" t="s">
        <v>1489</v>
      </c>
      <c r="D26" s="30"/>
      <c r="E26" s="30"/>
      <c r="AE26" s="1" t="n">
        <v>476</v>
      </c>
      <c r="AF26" s="1" t="n">
        <v>2</v>
      </c>
      <c r="AG26" s="1" t="n">
        <v>0</v>
      </c>
      <c r="AH26" s="1" t="n">
        <v>0</v>
      </c>
    </row>
    <row r="27" customFormat="false" ht="13.8" hidden="false" customHeight="false" outlineLevel="0" collapsed="false">
      <c r="A27" s="1" t="s">
        <v>1490</v>
      </c>
      <c r="D27" s="30" t="n">
        <f aca="false">([1]generell!$C$2-C27)/[1]generell!$G$8*[1]generell!$F$9+1</f>
        <v>2544.14336088946</v>
      </c>
      <c r="E27" s="30" t="n">
        <f aca="false">(B27-[1]generell!$B$5)/[1]generell!$G$10*[1]generell!$F$11+1</f>
        <v>-664.886979371647</v>
      </c>
      <c r="F27" s="1" t="n">
        <v>866</v>
      </c>
      <c r="G27" s="1" t="n">
        <v>35</v>
      </c>
      <c r="H27" s="1" t="n">
        <v>3</v>
      </c>
      <c r="I27" s="1" t="n">
        <v>0</v>
      </c>
      <c r="L27" s="2" t="n">
        <v>16</v>
      </c>
      <c r="M27" s="1" t="n">
        <v>943</v>
      </c>
      <c r="N27" s="1" t="n">
        <v>38</v>
      </c>
      <c r="Q27" s="1" t="n">
        <v>1</v>
      </c>
      <c r="S27" s="1" t="n">
        <v>1013</v>
      </c>
      <c r="T27" s="1" t="n">
        <v>29</v>
      </c>
      <c r="U27" s="1" t="n">
        <v>1</v>
      </c>
      <c r="V27" s="1" t="n">
        <v>1</v>
      </c>
      <c r="Y27" s="1" t="n">
        <v>1005</v>
      </c>
      <c r="Z27" s="1" t="n">
        <v>13</v>
      </c>
      <c r="AA27" s="1" t="n">
        <v>0</v>
      </c>
      <c r="AB27" s="1" t="n">
        <v>2</v>
      </c>
      <c r="AE27" s="1" t="n">
        <v>1750</v>
      </c>
      <c r="AF27" s="1" t="n">
        <v>19</v>
      </c>
      <c r="AG27" s="1" t="n">
        <v>0</v>
      </c>
      <c r="AH27" s="1" t="n">
        <v>2</v>
      </c>
    </row>
    <row r="28" customFormat="false" ht="13.8" hidden="false" customHeight="false" outlineLevel="0" collapsed="false">
      <c r="A28" s="1" t="s">
        <v>1491</v>
      </c>
      <c r="D28" s="30" t="n">
        <f aca="false">([1]generell!$C$2-C28)/[1]generell!$G$8*[1]generell!$F$9+1</f>
        <v>2544.14336088946</v>
      </c>
      <c r="E28" s="30" t="n">
        <f aca="false">(B28-[1]generell!$B$5)/[1]generell!$G$10*[1]generell!$F$11+1</f>
        <v>-664.886979371647</v>
      </c>
      <c r="F28" s="1" t="n">
        <v>255</v>
      </c>
      <c r="G28" s="1" t="n">
        <v>2528</v>
      </c>
      <c r="H28" s="1" t="n">
        <v>3</v>
      </c>
      <c r="I28" s="1" t="n">
        <v>21</v>
      </c>
      <c r="L28" s="2" t="n">
        <v>19</v>
      </c>
      <c r="M28" s="1" t="n">
        <v>370</v>
      </c>
      <c r="N28" s="1" t="n">
        <v>2323</v>
      </c>
      <c r="O28" s="1" t="n">
        <v>2</v>
      </c>
      <c r="P28" s="1" t="n">
        <v>27</v>
      </c>
      <c r="Q28" s="1" t="n">
        <v>39</v>
      </c>
      <c r="S28" s="1" t="n">
        <v>670</v>
      </c>
      <c r="T28" s="1" t="n">
        <v>2476</v>
      </c>
      <c r="U28" s="1" t="n">
        <v>1</v>
      </c>
      <c r="V28" s="1" t="n">
        <v>21</v>
      </c>
      <c r="Y28" s="1" t="n">
        <v>800</v>
      </c>
      <c r="Z28" s="1" t="n">
        <v>2484</v>
      </c>
      <c r="AA28" s="1" t="n">
        <v>0</v>
      </c>
      <c r="AB28" s="1" t="n">
        <v>20</v>
      </c>
      <c r="AE28" s="1" t="n">
        <v>789</v>
      </c>
      <c r="AF28" s="1" t="n">
        <v>2690</v>
      </c>
      <c r="AG28" s="1" t="n">
        <v>1</v>
      </c>
      <c r="AH28" s="1" t="n">
        <v>25</v>
      </c>
    </row>
    <row r="29" customFormat="false" ht="13.8" hidden="false" customHeight="false" outlineLevel="0" collapsed="false">
      <c r="A29" s="1" t="s">
        <v>1492</v>
      </c>
      <c r="D29" s="30" t="n">
        <f aca="false">([1]generell!$C$2-C29)/[1]generell!$G$8*[1]generell!$F$9+1</f>
        <v>2544.14336088946</v>
      </c>
      <c r="E29" s="30" t="n">
        <f aca="false">(B29-[1]generell!$B$5)/[1]generell!$G$10*[1]generell!$F$11+1</f>
        <v>-664.886979371647</v>
      </c>
      <c r="F29" s="1" t="n">
        <v>1620</v>
      </c>
      <c r="G29" s="1" t="n">
        <v>115</v>
      </c>
      <c r="H29" s="1" t="n">
        <v>1</v>
      </c>
      <c r="I29" s="1" t="n">
        <v>11</v>
      </c>
      <c r="K29" s="1" t="n">
        <v>37</v>
      </c>
      <c r="L29" s="2" t="n">
        <v>20</v>
      </c>
      <c r="M29" s="1" t="n">
        <v>1845</v>
      </c>
      <c r="N29" s="1" t="n">
        <v>66</v>
      </c>
      <c r="O29" s="1" t="n">
        <v>1</v>
      </c>
      <c r="P29" s="1" t="n">
        <v>13</v>
      </c>
      <c r="Q29" s="1" t="n">
        <v>15</v>
      </c>
      <c r="S29" s="1" t="n">
        <v>2150</v>
      </c>
      <c r="T29" s="1" t="n">
        <v>31</v>
      </c>
      <c r="U29" s="1" t="n">
        <v>1</v>
      </c>
      <c r="V29" s="1" t="n">
        <v>1</v>
      </c>
      <c r="Y29" s="1" t="n">
        <v>2210</v>
      </c>
      <c r="Z29" s="1" t="n">
        <v>16</v>
      </c>
      <c r="AA29" s="1" t="n">
        <v>0</v>
      </c>
      <c r="AB29" s="1" t="n">
        <v>0</v>
      </c>
      <c r="AD29" s="3"/>
      <c r="AE29" s="1" t="n">
        <v>2273</v>
      </c>
      <c r="AF29" s="1" t="n">
        <v>16</v>
      </c>
      <c r="AG29" s="1" t="n">
        <v>5</v>
      </c>
      <c r="AH29" s="1" t="n">
        <v>1</v>
      </c>
    </row>
    <row r="30" customFormat="false" ht="13.8" hidden="false" customHeight="false" outlineLevel="0" collapsed="false">
      <c r="A30" s="1" t="s">
        <v>1493</v>
      </c>
      <c r="D30" s="30"/>
      <c r="E30" s="30"/>
      <c r="F30" s="1" t="n">
        <v>171</v>
      </c>
      <c r="G30" s="1" t="n">
        <v>1783</v>
      </c>
      <c r="H30" s="1" t="n">
        <v>1</v>
      </c>
      <c r="I30" s="1" t="n">
        <v>6</v>
      </c>
      <c r="L30" s="2" t="n">
        <v>21</v>
      </c>
      <c r="M30" s="1" t="n">
        <v>190</v>
      </c>
      <c r="N30" s="1" t="n">
        <v>1814</v>
      </c>
      <c r="O30" s="1" t="n">
        <v>2</v>
      </c>
      <c r="P30" s="1" t="n">
        <v>11</v>
      </c>
      <c r="Q30" s="1" t="n">
        <v>4</v>
      </c>
      <c r="S30" s="1" t="n">
        <v>185</v>
      </c>
      <c r="T30" s="1" t="n">
        <v>1915</v>
      </c>
      <c r="U30" s="1" t="n">
        <v>1</v>
      </c>
      <c r="V30" s="1" t="n">
        <v>2</v>
      </c>
      <c r="Y30" s="1" t="n">
        <v>454</v>
      </c>
      <c r="Z30" s="1" t="n">
        <v>1739</v>
      </c>
      <c r="AA30" s="1" t="n">
        <v>7</v>
      </c>
      <c r="AB30" s="1" t="n">
        <v>3</v>
      </c>
      <c r="AE30" s="1" t="n">
        <v>266</v>
      </c>
      <c r="AF30" s="1" t="n">
        <v>1928</v>
      </c>
      <c r="AG30" s="1" t="n">
        <v>6</v>
      </c>
      <c r="AH30" s="1" t="n">
        <v>2</v>
      </c>
    </row>
    <row r="31" customFormat="false" ht="13.8" hidden="false" customHeight="false" outlineLevel="0" collapsed="false">
      <c r="A31" s="1" t="s">
        <v>1494</v>
      </c>
      <c r="B31" s="12"/>
      <c r="C31" s="12"/>
      <c r="D31" s="30"/>
      <c r="E31" s="30"/>
      <c r="F31" s="1" t="n">
        <v>191</v>
      </c>
      <c r="G31" s="1" t="n">
        <v>2255</v>
      </c>
      <c r="H31" s="1" t="n">
        <v>16</v>
      </c>
      <c r="I31" s="1" t="n">
        <v>3</v>
      </c>
      <c r="L31" s="2" t="n">
        <v>22</v>
      </c>
      <c r="M31" s="1" t="n">
        <v>148</v>
      </c>
      <c r="N31" s="1" t="n">
        <v>2330</v>
      </c>
      <c r="O31" s="1" t="n">
        <v>7</v>
      </c>
      <c r="P31" s="1" t="n">
        <v>8</v>
      </c>
      <c r="Q31" s="1" t="n">
        <v>4</v>
      </c>
      <c r="S31" s="1" t="n">
        <v>162</v>
      </c>
      <c r="T31" s="1" t="n">
        <v>2298</v>
      </c>
      <c r="U31" s="1" t="n">
        <v>2</v>
      </c>
      <c r="V31" s="1" t="n">
        <v>10</v>
      </c>
      <c r="Y31" s="1" t="n">
        <v>886</v>
      </c>
      <c r="Z31" s="1" t="n">
        <v>1872</v>
      </c>
      <c r="AA31" s="1" t="n">
        <v>11</v>
      </c>
      <c r="AB31" s="1" t="n">
        <v>7</v>
      </c>
      <c r="AE31" s="1" t="n">
        <v>404</v>
      </c>
      <c r="AF31" s="1" t="n">
        <v>2317</v>
      </c>
      <c r="AG31" s="1" t="n">
        <v>10</v>
      </c>
      <c r="AH31" s="1" t="n">
        <v>2</v>
      </c>
    </row>
    <row r="32" customFormat="false" ht="13.8" hidden="false" customHeight="false" outlineLevel="0" collapsed="false">
      <c r="A32" s="1" t="s">
        <v>1495</v>
      </c>
      <c r="D32" s="30" t="n">
        <f aca="false">([1]generell!$C$2-C32)/[1]generell!$G$8*[1]generell!$F$9+1</f>
        <v>2544.14336088946</v>
      </c>
      <c r="E32" s="30" t="n">
        <f aca="false">(B32-[1]generell!$B$5)/[1]generell!$G$10*[1]generell!$F$11+1</f>
        <v>-664.886979371647</v>
      </c>
      <c r="F32" s="1" t="n">
        <v>167</v>
      </c>
      <c r="G32" s="1" t="n">
        <v>1674</v>
      </c>
      <c r="H32" s="1" t="n">
        <v>1</v>
      </c>
      <c r="I32" s="1" t="n">
        <v>7</v>
      </c>
      <c r="L32" s="2" t="n">
        <v>23</v>
      </c>
      <c r="M32" s="1" t="n">
        <v>249</v>
      </c>
      <c r="N32" s="1" t="n">
        <v>1730</v>
      </c>
      <c r="O32" s="1" t="n">
        <v>2</v>
      </c>
      <c r="P32" s="1" t="n">
        <v>5</v>
      </c>
      <c r="Q32" s="1" t="n">
        <v>1</v>
      </c>
      <c r="S32" s="1" t="n">
        <v>282</v>
      </c>
      <c r="T32" s="1" t="n">
        <v>1906</v>
      </c>
      <c r="U32" s="1" t="n">
        <v>1</v>
      </c>
      <c r="V32" s="1" t="n">
        <v>2</v>
      </c>
      <c r="Y32" s="1" t="n">
        <v>304</v>
      </c>
      <c r="Z32" s="1" t="n">
        <v>2068</v>
      </c>
      <c r="AA32" s="1" t="n">
        <v>2</v>
      </c>
      <c r="AB32" s="1" t="n">
        <v>16</v>
      </c>
    </row>
    <row r="33" customFormat="false" ht="13.8" hidden="false" customHeight="false" outlineLevel="0" collapsed="false">
      <c r="A33" s="1" t="s">
        <v>1496</v>
      </c>
      <c r="D33" s="30" t="n">
        <f aca="false">([1]generell!$C$2-C33)/[1]generell!$G$8*[1]generell!$F$9+1</f>
        <v>2544.14336088946</v>
      </c>
      <c r="E33" s="30" t="n">
        <f aca="false">(B33-[1]generell!$B$5)/[1]generell!$G$10*[1]generell!$F$11+1</f>
        <v>-664.886979371647</v>
      </c>
      <c r="F33" s="1" t="n">
        <v>94</v>
      </c>
      <c r="G33" s="1" t="n">
        <v>930</v>
      </c>
      <c r="H33" s="1" t="n">
        <v>1</v>
      </c>
      <c r="I33" s="1" t="n">
        <v>0</v>
      </c>
      <c r="L33" s="2" t="n">
        <v>24</v>
      </c>
      <c r="M33" s="1" t="n">
        <v>154</v>
      </c>
      <c r="N33" s="1" t="n">
        <v>1035</v>
      </c>
      <c r="O33" s="1" t="n">
        <v>0</v>
      </c>
      <c r="P33" s="1" t="n">
        <v>0</v>
      </c>
      <c r="S33" s="1" t="n">
        <v>172</v>
      </c>
      <c r="T33" s="1" t="n">
        <v>1076</v>
      </c>
      <c r="U33" s="1" t="n">
        <v>0</v>
      </c>
      <c r="V33" s="1" t="n">
        <v>0</v>
      </c>
      <c r="Y33" s="1" t="n">
        <v>216</v>
      </c>
      <c r="Z33" s="1" t="n">
        <v>994</v>
      </c>
      <c r="AA33" s="1" t="n">
        <v>0</v>
      </c>
      <c r="AB33" s="1" t="n">
        <v>3</v>
      </c>
    </row>
    <row r="34" customFormat="false" ht="13.8" hidden="false" customHeight="false" outlineLevel="0" collapsed="false">
      <c r="A34" s="1" t="s">
        <v>1497</v>
      </c>
      <c r="D34" s="30"/>
      <c r="E34" s="30"/>
      <c r="L34" s="2" t="n">
        <v>25</v>
      </c>
      <c r="M34" s="1" t="n">
        <v>416</v>
      </c>
      <c r="N34" s="1" t="n">
        <v>1</v>
      </c>
      <c r="O34" s="1" t="n">
        <v>0</v>
      </c>
      <c r="P34" s="1" t="n">
        <v>1</v>
      </c>
      <c r="S34" s="1" t="n">
        <v>410</v>
      </c>
      <c r="T34" s="1" t="n">
        <v>0</v>
      </c>
      <c r="U34" s="1" t="n">
        <v>0</v>
      </c>
      <c r="V34" s="1" t="n">
        <v>1</v>
      </c>
      <c r="Y34" s="1" t="n">
        <v>414</v>
      </c>
      <c r="Z34" s="1" t="n">
        <v>0</v>
      </c>
      <c r="AA34" s="1" t="n">
        <v>0</v>
      </c>
      <c r="AB34" s="1" t="n">
        <v>0</v>
      </c>
      <c r="AE34" s="1" t="n">
        <v>458</v>
      </c>
      <c r="AF34" s="1" t="n">
        <v>0</v>
      </c>
      <c r="AG34" s="1" t="n">
        <v>0</v>
      </c>
      <c r="AH34" s="1" t="n">
        <v>0</v>
      </c>
    </row>
    <row r="35" customFormat="false" ht="13.8" hidden="false" customHeight="false" outlineLevel="0" collapsed="false">
      <c r="D35" s="30" t="n">
        <f aca="false">([1]generell!$C$2-C35)/[1]generell!$G$8*[1]generell!$F$9+1</f>
        <v>2544.14336088946</v>
      </c>
      <c r="E35" s="30" t="n">
        <f aca="false">(B35-[1]generell!$B$5)/[1]generell!$G$10*[1]generell!$F$11+1</f>
        <v>-664.886979371647</v>
      </c>
    </row>
    <row r="36" customFormat="false" ht="13.8" hidden="false" customHeight="false" outlineLevel="0" collapsed="false">
      <c r="A36" s="12" t="s">
        <v>1498</v>
      </c>
      <c r="D36" s="30" t="n">
        <f aca="false">([1]generell!$C$2-C36)/[1]generell!$G$8*[1]generell!$F$9+1</f>
        <v>2544.14336088946</v>
      </c>
      <c r="E36" s="30" t="n">
        <f aca="false">(B36-[1]generell!$B$5)/[1]generell!$G$10*[1]generell!$F$11+1</f>
        <v>-664.886979371647</v>
      </c>
      <c r="F36" s="1" t="n">
        <f aca="false">SUM(F37:F56)</f>
        <v>1558</v>
      </c>
      <c r="G36" s="1" t="n">
        <f aca="false">SUM(G37:G56)</f>
        <v>23342</v>
      </c>
      <c r="H36" s="1" t="n">
        <f aca="false">SUM(H37:H56)</f>
        <v>3269</v>
      </c>
      <c r="I36" s="1" t="n">
        <f aca="false">SUM(I37:I56)</f>
        <v>112</v>
      </c>
      <c r="J36" s="1" t="n">
        <f aca="false">SUM(J37:J56)</f>
        <v>0</v>
      </c>
      <c r="K36" s="1" t="n">
        <f aca="false">SUM(K37:K56)</f>
        <v>97</v>
      </c>
      <c r="M36" s="1" t="n">
        <f aca="false">SUM(M37:M56)</f>
        <v>2379</v>
      </c>
      <c r="N36" s="1" t="n">
        <f aca="false">SUM(N37:N56)</f>
        <v>23598</v>
      </c>
      <c r="O36" s="1" t="n">
        <f aca="false">SUM(O37:O56)</f>
        <v>3182</v>
      </c>
      <c r="P36" s="42" t="n">
        <f aca="false">SUM(P37:P56)</f>
        <v>99</v>
      </c>
      <c r="Q36" s="1" t="n">
        <f aca="false">SUM(Q37:Q56)</f>
        <v>216</v>
      </c>
      <c r="S36" s="1" t="n">
        <f aca="false">SUM(S37:S56)</f>
        <v>3822</v>
      </c>
      <c r="T36" s="1" t="n">
        <f aca="false">SUM(T37:T56)</f>
        <v>23970</v>
      </c>
      <c r="U36" s="1" t="n">
        <f aca="false">SUM(U37:U56)</f>
        <v>3008</v>
      </c>
      <c r="V36" s="42" t="n">
        <f aca="false">SUM(V37:V56)</f>
        <v>218</v>
      </c>
      <c r="W36" s="1" t="n">
        <f aca="false">SUM(W37:W56)</f>
        <v>0</v>
      </c>
      <c r="Y36" s="1" t="n">
        <f aca="false">SUM(Y37:Y56)</f>
        <v>4837</v>
      </c>
      <c r="Z36" s="1" t="n">
        <f aca="false">SUM(Z37:Z56)</f>
        <v>23079</v>
      </c>
      <c r="AA36" s="1" t="n">
        <f aca="false">SUM(AA37:AA56)</f>
        <v>3050</v>
      </c>
      <c r="AB36" s="1" t="n">
        <f aca="false">SUM(AB37:AB56)</f>
        <v>255</v>
      </c>
      <c r="AC36" s="1" t="n">
        <f aca="false">SUM(AC37:AC56)</f>
        <v>0</v>
      </c>
    </row>
    <row r="37" customFormat="false" ht="13.8" hidden="false" customHeight="false" outlineLevel="0" collapsed="false">
      <c r="A37" s="1" t="s">
        <v>1499</v>
      </c>
      <c r="D37" s="30" t="n">
        <f aca="false">([1]generell!$C$2-C37)/[1]generell!$G$8*[1]generell!$F$9+1</f>
        <v>2544.14336088946</v>
      </c>
      <c r="E37" s="30" t="n">
        <f aca="false">(B37-[1]generell!$B$5)/[1]generell!$G$10*[1]generell!$F$11+1</f>
        <v>-664.886979371647</v>
      </c>
      <c r="F37" s="1" t="n">
        <v>137</v>
      </c>
      <c r="G37" s="1" t="n">
        <v>1638</v>
      </c>
      <c r="H37" s="1" t="n">
        <v>6</v>
      </c>
      <c r="I37" s="1" t="n">
        <v>0</v>
      </c>
      <c r="L37" s="2" t="n">
        <v>2</v>
      </c>
      <c r="M37" s="1" t="n">
        <v>160</v>
      </c>
      <c r="N37" s="1" t="n">
        <v>1584</v>
      </c>
      <c r="O37" s="1" t="n">
        <v>0</v>
      </c>
      <c r="P37" s="1" t="n">
        <v>0</v>
      </c>
      <c r="Q37" s="1" t="n">
        <v>1</v>
      </c>
      <c r="S37" s="1" t="n">
        <v>243</v>
      </c>
      <c r="T37" s="1" t="n">
        <v>1587</v>
      </c>
      <c r="U37" s="1" t="n">
        <v>0</v>
      </c>
      <c r="V37" s="1" t="n">
        <v>1</v>
      </c>
      <c r="Y37" s="1" t="n">
        <v>228</v>
      </c>
      <c r="Z37" s="1" t="n">
        <v>1341</v>
      </c>
      <c r="AA37" s="1" t="n">
        <v>0</v>
      </c>
      <c r="AB37" s="1" t="n">
        <v>0</v>
      </c>
    </row>
    <row r="38" customFormat="false" ht="13.8" hidden="false" customHeight="false" outlineLevel="0" collapsed="false">
      <c r="A38" s="1" t="s">
        <v>1500</v>
      </c>
      <c r="D38" s="30" t="n">
        <f aca="false">([1]generell!$C$2-C38)/[1]generell!$G$8*[1]generell!$F$9+1</f>
        <v>2544.14336088946</v>
      </c>
      <c r="E38" s="30" t="n">
        <f aca="false">(B38-[1]generell!$B$5)/[1]generell!$G$10*[1]generell!$F$11+1</f>
        <v>-664.886979371647</v>
      </c>
      <c r="F38" s="1" t="n">
        <v>20</v>
      </c>
      <c r="G38" s="1" t="n">
        <v>1508</v>
      </c>
      <c r="H38" s="1" t="n">
        <v>8</v>
      </c>
      <c r="I38" s="1" t="n">
        <v>1</v>
      </c>
      <c r="L38" s="2" t="n">
        <v>3</v>
      </c>
      <c r="M38" s="1" t="n">
        <v>32</v>
      </c>
      <c r="N38" s="1" t="n">
        <v>1496</v>
      </c>
      <c r="O38" s="1" t="n">
        <v>2</v>
      </c>
      <c r="P38" s="1" t="n">
        <v>1</v>
      </c>
      <c r="Q38" s="1" t="n">
        <v>1</v>
      </c>
      <c r="S38" s="1" t="n">
        <v>46</v>
      </c>
      <c r="T38" s="1" t="n">
        <v>1581</v>
      </c>
      <c r="U38" s="1" t="n">
        <v>1</v>
      </c>
      <c r="V38" s="1" t="n">
        <v>7</v>
      </c>
      <c r="Y38" s="1" t="n">
        <v>102</v>
      </c>
      <c r="Z38" s="1" t="n">
        <v>1652</v>
      </c>
      <c r="AA38" s="1" t="n">
        <v>0</v>
      </c>
      <c r="AB38" s="1" t="n">
        <v>9</v>
      </c>
    </row>
    <row r="39" customFormat="false" ht="13.8" hidden="false" customHeight="false" outlineLevel="0" collapsed="false">
      <c r="A39" s="1" t="s">
        <v>1501</v>
      </c>
      <c r="D39" s="30" t="n">
        <f aca="false">([1]generell!$C$2-C39)/[1]generell!$G$8*[1]generell!$F$9+1</f>
        <v>2544.14336088946</v>
      </c>
      <c r="E39" s="30" t="n">
        <f aca="false">(B39-[1]generell!$B$5)/[1]generell!$G$10*[1]generell!$F$11+1</f>
        <v>-664.886979371647</v>
      </c>
      <c r="F39" s="1" t="n">
        <v>486</v>
      </c>
      <c r="G39" s="1" t="n">
        <v>2309</v>
      </c>
      <c r="H39" s="1" t="n">
        <v>3</v>
      </c>
      <c r="I39" s="1" t="n">
        <v>3</v>
      </c>
      <c r="L39" s="2" t="n">
        <v>4</v>
      </c>
      <c r="M39" s="1" t="n">
        <v>548</v>
      </c>
      <c r="N39" s="1" t="n">
        <v>2208</v>
      </c>
      <c r="O39" s="1" t="n">
        <v>5</v>
      </c>
      <c r="P39" s="1" t="n">
        <v>7</v>
      </c>
      <c r="Q39" s="1" t="n">
        <v>1</v>
      </c>
      <c r="S39" s="1" t="n">
        <v>684</v>
      </c>
      <c r="T39" s="1" t="n">
        <v>2123</v>
      </c>
      <c r="U39" s="1" t="n">
        <v>2</v>
      </c>
      <c r="V39" s="1" t="n">
        <v>8</v>
      </c>
      <c r="Y39" s="1" t="n">
        <v>756</v>
      </c>
      <c r="Z39" s="1" t="n">
        <v>1970</v>
      </c>
      <c r="AA39" s="1" t="n">
        <v>0</v>
      </c>
      <c r="AB39" s="1" t="n">
        <v>2</v>
      </c>
    </row>
    <row r="40" customFormat="false" ht="13.8" hidden="false" customHeight="false" outlineLevel="0" collapsed="false">
      <c r="A40" s="1" t="s">
        <v>1502</v>
      </c>
      <c r="D40" s="30" t="n">
        <f aca="false">([1]generell!$C$2-C40)/[1]generell!$G$8*[1]generell!$F$9+1</f>
        <v>2544.14336088946</v>
      </c>
      <c r="E40" s="30" t="n">
        <f aca="false">(B40-[1]generell!$B$5)/[1]generell!$G$10*[1]generell!$F$11+1</f>
        <v>-664.886979371647</v>
      </c>
      <c r="F40" s="1" t="n">
        <v>6</v>
      </c>
      <c r="G40" s="1" t="n">
        <v>252</v>
      </c>
      <c r="H40" s="1" t="n">
        <v>6</v>
      </c>
      <c r="I40" s="1" t="n">
        <v>0</v>
      </c>
      <c r="L40" s="2" t="n">
        <v>5</v>
      </c>
      <c r="M40" s="1" t="n">
        <v>97</v>
      </c>
      <c r="N40" s="1" t="n">
        <v>280</v>
      </c>
      <c r="O40" s="1" t="n">
        <v>10</v>
      </c>
      <c r="P40" s="1" t="n">
        <v>3</v>
      </c>
      <c r="Q40" s="1" t="n">
        <v>38</v>
      </c>
      <c r="S40" s="1" t="n">
        <v>433</v>
      </c>
      <c r="T40" s="1" t="n">
        <v>326</v>
      </c>
      <c r="U40" s="1" t="n">
        <v>9</v>
      </c>
      <c r="V40" s="1" t="n">
        <v>6</v>
      </c>
      <c r="Y40" s="1" t="n">
        <v>562</v>
      </c>
      <c r="Z40" s="1" t="n">
        <v>339</v>
      </c>
      <c r="AA40" s="1" t="n">
        <v>9</v>
      </c>
      <c r="AB40" s="1" t="n">
        <v>43</v>
      </c>
    </row>
    <row r="41" customFormat="false" ht="13.8" hidden="false" customHeight="false" outlineLevel="0" collapsed="false">
      <c r="A41" s="1" t="s">
        <v>1503</v>
      </c>
      <c r="D41" s="30" t="n">
        <f aca="false">([1]generell!$C$2-C41)/[1]generell!$G$8*[1]generell!$F$9+1</f>
        <v>2544.14336088946</v>
      </c>
      <c r="E41" s="30" t="n">
        <f aca="false">(B41-[1]generell!$B$5)/[1]generell!$G$10*[1]generell!$F$11+1</f>
        <v>-664.886979371647</v>
      </c>
      <c r="F41" s="1" t="n">
        <v>105</v>
      </c>
      <c r="G41" s="1" t="n">
        <v>2140</v>
      </c>
      <c r="H41" s="1" t="n">
        <v>3</v>
      </c>
      <c r="I41" s="1" t="n">
        <v>38</v>
      </c>
      <c r="K41" s="1" t="n">
        <v>30</v>
      </c>
      <c r="L41" s="2" t="n">
        <v>8</v>
      </c>
      <c r="M41" s="1" t="n">
        <v>180</v>
      </c>
      <c r="N41" s="1" t="n">
        <v>2049</v>
      </c>
      <c r="O41" s="1" t="n">
        <v>1</v>
      </c>
      <c r="P41" s="1" t="n">
        <v>26</v>
      </c>
      <c r="Q41" s="1" t="n">
        <v>7</v>
      </c>
      <c r="S41" s="1" t="n">
        <v>232</v>
      </c>
      <c r="T41" s="1" t="n">
        <v>2151</v>
      </c>
      <c r="U41" s="1" t="n">
        <v>0</v>
      </c>
      <c r="V41" s="1" t="n">
        <v>31</v>
      </c>
      <c r="Y41" s="1" t="n">
        <v>303</v>
      </c>
      <c r="Z41" s="1" t="n">
        <v>2112</v>
      </c>
      <c r="AA41" s="1" t="n">
        <v>1</v>
      </c>
      <c r="AB41" s="1" t="n">
        <v>25</v>
      </c>
    </row>
    <row r="42" customFormat="false" ht="13.8" hidden="false" customHeight="false" outlineLevel="0" collapsed="false">
      <c r="A42" s="1" t="s">
        <v>1504</v>
      </c>
      <c r="D42" s="30" t="n">
        <f aca="false">([1]generell!$C$2-C42)/[1]generell!$G$8*[1]generell!$F$9+1</f>
        <v>2544.14336088946</v>
      </c>
      <c r="E42" s="30" t="n">
        <f aca="false">(B42-[1]generell!$B$5)/[1]generell!$G$10*[1]generell!$F$11+1</f>
        <v>-664.886979371647</v>
      </c>
      <c r="F42" s="1" t="n">
        <v>187</v>
      </c>
      <c r="G42" s="1" t="n">
        <v>1927</v>
      </c>
      <c r="H42" s="1" t="n">
        <v>1</v>
      </c>
      <c r="I42" s="1" t="n">
        <v>2</v>
      </c>
      <c r="K42" s="1" t="n">
        <v>31</v>
      </c>
      <c r="L42" s="2" t="n">
        <v>9</v>
      </c>
      <c r="M42" s="1" t="n">
        <v>215</v>
      </c>
      <c r="N42" s="1" t="n">
        <v>2098</v>
      </c>
      <c r="O42" s="1" t="n">
        <v>0</v>
      </c>
      <c r="P42" s="1" t="n">
        <v>2</v>
      </c>
      <c r="Q42" s="1" t="n">
        <v>13</v>
      </c>
      <c r="S42" s="1" t="n">
        <v>180</v>
      </c>
      <c r="T42" s="1" t="n">
        <v>2124</v>
      </c>
      <c r="U42" s="1" t="n">
        <v>0</v>
      </c>
      <c r="V42" s="1" t="n">
        <v>6</v>
      </c>
      <c r="Y42" s="1" t="n">
        <v>187</v>
      </c>
      <c r="Z42" s="1" t="n">
        <v>2182</v>
      </c>
      <c r="AA42" s="1" t="n">
        <v>0</v>
      </c>
      <c r="AB42" s="1" t="n">
        <v>1</v>
      </c>
    </row>
    <row r="43" customFormat="false" ht="13.8" hidden="false" customHeight="false" outlineLevel="0" collapsed="false">
      <c r="A43" s="1" t="s">
        <v>1505</v>
      </c>
      <c r="D43" s="30" t="n">
        <f aca="false">([1]generell!$C$2-C43)/[1]generell!$G$8*[1]generell!$F$9+1</f>
        <v>2544.14336088946</v>
      </c>
      <c r="E43" s="30" t="n">
        <f aca="false">(B43-[1]generell!$B$5)/[1]generell!$G$10*[1]generell!$F$11+1</f>
        <v>-664.886979371647</v>
      </c>
      <c r="F43" s="1" t="n">
        <v>53</v>
      </c>
      <c r="G43" s="1" t="n">
        <v>1741</v>
      </c>
      <c r="H43" s="1" t="n">
        <v>1</v>
      </c>
      <c r="I43" s="1" t="n">
        <v>1</v>
      </c>
      <c r="L43" s="2" t="s">
        <v>1506</v>
      </c>
      <c r="M43" s="1" t="n">
        <f aca="false">77+14</f>
        <v>91</v>
      </c>
      <c r="N43" s="1" t="n">
        <f aca="false">1345+411</f>
        <v>1756</v>
      </c>
      <c r="O43" s="1" t="n">
        <v>2</v>
      </c>
      <c r="P43" s="1" t="n">
        <v>1</v>
      </c>
      <c r="Q43" s="1" t="n">
        <v>3</v>
      </c>
      <c r="S43" s="1" t="n">
        <v>104</v>
      </c>
      <c r="T43" s="1" t="n">
        <v>1825</v>
      </c>
      <c r="U43" s="1" t="n">
        <v>0</v>
      </c>
      <c r="V43" s="1" t="n">
        <v>0</v>
      </c>
      <c r="Y43" s="1" t="n">
        <v>71</v>
      </c>
      <c r="Z43" s="1" t="n">
        <v>1786</v>
      </c>
      <c r="AA43" s="1" t="n">
        <v>0</v>
      </c>
      <c r="AB43" s="1" t="n">
        <v>0</v>
      </c>
    </row>
    <row r="44" customFormat="false" ht="13.8" hidden="false" customHeight="false" outlineLevel="0" collapsed="false">
      <c r="A44" s="1" t="s">
        <v>1507</v>
      </c>
      <c r="D44" s="30" t="n">
        <f aca="false">([1]generell!$C$2-C44)/[1]generell!$G$8*[1]generell!$F$9+1</f>
        <v>2544.14336088946</v>
      </c>
      <c r="E44" s="30" t="n">
        <f aca="false">(B44-[1]generell!$B$5)/[1]generell!$G$10*[1]generell!$F$11+1</f>
        <v>-664.886979371647</v>
      </c>
      <c r="F44" s="1" t="n">
        <v>2</v>
      </c>
      <c r="G44" s="1" t="n">
        <v>95</v>
      </c>
      <c r="H44" s="1" t="n">
        <v>3</v>
      </c>
      <c r="I44" s="1" t="n">
        <v>2</v>
      </c>
      <c r="L44" s="2" t="n">
        <v>10</v>
      </c>
      <c r="M44" s="1" t="n">
        <v>0</v>
      </c>
      <c r="N44" s="1" t="n">
        <v>80</v>
      </c>
      <c r="O44" s="1" t="n">
        <v>2</v>
      </c>
      <c r="P44" s="1" t="n">
        <v>2</v>
      </c>
      <c r="Q44" s="1" t="n">
        <v>24</v>
      </c>
      <c r="S44" s="1" t="n">
        <v>20</v>
      </c>
      <c r="T44" s="1" t="n">
        <v>113</v>
      </c>
      <c r="U44" s="1" t="n">
        <v>4</v>
      </c>
      <c r="V44" s="1" t="n">
        <v>5</v>
      </c>
    </row>
    <row r="45" customFormat="false" ht="13.8" hidden="false" customHeight="false" outlineLevel="0" collapsed="false">
      <c r="A45" s="1" t="s">
        <v>1508</v>
      </c>
      <c r="D45" s="30" t="n">
        <f aca="false">([1]generell!$C$2-C45)/[1]generell!$G$8*[1]generell!$F$9+1</f>
        <v>2544.14336088946</v>
      </c>
      <c r="E45" s="30" t="n">
        <f aca="false">(B45-[1]generell!$B$5)/[1]generell!$G$10*[1]generell!$F$11+1</f>
        <v>-664.886979371647</v>
      </c>
      <c r="F45" s="1" t="n">
        <v>6</v>
      </c>
      <c r="G45" s="1" t="n">
        <v>413</v>
      </c>
      <c r="H45" s="1" t="n">
        <v>5</v>
      </c>
      <c r="I45" s="1" t="n">
        <v>0</v>
      </c>
      <c r="L45" s="2" t="n">
        <v>6</v>
      </c>
      <c r="M45" s="1" t="n">
        <v>7</v>
      </c>
      <c r="N45" s="1" t="n">
        <v>449</v>
      </c>
      <c r="O45" s="1" t="n">
        <v>11</v>
      </c>
      <c r="P45" s="1" t="n">
        <v>2</v>
      </c>
      <c r="Q45" s="1" t="n">
        <v>15</v>
      </c>
      <c r="S45" s="1" t="n">
        <v>11</v>
      </c>
      <c r="T45" s="1" t="n">
        <v>415</v>
      </c>
      <c r="U45" s="1" t="n">
        <v>5</v>
      </c>
      <c r="V45" s="1" t="n">
        <v>0</v>
      </c>
      <c r="Y45" s="1" t="n">
        <v>39</v>
      </c>
      <c r="Z45" s="1" t="n">
        <v>442</v>
      </c>
      <c r="AA45" s="1" t="n">
        <v>2</v>
      </c>
      <c r="AB45" s="1" t="n">
        <v>28</v>
      </c>
    </row>
    <row r="46" customFormat="false" ht="13.8" hidden="false" customHeight="false" outlineLevel="0" collapsed="false">
      <c r="A46" s="1" t="s">
        <v>1509</v>
      </c>
      <c r="D46" s="30" t="n">
        <f aca="false">([1]generell!$C$2-C46)/[1]generell!$G$8*[1]generell!$F$9+1</f>
        <v>2544.14336088946</v>
      </c>
      <c r="E46" s="30" t="n">
        <f aca="false">(B46-[1]generell!$B$5)/[1]generell!$G$10*[1]generell!$F$11+1</f>
        <v>-664.886979371647</v>
      </c>
      <c r="F46" s="1" t="n">
        <v>22</v>
      </c>
      <c r="G46" s="1" t="n">
        <v>327</v>
      </c>
      <c r="H46" s="1" t="n">
        <v>287</v>
      </c>
      <c r="I46" s="1" t="n">
        <v>6</v>
      </c>
      <c r="L46" s="2" t="n">
        <v>11</v>
      </c>
      <c r="M46" s="1" t="n">
        <v>72</v>
      </c>
      <c r="N46" s="1" t="n">
        <v>246</v>
      </c>
      <c r="O46" s="1" t="n">
        <v>295</v>
      </c>
      <c r="P46" s="1" t="n">
        <v>20</v>
      </c>
      <c r="Q46" s="1" t="n">
        <v>4</v>
      </c>
      <c r="S46" s="1" t="n">
        <v>107</v>
      </c>
      <c r="T46" s="1" t="n">
        <v>265</v>
      </c>
      <c r="U46" s="1" t="n">
        <v>228</v>
      </c>
      <c r="V46" s="1" t="n">
        <v>26</v>
      </c>
      <c r="Y46" s="1" t="n">
        <v>139</v>
      </c>
      <c r="Z46" s="1" t="n">
        <v>247</v>
      </c>
      <c r="AA46" s="1" t="n">
        <v>187</v>
      </c>
      <c r="AB46" s="1" t="n">
        <v>8</v>
      </c>
    </row>
    <row r="47" customFormat="false" ht="13.8" hidden="false" customHeight="false" outlineLevel="0" collapsed="false">
      <c r="A47" s="1" t="s">
        <v>1510</v>
      </c>
      <c r="D47" s="30" t="n">
        <f aca="false">([1]generell!$C$2-C47)/[1]generell!$G$8*[1]generell!$F$9+1</f>
        <v>2544.14336088946</v>
      </c>
      <c r="E47" s="30" t="n">
        <f aca="false">(B47-[1]generell!$B$5)/[1]generell!$G$10*[1]generell!$F$11+1</f>
        <v>-664.886979371647</v>
      </c>
      <c r="F47" s="1" t="n">
        <v>235</v>
      </c>
      <c r="G47" s="1" t="n">
        <v>2410</v>
      </c>
      <c r="H47" s="1" t="n">
        <v>79</v>
      </c>
      <c r="I47" s="1" t="n">
        <v>8</v>
      </c>
      <c r="L47" s="2" t="n">
        <v>12</v>
      </c>
      <c r="M47" s="1" t="n">
        <v>320</v>
      </c>
      <c r="N47" s="1" t="n">
        <v>2508</v>
      </c>
      <c r="O47" s="1" t="n">
        <v>54</v>
      </c>
      <c r="P47" s="1" t="n">
        <v>7</v>
      </c>
      <c r="Q47" s="1" t="n">
        <v>10</v>
      </c>
      <c r="S47" s="1" t="n">
        <v>730</v>
      </c>
      <c r="T47" s="1" t="n">
        <v>2407</v>
      </c>
      <c r="U47" s="1" t="n">
        <v>15</v>
      </c>
      <c r="V47" s="1" t="n">
        <v>24</v>
      </c>
      <c r="Y47" s="1" t="n">
        <v>745</v>
      </c>
      <c r="Z47" s="1" t="n">
        <v>2110</v>
      </c>
      <c r="AA47" s="1" t="n">
        <v>10</v>
      </c>
      <c r="AB47" s="1" t="n">
        <v>27</v>
      </c>
    </row>
    <row r="48" customFormat="false" ht="13.8" hidden="false" customHeight="false" outlineLevel="0" collapsed="false">
      <c r="A48" s="1" t="s">
        <v>1511</v>
      </c>
      <c r="D48" s="30" t="n">
        <f aca="false">([1]generell!$C$2-C48)/[1]generell!$G$8*[1]generell!$F$9+1</f>
        <v>2544.14336088946</v>
      </c>
      <c r="E48" s="30" t="n">
        <f aca="false">(B48-[1]generell!$B$5)/[1]generell!$G$10*[1]generell!$F$11+1</f>
        <v>-664.886979371647</v>
      </c>
      <c r="F48" s="1" t="n">
        <v>33</v>
      </c>
      <c r="G48" s="1" t="n">
        <v>1087</v>
      </c>
      <c r="H48" s="1" t="n">
        <v>7</v>
      </c>
      <c r="I48" s="1" t="n">
        <v>1</v>
      </c>
      <c r="L48" s="2" t="n">
        <v>13</v>
      </c>
      <c r="M48" s="1" t="n">
        <v>57</v>
      </c>
      <c r="N48" s="1" t="n">
        <v>1159</v>
      </c>
      <c r="O48" s="1" t="n">
        <v>9</v>
      </c>
      <c r="P48" s="1" t="n">
        <v>2</v>
      </c>
      <c r="Q48" s="1" t="n">
        <v>8</v>
      </c>
      <c r="S48" s="1" t="n">
        <v>41</v>
      </c>
      <c r="T48" s="1" t="n">
        <v>1151</v>
      </c>
      <c r="U48" s="1" t="n">
        <v>3</v>
      </c>
      <c r="V48" s="1" t="n">
        <v>5</v>
      </c>
      <c r="Y48" s="1" t="n">
        <v>59</v>
      </c>
      <c r="Z48" s="1" t="n">
        <v>1176</v>
      </c>
      <c r="AA48" s="1" t="n">
        <v>11</v>
      </c>
      <c r="AB48" s="1" t="n">
        <v>0</v>
      </c>
    </row>
    <row r="49" customFormat="false" ht="13.8" hidden="false" customHeight="false" outlineLevel="0" collapsed="false">
      <c r="A49" s="1" t="s">
        <v>1512</v>
      </c>
      <c r="D49" s="30" t="n">
        <f aca="false">([1]generell!$C$2-C49)/[1]generell!$G$8*[1]generell!$F$9+1</f>
        <v>2544.14336088946</v>
      </c>
      <c r="E49" s="30" t="n">
        <f aca="false">(B49-[1]generell!$B$5)/[1]generell!$G$10*[1]generell!$F$11+1</f>
        <v>-664.886979371647</v>
      </c>
      <c r="F49" s="1" t="n">
        <v>37</v>
      </c>
      <c r="G49" s="1" t="n">
        <v>408</v>
      </c>
      <c r="H49" s="1" t="n">
        <v>1929</v>
      </c>
      <c r="I49" s="1" t="n">
        <v>39</v>
      </c>
      <c r="L49" s="2" t="n">
        <v>14</v>
      </c>
      <c r="M49" s="1" t="n">
        <v>90</v>
      </c>
      <c r="N49" s="1" t="n">
        <v>380</v>
      </c>
      <c r="O49" s="1" t="n">
        <v>1913</v>
      </c>
      <c r="P49" s="1" t="n">
        <v>1</v>
      </c>
      <c r="Q49" s="1" t="n">
        <v>40</v>
      </c>
      <c r="S49" s="1" t="n">
        <v>276</v>
      </c>
      <c r="T49" s="1" t="n">
        <v>421</v>
      </c>
      <c r="U49" s="1" t="n">
        <v>1910</v>
      </c>
      <c r="V49" s="1" t="n">
        <v>68</v>
      </c>
      <c r="Y49" s="1" t="n">
        <v>343</v>
      </c>
      <c r="Z49" s="1" t="n">
        <v>309</v>
      </c>
      <c r="AA49" s="1" t="n">
        <v>2019</v>
      </c>
      <c r="AB49" s="1" t="n">
        <v>61</v>
      </c>
    </row>
    <row r="50" customFormat="false" ht="13.8" hidden="false" customHeight="false" outlineLevel="0" collapsed="false">
      <c r="A50" s="1" t="s">
        <v>1513</v>
      </c>
      <c r="D50" s="30" t="n">
        <f aca="false">([1]generell!$C$2-C50)/[1]generell!$G$8*[1]generell!$F$9+1</f>
        <v>2544.14336088946</v>
      </c>
      <c r="E50" s="30" t="n">
        <f aca="false">(B50-[1]generell!$B$5)/[1]generell!$G$10*[1]generell!$F$11+1</f>
        <v>-664.886979371647</v>
      </c>
      <c r="F50" s="1" t="n">
        <v>17</v>
      </c>
      <c r="G50" s="1" t="n">
        <v>1036</v>
      </c>
      <c r="H50" s="1" t="n">
        <v>0</v>
      </c>
      <c r="I50" s="1" t="n">
        <v>0</v>
      </c>
      <c r="L50" s="2" t="n">
        <v>15</v>
      </c>
      <c r="M50" s="1" t="n">
        <v>25</v>
      </c>
      <c r="N50" s="1" t="n">
        <v>1130</v>
      </c>
      <c r="P50" s="1" t="n">
        <v>2</v>
      </c>
      <c r="Q50" s="1" t="n">
        <v>4</v>
      </c>
      <c r="S50" s="1" t="n">
        <v>19</v>
      </c>
      <c r="T50" s="1" t="n">
        <v>1161</v>
      </c>
      <c r="U50" s="1" t="n">
        <v>0</v>
      </c>
      <c r="V50" s="1" t="n">
        <v>4</v>
      </c>
      <c r="Y50" s="1" t="n">
        <v>35</v>
      </c>
      <c r="Z50" s="1" t="n">
        <v>1162</v>
      </c>
      <c r="AA50" s="1" t="n">
        <v>0</v>
      </c>
      <c r="AB50" s="1" t="n">
        <v>3</v>
      </c>
    </row>
    <row r="51" customFormat="false" ht="13.8" hidden="false" customHeight="false" outlineLevel="0" collapsed="false">
      <c r="A51" s="1" t="s">
        <v>1514</v>
      </c>
      <c r="D51" s="30" t="n">
        <f aca="false">([1]generell!$C$2-C51)/[1]generell!$G$8*[1]generell!$F$9+1</f>
        <v>2544.14336088946</v>
      </c>
      <c r="E51" s="30" t="n">
        <f aca="false">(B51-[1]generell!$B$5)/[1]generell!$G$10*[1]generell!$F$11+1</f>
        <v>-664.886979371647</v>
      </c>
      <c r="F51" s="1" t="n">
        <v>63</v>
      </c>
      <c r="G51" s="1" t="n">
        <v>1637</v>
      </c>
      <c r="H51" s="1" t="n">
        <v>0</v>
      </c>
      <c r="I51" s="1" t="n">
        <v>1</v>
      </c>
      <c r="L51" s="2" t="n">
        <v>16</v>
      </c>
      <c r="M51" s="1" t="n">
        <v>222</v>
      </c>
      <c r="N51" s="1" t="n">
        <v>1588</v>
      </c>
      <c r="O51" s="1" t="n">
        <v>0</v>
      </c>
      <c r="P51" s="1" t="n">
        <v>1</v>
      </c>
      <c r="Q51" s="1" t="n">
        <v>1</v>
      </c>
      <c r="S51" s="1" t="n">
        <v>378</v>
      </c>
      <c r="T51" s="1" t="n">
        <v>1567</v>
      </c>
      <c r="U51" s="1" t="n">
        <v>8</v>
      </c>
      <c r="V51" s="1" t="n">
        <v>0</v>
      </c>
      <c r="Y51" s="1" t="n">
        <v>548</v>
      </c>
      <c r="Z51" s="1" t="n">
        <v>1507</v>
      </c>
      <c r="AA51" s="1" t="n">
        <v>1</v>
      </c>
      <c r="AB51" s="1" t="n">
        <v>1</v>
      </c>
    </row>
    <row r="52" customFormat="false" ht="13.8" hidden="false" customHeight="false" outlineLevel="0" collapsed="false">
      <c r="A52" s="1" t="s">
        <v>1515</v>
      </c>
      <c r="D52" s="30" t="n">
        <f aca="false">([1]generell!$C$2-C52)/[1]generell!$G$8*[1]generell!$F$9+1</f>
        <v>2544.14336088946</v>
      </c>
      <c r="E52" s="30" t="n">
        <f aca="false">(B52-[1]generell!$B$5)/[1]generell!$G$10*[1]generell!$F$11+1</f>
        <v>-664.886979371647</v>
      </c>
      <c r="F52" s="1" t="n">
        <v>8</v>
      </c>
      <c r="G52" s="1" t="n">
        <v>992</v>
      </c>
      <c r="H52" s="1" t="n">
        <v>8</v>
      </c>
      <c r="I52" s="1" t="n">
        <v>2</v>
      </c>
      <c r="K52" s="1" t="n">
        <v>36</v>
      </c>
      <c r="L52" s="2" t="n">
        <v>17</v>
      </c>
      <c r="M52" s="1" t="n">
        <v>24</v>
      </c>
      <c r="N52" s="1" t="n">
        <v>1080</v>
      </c>
      <c r="O52" s="1" t="n">
        <v>8</v>
      </c>
      <c r="P52" s="1" t="n">
        <v>2</v>
      </c>
      <c r="Q52" s="1" t="n">
        <v>29</v>
      </c>
      <c r="S52" s="1" t="n">
        <v>32</v>
      </c>
      <c r="T52" s="1" t="n">
        <v>1050</v>
      </c>
      <c r="U52" s="1" t="n">
        <v>1</v>
      </c>
      <c r="V52" s="1" t="n">
        <v>4</v>
      </c>
      <c r="Y52" s="1" t="n">
        <v>43</v>
      </c>
      <c r="Z52" s="1" t="n">
        <v>1014</v>
      </c>
      <c r="AA52" s="1" t="n">
        <v>2</v>
      </c>
      <c r="AB52" s="1" t="n">
        <v>6</v>
      </c>
    </row>
    <row r="53" customFormat="false" ht="13.8" hidden="false" customHeight="false" outlineLevel="0" collapsed="false">
      <c r="A53" s="1" t="s">
        <v>1516</v>
      </c>
      <c r="D53" s="30" t="n">
        <f aca="false">([1]generell!$C$2-C53)/[1]generell!$G$8*[1]generell!$F$9+1</f>
        <v>2544.14336088946</v>
      </c>
      <c r="E53" s="30" t="n">
        <f aca="false">(B53-[1]generell!$B$5)/[1]generell!$G$10*[1]generell!$F$11+1</f>
        <v>-664.886979371647</v>
      </c>
      <c r="F53" s="1" t="n">
        <v>26</v>
      </c>
      <c r="G53" s="1" t="n">
        <v>1068</v>
      </c>
      <c r="H53" s="1" t="n">
        <v>1</v>
      </c>
      <c r="I53" s="1" t="n">
        <v>0</v>
      </c>
      <c r="L53" s="2" t="n">
        <v>18</v>
      </c>
      <c r="M53" s="1" t="n">
        <v>56</v>
      </c>
      <c r="N53" s="1" t="n">
        <v>1018</v>
      </c>
      <c r="O53" s="1" t="n">
        <v>0</v>
      </c>
      <c r="P53" s="1" t="n">
        <v>14</v>
      </c>
      <c r="Q53" s="1" t="n">
        <v>1</v>
      </c>
      <c r="S53" s="1" t="n">
        <v>37</v>
      </c>
      <c r="T53" s="1" t="n">
        <v>1063</v>
      </c>
      <c r="U53" s="1" t="n">
        <v>0</v>
      </c>
      <c r="V53" s="1" t="n">
        <v>15</v>
      </c>
      <c r="Y53" s="1" t="n">
        <v>63</v>
      </c>
      <c r="Z53" s="1" t="n">
        <v>1163</v>
      </c>
      <c r="AA53" s="1" t="n">
        <v>2</v>
      </c>
      <c r="AB53" s="1" t="n">
        <v>24</v>
      </c>
    </row>
    <row r="54" customFormat="false" ht="13.8" hidden="false" customHeight="false" outlineLevel="0" collapsed="false">
      <c r="A54" s="1" t="s">
        <v>1517</v>
      </c>
      <c r="D54" s="30" t="n">
        <f aca="false">([1]generell!$C$2-C54)/[1]generell!$G$8*[1]generell!$F$9+1</f>
        <v>2544.14336088946</v>
      </c>
      <c r="E54" s="30" t="n">
        <f aca="false">(B54-[1]generell!$B$5)/[1]generell!$G$10*[1]generell!$F$11+1</f>
        <v>-664.886979371647</v>
      </c>
      <c r="F54" s="1" t="n">
        <v>3</v>
      </c>
      <c r="G54" s="1" t="n">
        <v>115</v>
      </c>
      <c r="H54" s="1" t="n">
        <v>917</v>
      </c>
      <c r="I54" s="1" t="n">
        <v>6</v>
      </c>
      <c r="L54" s="2" t="n">
        <v>19</v>
      </c>
      <c r="M54" s="1" t="n">
        <v>10</v>
      </c>
      <c r="N54" s="1" t="n">
        <v>130</v>
      </c>
      <c r="O54" s="1" t="n">
        <v>868</v>
      </c>
      <c r="P54" s="1" t="n">
        <v>6</v>
      </c>
      <c r="Q54" s="1" t="n">
        <v>10</v>
      </c>
      <c r="S54" s="1" t="n">
        <v>58</v>
      </c>
      <c r="T54" s="1" t="n">
        <v>129</v>
      </c>
      <c r="U54" s="1" t="n">
        <v>820</v>
      </c>
      <c r="V54" s="1" t="n">
        <v>5</v>
      </c>
      <c r="Y54" s="1" t="n">
        <v>116</v>
      </c>
      <c r="Z54" s="1" t="n">
        <v>89</v>
      </c>
      <c r="AA54" s="1" t="n">
        <v>806</v>
      </c>
      <c r="AB54" s="1" t="n">
        <v>16</v>
      </c>
    </row>
    <row r="55" customFormat="false" ht="13.8" hidden="false" customHeight="false" outlineLevel="0" collapsed="false">
      <c r="A55" s="1" t="s">
        <v>1518</v>
      </c>
      <c r="D55" s="30" t="n">
        <f aca="false">([1]generell!$C$2-C55)/[1]generell!$G$8*[1]generell!$F$9+1</f>
        <v>2544.14336088946</v>
      </c>
      <c r="E55" s="30" t="n">
        <f aca="false">(B55-[1]generell!$B$5)/[1]generell!$G$10*[1]generell!$F$11+1</f>
        <v>-664.886979371647</v>
      </c>
      <c r="F55" s="1" t="n">
        <v>45</v>
      </c>
      <c r="G55" s="1" t="n">
        <v>1171</v>
      </c>
      <c r="H55" s="1" t="n">
        <v>5</v>
      </c>
      <c r="I55" s="1" t="n">
        <v>0</v>
      </c>
      <c r="L55" s="2" t="n">
        <v>20</v>
      </c>
      <c r="M55" s="1" t="n">
        <v>74</v>
      </c>
      <c r="N55" s="1" t="n">
        <v>1158</v>
      </c>
      <c r="O55" s="1" t="n">
        <v>1</v>
      </c>
      <c r="Q55" s="1" t="n">
        <v>6</v>
      </c>
      <c r="S55" s="1" t="n">
        <v>75</v>
      </c>
      <c r="T55" s="1" t="n">
        <v>1259</v>
      </c>
      <c r="U55" s="1" t="n">
        <v>2</v>
      </c>
      <c r="V55" s="1" t="n">
        <v>3</v>
      </c>
      <c r="Y55" s="1" t="n">
        <v>338</v>
      </c>
      <c r="Z55" s="1" t="n">
        <v>1275</v>
      </c>
      <c r="AA55" s="1" t="n">
        <v>0</v>
      </c>
      <c r="AB55" s="1" t="n">
        <v>0</v>
      </c>
    </row>
    <row r="56" customFormat="false" ht="13.8" hidden="false" customHeight="false" outlineLevel="0" collapsed="false">
      <c r="A56" s="1" t="s">
        <v>1519</v>
      </c>
      <c r="D56" s="30" t="n">
        <f aca="false">([1]generell!$C$2-C56)/[1]generell!$G$8*[1]generell!$F$9+1</f>
        <v>2544.14336088946</v>
      </c>
      <c r="E56" s="30" t="n">
        <f aca="false">(B56-[1]generell!$B$5)/[1]generell!$G$10*[1]generell!$F$11+1</f>
        <v>-664.886979371647</v>
      </c>
      <c r="F56" s="1" t="n">
        <v>67</v>
      </c>
      <c r="G56" s="1" t="n">
        <v>1068</v>
      </c>
      <c r="H56" s="1" t="n">
        <v>0</v>
      </c>
      <c r="I56" s="1" t="n">
        <v>2</v>
      </c>
      <c r="L56" s="2" t="n">
        <v>21</v>
      </c>
      <c r="M56" s="1" t="n">
        <v>99</v>
      </c>
      <c r="N56" s="1" t="n">
        <v>1201</v>
      </c>
      <c r="O56" s="1" t="n">
        <v>1</v>
      </c>
      <c r="P56" s="1" t="n">
        <v>0</v>
      </c>
      <c r="S56" s="1" t="n">
        <v>116</v>
      </c>
      <c r="T56" s="1" t="n">
        <v>1252</v>
      </c>
      <c r="U56" s="1" t="n">
        <v>0</v>
      </c>
      <c r="V56" s="1" t="n">
        <v>0</v>
      </c>
      <c r="Y56" s="1" t="n">
        <v>160</v>
      </c>
      <c r="Z56" s="1" t="n">
        <v>1203</v>
      </c>
      <c r="AA56" s="1" t="n">
        <v>0</v>
      </c>
      <c r="AB56" s="1" t="n">
        <v>1</v>
      </c>
    </row>
    <row r="57" customFormat="false" ht="13.8" hidden="false" customHeight="false" outlineLevel="0" collapsed="false">
      <c r="D57" s="30" t="n">
        <f aca="false">([1]generell!$C$2-C57)/[1]generell!$G$8*[1]generell!$F$9+1</f>
        <v>2544.14336088946</v>
      </c>
      <c r="E57" s="30" t="n">
        <f aca="false">(B57-[1]generell!$B$5)/[1]generell!$G$10*[1]generell!$F$11+1</f>
        <v>-664.886979371647</v>
      </c>
    </row>
    <row r="58" customFormat="false" ht="13.8" hidden="false" customHeight="false" outlineLevel="0" collapsed="false">
      <c r="A58" s="12" t="s">
        <v>1520</v>
      </c>
      <c r="D58" s="30" t="n">
        <f aca="false">([1]generell!$C$2-C58)/[1]generell!$G$8*[1]generell!$F$9+1</f>
        <v>2544.14336088946</v>
      </c>
      <c r="E58" s="30" t="n">
        <f aca="false">(B58-[1]generell!$B$5)/[1]generell!$G$10*[1]generell!$F$11+1</f>
        <v>-664.886979371647</v>
      </c>
      <c r="F58" s="1" t="n">
        <f aca="false">SUM(F59:F72)</f>
        <v>1036</v>
      </c>
      <c r="G58" s="1" t="n">
        <f aca="false">SUM(G59:G72)</f>
        <v>12583</v>
      </c>
      <c r="H58" s="1" t="n">
        <f aca="false">SUM(H59:H72)</f>
        <v>4223</v>
      </c>
      <c r="I58" s="1" t="n">
        <f aca="false">SUM(I59:I72)</f>
        <v>208</v>
      </c>
      <c r="J58" s="1" t="n">
        <f aca="false">SUM(J59:J72)</f>
        <v>0</v>
      </c>
      <c r="K58" s="1" t="n">
        <f aca="false">SUM(K59:K72)</f>
        <v>115</v>
      </c>
      <c r="M58" s="1" t="n">
        <f aca="false">SUM(M59:M72)</f>
        <v>2452</v>
      </c>
      <c r="N58" s="1" t="n">
        <f aca="false">SUM(N59:N72)</f>
        <v>12576</v>
      </c>
      <c r="O58" s="1" t="n">
        <f aca="false">SUM(O59:O72)</f>
        <v>4272</v>
      </c>
      <c r="P58" s="1" t="n">
        <f aca="false">SUM(P59:P72)</f>
        <v>190</v>
      </c>
      <c r="Q58" s="1" t="n">
        <f aca="false">SUM(Q59:Q72)</f>
        <v>187</v>
      </c>
      <c r="S58" s="1" t="n">
        <f aca="false">SUM(S59:S72)</f>
        <v>3725</v>
      </c>
      <c r="T58" s="1" t="n">
        <f aca="false">SUM(T59:T72)</f>
        <v>12550</v>
      </c>
      <c r="U58" s="1" t="n">
        <f aca="false">SUM(U59:U72)</f>
        <v>4029</v>
      </c>
      <c r="V58" s="1" t="n">
        <f aca="false">SUM(V59:V72)</f>
        <v>233</v>
      </c>
      <c r="W58" s="1" t="n">
        <f aca="false">SUM(W59:W72)</f>
        <v>0</v>
      </c>
      <c r="Y58" s="1" t="n">
        <f aca="false">SUM(Y59:Y72)</f>
        <v>4757</v>
      </c>
      <c r="Z58" s="1" t="n">
        <f aca="false">SUM(Z59:Z72)</f>
        <v>12431</v>
      </c>
      <c r="AA58" s="42" t="n">
        <f aca="false">SUM(AA59:AA72)</f>
        <v>4133</v>
      </c>
      <c r="AB58" s="1" t="n">
        <f aca="false">SUM(AB59:AB72)</f>
        <v>290</v>
      </c>
      <c r="AC58" s="1" t="n">
        <f aca="false">SUM(AC59:AC72)</f>
        <v>0</v>
      </c>
      <c r="AE58" s="1" t="n">
        <f aca="false">SUM(AE59:AE72)</f>
        <v>3501</v>
      </c>
      <c r="AF58" s="42" t="n">
        <f aca="false">SUM(AF59:AF72)</f>
        <v>5921</v>
      </c>
      <c r="AG58" s="42" t="n">
        <f aca="false">SUM(AG59:AG72)</f>
        <v>1986</v>
      </c>
      <c r="AH58" s="42" t="n">
        <f aca="false">SUM(AH59:AH72)</f>
        <v>86</v>
      </c>
      <c r="AI58" s="1" t="n">
        <f aca="false">SUM(AI59:AI72)</f>
        <v>0</v>
      </c>
    </row>
    <row r="59" customFormat="false" ht="13.8" hidden="false" customHeight="false" outlineLevel="0" collapsed="false">
      <c r="A59" s="1" t="s">
        <v>1521</v>
      </c>
      <c r="D59" s="30" t="n">
        <f aca="false">([1]generell!$C$2-C59)/[1]generell!$G$8*[1]generell!$F$9+1</f>
        <v>2544.14336088946</v>
      </c>
      <c r="E59" s="30" t="n">
        <f aca="false">(B59-[1]generell!$B$5)/[1]generell!$G$10*[1]generell!$F$11+1</f>
        <v>-664.886979371647</v>
      </c>
      <c r="F59" s="1" t="n">
        <v>42</v>
      </c>
      <c r="G59" s="1" t="n">
        <v>303</v>
      </c>
      <c r="H59" s="1" t="n">
        <v>877</v>
      </c>
      <c r="I59" s="1" t="n">
        <v>8</v>
      </c>
      <c r="L59" s="2" t="n">
        <v>1</v>
      </c>
      <c r="M59" s="1" t="n">
        <v>95</v>
      </c>
      <c r="N59" s="1" t="n">
        <v>210</v>
      </c>
      <c r="O59" s="1" t="n">
        <v>935</v>
      </c>
      <c r="P59" s="1" t="n">
        <v>1</v>
      </c>
      <c r="Q59" s="1" t="n">
        <v>4</v>
      </c>
      <c r="S59" s="1" t="n">
        <v>104</v>
      </c>
      <c r="T59" s="1" t="n">
        <v>254</v>
      </c>
      <c r="U59" s="1" t="n">
        <v>928</v>
      </c>
      <c r="V59" s="1" t="n">
        <v>8</v>
      </c>
      <c r="Y59" s="1" t="n">
        <v>211</v>
      </c>
      <c r="Z59" s="1" t="n">
        <v>198</v>
      </c>
      <c r="AA59" s="1" t="n">
        <v>954</v>
      </c>
      <c r="AB59" s="1" t="n">
        <v>3</v>
      </c>
      <c r="AE59" s="1" t="n">
        <v>227</v>
      </c>
      <c r="AF59" s="1" t="n">
        <v>206</v>
      </c>
      <c r="AG59" s="1" t="n">
        <v>1010</v>
      </c>
      <c r="AH59" s="1" t="n">
        <v>5</v>
      </c>
    </row>
    <row r="60" customFormat="false" ht="13.8" hidden="false" customHeight="false" outlineLevel="0" collapsed="false">
      <c r="A60" s="1" t="s">
        <v>1522</v>
      </c>
      <c r="D60" s="30" t="n">
        <f aca="false">([1]generell!$C$2-C60)/[1]generell!$G$8*[1]generell!$F$9+1</f>
        <v>2544.14336088946</v>
      </c>
      <c r="E60" s="30" t="n">
        <f aca="false">(B60-[1]generell!$B$5)/[1]generell!$G$10*[1]generell!$F$11+1</f>
        <v>-664.886979371647</v>
      </c>
      <c r="F60" s="1" t="n">
        <v>92</v>
      </c>
      <c r="G60" s="1" t="n">
        <v>150</v>
      </c>
      <c r="H60" s="1" t="n">
        <v>398</v>
      </c>
      <c r="I60" s="1" t="n">
        <v>1</v>
      </c>
      <c r="L60" s="2" t="n">
        <v>2</v>
      </c>
      <c r="M60" s="1" t="n">
        <v>55</v>
      </c>
      <c r="N60" s="1" t="n">
        <v>110</v>
      </c>
      <c r="O60" s="1" t="n">
        <v>424</v>
      </c>
      <c r="P60" s="1" t="n">
        <v>1</v>
      </c>
      <c r="Q60" s="1" t="n">
        <v>6</v>
      </c>
      <c r="S60" s="1" t="n">
        <v>86</v>
      </c>
      <c r="T60" s="1" t="n">
        <v>108</v>
      </c>
      <c r="U60" s="1" t="n">
        <v>398</v>
      </c>
      <c r="V60" s="1" t="n">
        <v>14</v>
      </c>
      <c r="Y60" s="1" t="n">
        <v>101</v>
      </c>
      <c r="Z60" s="1" t="n">
        <v>84</v>
      </c>
      <c r="AA60" s="1" t="n">
        <v>460</v>
      </c>
      <c r="AB60" s="1" t="n">
        <v>39</v>
      </c>
      <c r="AE60" s="1" t="n">
        <v>113</v>
      </c>
      <c r="AF60" s="1" t="n">
        <v>144</v>
      </c>
      <c r="AG60" s="1" t="n">
        <v>392</v>
      </c>
      <c r="AH60" s="1" t="n">
        <v>0</v>
      </c>
    </row>
    <row r="61" customFormat="false" ht="13.8" hidden="false" customHeight="false" outlineLevel="0" collapsed="false">
      <c r="A61" s="1" t="s">
        <v>1523</v>
      </c>
      <c r="D61" s="30" t="n">
        <f aca="false">([1]generell!$C$2-C61)/[1]generell!$G$8*[1]generell!$F$9+1</f>
        <v>2544.14336088946</v>
      </c>
      <c r="E61" s="30" t="n">
        <f aca="false">(B61-[1]generell!$B$5)/[1]generell!$G$10*[1]generell!$F$11+1</f>
        <v>-664.886979371647</v>
      </c>
      <c r="F61" s="1" t="n">
        <v>21</v>
      </c>
      <c r="G61" s="1" t="n">
        <v>561</v>
      </c>
      <c r="H61" s="1" t="n">
        <v>531</v>
      </c>
      <c r="I61" s="1" t="n">
        <v>5</v>
      </c>
      <c r="K61" s="1" t="n">
        <v>37</v>
      </c>
      <c r="L61" s="2" t="n">
        <v>3</v>
      </c>
      <c r="M61" s="1" t="n">
        <v>47</v>
      </c>
      <c r="N61" s="1" t="n">
        <v>635</v>
      </c>
      <c r="O61" s="1" t="n">
        <v>554</v>
      </c>
      <c r="P61" s="1" t="n">
        <v>12</v>
      </c>
      <c r="Q61" s="1" t="n">
        <v>29</v>
      </c>
      <c r="S61" s="1" t="n">
        <v>280</v>
      </c>
      <c r="T61" s="1" t="n">
        <v>513</v>
      </c>
      <c r="U61" s="1" t="n">
        <v>514</v>
      </c>
      <c r="V61" s="1" t="n">
        <v>19</v>
      </c>
      <c r="Y61" s="1" t="n">
        <v>231</v>
      </c>
      <c r="Z61" s="1" t="n">
        <v>432</v>
      </c>
      <c r="AA61" s="1" t="n">
        <v>403</v>
      </c>
      <c r="AB61" s="1" t="n">
        <v>26</v>
      </c>
    </row>
    <row r="62" customFormat="false" ht="13.8" hidden="false" customHeight="false" outlineLevel="0" collapsed="false">
      <c r="A62" s="1" t="s">
        <v>1524</v>
      </c>
      <c r="D62" s="30" t="n">
        <f aca="false">([1]generell!$C$2-C62)/[1]generell!$G$8*[1]generell!$F$9+1</f>
        <v>2544.14336088946</v>
      </c>
      <c r="E62" s="30" t="n">
        <f aca="false">(B62-[1]generell!$B$5)/[1]generell!$G$10*[1]generell!$F$11+1</f>
        <v>-664.886979371647</v>
      </c>
      <c r="F62" s="1" t="n">
        <v>144</v>
      </c>
      <c r="G62" s="1" t="n">
        <v>1824</v>
      </c>
      <c r="H62" s="1" t="n">
        <v>10</v>
      </c>
      <c r="I62" s="1" t="n">
        <v>83</v>
      </c>
      <c r="K62" s="1" t="n">
        <v>41</v>
      </c>
      <c r="L62" s="2" t="n">
        <v>4</v>
      </c>
      <c r="M62" s="1" t="n">
        <v>295</v>
      </c>
      <c r="N62" s="1" t="n">
        <v>1846</v>
      </c>
      <c r="O62" s="1" t="n">
        <v>5</v>
      </c>
      <c r="P62" s="1" t="n">
        <v>39</v>
      </c>
      <c r="Q62" s="1" t="n">
        <v>11</v>
      </c>
      <c r="S62" s="1" t="n">
        <v>499</v>
      </c>
      <c r="T62" s="1" t="n">
        <v>1624</v>
      </c>
      <c r="U62" s="1" t="n">
        <v>16</v>
      </c>
      <c r="V62" s="1" t="n">
        <v>20</v>
      </c>
      <c r="Y62" s="1" t="n">
        <v>712</v>
      </c>
      <c r="Z62" s="1" t="n">
        <v>1626</v>
      </c>
      <c r="AA62" s="1" t="n">
        <v>19</v>
      </c>
      <c r="AB62" s="1" t="n">
        <v>24</v>
      </c>
      <c r="AE62" s="1" t="n">
        <v>710</v>
      </c>
      <c r="AF62" s="1" t="n">
        <v>1778</v>
      </c>
      <c r="AG62" s="1" t="n">
        <v>13</v>
      </c>
      <c r="AH62" s="1" t="n">
        <v>12</v>
      </c>
    </row>
    <row r="63" customFormat="false" ht="13.8" hidden="false" customHeight="false" outlineLevel="0" collapsed="false">
      <c r="A63" s="1" t="s">
        <v>1525</v>
      </c>
      <c r="D63" s="30" t="n">
        <f aca="false">([1]generell!$C$2-C63)/[1]generell!$G$8*[1]generell!$F$9+1</f>
        <v>2544.14336088946</v>
      </c>
      <c r="E63" s="30" t="n">
        <f aca="false">(B63-[1]generell!$B$5)/[1]generell!$G$10*[1]generell!$F$11+1</f>
        <v>-664.886979371647</v>
      </c>
      <c r="F63" s="1" t="n">
        <v>3</v>
      </c>
      <c r="G63" s="1" t="n">
        <v>69</v>
      </c>
      <c r="H63" s="1" t="n">
        <v>550</v>
      </c>
      <c r="I63" s="1" t="n">
        <v>6</v>
      </c>
      <c r="L63" s="2" t="n">
        <v>5</v>
      </c>
      <c r="M63" s="1" t="n">
        <v>7</v>
      </c>
      <c r="N63" s="1" t="n">
        <v>75</v>
      </c>
      <c r="O63" s="1" t="n">
        <v>539</v>
      </c>
      <c r="Q63" s="1" t="n">
        <v>2</v>
      </c>
      <c r="S63" s="1" t="n">
        <v>11</v>
      </c>
      <c r="T63" s="1" t="n">
        <v>113</v>
      </c>
      <c r="U63" s="1" t="n">
        <v>502</v>
      </c>
      <c r="V63" s="1" t="n">
        <v>2</v>
      </c>
      <c r="Y63" s="1" t="n">
        <v>15</v>
      </c>
      <c r="Z63" s="1" t="n">
        <v>108</v>
      </c>
      <c r="AA63" s="1" t="n">
        <v>520</v>
      </c>
      <c r="AB63" s="1" t="n">
        <v>3</v>
      </c>
      <c r="AE63" s="1" t="n">
        <v>109</v>
      </c>
      <c r="AF63" s="1" t="n">
        <v>130</v>
      </c>
      <c r="AG63" s="1" t="n">
        <v>538</v>
      </c>
      <c r="AH63" s="1" t="n">
        <v>14</v>
      </c>
    </row>
    <row r="64" customFormat="false" ht="13.8" hidden="false" customHeight="false" outlineLevel="0" collapsed="false">
      <c r="A64" s="1" t="s">
        <v>1526</v>
      </c>
      <c r="D64" s="30" t="n">
        <f aca="false">([1]generell!$C$2-C64)/[1]generell!$G$8*[1]generell!$F$9+1</f>
        <v>2544.14336088946</v>
      </c>
      <c r="E64" s="30" t="n">
        <f aca="false">(B64-[1]generell!$B$5)/[1]generell!$G$10*[1]generell!$F$11+1</f>
        <v>-664.886979371647</v>
      </c>
      <c r="F64" s="1" t="n">
        <v>25</v>
      </c>
      <c r="G64" s="1" t="n">
        <v>768</v>
      </c>
      <c r="H64" s="1" t="n">
        <v>13</v>
      </c>
      <c r="I64" s="1" t="n">
        <v>2</v>
      </c>
      <c r="L64" s="2" t="n">
        <v>11</v>
      </c>
      <c r="M64" s="1" t="n">
        <v>38</v>
      </c>
      <c r="N64" s="1" t="n">
        <v>808</v>
      </c>
      <c r="O64" s="1" t="n">
        <v>12</v>
      </c>
      <c r="Q64" s="1" t="n">
        <v>4</v>
      </c>
      <c r="S64" s="1" t="n">
        <v>120</v>
      </c>
      <c r="T64" s="1" t="n">
        <v>822</v>
      </c>
      <c r="U64" s="1" t="n">
        <v>9</v>
      </c>
      <c r="V64" s="1" t="n">
        <v>7</v>
      </c>
      <c r="Y64" s="1" t="n">
        <v>121</v>
      </c>
      <c r="Z64" s="1" t="n">
        <v>792</v>
      </c>
      <c r="AA64" s="1" t="n">
        <v>7</v>
      </c>
      <c r="AB64" s="1" t="n">
        <v>3</v>
      </c>
    </row>
    <row r="65" customFormat="false" ht="13.8" hidden="false" customHeight="false" outlineLevel="0" collapsed="false">
      <c r="A65" s="1" t="s">
        <v>1527</v>
      </c>
      <c r="D65" s="30"/>
      <c r="E65" s="30"/>
      <c r="L65" s="2" t="n">
        <v>6</v>
      </c>
      <c r="M65" s="1" t="n">
        <v>956</v>
      </c>
      <c r="N65" s="1" t="n">
        <v>42</v>
      </c>
      <c r="O65" s="1" t="n">
        <v>2</v>
      </c>
      <c r="P65" s="1" t="n">
        <v>2</v>
      </c>
      <c r="Q65" s="1" t="n">
        <v>3</v>
      </c>
      <c r="S65" s="1" t="n">
        <v>1077</v>
      </c>
      <c r="T65" s="1" t="n">
        <v>17</v>
      </c>
      <c r="U65" s="1" t="n">
        <v>3</v>
      </c>
      <c r="V65" s="1" t="n">
        <v>4</v>
      </c>
      <c r="Y65" s="1" t="n">
        <v>1248</v>
      </c>
      <c r="Z65" s="1" t="n">
        <v>17</v>
      </c>
      <c r="AA65" s="1" t="n">
        <v>0</v>
      </c>
      <c r="AB65" s="1" t="n">
        <v>2</v>
      </c>
      <c r="AE65" s="1" t="n">
        <v>1333</v>
      </c>
      <c r="AF65" s="1" t="n">
        <v>13</v>
      </c>
      <c r="AG65" s="1" t="n">
        <v>0</v>
      </c>
      <c r="AH65" s="1" t="n">
        <v>1</v>
      </c>
    </row>
    <row r="66" customFormat="false" ht="13.8" hidden="false" customHeight="false" outlineLevel="0" collapsed="false">
      <c r="A66" s="1" t="s">
        <v>1528</v>
      </c>
      <c r="D66" s="30" t="n">
        <f aca="false">([1]generell!$C$2-C66)/[1]generell!$G$8*[1]generell!$F$9+1</f>
        <v>2544.14336088946</v>
      </c>
      <c r="E66" s="30" t="n">
        <f aca="false">(B66-[1]generell!$B$5)/[1]generell!$G$10*[1]generell!$F$11+1</f>
        <v>-664.886979371647</v>
      </c>
      <c r="F66" s="1" t="n">
        <v>130</v>
      </c>
      <c r="G66" s="1" t="n">
        <v>1010</v>
      </c>
      <c r="H66" s="1" t="n">
        <v>1018</v>
      </c>
      <c r="I66" s="1" t="n">
        <v>45</v>
      </c>
      <c r="L66" s="2" t="n">
        <v>7</v>
      </c>
      <c r="M66" s="1" t="n">
        <v>219</v>
      </c>
      <c r="N66" s="1" t="n">
        <v>1000</v>
      </c>
      <c r="O66" s="1" t="n">
        <v>1040</v>
      </c>
      <c r="P66" s="1" t="n">
        <v>30</v>
      </c>
      <c r="Q66" s="1" t="n">
        <v>43</v>
      </c>
      <c r="S66" s="1" t="n">
        <v>493</v>
      </c>
      <c r="T66" s="1" t="n">
        <v>1006</v>
      </c>
      <c r="U66" s="1" t="n">
        <v>955</v>
      </c>
      <c r="V66" s="1" t="n">
        <v>47</v>
      </c>
      <c r="Y66" s="1" t="n">
        <v>756</v>
      </c>
      <c r="Z66" s="1" t="n">
        <v>1180</v>
      </c>
      <c r="AA66" s="1" t="n">
        <v>1054</v>
      </c>
      <c r="AB66" s="1" t="n">
        <v>97</v>
      </c>
    </row>
    <row r="67" customFormat="false" ht="13.8" hidden="false" customHeight="false" outlineLevel="0" collapsed="false">
      <c r="A67" s="1" t="s">
        <v>1529</v>
      </c>
      <c r="D67" s="30" t="n">
        <f aca="false">([1]generell!$C$2-C67)/[1]generell!$G$8*[1]generell!$F$9+1</f>
        <v>2544.14336088946</v>
      </c>
      <c r="E67" s="30" t="n">
        <f aca="false">(B67-[1]generell!$B$5)/[1]generell!$G$10*[1]generell!$F$11+1</f>
        <v>-664.886979371647</v>
      </c>
      <c r="F67" s="1" t="n">
        <v>40</v>
      </c>
      <c r="G67" s="1" t="n">
        <v>211</v>
      </c>
      <c r="H67" s="1" t="n">
        <v>680</v>
      </c>
      <c r="I67" s="1" t="n">
        <v>2</v>
      </c>
      <c r="L67" s="2" t="n">
        <v>8</v>
      </c>
      <c r="M67" s="1" t="n">
        <v>57</v>
      </c>
      <c r="N67" s="1" t="n">
        <v>200</v>
      </c>
      <c r="O67" s="1" t="n">
        <v>624</v>
      </c>
      <c r="P67" s="1" t="n">
        <v>11</v>
      </c>
      <c r="Q67" s="1" t="n">
        <v>10</v>
      </c>
      <c r="S67" s="1" t="n">
        <v>110</v>
      </c>
      <c r="T67" s="1" t="n">
        <v>146</v>
      </c>
      <c r="U67" s="1" t="n">
        <v>615</v>
      </c>
      <c r="V67" s="1" t="n">
        <v>22</v>
      </c>
      <c r="Y67" s="1" t="n">
        <v>157</v>
      </c>
      <c r="Z67" s="1" t="n">
        <v>209</v>
      </c>
      <c r="AA67" s="1" t="n">
        <v>658</v>
      </c>
      <c r="AB67" s="1" t="n">
        <v>18</v>
      </c>
    </row>
    <row r="68" customFormat="false" ht="13.8" hidden="false" customHeight="false" outlineLevel="0" collapsed="false">
      <c r="A68" s="1" t="s">
        <v>1530</v>
      </c>
      <c r="D68" s="30"/>
      <c r="E68" s="30"/>
      <c r="F68" s="1" t="n">
        <v>102</v>
      </c>
      <c r="G68" s="1" t="n">
        <v>1631</v>
      </c>
      <c r="H68" s="1" t="n">
        <v>4</v>
      </c>
      <c r="I68" s="1" t="n">
        <v>1</v>
      </c>
      <c r="L68" s="2" t="n">
        <v>9</v>
      </c>
      <c r="M68" s="1" t="n">
        <v>119</v>
      </c>
      <c r="N68" s="1" t="n">
        <v>1652</v>
      </c>
      <c r="P68" s="1" t="n">
        <v>7</v>
      </c>
      <c r="Q68" s="1" t="n">
        <v>4</v>
      </c>
      <c r="S68" s="1" t="n">
        <v>137</v>
      </c>
      <c r="T68" s="1" t="n">
        <v>1730</v>
      </c>
      <c r="U68" s="1" t="n">
        <v>11</v>
      </c>
      <c r="V68" s="1" t="n">
        <v>6</v>
      </c>
      <c r="Y68" s="1" t="n">
        <v>118</v>
      </c>
      <c r="Z68" s="1" t="n">
        <v>1679</v>
      </c>
      <c r="AA68" s="1" t="n">
        <v>11</v>
      </c>
      <c r="AB68" s="1" t="n">
        <v>3</v>
      </c>
    </row>
    <row r="69" customFormat="false" ht="13.8" hidden="false" customHeight="false" outlineLevel="0" collapsed="false">
      <c r="A69" s="1" t="s">
        <v>1531</v>
      </c>
      <c r="B69" s="12"/>
      <c r="C69" s="12"/>
      <c r="D69" s="30"/>
      <c r="E69" s="30"/>
      <c r="F69" s="1" t="n">
        <v>3</v>
      </c>
      <c r="G69" s="1" t="n">
        <v>597</v>
      </c>
      <c r="H69" s="1" t="n">
        <v>10</v>
      </c>
      <c r="I69" s="1" t="n">
        <v>0</v>
      </c>
      <c r="L69" s="2" t="n">
        <v>10</v>
      </c>
      <c r="M69" s="1" t="n">
        <v>10</v>
      </c>
      <c r="N69" s="1" t="n">
        <v>655</v>
      </c>
      <c r="O69" s="1" t="n">
        <v>13</v>
      </c>
      <c r="P69" s="1" t="n">
        <v>1</v>
      </c>
      <c r="Q69" s="1" t="n">
        <v>4</v>
      </c>
      <c r="S69" s="1" t="n">
        <v>24</v>
      </c>
      <c r="T69" s="1" t="n">
        <v>661</v>
      </c>
      <c r="U69" s="1" t="n">
        <v>11</v>
      </c>
      <c r="V69" s="1" t="n">
        <v>2</v>
      </c>
      <c r="Y69" s="1" t="n">
        <v>35</v>
      </c>
      <c r="Z69" s="1" t="n">
        <v>716</v>
      </c>
      <c r="AA69" s="1" t="n">
        <v>1</v>
      </c>
      <c r="AB69" s="1" t="n">
        <v>1</v>
      </c>
    </row>
    <row r="70" customFormat="false" ht="13.8" hidden="false" customHeight="false" outlineLevel="0" collapsed="false">
      <c r="A70" s="1" t="s">
        <v>1532</v>
      </c>
      <c r="D70" s="30" t="n">
        <f aca="false">([1]generell!$C$2-C70)/[1]generell!$G$8*[1]generell!$F$9+1</f>
        <v>2544.14336088946</v>
      </c>
      <c r="E70" s="30" t="n">
        <f aca="false">(B70-[1]generell!$B$5)/[1]generell!$G$10*[1]generell!$F$11+1</f>
        <v>-664.886979371647</v>
      </c>
      <c r="F70" s="1" t="n">
        <v>193</v>
      </c>
      <c r="G70" s="1" t="n">
        <v>1466</v>
      </c>
      <c r="H70" s="1" t="n">
        <v>91</v>
      </c>
      <c r="I70" s="1" t="n">
        <v>32</v>
      </c>
      <c r="K70" s="1" t="n">
        <v>37</v>
      </c>
      <c r="L70" s="2" t="n">
        <v>12</v>
      </c>
      <c r="M70" s="1" t="n">
        <v>194</v>
      </c>
      <c r="N70" s="1" t="n">
        <v>1315</v>
      </c>
      <c r="O70" s="1" t="n">
        <v>95</v>
      </c>
      <c r="P70" s="1" t="n">
        <v>31</v>
      </c>
      <c r="Q70" s="1" t="n">
        <v>33</v>
      </c>
      <c r="S70" s="1" t="n">
        <v>315</v>
      </c>
      <c r="T70" s="1" t="n">
        <v>1292</v>
      </c>
      <c r="U70" s="1" t="n">
        <v>43</v>
      </c>
      <c r="V70" s="1" t="n">
        <v>40</v>
      </c>
      <c r="Y70" s="1" t="n">
        <v>439</v>
      </c>
      <c r="Z70" s="1" t="n">
        <v>1268</v>
      </c>
      <c r="AA70" s="1" t="n">
        <v>26</v>
      </c>
      <c r="AB70" s="1" t="n">
        <v>30</v>
      </c>
      <c r="AE70" s="1" t="n">
        <v>595</v>
      </c>
      <c r="AF70" s="1" t="n">
        <v>1307</v>
      </c>
      <c r="AG70" s="1" t="n">
        <v>20</v>
      </c>
      <c r="AH70" s="1" t="n">
        <v>49</v>
      </c>
    </row>
    <row r="71" customFormat="false" ht="13.8" hidden="false" customHeight="false" outlineLevel="0" collapsed="false">
      <c r="A71" s="1" t="s">
        <v>1533</v>
      </c>
      <c r="D71" s="30" t="n">
        <f aca="false">([1]generell!$C$2-C71)/[1]generell!$G$8*[1]generell!$F$9+1</f>
        <v>2544.14336088946</v>
      </c>
      <c r="E71" s="30" t="n">
        <f aca="false">(B71-[1]generell!$B$5)/[1]generell!$G$10*[1]generell!$F$11+1</f>
        <v>-664.886979371647</v>
      </c>
      <c r="F71" s="1" t="n">
        <v>179</v>
      </c>
      <c r="G71" s="1" t="n">
        <v>2422</v>
      </c>
      <c r="H71" s="1" t="n">
        <v>32</v>
      </c>
      <c r="I71" s="1" t="n">
        <v>18</v>
      </c>
      <c r="L71" s="2" t="n">
        <v>13</v>
      </c>
      <c r="M71" s="1" t="n">
        <v>227</v>
      </c>
      <c r="N71" s="1" t="n">
        <v>2292</v>
      </c>
      <c r="O71" s="1" t="n">
        <v>25</v>
      </c>
      <c r="P71" s="1" t="n">
        <v>14</v>
      </c>
      <c r="Q71" s="1" t="n">
        <v>17</v>
      </c>
      <c r="S71" s="1" t="n">
        <v>302</v>
      </c>
      <c r="T71" s="1" t="n">
        <v>2311</v>
      </c>
      <c r="U71" s="1" t="n">
        <v>20</v>
      </c>
      <c r="V71" s="1" t="n">
        <v>7</v>
      </c>
      <c r="Y71" s="1" t="n">
        <v>411</v>
      </c>
      <c r="Z71" s="1" t="n">
        <v>2215</v>
      </c>
      <c r="AA71" s="1" t="n">
        <v>14</v>
      </c>
      <c r="AB71" s="1" t="n">
        <v>31</v>
      </c>
      <c r="AE71" s="1" t="n">
        <v>414</v>
      </c>
      <c r="AF71" s="42" t="n">
        <v>2343</v>
      </c>
      <c r="AG71" s="1" t="n">
        <v>13</v>
      </c>
      <c r="AH71" s="1" t="n">
        <v>5</v>
      </c>
    </row>
    <row r="72" customFormat="false" ht="13.8" hidden="false" customHeight="false" outlineLevel="0" collapsed="false">
      <c r="A72" s="1" t="s">
        <v>1534</v>
      </c>
      <c r="D72" s="30" t="n">
        <f aca="false">([1]generell!$C$2-C72)/[1]generell!$G$8*[1]generell!$F$9+1</f>
        <v>2544.14336088946</v>
      </c>
      <c r="E72" s="30" t="n">
        <f aca="false">(B72-[1]generell!$B$5)/[1]generell!$G$10*[1]generell!$F$11+1</f>
        <v>-664.886979371647</v>
      </c>
      <c r="F72" s="1" t="n">
        <v>62</v>
      </c>
      <c r="G72" s="1" t="n">
        <v>1571</v>
      </c>
      <c r="H72" s="1" t="n">
        <v>9</v>
      </c>
      <c r="I72" s="1" t="n">
        <v>5</v>
      </c>
      <c r="L72" s="2" t="n">
        <v>14</v>
      </c>
      <c r="M72" s="1" t="n">
        <v>133</v>
      </c>
      <c r="N72" s="1" t="n">
        <v>1736</v>
      </c>
      <c r="O72" s="1" t="n">
        <v>4</v>
      </c>
      <c r="P72" s="1" t="n">
        <v>41</v>
      </c>
      <c r="Q72" s="1" t="n">
        <v>17</v>
      </c>
      <c r="S72" s="1" t="n">
        <v>167</v>
      </c>
      <c r="T72" s="1" t="n">
        <v>1953</v>
      </c>
      <c r="U72" s="1" t="n">
        <v>4</v>
      </c>
      <c r="V72" s="1" t="n">
        <v>35</v>
      </c>
      <c r="Y72" s="1" t="n">
        <v>202</v>
      </c>
      <c r="Z72" s="1" t="n">
        <v>1907</v>
      </c>
      <c r="AA72" s="1" t="n">
        <v>6</v>
      </c>
      <c r="AB72" s="1" t="n">
        <v>10</v>
      </c>
    </row>
    <row r="73" customFormat="false" ht="13.8" hidden="false" customHeight="false" outlineLevel="0" collapsed="false">
      <c r="D73" s="30" t="n">
        <f aca="false">([1]generell!$C$2-C73)/[1]generell!$G$8*[1]generell!$F$9+1</f>
        <v>2544.14336088946</v>
      </c>
      <c r="E73" s="30" t="n">
        <f aca="false">(B73-[1]generell!$B$5)/[1]generell!$G$10*[1]generell!$F$11+1</f>
        <v>-664.886979371647</v>
      </c>
    </row>
    <row r="74" customFormat="false" ht="13.8" hidden="false" customHeight="false" outlineLevel="0" collapsed="false">
      <c r="A74" s="1" t="s">
        <v>171</v>
      </c>
      <c r="D74" s="30" t="n">
        <f aca="false">([1]generell!$C$2-C74)/[1]generell!$G$8*[1]generell!$F$9+1</f>
        <v>2544.14336088946</v>
      </c>
      <c r="E74" s="30" t="n">
        <f aca="false">(B74-[1]generell!$B$5)/[1]generell!$G$10*[1]generell!$F$11+1</f>
        <v>-664.886979371647</v>
      </c>
      <c r="F74" s="1" t="n">
        <f aca="false">F6+F36+F58</f>
        <v>12991</v>
      </c>
      <c r="G74" s="1" t="n">
        <f aca="false">G6+G36+G58</f>
        <v>54957</v>
      </c>
      <c r="H74" s="1" t="n">
        <f aca="false">H6+H36+H58</f>
        <v>8464</v>
      </c>
      <c r="I74" s="1" t="n">
        <f aca="false">I6+I36+I58</f>
        <v>463</v>
      </c>
      <c r="J74" s="1" t="n">
        <f aca="false">J6+J36+J58</f>
        <v>0</v>
      </c>
      <c r="K74" s="1" t="n">
        <f aca="false">K6+K36+K58</f>
        <v>433</v>
      </c>
      <c r="L74" s="1" t="n">
        <f aca="false">L6+L36+L58</f>
        <v>0</v>
      </c>
      <c r="M74" s="1" t="n">
        <f aca="false">M6+M36+M58</f>
        <v>20787</v>
      </c>
      <c r="N74" s="1" t="n">
        <f aca="false">N6+N36+N58</f>
        <v>54729</v>
      </c>
      <c r="O74" s="1" t="n">
        <f aca="false">O6+O36+O58</f>
        <v>8428</v>
      </c>
      <c r="P74" s="1" t="n">
        <f aca="false">P6+P36+P58</f>
        <v>493</v>
      </c>
      <c r="Q74" s="1" t="n">
        <f aca="false">Q6+Q36+Q58</f>
        <v>613</v>
      </c>
      <c r="R74" s="1" t="n">
        <f aca="false">R6+R36+R58</f>
        <v>0</v>
      </c>
      <c r="S74" s="1" t="n">
        <f aca="false">S6+S36+S58</f>
        <v>25991</v>
      </c>
      <c r="T74" s="1" t="n">
        <f aca="false">T6+T36+T58</f>
        <v>54508</v>
      </c>
      <c r="U74" s="1" t="n">
        <f aca="false">U6+U36+U58</f>
        <v>8019</v>
      </c>
      <c r="V74" s="1" t="n">
        <f aca="false">V6+V36+V58</f>
        <v>589</v>
      </c>
      <c r="W74" s="1" t="n">
        <f aca="false">W6+W36+W58</f>
        <v>0</v>
      </c>
      <c r="X74" s="1" t="n">
        <f aca="false">X6+X36+X58</f>
        <v>0</v>
      </c>
      <c r="Y74" s="1" t="n">
        <f aca="false">Y6+Y36+Y58</f>
        <v>33006</v>
      </c>
      <c r="Z74" s="1" t="n">
        <f aca="false">Z6+Z36+Z58</f>
        <v>51994</v>
      </c>
      <c r="AA74" s="1" t="n">
        <f aca="false">AA6+AA36+AA58</f>
        <v>8130</v>
      </c>
      <c r="AB74" s="1" t="n">
        <f aca="false">AB6+AB36+AB58</f>
        <v>735</v>
      </c>
      <c r="AC74" s="1" t="n">
        <f aca="false">AC6+AC36+AC58</f>
        <v>0</v>
      </c>
      <c r="AD74" s="1" t="n">
        <f aca="false">AD6+AD36+AD58</f>
        <v>0</v>
      </c>
      <c r="AE74" s="1" t="n">
        <f aca="false">AE6+AE36+AE58</f>
        <v>29199</v>
      </c>
      <c r="AF74" s="1" t="n">
        <f aca="false">AF6+AF36+AF58</f>
        <v>20750</v>
      </c>
      <c r="AG74" s="1" t="n">
        <f aca="false">AG6+AG36+AG58</f>
        <v>2987</v>
      </c>
      <c r="AH74" s="1" t="n">
        <f aca="false">AH6+AH36+AH58</f>
        <v>170</v>
      </c>
    </row>
    <row r="75" customFormat="false" ht="13.8" hidden="false" customHeight="false" outlineLevel="0" collapsed="false">
      <c r="A75" s="1" t="s">
        <v>172</v>
      </c>
      <c r="D75" s="30" t="n">
        <f aca="false">([1]generell!$C$2-C75)/[1]generell!$G$8*[1]generell!$F$9+1</f>
        <v>2544.14336088946</v>
      </c>
      <c r="E75" s="30" t="n">
        <f aca="false">(B75-[1]generell!$B$5)/[1]generell!$G$10*[1]generell!$F$11+1</f>
        <v>-664.886979371647</v>
      </c>
      <c r="F75" s="1" t="n">
        <f aca="false">F74*100/SUM($F74:$K74)</f>
        <v>16.8042117245305</v>
      </c>
      <c r="G75" s="1" t="n">
        <f aca="false">G74*100/SUM($F$74:$K$74)</f>
        <v>71.0883737776168</v>
      </c>
      <c r="H75" s="1" t="n">
        <f aca="false">H74*100/SUM($F$74:$K$74)</f>
        <v>10.9484141356651</v>
      </c>
      <c r="I75" s="1" t="n">
        <f aca="false">I74*100/SUM($F$74:$K$74)</f>
        <v>0.59890308894293</v>
      </c>
      <c r="J75" s="1" t="n">
        <f aca="false">J74*100/SUM($F$74:$K$74)</f>
        <v>0</v>
      </c>
      <c r="K75" s="1" t="n">
        <f aca="false">K74*100/SUM($F$74:$K$74)</f>
        <v>0.560097273244684</v>
      </c>
      <c r="M75" s="1" t="n">
        <f aca="false">M74*100/SUM($S74:$W74)</f>
        <v>23.3281335921981</v>
      </c>
      <c r="N75" s="1" t="n">
        <f aca="false">N74*100/SUM($S$74:$W$74)</f>
        <v>61.4194171052779</v>
      </c>
      <c r="O75" s="1" t="n">
        <f aca="false">O74*100/SUM($S$74:$W$74)</f>
        <v>9.45829171670015</v>
      </c>
      <c r="P75" s="1" t="n">
        <f aca="false">P74*100/SUM($S$74:$W$74)</f>
        <v>0.553267420068008</v>
      </c>
      <c r="Q75" s="1" t="n">
        <f aca="false">Q74*100/SUM($S$74:$W$74)</f>
        <v>0.687936974648456</v>
      </c>
      <c r="S75" s="1" t="n">
        <f aca="false">S74*100/SUM($S74:$W74)</f>
        <v>29.1683032758369</v>
      </c>
      <c r="T75" s="1" t="n">
        <f aca="false">T74*100/SUM($S$74:$W$74)</f>
        <v>61.1714006755923</v>
      </c>
      <c r="U75" s="1" t="n">
        <f aca="false">U74*100/SUM($S$74:$W$74)</f>
        <v>8.99929298483845</v>
      </c>
      <c r="V75" s="1" t="n">
        <f aca="false">V74*100/SUM($S$74:$W$74)</f>
        <v>0.661003063732367</v>
      </c>
      <c r="W75" s="1" t="n">
        <f aca="false">W74*100/SUM($S$74:$W$74)</f>
        <v>0</v>
      </c>
      <c r="Y75" s="1" t="n">
        <f aca="false">Y74*100/SUM($Y$74:$AC$74)</f>
        <v>35.1632663932243</v>
      </c>
      <c r="Z75" s="1" t="n">
        <f aca="false">Z74*100/SUM($Y$74:$AC$74)</f>
        <v>55.3923187556597</v>
      </c>
      <c r="AA75" s="1" t="n">
        <f aca="false">AA74*100/SUM($Y$74:$AC$74)</f>
        <v>8.66137537953444</v>
      </c>
      <c r="AB75" s="1" t="n">
        <f aca="false">AB74*100/SUM($Y$74:$AC$74)</f>
        <v>0.783039471581527</v>
      </c>
      <c r="AC75" s="1" t="n">
        <f aca="false">AC74*100/SUM($Y$74:$AC$74)</f>
        <v>0</v>
      </c>
      <c r="AE75" s="1" t="n">
        <f aca="false">AE74*100/SUM($AE74:$AI74)</f>
        <v>54.9824878544797</v>
      </c>
      <c r="AF75" s="1" t="n">
        <f aca="false">AF74*100/SUM($AE74:$AI74)</f>
        <v>39.0727978006252</v>
      </c>
      <c r="AG75" s="1" t="n">
        <f aca="false">AG74*100/SUM($AE74:$AI74)</f>
        <v>5.62459985688999</v>
      </c>
      <c r="AH75" s="1" t="n">
        <f aca="false">AH74*100/SUM($AE74:$AI74)</f>
        <v>0.320114488005122</v>
      </c>
    </row>
    <row r="76" customFormat="false" ht="13.8" hidden="false" customHeight="false" outlineLevel="0" collapsed="false">
      <c r="A76" s="1" t="s">
        <v>173</v>
      </c>
      <c r="D76" s="30" t="n">
        <f aca="false">([1]generell!$C$2-C76)/[1]generell!$G$8*[1]generell!$F$9+1</f>
        <v>2544.14336088946</v>
      </c>
      <c r="E76" s="30" t="n">
        <f aca="false">(B76-[1]generell!$B$5)/[1]generell!$G$10*[1]generell!$F$11+1</f>
        <v>-664.886979371647</v>
      </c>
      <c r="F76" s="1" t="n">
        <f aca="false">F74-F20-F22-F23</f>
        <v>10963</v>
      </c>
      <c r="G76" s="1" t="n">
        <f aca="false">G74-G20-G22-G23</f>
        <v>48861</v>
      </c>
      <c r="H76" s="1" t="n">
        <f aca="false">H74-H20-H22-H23</f>
        <v>8386</v>
      </c>
      <c r="I76" s="1" t="n">
        <f aca="false">I74-I20-I22-I23</f>
        <v>378</v>
      </c>
      <c r="J76" s="1" t="n">
        <f aca="false">J74-J20-J22-J23</f>
        <v>0</v>
      </c>
      <c r="K76" s="1" t="n">
        <f aca="false">K74-K20-K22-K23</f>
        <v>249</v>
      </c>
      <c r="L76" s="1" t="n">
        <f aca="false">L74-L20-L22-L23</f>
        <v>-39</v>
      </c>
      <c r="M76" s="1" t="n">
        <f aca="false">M74-M20-M22-M23</f>
        <v>18289</v>
      </c>
      <c r="N76" s="1" t="n">
        <f aca="false">N74-N20-N22-N23</f>
        <v>48969</v>
      </c>
      <c r="O76" s="1" t="n">
        <f aca="false">O74-O20-O22-O23</f>
        <v>8297</v>
      </c>
      <c r="P76" s="1" t="n">
        <f aca="false">P74-P20-P22-P23</f>
        <v>374</v>
      </c>
      <c r="Q76" s="1" t="n">
        <f aca="false">Q74-Q20-Q22-Q23</f>
        <v>495</v>
      </c>
      <c r="R76" s="1" t="n">
        <f aca="false">R74-R20-R22-R23</f>
        <v>0</v>
      </c>
      <c r="S76" s="1" t="n">
        <f aca="false">S74-S20-S22-S23</f>
        <v>21846</v>
      </c>
      <c r="T76" s="1" t="n">
        <f aca="false">T74-T20-T22-T23</f>
        <v>49481</v>
      </c>
      <c r="U76" s="1" t="n">
        <f aca="false">U74-U20-U22-U23</f>
        <v>7933</v>
      </c>
      <c r="V76" s="1" t="n">
        <f aca="false">V74-V20-V22-V23</f>
        <v>517</v>
      </c>
      <c r="W76" s="1" t="n">
        <f aca="false">W74-W20-W22-W23</f>
        <v>0</v>
      </c>
      <c r="X76" s="1" t="n">
        <f aca="false">X74-X20-X22-X23</f>
        <v>0</v>
      </c>
      <c r="Y76" s="1" t="n">
        <f aca="false">Y74-Y20-Y22-Y23</f>
        <v>26178</v>
      </c>
      <c r="Z76" s="1" t="n">
        <f aca="false">Z74-Z20-Z22-Z23</f>
        <v>47590</v>
      </c>
      <c r="AA76" s="1" t="n">
        <f aca="false">AA74-AA20-AA22-AA23</f>
        <v>8047</v>
      </c>
      <c r="AB76" s="1" t="n">
        <f aca="false">AB74-AB20-AB22-AB23</f>
        <v>607</v>
      </c>
      <c r="AC76" s="1" t="n">
        <f aca="false">AC74-AC20-AC22-AC23</f>
        <v>0</v>
      </c>
      <c r="AD76" s="1" t="n">
        <f aca="false">AD74-AD20-AD22-AD23</f>
        <v>0</v>
      </c>
      <c r="AE76" s="1" t="n">
        <f aca="false">AE74-AE20-AE22-AE23</f>
        <v>21313</v>
      </c>
      <c r="AF76" s="1" t="n">
        <f aca="false">AF74-AF20-AF22-AF23</f>
        <v>16078</v>
      </c>
      <c r="AG76" s="1" t="n">
        <f aca="false">AG74-AG20-AG22-AG23</f>
        <v>2866</v>
      </c>
      <c r="AH76" s="1" t="n">
        <f aca="false">AH74-AH20-AH22-AH23</f>
        <v>132</v>
      </c>
    </row>
    <row r="77" customFormat="false" ht="13.8" hidden="false" customHeight="false" outlineLevel="0" collapsed="false">
      <c r="A77" s="1" t="s">
        <v>172</v>
      </c>
      <c r="D77" s="30" t="n">
        <f aca="false">([1]generell!$C$2-C77)/[1]generell!$G$8*[1]generell!$F$9+1</f>
        <v>2544.14336088946</v>
      </c>
      <c r="E77" s="30" t="n">
        <f aca="false">(B77-[1]generell!$B$5)/[1]generell!$G$10*[1]generell!$F$11+1</f>
        <v>-664.886979371647</v>
      </c>
      <c r="F77" s="1" t="n">
        <f aca="false">F76*100/SUM($F76:$K76)</f>
        <v>15.926028153464</v>
      </c>
      <c r="G77" s="1" t="n">
        <f aca="false">G76*100/SUM($F76:$K76)</f>
        <v>70.9807225765213</v>
      </c>
      <c r="H77" s="1" t="n">
        <f aca="false">H76*100/SUM($F76:$K76)</f>
        <v>12.1824019059517</v>
      </c>
      <c r="I77" s="1" t="n">
        <f aca="false">I76*100/SUM($F76:$K76)</f>
        <v>0.54912329125325</v>
      </c>
      <c r="J77" s="1" t="n">
        <f aca="false">J76*100/SUM($F76:$K76)</f>
        <v>0</v>
      </c>
      <c r="K77" s="1" t="n">
        <f aca="false">K76*100/SUM($F76:$K76)</f>
        <v>0.361724072809681</v>
      </c>
      <c r="M77" s="1" t="n">
        <f aca="false">M76*100/SUM($S76:$W76)</f>
        <v>22.9251538664026</v>
      </c>
      <c r="N77" s="1" t="n">
        <v>0</v>
      </c>
      <c r="O77" s="1" t="n">
        <f aca="false">O76*100/SUM($S76:$W76)</f>
        <v>10.4002406708701</v>
      </c>
      <c r="P77" s="1" t="n">
        <f aca="false">P76*100/SUM($S76:$W76)</f>
        <v>0.468806798952079</v>
      </c>
      <c r="Q77" s="1" t="n">
        <f aca="false">Q76*100/SUM($S76:$W76)</f>
        <v>0.62047958684834</v>
      </c>
      <c r="S77" s="1" t="n">
        <f aca="false">S76*100/SUM($S76:$W76)</f>
        <v>27.3838324329067</v>
      </c>
      <c r="T77" s="1" t="n">
        <f aca="false">T76*100/SUM($S76:$W76)</f>
        <v>62.0241422966519</v>
      </c>
      <c r="U77" s="1" t="n">
        <f aca="false">U76*100/SUM($S76:$W76)</f>
        <v>9.94396881306642</v>
      </c>
      <c r="V77" s="1" t="n">
        <f aca="false">V76*100/SUM($S76:$W76)</f>
        <v>0.648056457374933</v>
      </c>
      <c r="W77" s="1" t="n">
        <f aca="false">W76*100/SUM($S76:$W76)</f>
        <v>0</v>
      </c>
      <c r="Y77" s="1" t="n">
        <f aca="false">Y76*100/SUM($Y76:$AC76)</f>
        <v>31.7609376137439</v>
      </c>
      <c r="Z77" s="1" t="n">
        <f aca="false">Z76*100/SUM($Y76:$AC76)</f>
        <v>57.7394384994298</v>
      </c>
      <c r="AA77" s="1" t="n">
        <f aca="false">AA76*100/SUM($Y76:$AC76)</f>
        <v>9.76317002741986</v>
      </c>
      <c r="AB77" s="1" t="n">
        <f aca="false">AB76*100/SUM($Y76:$AC76)</f>
        <v>0.736453859406469</v>
      </c>
      <c r="AC77" s="1" t="n">
        <f aca="false">AC76*100/SUM($Y76:$AC76)</f>
        <v>0</v>
      </c>
      <c r="AE77" s="1" t="n">
        <f aca="false">AE76*100/SUM($AE76:$AI76)</f>
        <v>52.7693183787665</v>
      </c>
      <c r="AF77" s="1" t="n">
        <f aca="false">AF76*100/SUM($AE76:$AI76)</f>
        <v>39.8078684790413</v>
      </c>
      <c r="AG77" s="1" t="n">
        <f aca="false">AG76*100/SUM($AE76:$AI76)</f>
        <v>7.09599148282948</v>
      </c>
      <c r="AH77" s="1" t="n">
        <f aca="false">AH76*100/SUM($AE76:$AI76)</f>
        <v>0.326821659362698</v>
      </c>
    </row>
    <row r="78" customFormat="false" ht="13.8" hidden="false" customHeight="false" outlineLevel="0" collapsed="false">
      <c r="D78" s="30" t="n">
        <f aca="false">([1]generell!$C$2-C78)/[1]generell!$G$8*[1]generell!$F$9+1</f>
        <v>2544.14336088946</v>
      </c>
      <c r="E78" s="30" t="n">
        <f aca="false">(B78-[1]generell!$B$5)/[1]generell!$G$10*[1]generell!$F$11+1</f>
        <v>-664.886979371647</v>
      </c>
    </row>
    <row r="79" customFormat="false" ht="13.8" hidden="false" customHeight="false" outlineLevel="0" collapsed="false">
      <c r="D79" s="30" t="n">
        <f aca="false">([1]generell!$C$2-C79)/[1]generell!$G$8*[1]generell!$F$9+1</f>
        <v>2544.14336088946</v>
      </c>
      <c r="E79" s="30" t="n">
        <f aca="false">(B79-[1]generell!$B$5)/[1]generell!$G$10*[1]generell!$F$11+1</f>
        <v>-664.886979371647</v>
      </c>
    </row>
    <row r="80" customFormat="false" ht="13.8" hidden="false" customHeight="false" outlineLevel="0" collapsed="false">
      <c r="D80" s="30" t="n">
        <f aca="false">([1]generell!$C$2-C80)/[1]generell!$G$8*[1]generell!$F$9+1</f>
        <v>2544.14336088946</v>
      </c>
      <c r="E80" s="30" t="n">
        <f aca="false">(B80-[1]generell!$B$5)/[1]generell!$G$10*[1]generell!$F$11+1</f>
        <v>-664.886979371647</v>
      </c>
    </row>
    <row r="81" customFormat="false" ht="13.8" hidden="false" customHeight="false" outlineLevel="0" collapsed="false">
      <c r="D81" s="30" t="n">
        <f aca="false">([1]generell!$C$2-C81)/[1]generell!$G$8*[1]generell!$F$9+1</f>
        <v>2544.14336088946</v>
      </c>
      <c r="E81" s="30" t="n">
        <f aca="false">(B81-[1]generell!$B$5)/[1]generell!$G$10*[1]generell!$F$11+1</f>
        <v>-664.886979371647</v>
      </c>
    </row>
    <row r="82" customFormat="false" ht="13.8" hidden="false" customHeight="false" outlineLevel="0" collapsed="false">
      <c r="D82" s="30" t="n">
        <f aca="false">([1]generell!$C$2-C82)/[1]generell!$G$8*[1]generell!$F$9+1</f>
        <v>2544.14336088946</v>
      </c>
      <c r="E82" s="30" t="n">
        <f aca="false">(B82-[1]generell!$B$5)/[1]generell!$G$10*[1]generell!$F$11+1</f>
        <v>-664.886979371647</v>
      </c>
    </row>
    <row r="83" customFormat="false" ht="13.8" hidden="false" customHeight="false" outlineLevel="0" collapsed="false">
      <c r="D83" s="30" t="n">
        <f aca="false">([1]generell!$C$2-C83)/[1]generell!$G$8*[1]generell!$F$9+1</f>
        <v>2544.14336088946</v>
      </c>
      <c r="E83" s="30" t="n">
        <f aca="false">(B83-[1]generell!$B$5)/[1]generell!$G$10*[1]generell!$F$11+1</f>
        <v>-664.886979371647</v>
      </c>
    </row>
    <row r="84" customFormat="false" ht="13.8" hidden="false" customHeight="false" outlineLevel="0" collapsed="false">
      <c r="D84" s="30" t="n">
        <f aca="false">([1]generell!$C$2-C84)/[1]generell!$G$8*[1]generell!$F$9+1</f>
        <v>2544.14336088946</v>
      </c>
      <c r="E84" s="30" t="n">
        <f aca="false">(B84-[1]generell!$B$5)/[1]generell!$G$10*[1]generell!$F$11+1</f>
        <v>-664.886979371647</v>
      </c>
    </row>
    <row r="85" customFormat="false" ht="13.8" hidden="false" customHeight="false" outlineLevel="0" collapsed="false">
      <c r="D85" s="30" t="n">
        <f aca="false">([1]generell!$C$2-C85)/[1]generell!$G$8*[1]generell!$F$9+1</f>
        <v>2544.14336088946</v>
      </c>
      <c r="E85" s="30" t="n">
        <f aca="false">(B85-[1]generell!$B$5)/[1]generell!$G$10*[1]generell!$F$11+1</f>
        <v>-664.886979371647</v>
      </c>
    </row>
    <row r="86" customFormat="false" ht="13.8" hidden="false" customHeight="false" outlineLevel="0" collapsed="false">
      <c r="D86" s="30"/>
      <c r="E86" s="30"/>
    </row>
    <row r="87" customFormat="false" ht="13.8" hidden="false" customHeight="false" outlineLevel="0" collapsed="false">
      <c r="A87" s="12"/>
      <c r="B87" s="12"/>
      <c r="C87" s="12"/>
      <c r="D87" s="30"/>
      <c r="E87" s="30"/>
    </row>
    <row r="88" customFormat="false" ht="13.8" hidden="false" customHeight="false" outlineLevel="0" collapsed="false">
      <c r="D88" s="30" t="n">
        <f aca="false">([1]generell!$C$2-C88)/[1]generell!$G$8*[1]generell!$F$9+1</f>
        <v>2544.14336088946</v>
      </c>
      <c r="E88" s="30" t="n">
        <f aca="false">(B88-[1]generell!$B$5)/[1]generell!$G$10*[1]generell!$F$11+1</f>
        <v>-664.886979371647</v>
      </c>
    </row>
    <row r="89" customFormat="false" ht="14.25" hidden="false" customHeight="true" outlineLevel="0" collapsed="false">
      <c r="D89" s="30" t="n">
        <f aca="false">([1]generell!$C$2-C89)/[1]generell!$G$8*[1]generell!$F$9+1</f>
        <v>2544.14336088946</v>
      </c>
      <c r="E89" s="30" t="n">
        <f aca="false">(B89-[1]generell!$B$5)/[1]generell!$G$10*[1]generell!$F$11+1</f>
        <v>-664.886979371647</v>
      </c>
    </row>
    <row r="90" customFormat="false" ht="13.8" hidden="false" customHeight="false" outlineLevel="0" collapsed="false">
      <c r="D90" s="30" t="n">
        <f aca="false">([1]generell!$C$2-C90)/[1]generell!$G$8*[1]generell!$F$9+1</f>
        <v>2544.14336088946</v>
      </c>
      <c r="E90" s="30" t="n">
        <f aca="false">(B90-[1]generell!$B$5)/[1]generell!$G$10*[1]generell!$F$11+1</f>
        <v>-664.886979371647</v>
      </c>
      <c r="M90" s="14"/>
      <c r="N90" s="14"/>
      <c r="O90" s="14"/>
      <c r="S90" s="14"/>
      <c r="T90" s="14"/>
      <c r="U90" s="14"/>
    </row>
    <row r="91" customFormat="false" ht="13.8" hidden="false" customHeight="false" outlineLevel="0" collapsed="false">
      <c r="D91" s="30" t="n">
        <f aca="false">([1]generell!$C$2-C91)/[1]generell!$G$8*[1]generell!$F$9+1</f>
        <v>2544.14336088946</v>
      </c>
      <c r="E91" s="30" t="n">
        <f aca="false">(B91-[1]generell!$B$5)/[1]generell!$G$10*[1]generell!$F$11+1</f>
        <v>-664.886979371647</v>
      </c>
    </row>
    <row r="92" customFormat="false" ht="13.8" hidden="false" customHeight="false" outlineLevel="0" collapsed="false">
      <c r="D92" s="30" t="n">
        <f aca="false">([1]generell!$C$2-C92)/[1]generell!$G$8*[1]generell!$F$9+1</f>
        <v>2544.14336088946</v>
      </c>
      <c r="E92" s="30" t="n">
        <f aca="false">(B92-[1]generell!$B$5)/[1]generell!$G$10*[1]generell!$F$11+1</f>
        <v>-664.886979371647</v>
      </c>
    </row>
    <row r="93" customFormat="false" ht="13.8" hidden="false" customHeight="false" outlineLevel="0" collapsed="false">
      <c r="D93" s="30" t="n">
        <f aca="false">([1]generell!$C$2-C93)/[1]generell!$G$8*[1]generell!$F$9+1</f>
        <v>2544.14336088946</v>
      </c>
      <c r="E93" s="30" t="n">
        <f aca="false">(B93-[1]generell!$B$5)/[1]generell!$G$10*[1]generell!$F$11+1</f>
        <v>-664.886979371647</v>
      </c>
    </row>
    <row r="94" customFormat="false" ht="13.8" hidden="false" customHeight="false" outlineLevel="0" collapsed="false">
      <c r="D94" s="30" t="n">
        <f aca="false">([1]generell!$C$2-C94)/[1]generell!$G$8*[1]generell!$F$9+1</f>
        <v>2544.14336088946</v>
      </c>
      <c r="E94" s="30" t="n">
        <f aca="false">(B94-[1]generell!$B$5)/[1]generell!$G$10*[1]generell!$F$11+1</f>
        <v>-664.886979371647</v>
      </c>
    </row>
    <row r="95" customFormat="false" ht="13.8" hidden="false" customHeight="false" outlineLevel="0" collapsed="false">
      <c r="D95" s="30" t="n">
        <f aca="false">([1]generell!$C$2-C95)/[1]generell!$G$8*[1]generell!$F$9+1</f>
        <v>2544.14336088946</v>
      </c>
      <c r="E95" s="30" t="n">
        <f aca="false">(B95-[1]generell!$B$5)/[1]generell!$G$10*[1]generell!$F$11+1</f>
        <v>-664.886979371647</v>
      </c>
    </row>
    <row r="96" customFormat="false" ht="13.8" hidden="false" customHeight="false" outlineLevel="0" collapsed="false">
      <c r="D96" s="30" t="n">
        <f aca="false">([1]generell!$C$2-C96)/[1]generell!$G$8*[1]generell!$F$9+1</f>
        <v>2544.14336088946</v>
      </c>
      <c r="E96" s="30" t="n">
        <f aca="false">(B96-[1]generell!$B$5)/[1]generell!$G$10*[1]generell!$F$11+1</f>
        <v>-664.886979371647</v>
      </c>
    </row>
    <row r="97" customFormat="false" ht="13.8" hidden="false" customHeight="false" outlineLevel="0" collapsed="false">
      <c r="D97" s="30" t="n">
        <f aca="false">([1]generell!$C$2-C97)/[1]generell!$G$8*[1]generell!$F$9+1</f>
        <v>2544.14336088946</v>
      </c>
      <c r="E97" s="30" t="n">
        <f aca="false">(B97-[1]generell!$B$5)/[1]generell!$G$10*[1]generell!$F$11+1</f>
        <v>-664.886979371647</v>
      </c>
    </row>
    <row r="98" customFormat="false" ht="13.8" hidden="false" customHeight="false" outlineLevel="0" collapsed="false">
      <c r="D98" s="30" t="n">
        <f aca="false">([1]generell!$C$2-C98)/[1]generell!$G$8*[1]generell!$F$9+1</f>
        <v>2544.14336088946</v>
      </c>
      <c r="E98" s="30" t="n">
        <f aca="false">(B98-[1]generell!$B$5)/[1]generell!$G$10*[1]generell!$F$11+1</f>
        <v>-664.886979371647</v>
      </c>
    </row>
    <row r="99" customFormat="false" ht="13.8" hidden="false" customHeight="false" outlineLevel="0" collapsed="false">
      <c r="D99" s="30" t="n">
        <f aca="false">([1]generell!$C$2-C99)/[1]generell!$G$8*[1]generell!$F$9+1</f>
        <v>2544.14336088946</v>
      </c>
      <c r="E99" s="30" t="n">
        <f aca="false">(B99-[1]generell!$B$5)/[1]generell!$G$10*[1]generell!$F$11+1</f>
        <v>-664.886979371647</v>
      </c>
    </row>
    <row r="100" customFormat="false" ht="13.8" hidden="false" customHeight="false" outlineLevel="0" collapsed="false">
      <c r="D100" s="30" t="n">
        <f aca="false">([1]generell!$C$2-C100)/[1]generell!$G$8*[1]generell!$F$9+1</f>
        <v>2544.14336088946</v>
      </c>
      <c r="E100" s="30" t="n">
        <f aca="false">(B100-[1]generell!$B$5)/[1]generell!$G$10*[1]generell!$F$11+1</f>
        <v>-664.886979371647</v>
      </c>
    </row>
    <row r="101" customFormat="false" ht="13.8" hidden="false" customHeight="false" outlineLevel="0" collapsed="false">
      <c r="D101" s="30" t="n">
        <f aca="false">([1]generell!$C$2-C101)/[1]generell!$G$8*[1]generell!$F$9+1</f>
        <v>2544.14336088946</v>
      </c>
      <c r="E101" s="30" t="n">
        <f aca="false">(B101-[1]generell!$B$5)/[1]generell!$G$10*[1]generell!$F$11+1</f>
        <v>-664.886979371647</v>
      </c>
    </row>
    <row r="102" customFormat="false" ht="13.8" hidden="false" customHeight="false" outlineLevel="0" collapsed="false">
      <c r="D102" s="30" t="n">
        <f aca="false">([1]generell!$C$2-C102)/[1]generell!$G$8*[1]generell!$F$9+1</f>
        <v>2544.14336088946</v>
      </c>
      <c r="E102" s="30" t="n">
        <f aca="false">(B102-[1]generell!$B$5)/[1]generell!$G$10*[1]generell!$F$11+1</f>
        <v>-664.886979371647</v>
      </c>
    </row>
    <row r="103" customFormat="false" ht="13.8" hidden="false" customHeight="false" outlineLevel="0" collapsed="false">
      <c r="D103" s="30" t="n">
        <f aca="false">([1]generell!$C$2-C103)/[1]generell!$G$8*[1]generell!$F$9+1</f>
        <v>2544.14336088946</v>
      </c>
      <c r="E103" s="30" t="n">
        <f aca="false">(B103-[1]generell!$B$5)/[1]generell!$G$10*[1]generell!$F$11+1</f>
        <v>-664.886979371647</v>
      </c>
    </row>
    <row r="104" customFormat="false" ht="13.8" hidden="false" customHeight="false" outlineLevel="0" collapsed="false">
      <c r="D104" s="30" t="n">
        <f aca="false">([1]generell!$C$2-C104)/[1]generell!$G$8*[1]generell!$F$9+1</f>
        <v>2544.14336088946</v>
      </c>
      <c r="E104" s="30" t="n">
        <f aca="false">(B104-[1]generell!$B$5)/[1]generell!$G$10*[1]generell!$F$11+1</f>
        <v>-664.886979371647</v>
      </c>
    </row>
    <row r="105" customFormat="false" ht="13.8" hidden="false" customHeight="false" outlineLevel="0" collapsed="false">
      <c r="D105" s="30" t="n">
        <f aca="false">([1]generell!$C$2-C105)/[1]generell!$G$8*[1]generell!$F$9+1</f>
        <v>2544.14336088946</v>
      </c>
      <c r="E105" s="30" t="n">
        <f aca="false">(B105-[1]generell!$B$5)/[1]generell!$G$10*[1]generell!$F$11+1</f>
        <v>-664.886979371647</v>
      </c>
    </row>
    <row r="106" customFormat="false" ht="13.8" hidden="false" customHeight="false" outlineLevel="0" collapsed="false">
      <c r="D106" s="30" t="n">
        <f aca="false">([1]generell!$C$2-C106)/[1]generell!$G$8*[1]generell!$F$9+1</f>
        <v>2544.14336088946</v>
      </c>
      <c r="E106" s="30" t="n">
        <f aca="false">(B106-[1]generell!$B$5)/[1]generell!$G$10*[1]generell!$F$11+1</f>
        <v>-664.886979371647</v>
      </c>
    </row>
    <row r="107" customFormat="false" ht="13.8" hidden="false" customHeight="false" outlineLevel="0" collapsed="false">
      <c r="D107" s="30" t="n">
        <f aca="false">([1]generell!$C$2-C107)/[1]generell!$G$8*[1]generell!$F$9+1</f>
        <v>2544.14336088946</v>
      </c>
      <c r="E107" s="30" t="n">
        <f aca="false">(B107-[1]generell!$B$5)/[1]generell!$G$10*[1]generell!$F$11+1</f>
        <v>-664.886979371647</v>
      </c>
    </row>
    <row r="108" customFormat="false" ht="13.8" hidden="false" customHeight="false" outlineLevel="0" collapsed="false">
      <c r="D108" s="30" t="n">
        <f aca="false">([1]generell!$C$2-C108)/[1]generell!$G$8*[1]generell!$F$9+1</f>
        <v>2544.14336088946</v>
      </c>
      <c r="E108" s="30" t="n">
        <f aca="false">(B108-[1]generell!$B$5)/[1]generell!$G$10*[1]generell!$F$11+1</f>
        <v>-664.886979371647</v>
      </c>
    </row>
    <row r="109" customFormat="false" ht="13.8" hidden="false" customHeight="false" outlineLevel="0" collapsed="false">
      <c r="D109" s="30" t="n">
        <f aca="false">([1]generell!$C$2-C109)/[1]generell!$G$8*[1]generell!$F$9+1</f>
        <v>2544.14336088946</v>
      </c>
      <c r="E109" s="30" t="n">
        <f aca="false">(B109-[1]generell!$B$5)/[1]generell!$G$10*[1]generell!$F$11+1</f>
        <v>-664.886979371647</v>
      </c>
    </row>
    <row r="110" customFormat="false" ht="13.8" hidden="false" customHeight="false" outlineLevel="0" collapsed="false">
      <c r="D110" s="30" t="n">
        <f aca="false">([1]generell!$C$2-C110)/[1]generell!$G$8*[1]generell!$F$9+1</f>
        <v>2544.14336088946</v>
      </c>
      <c r="E110" s="30" t="n">
        <f aca="false">(B110-[1]generell!$B$5)/[1]generell!$G$10*[1]generell!$F$11+1</f>
        <v>-664.886979371647</v>
      </c>
    </row>
    <row r="111" customFormat="false" ht="13.8" hidden="false" customHeight="false" outlineLevel="0" collapsed="false">
      <c r="D111" s="30" t="n">
        <f aca="false">([1]generell!$C$2-C111)/[1]generell!$G$8*[1]generell!$F$9+1</f>
        <v>2544.14336088946</v>
      </c>
      <c r="E111" s="30" t="n">
        <f aca="false">(B111-[1]generell!$B$5)/[1]generell!$G$10*[1]generell!$F$11+1</f>
        <v>-664.886979371647</v>
      </c>
    </row>
    <row r="112" customFormat="false" ht="13.8" hidden="false" customHeight="false" outlineLevel="0" collapsed="false">
      <c r="D112" s="30" t="n">
        <f aca="false">([1]generell!$C$2-C112)/[1]generell!$G$8*[1]generell!$F$9+1</f>
        <v>2544.14336088946</v>
      </c>
      <c r="E112" s="30" t="n">
        <f aca="false">(B112-[1]generell!$B$5)/[1]generell!$G$10*[1]generell!$F$11+1</f>
        <v>-664.886979371647</v>
      </c>
    </row>
    <row r="113" customFormat="false" ht="13.8" hidden="false" customHeight="false" outlineLevel="0" collapsed="false">
      <c r="D113" s="30" t="n">
        <f aca="false">([1]generell!$C$2-C113)/[1]generell!$G$8*[1]generell!$F$9+1</f>
        <v>2544.14336088946</v>
      </c>
      <c r="E113" s="30" t="n">
        <f aca="false">(B113-[1]generell!$B$5)/[1]generell!$G$10*[1]generell!$F$11+1</f>
        <v>-664.886979371647</v>
      </c>
    </row>
    <row r="114" customFormat="false" ht="13.8" hidden="false" customHeight="false" outlineLevel="0" collapsed="false">
      <c r="D114" s="30" t="n">
        <f aca="false">([1]generell!$C$2-C114)/[1]generell!$G$8*[1]generell!$F$9+1</f>
        <v>2544.14336088946</v>
      </c>
      <c r="E114" s="30" t="n">
        <f aca="false">(B114-[1]generell!$B$5)/[1]generell!$G$10*[1]generell!$F$11+1</f>
        <v>-664.886979371647</v>
      </c>
    </row>
    <row r="115" customFormat="false" ht="13.8" hidden="false" customHeight="false" outlineLevel="0" collapsed="false">
      <c r="D115" s="30" t="n">
        <f aca="false">([1]generell!$C$2-C115)/[1]generell!$G$8*[1]generell!$F$9+1</f>
        <v>2544.14336088946</v>
      </c>
      <c r="E115" s="30" t="n">
        <f aca="false">(B115-[1]generell!$B$5)/[1]generell!$G$10*[1]generell!$F$11+1</f>
        <v>-664.886979371647</v>
      </c>
    </row>
    <row r="116" customFormat="false" ht="13.8" hidden="false" customHeight="false" outlineLevel="0" collapsed="false">
      <c r="D116" s="30"/>
      <c r="E116" s="30"/>
    </row>
    <row r="117" customFormat="false" ht="13.8" hidden="false" customHeight="false" outlineLevel="0" collapsed="false">
      <c r="A117" s="12"/>
      <c r="B117" s="12"/>
      <c r="C117" s="12"/>
      <c r="D117" s="30"/>
      <c r="E117" s="30"/>
      <c r="N117" s="15"/>
      <c r="T117" s="15"/>
    </row>
    <row r="118" customFormat="false" ht="13.8" hidden="false" customHeight="false" outlineLevel="0" collapsed="false">
      <c r="A118" s="15"/>
      <c r="D118" s="30" t="n">
        <f aca="false">([1]generell!$C$2-C118)/[1]generell!$G$8*[1]generell!$F$9+1</f>
        <v>2544.14336088946</v>
      </c>
      <c r="E118" s="30" t="n">
        <f aca="false">(B118-[1]generell!$B$5)/[1]generell!$G$10*[1]generell!$F$11+1</f>
        <v>-664.886979371647</v>
      </c>
      <c r="M118" s="15"/>
      <c r="N118" s="15"/>
      <c r="S118" s="15"/>
      <c r="T118" s="15"/>
      <c r="Y118" s="15"/>
      <c r="Z118" s="15"/>
      <c r="AA118" s="15"/>
      <c r="AB118" s="15"/>
      <c r="AC118" s="15"/>
      <c r="AE118" s="15"/>
      <c r="AF118" s="15"/>
      <c r="AG118" s="15"/>
      <c r="AH118" s="15"/>
      <c r="AI118" s="15"/>
      <c r="AK118" s="15"/>
    </row>
    <row r="119" customFormat="false" ht="13.8" hidden="false" customHeight="false" outlineLevel="0" collapsed="false">
      <c r="D119" s="30" t="n">
        <f aca="false">([1]generell!$C$2-C119)/[1]generell!$G$8*[1]generell!$F$9+1</f>
        <v>2544.14336088946</v>
      </c>
      <c r="E119" s="30" t="n">
        <f aca="false">(B119-[1]generell!$B$5)/[1]generell!$G$10*[1]generell!$F$11+1</f>
        <v>-664.886979371647</v>
      </c>
    </row>
    <row r="120" customFormat="false" ht="13.8" hidden="false" customHeight="false" outlineLevel="0" collapsed="false">
      <c r="D120" s="30" t="n">
        <f aca="false">([1]generell!$C$2-C120)/[1]generell!$G$8*[1]generell!$F$9+1</f>
        <v>2544.14336088946</v>
      </c>
      <c r="E120" s="30" t="n">
        <f aca="false">(B120-[1]generell!$B$5)/[1]generell!$G$10*[1]generell!$F$11+1</f>
        <v>-664.886979371647</v>
      </c>
    </row>
    <row r="121" customFormat="false" ht="13.8" hidden="false" customHeight="false" outlineLevel="0" collapsed="false">
      <c r="D121" s="30" t="n">
        <f aca="false">([1]generell!$C$2-C121)/[1]generell!$G$8*[1]generell!$F$9+1</f>
        <v>2544.14336088946</v>
      </c>
      <c r="E121" s="30" t="n">
        <f aca="false">(B121-[1]generell!$B$5)/[1]generell!$G$10*[1]generell!$F$11+1</f>
        <v>-664.886979371647</v>
      </c>
    </row>
    <row r="122" customFormat="false" ht="13.8" hidden="false" customHeight="false" outlineLevel="0" collapsed="false">
      <c r="A122" s="15"/>
      <c r="D122" s="30" t="n">
        <f aca="false">([1]generell!$C$2-C122)/[1]generell!$G$8*[1]generell!$F$9+1</f>
        <v>2544.14336088946</v>
      </c>
      <c r="E122" s="30" t="n">
        <f aca="false">(B122-[1]generell!$B$5)/[1]generell!$G$10*[1]generell!$F$11+1</f>
        <v>-664.886979371647</v>
      </c>
      <c r="M122" s="15"/>
      <c r="N122" s="15"/>
      <c r="S122" s="15"/>
      <c r="T122" s="15"/>
      <c r="Y122" s="15"/>
      <c r="Z122" s="15"/>
      <c r="AA122" s="15"/>
      <c r="AB122" s="15"/>
      <c r="AC122" s="15"/>
      <c r="AE122" s="15"/>
      <c r="AF122" s="15"/>
      <c r="AG122" s="15"/>
      <c r="AH122" s="15"/>
      <c r="AI122" s="15"/>
      <c r="AJ122" s="16"/>
    </row>
    <row r="123" customFormat="false" ht="13.8" hidden="false" customHeight="false" outlineLevel="0" collapsed="false">
      <c r="A123" s="15"/>
      <c r="D123" s="30" t="n">
        <f aca="false">([1]generell!$C$2-C123)/[1]generell!$G$8*[1]generell!$F$9+1</f>
        <v>2544.14336088946</v>
      </c>
      <c r="E123" s="30" t="n">
        <f aca="false">(B123-[1]generell!$B$5)/[1]generell!$G$10*[1]generell!$F$11+1</f>
        <v>-664.886979371647</v>
      </c>
      <c r="M123" s="15"/>
      <c r="N123" s="15"/>
      <c r="S123" s="15"/>
      <c r="T123" s="15"/>
      <c r="Y123" s="15"/>
      <c r="Z123" s="15"/>
      <c r="AA123" s="15"/>
      <c r="AB123" s="15"/>
      <c r="AC123" s="15"/>
      <c r="AE123" s="15"/>
      <c r="AF123" s="15"/>
      <c r="AG123" s="15"/>
      <c r="AH123" s="15"/>
      <c r="AI123" s="15"/>
      <c r="AJ123" s="16"/>
    </row>
    <row r="124" customFormat="false" ht="13.8" hidden="false" customHeight="false" outlineLevel="0" collapsed="false">
      <c r="D124" s="30" t="n">
        <f aca="false">([1]generell!$C$2-C124)/[1]generell!$G$8*[1]generell!$F$9+1</f>
        <v>2544.14336088946</v>
      </c>
      <c r="E124" s="30" t="n">
        <f aca="false">(B124-[1]generell!$B$5)/[1]generell!$G$10*[1]generell!$F$11+1</f>
        <v>-664.886979371647</v>
      </c>
    </row>
    <row r="125" customFormat="false" ht="13.8" hidden="false" customHeight="false" outlineLevel="0" collapsed="false">
      <c r="A125" s="15"/>
      <c r="D125" s="30" t="n">
        <f aca="false">([1]generell!$C$2-C125)/[1]generell!$G$8*[1]generell!$F$9+1</f>
        <v>2544.14336088946</v>
      </c>
      <c r="E125" s="30" t="n">
        <f aca="false">(B125-[1]generell!$B$5)/[1]generell!$G$10*[1]generell!$F$11+1</f>
        <v>-664.886979371647</v>
      </c>
      <c r="M125" s="15"/>
      <c r="N125" s="15"/>
      <c r="S125" s="15"/>
      <c r="T125" s="15"/>
      <c r="Y125" s="15"/>
      <c r="Z125" s="15"/>
      <c r="AA125" s="15"/>
      <c r="AB125" s="15"/>
      <c r="AC125" s="15"/>
      <c r="AE125" s="15"/>
      <c r="AF125" s="15"/>
      <c r="AG125" s="15"/>
      <c r="AH125" s="15"/>
      <c r="AI125" s="15"/>
      <c r="AJ125" s="16"/>
    </row>
    <row r="126" customFormat="false" ht="13.8" hidden="false" customHeight="false" outlineLevel="0" collapsed="false">
      <c r="A126" s="15"/>
      <c r="B126" s="14"/>
      <c r="C126" s="14"/>
      <c r="D126" s="30" t="n">
        <f aca="false">([1]generell!$C$2-C126)/[1]generell!$G$8*[1]generell!$F$9+1</f>
        <v>2544.14336088946</v>
      </c>
      <c r="E126" s="30" t="n">
        <f aca="false">(B126-[1]generell!$B$5)/[1]generell!$G$10*[1]generell!$F$11+1</f>
        <v>-664.886979371647</v>
      </c>
      <c r="M126" s="15"/>
      <c r="N126" s="15"/>
      <c r="O126" s="15"/>
      <c r="S126" s="15"/>
      <c r="T126" s="15"/>
      <c r="U126" s="15"/>
      <c r="Y126" s="15"/>
      <c r="Z126" s="15"/>
      <c r="AA126" s="15"/>
      <c r="AB126" s="15"/>
      <c r="AC126" s="15"/>
      <c r="AE126" s="15"/>
      <c r="AF126" s="15"/>
      <c r="AG126" s="15"/>
      <c r="AH126" s="15"/>
      <c r="AI126" s="15"/>
      <c r="AJ126" s="16"/>
    </row>
    <row r="127" customFormat="false" ht="13.8" hidden="false" customHeight="false" outlineLevel="0" collapsed="false">
      <c r="A127" s="15"/>
      <c r="B127" s="14"/>
      <c r="C127" s="14"/>
      <c r="D127" s="30" t="n">
        <f aca="false">([1]generell!$C$2-C127)/[1]generell!$G$8*[1]generell!$F$9+1</f>
        <v>2544.14336088946</v>
      </c>
      <c r="E127" s="30" t="n">
        <f aca="false">(B127-[1]generell!$B$5)/[1]generell!$G$10*[1]generell!$F$11+1</f>
        <v>-664.886979371647</v>
      </c>
      <c r="M127" s="15"/>
      <c r="N127" s="15"/>
      <c r="O127" s="15"/>
      <c r="S127" s="15"/>
      <c r="T127" s="15"/>
      <c r="U127" s="15"/>
      <c r="Y127" s="15"/>
      <c r="Z127" s="15"/>
      <c r="AA127" s="15"/>
      <c r="AB127" s="15"/>
      <c r="AC127" s="15"/>
      <c r="AE127" s="15"/>
      <c r="AF127" s="15"/>
      <c r="AG127" s="15"/>
      <c r="AH127" s="15"/>
      <c r="AI127" s="15"/>
      <c r="AJ127" s="16"/>
    </row>
    <row r="128" customFormat="false" ht="13.8" hidden="false" customHeight="false" outlineLevel="0" collapsed="false">
      <c r="A128" s="15"/>
      <c r="B128" s="14"/>
      <c r="C128" s="14"/>
      <c r="D128" s="30" t="n">
        <f aca="false">([1]generell!$C$2-C128)/[1]generell!$G$8*[1]generell!$F$9+1</f>
        <v>2544.14336088946</v>
      </c>
      <c r="E128" s="30" t="n">
        <f aca="false">(B128-[1]generell!$B$5)/[1]generell!$G$10*[1]generell!$F$11+1</f>
        <v>-664.886979371647</v>
      </c>
      <c r="M128" s="15"/>
      <c r="N128" s="15"/>
      <c r="O128" s="15"/>
      <c r="S128" s="15"/>
      <c r="T128" s="15"/>
      <c r="U128" s="15"/>
      <c r="Y128" s="15"/>
      <c r="Z128" s="15"/>
      <c r="AA128" s="15"/>
      <c r="AB128" s="15"/>
      <c r="AC128" s="15"/>
      <c r="AE128" s="15"/>
      <c r="AF128" s="15"/>
      <c r="AG128" s="15"/>
      <c r="AH128" s="15"/>
      <c r="AI128" s="15"/>
      <c r="AJ128" s="16"/>
    </row>
    <row r="129" customFormat="false" ht="13.8" hidden="false" customHeight="false" outlineLevel="0" collapsed="false">
      <c r="B129" s="14"/>
      <c r="C129" s="14"/>
      <c r="D129" s="30" t="n">
        <f aca="false">([1]generell!$C$2-C129)/[1]generell!$G$8*[1]generell!$F$9+1</f>
        <v>2544.14336088946</v>
      </c>
      <c r="E129" s="30" t="n">
        <f aca="false">(B129-[1]generell!$B$5)/[1]generell!$G$10*[1]generell!$F$11+1</f>
        <v>-664.886979371647</v>
      </c>
    </row>
    <row r="130" customFormat="false" ht="13.8" hidden="false" customHeight="false" outlineLevel="0" collapsed="false">
      <c r="A130" s="15"/>
      <c r="B130" s="14"/>
      <c r="C130" s="14"/>
      <c r="D130" s="30" t="n">
        <f aca="false">([1]generell!$C$2-C130)/[1]generell!$G$8*[1]generell!$F$9+1</f>
        <v>2544.14336088946</v>
      </c>
      <c r="E130" s="30" t="n">
        <f aca="false">(B130-[1]generell!$B$5)/[1]generell!$G$10*[1]generell!$F$11+1</f>
        <v>-664.886979371647</v>
      </c>
      <c r="M130" s="15"/>
      <c r="N130" s="15"/>
      <c r="S130" s="15"/>
      <c r="T130" s="15"/>
      <c r="Y130" s="15"/>
      <c r="Z130" s="15"/>
      <c r="AA130" s="15"/>
      <c r="AB130" s="15"/>
      <c r="AC130" s="15"/>
      <c r="AE130" s="15"/>
      <c r="AF130" s="15"/>
      <c r="AG130" s="15"/>
      <c r="AH130" s="15"/>
      <c r="AI130" s="15"/>
    </row>
    <row r="131" customFormat="false" ht="13.8" hidden="false" customHeight="false" outlineLevel="0" collapsed="false">
      <c r="B131" s="14"/>
      <c r="C131" s="14"/>
      <c r="D131" s="30" t="n">
        <f aca="false">([1]generell!$C$2-C131)/[1]generell!$G$8*[1]generell!$F$9+1</f>
        <v>2544.14336088946</v>
      </c>
      <c r="E131" s="30" t="n">
        <f aca="false">(B131-[1]generell!$B$5)/[1]generell!$G$10*[1]generell!$F$11+1</f>
        <v>-664.886979371647</v>
      </c>
    </row>
    <row r="132" customFormat="false" ht="13.8" hidden="false" customHeight="false" outlineLevel="0" collapsed="false">
      <c r="B132" s="14"/>
      <c r="C132" s="14"/>
      <c r="D132" s="30" t="n">
        <f aca="false">([1]generell!$C$2-C132)/[1]generell!$G$8*[1]generell!$F$9+1</f>
        <v>2544.14336088946</v>
      </c>
      <c r="E132" s="30" t="n">
        <f aca="false">(B132-[1]generell!$B$5)/[1]generell!$G$10*[1]generell!$F$11+1</f>
        <v>-664.886979371647</v>
      </c>
    </row>
    <row r="133" customFormat="false" ht="13.8" hidden="false" customHeight="false" outlineLevel="0" collapsed="false">
      <c r="A133" s="15"/>
      <c r="B133" s="14"/>
      <c r="C133" s="14"/>
      <c r="D133" s="30" t="n">
        <f aca="false">([1]generell!$C$2-C133)/[1]generell!$G$8*[1]generell!$F$9+1</f>
        <v>2544.14336088946</v>
      </c>
      <c r="E133" s="30" t="n">
        <f aca="false">(B133-[1]generell!$B$5)/[1]generell!$G$10*[1]generell!$F$11+1</f>
        <v>-664.886979371647</v>
      </c>
      <c r="M133" s="15"/>
      <c r="S133" s="15"/>
      <c r="Y133" s="15"/>
      <c r="Z133" s="15"/>
      <c r="AA133" s="15"/>
      <c r="AB133" s="15"/>
      <c r="AC133" s="15"/>
      <c r="AD133" s="17"/>
      <c r="AE133" s="15"/>
      <c r="AF133" s="15"/>
      <c r="AG133" s="15"/>
      <c r="AH133" s="15"/>
      <c r="AI133" s="15"/>
      <c r="AN133" s="15"/>
    </row>
    <row r="134" customFormat="false" ht="13.8" hidden="false" customHeight="false" outlineLevel="0" collapsed="false">
      <c r="B134" s="14"/>
      <c r="C134" s="14"/>
      <c r="D134" s="30" t="n">
        <f aca="false">([1]generell!$C$2-C134)/[1]generell!$G$8*[1]generell!$F$9+1</f>
        <v>2544.14336088946</v>
      </c>
      <c r="E134" s="30" t="n">
        <f aca="false">(B134-[1]generell!$B$5)/[1]generell!$G$10*[1]generell!$F$11+1</f>
        <v>-664.886979371647</v>
      </c>
    </row>
    <row r="135" customFormat="false" ht="13.8" hidden="false" customHeight="false" outlineLevel="0" collapsed="false">
      <c r="A135" s="15"/>
      <c r="B135" s="14"/>
      <c r="C135" s="14"/>
      <c r="D135" s="30" t="n">
        <f aca="false">([1]generell!$C$2-C135)/[1]generell!$G$8*[1]generell!$F$9+1</f>
        <v>2544.14336088946</v>
      </c>
      <c r="E135" s="30" t="n">
        <f aca="false">(B135-[1]generell!$B$5)/[1]generell!$G$10*[1]generell!$F$11+1</f>
        <v>-664.886979371647</v>
      </c>
      <c r="M135" s="15"/>
      <c r="N135" s="15"/>
      <c r="S135" s="15"/>
      <c r="T135" s="15"/>
      <c r="Y135" s="15"/>
      <c r="Z135" s="15"/>
      <c r="AA135" s="15"/>
      <c r="AB135" s="15"/>
      <c r="AC135" s="15"/>
      <c r="AE135" s="15"/>
      <c r="AF135" s="15"/>
      <c r="AG135" s="15"/>
      <c r="AH135" s="15"/>
      <c r="AI135" s="15"/>
      <c r="AJ135" s="16"/>
      <c r="AK135" s="15"/>
      <c r="AL135" s="15"/>
    </row>
    <row r="136" customFormat="false" ht="13.8" hidden="false" customHeight="false" outlineLevel="0" collapsed="false">
      <c r="A136" s="15"/>
      <c r="B136" s="14"/>
      <c r="C136" s="14"/>
      <c r="D136" s="30" t="n">
        <f aca="false">([1]generell!$C$2-C136)/[1]generell!$G$8*[1]generell!$F$9+1</f>
        <v>2544.14336088946</v>
      </c>
      <c r="E136" s="30" t="n">
        <f aca="false">(B136-[1]generell!$B$5)/[1]generell!$G$10*[1]generell!$F$11+1</f>
        <v>-664.886979371647</v>
      </c>
      <c r="M136" s="15"/>
      <c r="N136" s="15"/>
      <c r="S136" s="15"/>
      <c r="T136" s="15"/>
      <c r="Y136" s="15"/>
      <c r="Z136" s="15"/>
      <c r="AA136" s="15"/>
      <c r="AB136" s="15"/>
      <c r="AC136" s="15"/>
      <c r="AE136" s="15"/>
      <c r="AF136" s="15"/>
      <c r="AG136" s="15"/>
      <c r="AH136" s="15"/>
      <c r="AI136" s="15"/>
      <c r="AJ136" s="16"/>
    </row>
    <row r="137" customFormat="false" ht="13.8" hidden="false" customHeight="false" outlineLevel="0" collapsed="false">
      <c r="A137" s="15"/>
      <c r="B137" s="14"/>
      <c r="C137" s="14"/>
      <c r="D137" s="30" t="n">
        <f aca="false">([1]generell!$C$2-C137)/[1]generell!$G$8*[1]generell!$F$9+1</f>
        <v>2544.14336088946</v>
      </c>
      <c r="E137" s="30" t="n">
        <f aca="false">(B137-[1]generell!$B$5)/[1]generell!$G$10*[1]generell!$F$11+1</f>
        <v>-664.886979371647</v>
      </c>
      <c r="M137" s="15"/>
      <c r="N137" s="15"/>
      <c r="S137" s="15"/>
      <c r="T137" s="15"/>
      <c r="Y137" s="15"/>
      <c r="Z137" s="15"/>
      <c r="AA137" s="15"/>
      <c r="AB137" s="15"/>
      <c r="AC137" s="15"/>
      <c r="AE137" s="15"/>
      <c r="AF137" s="15"/>
      <c r="AG137" s="15"/>
      <c r="AH137" s="15"/>
      <c r="AI137" s="15"/>
      <c r="AJ137" s="16"/>
    </row>
    <row r="138" customFormat="false" ht="13.8" hidden="false" customHeight="false" outlineLevel="0" collapsed="false">
      <c r="A138" s="15"/>
      <c r="B138" s="14"/>
      <c r="C138" s="14"/>
      <c r="D138" s="30" t="n">
        <f aca="false">([1]generell!$C$2-C138)/[1]generell!$G$8*[1]generell!$F$9+1</f>
        <v>2544.14336088946</v>
      </c>
      <c r="E138" s="30" t="n">
        <f aca="false">(B138-[1]generell!$B$5)/[1]generell!$G$10*[1]generell!$F$11+1</f>
        <v>-664.886979371647</v>
      </c>
      <c r="M138" s="15"/>
      <c r="N138" s="15"/>
      <c r="S138" s="15"/>
      <c r="T138" s="15"/>
      <c r="Y138" s="15"/>
      <c r="Z138" s="15"/>
      <c r="AA138" s="15"/>
      <c r="AB138" s="15"/>
      <c r="AC138" s="15"/>
      <c r="AE138" s="15"/>
      <c r="AF138" s="15"/>
      <c r="AG138" s="15"/>
      <c r="AH138" s="15"/>
      <c r="AI138" s="15"/>
      <c r="AJ138" s="16"/>
    </row>
    <row r="139" customFormat="false" ht="13.8" hidden="false" customHeight="false" outlineLevel="0" collapsed="false">
      <c r="A139" s="15"/>
      <c r="B139" s="14"/>
      <c r="C139" s="14"/>
      <c r="D139" s="30" t="n">
        <f aca="false">([1]generell!$C$2-C139)/[1]generell!$G$8*[1]generell!$F$9+1</f>
        <v>2544.14336088946</v>
      </c>
      <c r="E139" s="30" t="n">
        <f aca="false">(B139-[1]generell!$B$5)/[1]generell!$G$10*[1]generell!$F$11+1</f>
        <v>-664.886979371647</v>
      </c>
      <c r="M139" s="15"/>
      <c r="N139" s="15"/>
      <c r="S139" s="15"/>
      <c r="T139" s="15"/>
      <c r="Y139" s="15"/>
      <c r="Z139" s="15"/>
      <c r="AA139" s="15"/>
      <c r="AB139" s="15"/>
      <c r="AC139" s="15"/>
      <c r="AE139" s="15"/>
      <c r="AF139" s="15"/>
      <c r="AG139" s="15"/>
      <c r="AH139" s="15"/>
      <c r="AI139" s="15"/>
      <c r="AJ139" s="16"/>
    </row>
    <row r="140" customFormat="false" ht="13.8" hidden="false" customHeight="false" outlineLevel="0" collapsed="false">
      <c r="A140" s="15"/>
      <c r="B140" s="14"/>
      <c r="C140" s="14"/>
      <c r="D140" s="30" t="n">
        <f aca="false">([1]generell!$C$2-C140)/[1]generell!$G$8*[1]generell!$F$9+1</f>
        <v>2544.14336088946</v>
      </c>
      <c r="E140" s="30" t="n">
        <f aca="false">(B140-[1]generell!$B$5)/[1]generell!$G$10*[1]generell!$F$11+1</f>
        <v>-664.886979371647</v>
      </c>
      <c r="M140" s="15"/>
      <c r="N140" s="15"/>
      <c r="S140" s="15"/>
      <c r="T140" s="15"/>
      <c r="Y140" s="15"/>
      <c r="Z140" s="15"/>
      <c r="AA140" s="15"/>
      <c r="AB140" s="15"/>
      <c r="AC140" s="15"/>
      <c r="AE140" s="15"/>
      <c r="AF140" s="15"/>
      <c r="AG140" s="15"/>
      <c r="AH140" s="15"/>
      <c r="AI140" s="15"/>
      <c r="AJ140" s="16"/>
    </row>
    <row r="141" customFormat="false" ht="13.8" hidden="false" customHeight="false" outlineLevel="0" collapsed="false">
      <c r="B141" s="14"/>
      <c r="C141" s="14"/>
      <c r="D141" s="30" t="n">
        <f aca="false">([1]generell!$C$2-C141)/[1]generell!$G$8*[1]generell!$F$9+1</f>
        <v>2544.14336088946</v>
      </c>
      <c r="E141" s="30" t="n">
        <f aca="false">(B141-[1]generell!$B$5)/[1]generell!$G$10*[1]generell!$F$11+1</f>
        <v>-664.886979371647</v>
      </c>
    </row>
    <row r="142" customFormat="false" ht="13.8" hidden="false" customHeight="false" outlineLevel="0" collapsed="false">
      <c r="A142" s="15"/>
      <c r="B142" s="14"/>
      <c r="C142" s="14"/>
      <c r="D142" s="30" t="n">
        <f aca="false">([1]generell!$C$2-C142)/[1]generell!$G$8*[1]generell!$F$9+1</f>
        <v>2544.14336088946</v>
      </c>
      <c r="E142" s="30" t="n">
        <f aca="false">(B142-[1]generell!$B$5)/[1]generell!$G$10*[1]generell!$F$11+1</f>
        <v>-664.886979371647</v>
      </c>
      <c r="M142" s="15"/>
      <c r="N142" s="15"/>
      <c r="S142" s="15"/>
      <c r="T142" s="15"/>
      <c r="Y142" s="15"/>
      <c r="Z142" s="15"/>
      <c r="AA142" s="15"/>
      <c r="AB142" s="15"/>
      <c r="AC142" s="15"/>
      <c r="AE142" s="15"/>
      <c r="AF142" s="15"/>
      <c r="AG142" s="15"/>
      <c r="AH142" s="15"/>
      <c r="AI142" s="15"/>
      <c r="AJ142" s="16"/>
      <c r="AK142" s="15"/>
      <c r="AL142" s="15"/>
    </row>
    <row r="143" customFormat="false" ht="13.8" hidden="false" customHeight="false" outlineLevel="0" collapsed="false">
      <c r="A143" s="15"/>
      <c r="B143" s="14"/>
      <c r="C143" s="14"/>
      <c r="D143" s="30" t="n">
        <f aca="false">([1]generell!$C$2-C143)/[1]generell!$G$8*[1]generell!$F$9+1</f>
        <v>2544.14336088946</v>
      </c>
      <c r="E143" s="30" t="n">
        <f aca="false">(B143-[1]generell!$B$5)/[1]generell!$G$10*[1]generell!$F$11+1</f>
        <v>-664.886979371647</v>
      </c>
      <c r="M143" s="15"/>
      <c r="N143" s="15"/>
      <c r="S143" s="15"/>
      <c r="T143" s="15"/>
      <c r="Y143" s="15"/>
      <c r="Z143" s="15"/>
      <c r="AA143" s="15"/>
      <c r="AB143" s="15"/>
      <c r="AC143" s="15"/>
      <c r="AE143" s="15"/>
      <c r="AF143" s="15"/>
      <c r="AG143" s="15"/>
      <c r="AH143" s="15"/>
      <c r="AI143" s="15"/>
      <c r="AJ143" s="16"/>
    </row>
    <row r="144" customFormat="false" ht="13.8" hidden="false" customHeight="false" outlineLevel="0" collapsed="false">
      <c r="A144" s="15"/>
      <c r="B144" s="14"/>
      <c r="C144" s="14"/>
      <c r="D144" s="30" t="n">
        <f aca="false">([1]generell!$C$2-C144)/[1]generell!$G$8*[1]generell!$F$9+1</f>
        <v>2544.14336088946</v>
      </c>
      <c r="E144" s="30" t="n">
        <f aca="false">(B144-[1]generell!$B$5)/[1]generell!$G$10*[1]generell!$F$11+1</f>
        <v>-664.886979371647</v>
      </c>
      <c r="M144" s="15"/>
      <c r="N144" s="15"/>
      <c r="S144" s="15"/>
      <c r="T144" s="15"/>
      <c r="Y144" s="15"/>
      <c r="Z144" s="15"/>
      <c r="AA144" s="15"/>
      <c r="AB144" s="15"/>
      <c r="AC144" s="15"/>
      <c r="AE144" s="15"/>
      <c r="AF144" s="15"/>
      <c r="AG144" s="15"/>
      <c r="AH144" s="15"/>
      <c r="AI144" s="15"/>
      <c r="AJ144" s="16"/>
    </row>
    <row r="145" customFormat="false" ht="13.8" hidden="false" customHeight="false" outlineLevel="0" collapsed="false">
      <c r="A145" s="15"/>
      <c r="B145" s="14"/>
      <c r="C145" s="14"/>
      <c r="D145" s="30" t="n">
        <f aca="false">([1]generell!$C$2-C145)/[1]generell!$G$8*[1]generell!$F$9+1</f>
        <v>2544.14336088946</v>
      </c>
      <c r="E145" s="30" t="n">
        <f aca="false">(B145-[1]generell!$B$5)/[1]generell!$G$10*[1]generell!$F$11+1</f>
        <v>-664.886979371647</v>
      </c>
      <c r="M145" s="15"/>
      <c r="N145" s="15"/>
      <c r="S145" s="15"/>
      <c r="T145" s="15"/>
      <c r="Y145" s="15"/>
      <c r="Z145" s="15"/>
      <c r="AA145" s="15"/>
      <c r="AB145" s="15"/>
      <c r="AC145" s="15"/>
      <c r="AE145" s="15"/>
      <c r="AF145" s="15"/>
      <c r="AG145" s="15"/>
      <c r="AH145" s="15"/>
      <c r="AI145" s="15"/>
      <c r="AJ145" s="16"/>
    </row>
    <row r="146" customFormat="false" ht="13.8" hidden="false" customHeight="false" outlineLevel="0" collapsed="false">
      <c r="A146" s="15"/>
      <c r="B146" s="14"/>
      <c r="C146" s="14"/>
      <c r="D146" s="30" t="n">
        <f aca="false">([1]generell!$C$2-C146)/[1]generell!$G$8*[1]generell!$F$9+1</f>
        <v>2544.14336088946</v>
      </c>
      <c r="E146" s="30" t="n">
        <f aca="false">(B146-[1]generell!$B$5)/[1]generell!$G$10*[1]generell!$F$11+1</f>
        <v>-664.886979371647</v>
      </c>
      <c r="M146" s="15"/>
      <c r="N146" s="15"/>
      <c r="S146" s="15"/>
      <c r="T146" s="15"/>
      <c r="Y146" s="15"/>
      <c r="Z146" s="15"/>
      <c r="AA146" s="15"/>
      <c r="AB146" s="15"/>
      <c r="AC146" s="15"/>
      <c r="AE146" s="15"/>
      <c r="AF146" s="15"/>
      <c r="AG146" s="15"/>
      <c r="AH146" s="15"/>
      <c r="AI146" s="15"/>
      <c r="AJ146" s="16"/>
    </row>
    <row r="147" customFormat="false" ht="13.8" hidden="false" customHeight="false" outlineLevel="0" collapsed="false">
      <c r="B147" s="14"/>
      <c r="C147" s="14"/>
      <c r="D147" s="30" t="n">
        <f aca="false">([1]generell!$C$2-C147)/[1]generell!$G$8*[1]generell!$F$9+1</f>
        <v>2544.14336088946</v>
      </c>
      <c r="E147" s="30" t="n">
        <f aca="false">(B147-[1]generell!$B$5)/[1]generell!$G$10*[1]generell!$F$11+1</f>
        <v>-664.886979371647</v>
      </c>
    </row>
  </sheetData>
  <mergeCells count="6">
    <mergeCell ref="F1:I1"/>
    <mergeCell ref="M1:P1"/>
    <mergeCell ref="S1:V1"/>
    <mergeCell ref="Y1:AB1"/>
    <mergeCell ref="AE1:AH1"/>
    <mergeCell ref="AK1:A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73" activeCellId="0" sqref="A73"/>
    </sheetView>
  </sheetViews>
  <sheetFormatPr defaultRowHeight="13.8" zeroHeight="false" outlineLevelRow="0" outlineLevelCol="0"/>
  <cols>
    <col collapsed="false" customWidth="true" hidden="false" outlineLevel="0" max="1" min="1" style="1" width="29.63"/>
    <col collapsed="false" customWidth="true" hidden="true" outlineLevel="0" max="3" min="2" style="1" width="37.98"/>
    <col collapsed="false" customWidth="true" hidden="true" outlineLevel="0" max="5" min="4" style="36" width="37.98"/>
    <col collapsed="false" customWidth="true" hidden="false" outlineLevel="0" max="6" min="6" style="1" width="11.18"/>
    <col collapsed="false" customWidth="true" hidden="false" outlineLevel="0" max="7" min="7" style="1" width="8.72"/>
    <col collapsed="false" customWidth="true" hidden="false" outlineLevel="0" max="8" min="8" style="1" width="15.81"/>
    <col collapsed="false" customWidth="true" hidden="false" outlineLevel="0" max="9" min="9" style="1" width="8.72"/>
    <col collapsed="false" customWidth="true" hidden="false" outlineLevel="0" max="10" min="10" style="1" width="10.73"/>
    <col collapsed="false" customWidth="true" hidden="false" outlineLevel="0" max="11" min="11" style="1" width="10.99"/>
    <col collapsed="false" customWidth="true" hidden="false" outlineLevel="0" max="12" min="12" style="2" width="2.54"/>
    <col collapsed="false" customWidth="true" hidden="false" outlineLevel="0" max="15" min="13" style="1" width="8.72"/>
    <col collapsed="false" customWidth="true" hidden="false" outlineLevel="0" max="17" min="16" style="1" width="8.82"/>
    <col collapsed="false" customWidth="true" hidden="false" outlineLevel="0" max="18" min="18" style="2" width="2.54"/>
    <col collapsed="false" customWidth="true" hidden="false" outlineLevel="0" max="21" min="19" style="1" width="8.72"/>
    <col collapsed="false" customWidth="true" hidden="false" outlineLevel="0" max="23" min="22" style="1" width="8.82"/>
    <col collapsed="false" customWidth="true" hidden="false" outlineLevel="0" max="24" min="24" style="3" width="2.92"/>
    <col collapsed="false" customWidth="true" hidden="false" outlineLevel="0" max="25" min="25" style="1" width="10.46"/>
    <col collapsed="false" customWidth="true" hidden="false" outlineLevel="0" max="27" min="26" style="1" width="8.72"/>
    <col collapsed="false" customWidth="true" hidden="false" outlineLevel="0" max="28" min="28" style="1" width="9.18"/>
    <col collapsed="false" customWidth="true" hidden="false" outlineLevel="0" max="29" min="29" style="1" width="16.72"/>
    <col collapsed="false" customWidth="true" hidden="false" outlineLevel="0" max="30" min="30" style="4" width="2.18"/>
    <col collapsed="false" customWidth="true" hidden="false" outlineLevel="0" max="33" min="31" style="1" width="8.72"/>
    <col collapsed="false" customWidth="true" hidden="false" outlineLevel="0" max="35" min="34" style="1" width="8.82"/>
    <col collapsed="false" customWidth="true" hidden="false" outlineLevel="0" max="36" min="36" style="3" width="2.18"/>
    <col collapsed="false" customWidth="true" hidden="false" outlineLevel="0" max="42" min="37" style="1" width="8.72"/>
    <col collapsed="false" customWidth="true" hidden="false" outlineLevel="0" max="1025" min="43" style="0" width="8.72"/>
  </cols>
  <sheetData>
    <row r="1" customFormat="false" ht="13.8" hidden="false" customHeight="false" outlineLevel="0" collapsed="false">
      <c r="B1" s="1" t="s">
        <v>211</v>
      </c>
      <c r="C1" s="1" t="s">
        <v>212</v>
      </c>
      <c r="D1" s="36" t="s">
        <v>213</v>
      </c>
      <c r="E1" s="36" t="s">
        <v>214</v>
      </c>
      <c r="F1" s="5" t="n">
        <v>1881</v>
      </c>
      <c r="G1" s="5"/>
      <c r="H1" s="5"/>
      <c r="I1" s="5"/>
      <c r="J1" s="6"/>
      <c r="K1" s="6"/>
      <c r="L1" s="7"/>
      <c r="M1" s="5" t="n">
        <v>1891</v>
      </c>
      <c r="N1" s="5"/>
      <c r="O1" s="5"/>
      <c r="P1" s="5"/>
      <c r="Q1" s="6"/>
      <c r="R1" s="7"/>
      <c r="S1" s="5" t="n">
        <v>1900</v>
      </c>
      <c r="T1" s="5"/>
      <c r="U1" s="5"/>
      <c r="V1" s="5"/>
      <c r="W1" s="6"/>
      <c r="X1" s="8"/>
      <c r="Y1" s="5" t="n">
        <v>1910</v>
      </c>
      <c r="Z1" s="5"/>
      <c r="AA1" s="5"/>
      <c r="AB1" s="5"/>
      <c r="AC1" s="6"/>
      <c r="AD1" s="9"/>
      <c r="AE1" s="5" t="n">
        <v>1920</v>
      </c>
      <c r="AF1" s="5"/>
      <c r="AG1" s="5"/>
      <c r="AH1" s="5"/>
      <c r="AI1" s="6"/>
      <c r="AJ1" s="8"/>
      <c r="AK1" s="5" t="n">
        <v>1930</v>
      </c>
      <c r="AL1" s="5"/>
      <c r="AM1" s="5"/>
      <c r="AN1" s="5"/>
    </row>
    <row r="2" customFormat="false" ht="13.8" hidden="false" customHeight="false" outlineLevel="0" collapsed="false"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6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6</v>
      </c>
      <c r="Y2" s="1" t="s">
        <v>0</v>
      </c>
      <c r="Z2" s="1" t="s">
        <v>1</v>
      </c>
      <c r="AA2" s="1" t="s">
        <v>2</v>
      </c>
      <c r="AB2" s="1" t="s">
        <v>3</v>
      </c>
      <c r="AC2" s="1" t="s">
        <v>6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6</v>
      </c>
      <c r="AK2" s="1" t="s">
        <v>0</v>
      </c>
      <c r="AL2" s="1" t="s">
        <v>1</v>
      </c>
      <c r="AM2" s="1" t="s">
        <v>2</v>
      </c>
      <c r="AN2" s="1" t="s">
        <v>3</v>
      </c>
      <c r="AO2" s="1" t="s">
        <v>7</v>
      </c>
      <c r="AP2" s="1" t="s">
        <v>6</v>
      </c>
    </row>
    <row r="3" customFormat="false" ht="13.8" hidden="false" customHeight="false" outlineLevel="0" collapsed="false">
      <c r="H3" s="10"/>
      <c r="I3" s="10"/>
      <c r="J3" s="10"/>
      <c r="K3" s="10"/>
      <c r="L3" s="11"/>
      <c r="R3" s="11"/>
    </row>
    <row r="5" customFormat="false" ht="13.8" hidden="false" customHeight="false" outlineLevel="0" collapsed="false">
      <c r="A5" s="12" t="s">
        <v>1535</v>
      </c>
      <c r="B5" s="12"/>
      <c r="C5" s="12"/>
      <c r="D5" s="29"/>
      <c r="E5" s="29"/>
    </row>
    <row r="6" customFormat="false" ht="13.8" hidden="false" customHeight="false" outlineLevel="0" collapsed="false">
      <c r="A6" s="12" t="s">
        <v>1536</v>
      </c>
      <c r="B6" s="12"/>
      <c r="C6" s="12"/>
      <c r="D6" s="29"/>
      <c r="E6" s="29"/>
      <c r="F6" s="1" t="n">
        <f aca="false">SUM(F7:F32)</f>
        <v>24103</v>
      </c>
      <c r="G6" s="1" t="n">
        <f aca="false">SUM(G7:G32)</f>
        <v>768</v>
      </c>
      <c r="H6" s="1" t="n">
        <f aca="false">SUM(H7:H32)</f>
        <v>2</v>
      </c>
      <c r="I6" s="1" t="n">
        <f aca="false">SUM(I7:I32)</f>
        <v>7</v>
      </c>
      <c r="J6" s="1" t="n">
        <f aca="false">SUM(J7:J32)</f>
        <v>1</v>
      </c>
      <c r="K6" s="1" t="n">
        <f aca="false">SUM(K7:K32)</f>
        <v>0</v>
      </c>
      <c r="L6" s="1" t="n">
        <f aca="false">SUM(L7:L32)</f>
        <v>351</v>
      </c>
      <c r="M6" s="1" t="n">
        <f aca="false">SUM(M7:M32)</f>
        <v>26323</v>
      </c>
      <c r="N6" s="1" t="n">
        <f aca="false">SUM(N7:N32)</f>
        <v>151</v>
      </c>
      <c r="O6" s="1" t="n">
        <f aca="false">SUM(O7:O32)</f>
        <v>0</v>
      </c>
      <c r="P6" s="1" t="n">
        <f aca="false">SUM(P7:P32)</f>
        <v>6</v>
      </c>
      <c r="Q6" s="1" t="n">
        <f aca="false">SUM(Q7:Q32)</f>
        <v>12</v>
      </c>
      <c r="R6" s="1" t="n">
        <f aca="false">SUM(R7:R32)</f>
        <v>351</v>
      </c>
      <c r="S6" s="1" t="n">
        <f aca="false">SUM(S7:S32)</f>
        <v>27197</v>
      </c>
      <c r="T6" s="1" t="n">
        <f aca="false">SUM(T7:T32)</f>
        <v>144</v>
      </c>
      <c r="U6" s="1" t="n">
        <f aca="false">SUM(U7:U32)</f>
        <v>0</v>
      </c>
      <c r="V6" s="1" t="n">
        <f aca="false">SUM(V7:V32)</f>
        <v>3</v>
      </c>
      <c r="W6" s="1" t="n">
        <f aca="false">SUM(W7:W32)</f>
        <v>29</v>
      </c>
      <c r="X6" s="1" t="n">
        <f aca="false">SUM(X7:X32)</f>
        <v>351</v>
      </c>
      <c r="Y6" s="1" t="n">
        <f aca="false">SUM(Y7:Y32)</f>
        <v>28281</v>
      </c>
      <c r="Z6" s="1" t="n">
        <f aca="false">SUM(Z7:Z32)</f>
        <v>76</v>
      </c>
      <c r="AA6" s="1" t="n">
        <f aca="false">SUM(AA7:AA32)</f>
        <v>0</v>
      </c>
      <c r="AB6" s="1" t="n">
        <f aca="false">SUM(AB7:AB32)</f>
        <v>2</v>
      </c>
      <c r="AC6" s="1" t="n">
        <f aca="false">SUM(AC7:AC32)</f>
        <v>62</v>
      </c>
      <c r="AD6" s="1" t="n">
        <f aca="false">SUM(AD7:AD32)</f>
        <v>0</v>
      </c>
      <c r="AE6" s="1" t="n">
        <f aca="false">SUM(AE7:AE32)</f>
        <v>0</v>
      </c>
      <c r="AF6" s="1" t="n">
        <f aca="false">SUM(AF7:AF32)</f>
        <v>0</v>
      </c>
      <c r="AG6" s="1" t="n">
        <f aca="false">SUM(AG7:AG32)</f>
        <v>0</v>
      </c>
      <c r="AH6" s="1" t="n">
        <f aca="false">SUM(AH7:AH32)</f>
        <v>0</v>
      </c>
      <c r="AI6" s="1" t="n">
        <f aca="false">SUM(AI7:AI34)</f>
        <v>0</v>
      </c>
    </row>
    <row r="7" customFormat="false" ht="13.8" hidden="false" customHeight="false" outlineLevel="0" collapsed="false">
      <c r="A7" s="1" t="s">
        <v>1537</v>
      </c>
      <c r="D7" s="30" t="n">
        <f aca="false">([1]generell!$C$2-C7)/[1]generell!$G$8*[1]generell!$F$9+1</f>
        <v>2544.14336088946</v>
      </c>
      <c r="E7" s="30" t="n">
        <f aca="false">(B7-[1]generell!$B$5)/[1]generell!$G$10*[1]generell!$F$11+1</f>
        <v>-664.886979371647</v>
      </c>
      <c r="F7" s="1" t="n">
        <v>309</v>
      </c>
      <c r="L7" s="2" t="n">
        <v>10</v>
      </c>
      <c r="M7" s="1" t="n">
        <v>326</v>
      </c>
      <c r="R7" s="2" t="n">
        <v>10</v>
      </c>
      <c r="S7" s="1" t="n">
        <v>394</v>
      </c>
      <c r="X7" s="3" t="n">
        <v>10</v>
      </c>
      <c r="Y7" s="1" t="n">
        <v>379</v>
      </c>
      <c r="Z7" s="1" t="n">
        <v>3</v>
      </c>
    </row>
    <row r="8" customFormat="false" ht="13.8" hidden="false" customHeight="false" outlineLevel="0" collapsed="false">
      <c r="A8" s="1" t="s">
        <v>1538</v>
      </c>
      <c r="D8" s="30"/>
      <c r="E8" s="30"/>
      <c r="F8" s="1" t="n">
        <v>343</v>
      </c>
      <c r="G8" s="1" t="n">
        <v>9</v>
      </c>
      <c r="L8" s="2" t="n">
        <v>1</v>
      </c>
      <c r="M8" s="1" t="n">
        <v>428</v>
      </c>
      <c r="N8" s="1" t="n">
        <v>11</v>
      </c>
      <c r="R8" s="2" t="n">
        <v>1</v>
      </c>
      <c r="S8" s="1" t="n">
        <v>399</v>
      </c>
      <c r="X8" s="3" t="n">
        <v>1</v>
      </c>
      <c r="Y8" s="1" t="n">
        <v>395</v>
      </c>
    </row>
    <row r="9" customFormat="false" ht="13.8" hidden="false" customHeight="false" outlineLevel="0" collapsed="false">
      <c r="A9" s="1" t="s">
        <v>1539</v>
      </c>
      <c r="D9" s="30"/>
      <c r="E9" s="30"/>
      <c r="F9" s="1" t="n">
        <v>935</v>
      </c>
      <c r="G9" s="1" t="n">
        <v>3</v>
      </c>
      <c r="L9" s="2" t="n">
        <v>2</v>
      </c>
      <c r="M9" s="1" t="n">
        <v>1013</v>
      </c>
      <c r="N9" s="1" t="n">
        <v>3</v>
      </c>
      <c r="R9" s="2" t="n">
        <v>2</v>
      </c>
      <c r="S9" s="1" t="n">
        <v>1070</v>
      </c>
      <c r="T9" s="1" t="n">
        <v>2</v>
      </c>
      <c r="X9" s="3" t="n">
        <v>2</v>
      </c>
      <c r="Y9" s="1" t="n">
        <v>1159</v>
      </c>
      <c r="Z9" s="1" t="n">
        <v>1</v>
      </c>
    </row>
    <row r="10" customFormat="false" ht="13.8" hidden="false" customHeight="false" outlineLevel="0" collapsed="false">
      <c r="A10" s="1" t="s">
        <v>1540</v>
      </c>
      <c r="D10" s="30"/>
      <c r="E10" s="30"/>
      <c r="F10" s="1" t="n">
        <v>733</v>
      </c>
      <c r="L10" s="2" t="n">
        <v>3</v>
      </c>
      <c r="M10" s="1" t="n">
        <v>797</v>
      </c>
      <c r="N10" s="1" t="n">
        <v>4</v>
      </c>
      <c r="R10" s="2" t="n">
        <v>3</v>
      </c>
      <c r="S10" s="1" t="n">
        <v>721</v>
      </c>
      <c r="T10" s="1" t="n">
        <v>2</v>
      </c>
      <c r="W10" s="1" t="n">
        <v>11</v>
      </c>
      <c r="X10" s="3" t="n">
        <v>18</v>
      </c>
      <c r="Y10" s="1" t="n">
        <v>806</v>
      </c>
    </row>
    <row r="11" customFormat="false" ht="13.8" hidden="false" customHeight="false" outlineLevel="0" collapsed="false">
      <c r="A11" s="1" t="s">
        <v>1541</v>
      </c>
      <c r="D11" s="30" t="n">
        <f aca="false">([1]generell!$C$2-C11)/[1]generell!$G$8*[1]generell!$F$9+1</f>
        <v>2544.14336088946</v>
      </c>
      <c r="E11" s="30" t="n">
        <f aca="false">(B11-[1]generell!$B$5)/[1]generell!$G$10*[1]generell!$F$11+1</f>
        <v>-664.886979371647</v>
      </c>
      <c r="F11" s="1" t="n">
        <v>858</v>
      </c>
      <c r="L11" s="2" t="n">
        <v>4</v>
      </c>
      <c r="M11" s="1" t="n">
        <v>917</v>
      </c>
      <c r="N11" s="1" t="n">
        <v>5</v>
      </c>
      <c r="R11" s="2" t="n">
        <v>4</v>
      </c>
      <c r="S11" s="1" t="n">
        <v>936</v>
      </c>
      <c r="W11" s="1" t="n">
        <v>1</v>
      </c>
      <c r="X11" s="3" t="n">
        <v>3</v>
      </c>
      <c r="Y11" s="1" t="n">
        <v>980</v>
      </c>
    </row>
    <row r="12" customFormat="false" ht="13.8" hidden="false" customHeight="false" outlineLevel="0" collapsed="false">
      <c r="A12" s="1" t="s">
        <v>1542</v>
      </c>
      <c r="D12" s="30" t="n">
        <f aca="false">([1]generell!$C$2-C12)/[1]generell!$G$8*[1]generell!$F$9+1</f>
        <v>2544.14336088946</v>
      </c>
      <c r="E12" s="30" t="n">
        <f aca="false">(B12-[1]generell!$B$5)/[1]generell!$G$10*[1]generell!$F$11+1</f>
        <v>-664.886979371647</v>
      </c>
      <c r="F12" s="1" t="n">
        <v>1599</v>
      </c>
      <c r="G12" s="1" t="n">
        <v>5</v>
      </c>
      <c r="I12" s="1" t="n">
        <v>2</v>
      </c>
      <c r="L12" s="2" t="n">
        <v>5</v>
      </c>
      <c r="M12" s="1" t="n">
        <v>1789</v>
      </c>
      <c r="N12" s="1" t="n">
        <v>6</v>
      </c>
      <c r="Q12" s="1" t="n">
        <v>2</v>
      </c>
      <c r="R12" s="2" t="n">
        <v>5</v>
      </c>
      <c r="S12" s="1" t="n">
        <v>1678</v>
      </c>
      <c r="T12" s="1" t="n">
        <v>2</v>
      </c>
      <c r="X12" s="3" t="n">
        <v>4</v>
      </c>
      <c r="Y12" s="1" t="n">
        <v>1532</v>
      </c>
    </row>
    <row r="13" customFormat="false" ht="13.8" hidden="false" customHeight="false" outlineLevel="0" collapsed="false">
      <c r="A13" s="1" t="s">
        <v>1543</v>
      </c>
      <c r="D13" s="30" t="n">
        <f aca="false">([1]generell!$C$2-C13)/[1]generell!$G$8*[1]generell!$F$9+1</f>
        <v>2544.14336088946</v>
      </c>
      <c r="E13" s="30" t="n">
        <f aca="false">(B13-[1]generell!$B$5)/[1]generell!$G$10*[1]generell!$F$11+1</f>
        <v>-664.886979371647</v>
      </c>
      <c r="F13" s="1" t="n">
        <v>1114</v>
      </c>
      <c r="G13" s="1" t="n">
        <v>478</v>
      </c>
      <c r="L13" s="2" t="n">
        <v>6</v>
      </c>
      <c r="M13" s="1" t="n">
        <v>1696</v>
      </c>
      <c r="N13" s="1" t="n">
        <v>26</v>
      </c>
      <c r="R13" s="2" t="n">
        <v>6</v>
      </c>
      <c r="S13" s="1" t="n">
        <v>1558</v>
      </c>
      <c r="T13" s="1" t="n">
        <v>59</v>
      </c>
      <c r="X13" s="3" t="n">
        <v>5</v>
      </c>
      <c r="Y13" s="1" t="n">
        <v>1586</v>
      </c>
      <c r="Z13" s="1" t="n">
        <v>39</v>
      </c>
      <c r="AC13" s="1" t="n">
        <v>2</v>
      </c>
    </row>
    <row r="14" customFormat="false" ht="13.8" hidden="false" customHeight="false" outlineLevel="0" collapsed="false">
      <c r="A14" s="1" t="s">
        <v>1544</v>
      </c>
      <c r="D14" s="30" t="n">
        <f aca="false">([1]generell!$C$2-C14)/[1]generell!$G$8*[1]generell!$F$9+1</f>
        <v>2544.14336088946</v>
      </c>
      <c r="E14" s="30" t="n">
        <f aca="false">(B14-[1]generell!$B$5)/[1]generell!$G$10*[1]generell!$F$11+1</f>
        <v>-664.886979371647</v>
      </c>
      <c r="F14" s="1" t="n">
        <v>562</v>
      </c>
      <c r="L14" s="2" t="n">
        <v>7</v>
      </c>
      <c r="M14" s="1" t="n">
        <v>636</v>
      </c>
      <c r="P14" s="1" t="n">
        <v>1</v>
      </c>
      <c r="Q14" s="1" t="n">
        <v>1</v>
      </c>
      <c r="R14" s="2" t="n">
        <v>7</v>
      </c>
      <c r="S14" s="1" t="n">
        <v>711</v>
      </c>
      <c r="X14" s="3" t="n">
        <v>6</v>
      </c>
      <c r="Y14" s="1" t="n">
        <v>757</v>
      </c>
      <c r="Z14" s="1" t="n">
        <v>3</v>
      </c>
      <c r="AB14" s="1" t="n">
        <v>1</v>
      </c>
      <c r="AC14" s="1" t="n">
        <v>3</v>
      </c>
    </row>
    <row r="15" customFormat="false" ht="13.8" hidden="false" customHeight="false" outlineLevel="0" collapsed="false">
      <c r="A15" s="1" t="s">
        <v>1545</v>
      </c>
      <c r="D15" s="30" t="n">
        <f aca="false">([1]generell!$C$2-C15)/[1]generell!$G$8*[1]generell!$F$9+1</f>
        <v>2544.14336088946</v>
      </c>
      <c r="E15" s="30" t="n">
        <f aca="false">(B15-[1]generell!$B$5)/[1]generell!$G$10*[1]generell!$F$11+1</f>
        <v>-664.886979371647</v>
      </c>
      <c r="F15" s="1" t="n">
        <v>1118</v>
      </c>
      <c r="G15" s="1" t="n">
        <v>10</v>
      </c>
      <c r="I15" s="1" t="n">
        <v>1</v>
      </c>
      <c r="L15" s="2" t="n">
        <v>8</v>
      </c>
      <c r="M15" s="1" t="n">
        <v>1031</v>
      </c>
      <c r="N15" s="1" t="n">
        <v>3</v>
      </c>
      <c r="R15" s="2" t="n">
        <v>8</v>
      </c>
      <c r="S15" s="1" t="n">
        <v>1119</v>
      </c>
      <c r="T15" s="1" t="n">
        <v>14</v>
      </c>
      <c r="V15" s="1" t="n">
        <v>1</v>
      </c>
      <c r="W15" s="1" t="n">
        <v>9</v>
      </c>
      <c r="X15" s="3" t="n">
        <v>7</v>
      </c>
      <c r="Y15" s="1" t="n">
        <v>1393</v>
      </c>
      <c r="Z15" s="1" t="n">
        <v>4</v>
      </c>
      <c r="AB15" s="1" t="n">
        <v>1</v>
      </c>
      <c r="AC15" s="1" t="n">
        <v>23</v>
      </c>
    </row>
    <row r="16" customFormat="false" ht="13.8" hidden="false" customHeight="false" outlineLevel="0" collapsed="false">
      <c r="A16" s="1" t="s">
        <v>1546</v>
      </c>
      <c r="D16" s="30"/>
      <c r="E16" s="30"/>
      <c r="F16" s="1" t="n">
        <v>1512</v>
      </c>
      <c r="G16" s="1" t="n">
        <v>16</v>
      </c>
      <c r="L16" s="2" t="n">
        <v>9</v>
      </c>
      <c r="M16" s="1" t="n">
        <v>1637</v>
      </c>
      <c r="N16" s="1" t="n">
        <v>2</v>
      </c>
      <c r="Q16" s="1" t="n">
        <v>1</v>
      </c>
      <c r="R16" s="2" t="n">
        <v>9</v>
      </c>
      <c r="S16" s="1" t="n">
        <v>1632</v>
      </c>
      <c r="X16" s="3" t="n">
        <v>9</v>
      </c>
      <c r="Y16" s="1" t="n">
        <v>1572</v>
      </c>
    </row>
    <row r="17" customFormat="false" ht="13.8" hidden="false" customHeight="false" outlineLevel="0" collapsed="false">
      <c r="A17" s="1" t="s">
        <v>1547</v>
      </c>
      <c r="D17" s="30" t="n">
        <f aca="false">([1]generell!$C$2-C17)/[1]generell!$G$8*[1]generell!$F$9+1</f>
        <v>2544.14336088946</v>
      </c>
      <c r="E17" s="30" t="n">
        <f aca="false">(B17-[1]generell!$B$5)/[1]generell!$G$10*[1]generell!$F$11+1</f>
        <v>-664.886979371647</v>
      </c>
      <c r="F17" s="1" t="n">
        <v>1302</v>
      </c>
      <c r="G17" s="1" t="n">
        <v>7</v>
      </c>
      <c r="L17" s="2" t="n">
        <v>13</v>
      </c>
      <c r="M17" s="1" t="n">
        <v>1408</v>
      </c>
      <c r="N17" s="1" t="n">
        <v>5</v>
      </c>
      <c r="R17" s="2" t="n">
        <v>13</v>
      </c>
      <c r="S17" s="1" t="n">
        <v>1572</v>
      </c>
      <c r="T17" s="1" t="n">
        <v>2</v>
      </c>
      <c r="V17" s="1" t="n">
        <v>1</v>
      </c>
      <c r="W17" s="1" t="n">
        <v>1</v>
      </c>
      <c r="X17" s="3" t="n">
        <v>13</v>
      </c>
      <c r="Y17" s="1" t="n">
        <v>1584</v>
      </c>
      <c r="Z17" s="1" t="n">
        <v>3</v>
      </c>
    </row>
    <row r="18" customFormat="false" ht="13.8" hidden="false" customHeight="false" outlineLevel="0" collapsed="false">
      <c r="A18" s="1" t="s">
        <v>1548</v>
      </c>
      <c r="D18" s="30" t="n">
        <f aca="false">([1]generell!$C$2-C18)/[1]generell!$G$8*[1]generell!$F$9+1</f>
        <v>2544.14336088946</v>
      </c>
      <c r="E18" s="30" t="n">
        <f aca="false">(B18-[1]generell!$B$5)/[1]generell!$G$10*[1]generell!$F$11+1</f>
        <v>-664.886979371647</v>
      </c>
      <c r="F18" s="1" t="n">
        <v>283</v>
      </c>
      <c r="G18" s="1" t="n">
        <v>1</v>
      </c>
      <c r="L18" s="2" t="n">
        <v>17</v>
      </c>
      <c r="M18" s="1" t="n">
        <v>268</v>
      </c>
      <c r="N18" s="1" t="n">
        <v>5</v>
      </c>
      <c r="R18" s="2" t="n">
        <v>17</v>
      </c>
      <c r="S18" s="1" t="n">
        <v>241</v>
      </c>
      <c r="T18" s="1" t="n">
        <v>2</v>
      </c>
      <c r="V18" s="1" t="n">
        <v>1</v>
      </c>
      <c r="X18" s="3" t="n">
        <v>17</v>
      </c>
      <c r="Y18" s="1" t="n">
        <v>265</v>
      </c>
    </row>
    <row r="19" customFormat="false" ht="13.8" hidden="false" customHeight="false" outlineLevel="0" collapsed="false">
      <c r="A19" s="1" t="s">
        <v>1549</v>
      </c>
      <c r="D19" s="30"/>
      <c r="E19" s="30"/>
      <c r="F19" s="1" t="n">
        <v>1242</v>
      </c>
      <c r="G19" s="1" t="n">
        <v>1</v>
      </c>
      <c r="L19" s="2" t="n">
        <v>26</v>
      </c>
      <c r="M19" s="1" t="n">
        <v>1339</v>
      </c>
      <c r="N19" s="1" t="n">
        <v>2</v>
      </c>
      <c r="R19" s="2" t="n">
        <v>26</v>
      </c>
      <c r="S19" s="1" t="n">
        <v>1341</v>
      </c>
      <c r="T19" s="1" t="n">
        <v>11</v>
      </c>
      <c r="W19" s="1" t="n">
        <v>2</v>
      </c>
      <c r="X19" s="3" t="n">
        <v>26</v>
      </c>
      <c r="Y19" s="1" t="n">
        <v>1212</v>
      </c>
      <c r="Z19" s="1" t="n">
        <v>5</v>
      </c>
    </row>
    <row r="20" customFormat="false" ht="13.8" hidden="false" customHeight="false" outlineLevel="0" collapsed="false">
      <c r="A20" s="1" t="s">
        <v>1550</v>
      </c>
      <c r="D20" s="30" t="n">
        <f aca="false">([1]generell!$C$2-C20)/[1]generell!$G$8*[1]generell!$F$9+1</f>
        <v>2544.14336088946</v>
      </c>
      <c r="E20" s="30" t="n">
        <f aca="false">(B20-[1]generell!$B$5)/[1]generell!$G$10*[1]generell!$F$11+1</f>
        <v>-664.886979371647</v>
      </c>
      <c r="F20" s="1" t="n">
        <v>841</v>
      </c>
      <c r="G20" s="1" t="n">
        <v>3</v>
      </c>
      <c r="L20" s="2" t="n">
        <v>14</v>
      </c>
      <c r="M20" s="1" t="n">
        <v>881</v>
      </c>
      <c r="N20" s="1" t="n">
        <v>1</v>
      </c>
      <c r="Q20" s="1" t="n">
        <v>2</v>
      </c>
      <c r="R20" s="2" t="n">
        <v>14</v>
      </c>
      <c r="S20" s="1" t="n">
        <v>888</v>
      </c>
      <c r="X20" s="3" t="n">
        <v>14</v>
      </c>
      <c r="Y20" s="1" t="n">
        <v>1062</v>
      </c>
      <c r="Z20" s="1" t="n">
        <v>1</v>
      </c>
      <c r="AC20" s="1" t="n">
        <v>2</v>
      </c>
    </row>
    <row r="21" customFormat="false" ht="13.8" hidden="false" customHeight="false" outlineLevel="0" collapsed="false">
      <c r="A21" s="1" t="s">
        <v>1551</v>
      </c>
      <c r="D21" s="30" t="n">
        <f aca="false">([1]generell!$C$2-C21)/[1]generell!$G$8*[1]generell!$F$9+1</f>
        <v>2544.14336088946</v>
      </c>
      <c r="E21" s="30" t="n">
        <f aca="false">(B21-[1]generell!$B$5)/[1]generell!$G$10*[1]generell!$F$11+1</f>
        <v>-664.886979371647</v>
      </c>
      <c r="F21" s="1" t="n">
        <v>239</v>
      </c>
      <c r="G21" s="1" t="n">
        <v>2</v>
      </c>
      <c r="L21" s="2" t="n">
        <v>15</v>
      </c>
      <c r="M21" s="1" t="n">
        <v>262</v>
      </c>
      <c r="R21" s="2" t="n">
        <v>15</v>
      </c>
      <c r="S21" s="1" t="n">
        <v>241</v>
      </c>
      <c r="X21" s="3" t="n">
        <v>15</v>
      </c>
      <c r="Y21" s="1" t="n">
        <v>295</v>
      </c>
      <c r="Z21" s="1" t="n">
        <v>1</v>
      </c>
    </row>
    <row r="22" customFormat="false" ht="13.8" hidden="false" customHeight="false" outlineLevel="0" collapsed="false">
      <c r="A22" s="1" t="s">
        <v>1552</v>
      </c>
      <c r="D22" s="30" t="n">
        <f aca="false">([1]generell!$C$2-C22)/[1]generell!$G$8*[1]generell!$F$9+1</f>
        <v>2544.14336088946</v>
      </c>
      <c r="E22" s="30" t="n">
        <f aca="false">(B22-[1]generell!$B$5)/[1]generell!$G$10*[1]generell!$F$11+1</f>
        <v>-664.886979371647</v>
      </c>
      <c r="F22" s="1" t="n">
        <v>251</v>
      </c>
      <c r="G22" s="1" t="n">
        <v>1</v>
      </c>
      <c r="H22" s="1" t="n">
        <v>1</v>
      </c>
      <c r="L22" s="2" t="n">
        <v>11</v>
      </c>
      <c r="M22" s="1" t="n">
        <v>304</v>
      </c>
      <c r="N22" s="1" t="n">
        <v>1</v>
      </c>
      <c r="R22" s="2" t="n">
        <v>11</v>
      </c>
      <c r="S22" s="1" t="n">
        <v>389</v>
      </c>
      <c r="T22" s="1" t="n">
        <v>2</v>
      </c>
      <c r="X22" s="3" t="n">
        <v>11</v>
      </c>
      <c r="Y22" s="1" t="n">
        <v>420</v>
      </c>
    </row>
    <row r="23" customFormat="false" ht="13.8" hidden="false" customHeight="false" outlineLevel="0" collapsed="false">
      <c r="A23" s="1" t="s">
        <v>1553</v>
      </c>
      <c r="D23" s="30" t="n">
        <f aca="false">([1]generell!$C$2-C23)/[1]generell!$G$8*[1]generell!$F$9+1</f>
        <v>2544.14336088946</v>
      </c>
      <c r="E23" s="30" t="n">
        <f aca="false">(B23-[1]generell!$B$5)/[1]generell!$G$10*[1]generell!$F$11+1</f>
        <v>-664.886979371647</v>
      </c>
      <c r="F23" s="1" t="n">
        <v>988</v>
      </c>
      <c r="G23" s="1" t="n">
        <v>1</v>
      </c>
      <c r="L23" s="2" t="n">
        <v>16</v>
      </c>
      <c r="M23" s="1" t="n">
        <v>1150</v>
      </c>
      <c r="N23" s="1" t="n">
        <v>4</v>
      </c>
      <c r="R23" s="2" t="n">
        <v>16</v>
      </c>
      <c r="S23" s="1" t="n">
        <v>1147</v>
      </c>
      <c r="T23" s="1" t="n">
        <v>1</v>
      </c>
      <c r="X23" s="3" t="n">
        <v>16</v>
      </c>
      <c r="Y23" s="1" t="n">
        <v>1129</v>
      </c>
      <c r="Z23" s="1" t="n">
        <v>1</v>
      </c>
      <c r="AC23" s="1" t="n">
        <v>9</v>
      </c>
    </row>
    <row r="24" customFormat="false" ht="13.8" hidden="false" customHeight="false" outlineLevel="0" collapsed="false">
      <c r="A24" s="1" t="s">
        <v>1554</v>
      </c>
      <c r="D24" s="30"/>
      <c r="E24" s="30"/>
      <c r="F24" s="1" t="n">
        <v>1005</v>
      </c>
      <c r="G24" s="1" t="n">
        <v>13</v>
      </c>
      <c r="L24" s="2" t="n">
        <v>18</v>
      </c>
      <c r="M24" s="1" t="n">
        <v>1027</v>
      </c>
      <c r="N24" s="1" t="n">
        <v>5</v>
      </c>
      <c r="P24" s="1" t="n">
        <v>3</v>
      </c>
      <c r="R24" s="2" t="n">
        <v>18</v>
      </c>
      <c r="S24" s="1" t="n">
        <v>1085</v>
      </c>
      <c r="T24" s="1" t="n">
        <v>2</v>
      </c>
      <c r="X24" s="3" t="n">
        <v>21</v>
      </c>
      <c r="Y24" s="1" t="n">
        <v>1191</v>
      </c>
    </row>
    <row r="25" customFormat="false" ht="13.8" hidden="false" customHeight="false" outlineLevel="0" collapsed="false">
      <c r="A25" s="1" t="s">
        <v>1555</v>
      </c>
      <c r="D25" s="30"/>
      <c r="E25" s="30"/>
      <c r="F25" s="1" t="n">
        <v>762</v>
      </c>
      <c r="G25" s="1" t="n">
        <v>1</v>
      </c>
      <c r="L25" s="2" t="n">
        <v>12</v>
      </c>
      <c r="M25" s="1" t="n">
        <v>761</v>
      </c>
      <c r="R25" s="2" t="n">
        <v>12</v>
      </c>
      <c r="S25" s="1" t="n">
        <v>760</v>
      </c>
      <c r="T25" s="1" t="n">
        <v>4</v>
      </c>
      <c r="X25" s="3" t="n">
        <v>12</v>
      </c>
      <c r="Y25" s="1" t="n">
        <v>704</v>
      </c>
      <c r="Z25" s="1" t="n">
        <v>1</v>
      </c>
    </row>
    <row r="26" customFormat="false" ht="13.8" hidden="false" customHeight="false" outlineLevel="0" collapsed="false">
      <c r="A26" s="1" t="s">
        <v>1556</v>
      </c>
      <c r="D26" s="30"/>
      <c r="E26" s="30"/>
      <c r="F26" s="1" t="n">
        <v>1508</v>
      </c>
      <c r="G26" s="1" t="n">
        <v>17</v>
      </c>
      <c r="I26" s="1" t="n">
        <v>1</v>
      </c>
      <c r="L26" s="2" t="n">
        <v>21</v>
      </c>
      <c r="M26" s="1" t="n">
        <v>1489</v>
      </c>
      <c r="P26" s="1" t="n">
        <v>1</v>
      </c>
      <c r="Q26" s="1" t="n">
        <v>2</v>
      </c>
      <c r="R26" s="2" t="n">
        <v>21</v>
      </c>
      <c r="S26" s="1" t="n">
        <v>1692</v>
      </c>
      <c r="T26" s="1" t="n">
        <v>5</v>
      </c>
      <c r="W26" s="1" t="n">
        <v>2</v>
      </c>
      <c r="X26" s="3" t="n">
        <v>8</v>
      </c>
      <c r="Y26" s="1" t="n">
        <v>1690</v>
      </c>
      <c r="Z26" s="1" t="n">
        <v>6</v>
      </c>
    </row>
    <row r="27" customFormat="false" ht="13.8" hidden="false" customHeight="false" outlineLevel="0" collapsed="false">
      <c r="A27" s="1" t="s">
        <v>1557</v>
      </c>
      <c r="D27" s="30" t="n">
        <f aca="false">([1]generell!$C$2-C27)/[1]generell!$G$8*[1]generell!$F$9+1</f>
        <v>2544.14336088946</v>
      </c>
      <c r="E27" s="30" t="n">
        <f aca="false">(B27-[1]generell!$B$5)/[1]generell!$G$10*[1]generell!$F$11+1</f>
        <v>-664.886979371647</v>
      </c>
      <c r="F27" s="1" t="n">
        <v>504</v>
      </c>
      <c r="L27" s="2" t="n">
        <v>19</v>
      </c>
      <c r="M27" s="1" t="n">
        <v>582</v>
      </c>
      <c r="N27" s="1" t="n">
        <v>2</v>
      </c>
      <c r="R27" s="2" t="n">
        <v>19</v>
      </c>
      <c r="S27" s="1" t="n">
        <v>625</v>
      </c>
      <c r="X27" s="3" t="n">
        <v>19</v>
      </c>
      <c r="Y27" s="1" t="n">
        <v>619</v>
      </c>
    </row>
    <row r="28" customFormat="false" ht="13.8" hidden="false" customHeight="false" outlineLevel="0" collapsed="false">
      <c r="A28" s="1" t="s">
        <v>1558</v>
      </c>
      <c r="D28" s="30" t="n">
        <f aca="false">([1]generell!$C$2-C28)/[1]generell!$G$8*[1]generell!$F$9+1</f>
        <v>2544.14336088946</v>
      </c>
      <c r="E28" s="30" t="n">
        <f aca="false">(B28-[1]generell!$B$5)/[1]generell!$G$10*[1]generell!$F$11+1</f>
        <v>-664.886979371647</v>
      </c>
      <c r="F28" s="1" t="n">
        <v>204</v>
      </c>
      <c r="L28" s="2" t="n">
        <v>20</v>
      </c>
      <c r="M28" s="1" t="n">
        <v>200</v>
      </c>
      <c r="R28" s="2" t="n">
        <v>20</v>
      </c>
      <c r="S28" s="1" t="n">
        <v>205</v>
      </c>
      <c r="X28" s="3" t="n">
        <v>20</v>
      </c>
      <c r="Y28" s="1" t="n">
        <v>224</v>
      </c>
      <c r="Z28" s="1" t="n">
        <v>1</v>
      </c>
    </row>
    <row r="29" customFormat="false" ht="13.8" hidden="false" customHeight="false" outlineLevel="0" collapsed="false">
      <c r="A29" s="1" t="s">
        <v>1559</v>
      </c>
      <c r="D29" s="30" t="n">
        <f aca="false">([1]generell!$C$2-C29)/[1]generell!$G$8*[1]generell!$F$9+1</f>
        <v>2544.14336088946</v>
      </c>
      <c r="E29" s="30" t="n">
        <f aca="false">(B29-[1]generell!$B$5)/[1]generell!$G$10*[1]generell!$F$11+1</f>
        <v>-664.886979371647</v>
      </c>
      <c r="F29" s="1" t="n">
        <v>884</v>
      </c>
      <c r="G29" s="1" t="n">
        <v>54</v>
      </c>
      <c r="L29" s="2" t="n">
        <v>22</v>
      </c>
      <c r="M29" s="1" t="n">
        <v>979</v>
      </c>
      <c r="N29" s="1" t="n">
        <v>52</v>
      </c>
      <c r="P29" s="1" t="n">
        <v>1</v>
      </c>
      <c r="R29" s="2" t="n">
        <v>22</v>
      </c>
      <c r="S29" s="1" t="n">
        <v>1018</v>
      </c>
      <c r="T29" s="1" t="n">
        <v>22</v>
      </c>
      <c r="X29" s="3" t="n">
        <v>22</v>
      </c>
      <c r="Y29" s="1" t="n">
        <v>1115</v>
      </c>
      <c r="Z29" s="1" t="n">
        <v>1</v>
      </c>
      <c r="AD29" s="3"/>
    </row>
    <row r="30" customFormat="false" ht="13.8" hidden="false" customHeight="false" outlineLevel="0" collapsed="false">
      <c r="A30" s="1" t="s">
        <v>1560</v>
      </c>
      <c r="D30" s="30"/>
      <c r="E30" s="30"/>
      <c r="F30" s="1" t="n">
        <v>892</v>
      </c>
      <c r="I30" s="1" t="n">
        <v>1</v>
      </c>
      <c r="L30" s="2" t="n">
        <v>23</v>
      </c>
      <c r="M30" s="1" t="n">
        <v>1032</v>
      </c>
      <c r="N30" s="1" t="n">
        <v>2</v>
      </c>
      <c r="R30" s="2" t="n">
        <v>23</v>
      </c>
      <c r="S30" s="1" t="n">
        <v>1044</v>
      </c>
      <c r="T30" s="1" t="n">
        <v>1</v>
      </c>
      <c r="X30" s="3" t="n">
        <v>23</v>
      </c>
      <c r="Y30" s="1" t="n">
        <v>1042</v>
      </c>
      <c r="AC30" s="1" t="n">
        <v>21</v>
      </c>
    </row>
    <row r="31" customFormat="false" ht="13.8" hidden="false" customHeight="false" outlineLevel="0" collapsed="false">
      <c r="A31" s="1" t="s">
        <v>1561</v>
      </c>
      <c r="B31" s="12"/>
      <c r="C31" s="12"/>
      <c r="D31" s="30"/>
      <c r="E31" s="30"/>
      <c r="F31" s="1" t="n">
        <v>1060</v>
      </c>
      <c r="G31" s="1" t="n">
        <v>5</v>
      </c>
      <c r="L31" s="2" t="n">
        <v>24</v>
      </c>
      <c r="M31" s="1" t="n">
        <v>1122</v>
      </c>
      <c r="R31" s="2" t="n">
        <v>24</v>
      </c>
      <c r="S31" s="1" t="n">
        <v>1079</v>
      </c>
      <c r="X31" s="3" t="n">
        <v>24</v>
      </c>
      <c r="Y31" s="1" t="n">
        <v>1067</v>
      </c>
    </row>
    <row r="32" customFormat="false" ht="13.8" hidden="false" customHeight="false" outlineLevel="0" collapsed="false">
      <c r="A32" s="1" t="s">
        <v>1562</v>
      </c>
      <c r="D32" s="30" t="n">
        <f aca="false">([1]generell!$C$2-C32)/[1]generell!$G$8*[1]generell!$F$9+1</f>
        <v>2544.14336088946</v>
      </c>
      <c r="E32" s="30" t="n">
        <f aca="false">(B32-[1]generell!$B$5)/[1]generell!$G$10*[1]generell!$F$11+1</f>
        <v>-664.886979371647</v>
      </c>
      <c r="F32" s="1" t="n">
        <v>3055</v>
      </c>
      <c r="G32" s="1" t="n">
        <v>141</v>
      </c>
      <c r="H32" s="1" t="n">
        <v>1</v>
      </c>
      <c r="I32" s="1" t="n">
        <v>2</v>
      </c>
      <c r="J32" s="1" t="n">
        <v>1</v>
      </c>
      <c r="L32" s="2" t="n">
        <v>25</v>
      </c>
      <c r="M32" s="1" t="n">
        <v>3249</v>
      </c>
      <c r="N32" s="1" t="n">
        <v>12</v>
      </c>
      <c r="Q32" s="1" t="n">
        <v>4</v>
      </c>
      <c r="R32" s="2" t="n">
        <v>25</v>
      </c>
      <c r="S32" s="1" t="n">
        <v>3652</v>
      </c>
      <c r="T32" s="1" t="n">
        <v>13</v>
      </c>
      <c r="W32" s="1" t="n">
        <v>3</v>
      </c>
      <c r="X32" s="3" t="n">
        <v>25</v>
      </c>
      <c r="Y32" s="1" t="n">
        <v>4103</v>
      </c>
      <c r="Z32" s="1" t="n">
        <v>6</v>
      </c>
      <c r="AC32" s="1" t="n">
        <v>2</v>
      </c>
    </row>
    <row r="33" customFormat="false" ht="13.8" hidden="false" customHeight="false" outlineLevel="0" collapsed="false">
      <c r="D33" s="30"/>
      <c r="E33" s="30"/>
    </row>
    <row r="34" customFormat="false" ht="13.8" hidden="false" customHeight="false" outlineLevel="0" collapsed="false">
      <c r="A34" s="12" t="s">
        <v>1563</v>
      </c>
      <c r="D34" s="30"/>
      <c r="E34" s="30"/>
      <c r="F34" s="1" t="n">
        <f aca="false">SUM(F35:F73)</f>
        <v>25449</v>
      </c>
      <c r="G34" s="1" t="n">
        <f aca="false">SUM(G35:G73)</f>
        <v>646</v>
      </c>
      <c r="H34" s="1" t="n">
        <f aca="false">SUM(H35:H73)</f>
        <v>5</v>
      </c>
      <c r="I34" s="1" t="n">
        <f aca="false">SUM(I35:I73)</f>
        <v>26</v>
      </c>
      <c r="J34" s="1" t="n">
        <f aca="false">SUM(J35:J73)</f>
        <v>19</v>
      </c>
      <c r="K34" s="1" t="n">
        <f aca="false">SUM(K35:K73)</f>
        <v>0</v>
      </c>
      <c r="L34" s="1" t="n">
        <f aca="false">SUM(L35:L73)</f>
        <v>731</v>
      </c>
      <c r="M34" s="1" t="n">
        <f aca="false">SUM(M35:M73)</f>
        <v>28203</v>
      </c>
      <c r="N34" s="1" t="n">
        <f aca="false">SUM(N35:N73)</f>
        <v>1009</v>
      </c>
      <c r="O34" s="1" t="n">
        <f aca="false">SUM(O35:O73)</f>
        <v>8</v>
      </c>
      <c r="P34" s="1" t="n">
        <f aca="false">SUM(P35:P73)</f>
        <v>28</v>
      </c>
      <c r="Q34" s="1" t="n">
        <f aca="false">SUM(Q35:Q73)</f>
        <v>34</v>
      </c>
      <c r="R34" s="1" t="n">
        <f aca="false">SUM(R35:R73)</f>
        <v>731</v>
      </c>
      <c r="S34" s="1" t="n">
        <f aca="false">SUM(S35:S73)</f>
        <v>29016</v>
      </c>
      <c r="T34" s="1" t="n">
        <f aca="false">SUM(T35:T73)</f>
        <v>954</v>
      </c>
      <c r="U34" s="1" t="n">
        <f aca="false">SUM(U35:U73)</f>
        <v>15</v>
      </c>
      <c r="V34" s="1" t="n">
        <f aca="false">SUM(V35:V73)</f>
        <v>17</v>
      </c>
      <c r="W34" s="1" t="n">
        <f aca="false">SUM(W35:W73)</f>
        <v>43</v>
      </c>
      <c r="X34" s="1" t="n">
        <f aca="false">SUM(X35:X73)</f>
        <v>780</v>
      </c>
      <c r="Y34" s="1" t="n">
        <f aca="false">SUM(Y35:Y73)</f>
        <v>35848</v>
      </c>
      <c r="Z34" s="1" t="n">
        <f aca="false">SUM(Z35:Z73)</f>
        <v>739</v>
      </c>
      <c r="AA34" s="1" t="n">
        <f aca="false">SUM(AA35:AA73)</f>
        <v>4</v>
      </c>
      <c r="AB34" s="1" t="n">
        <f aca="false">SUM(AB35:AB73)</f>
        <v>25</v>
      </c>
      <c r="AC34" s="1" t="n">
        <f aca="false">SUM(AC35:AC73)</f>
        <v>75</v>
      </c>
    </row>
    <row r="35" customFormat="false" ht="13.8" hidden="false" customHeight="false" outlineLevel="0" collapsed="false">
      <c r="A35" s="1" t="s">
        <v>1564</v>
      </c>
      <c r="D35" s="30" t="n">
        <f aca="false">([1]generell!$C$2-C35)/[1]generell!$G$8*[1]generell!$F$9+1</f>
        <v>2544.14336088946</v>
      </c>
      <c r="E35" s="30" t="n">
        <f aca="false">(B35-[1]generell!$B$5)/[1]generell!$G$10*[1]generell!$F$11+1</f>
        <v>-664.886979371647</v>
      </c>
      <c r="F35" s="1" t="n">
        <v>866</v>
      </c>
      <c r="G35" s="1" t="n">
        <v>4</v>
      </c>
      <c r="H35" s="1" t="n">
        <v>2</v>
      </c>
      <c r="L35" s="2" t="n">
        <v>1</v>
      </c>
      <c r="M35" s="1" t="n">
        <v>1123</v>
      </c>
      <c r="N35" s="1" t="n">
        <v>2</v>
      </c>
      <c r="Q35" s="1" t="n">
        <v>2</v>
      </c>
      <c r="R35" s="2" t="n">
        <v>1</v>
      </c>
      <c r="S35" s="1" t="n">
        <v>1225</v>
      </c>
      <c r="T35" s="1" t="n">
        <v>7</v>
      </c>
      <c r="V35" s="1" t="n">
        <v>2</v>
      </c>
      <c r="X35" s="3" t="n">
        <v>1</v>
      </c>
      <c r="Y35" s="1" t="n">
        <v>1376</v>
      </c>
      <c r="Z35" s="1" t="n">
        <v>5</v>
      </c>
    </row>
    <row r="36" customFormat="false" ht="13.8" hidden="false" customHeight="false" outlineLevel="0" collapsed="false">
      <c r="A36" s="0" t="s">
        <v>1565</v>
      </c>
      <c r="D36" s="30" t="n">
        <f aca="false">([1]generell!$C$2-C36)/[1]generell!$G$8*[1]generell!$F$9+1</f>
        <v>2544.14336088946</v>
      </c>
      <c r="E36" s="30" t="n">
        <f aca="false">(B36-[1]generell!$B$5)/[1]generell!$G$10*[1]generell!$F$11+1</f>
        <v>-664.886979371647</v>
      </c>
      <c r="F36" s="1" t="n">
        <v>1551</v>
      </c>
      <c r="G36" s="1" t="n">
        <v>3</v>
      </c>
      <c r="H36" s="1" t="n">
        <v>1</v>
      </c>
      <c r="I36" s="1" t="n">
        <v>1</v>
      </c>
      <c r="J36" s="1" t="n">
        <v>17</v>
      </c>
      <c r="L36" s="2" t="n">
        <v>2</v>
      </c>
      <c r="M36" s="1" t="n">
        <v>1729</v>
      </c>
      <c r="N36" s="1" t="n">
        <v>3</v>
      </c>
      <c r="P36" s="13" t="n">
        <v>1</v>
      </c>
      <c r="Q36" s="1" t="n">
        <v>3</v>
      </c>
      <c r="R36" s="2" t="n">
        <v>2</v>
      </c>
      <c r="S36" s="1" t="n">
        <v>1847</v>
      </c>
      <c r="T36" s="1" t="n">
        <v>3</v>
      </c>
      <c r="U36" s="1" t="n">
        <v>4</v>
      </c>
      <c r="V36" s="13" t="n">
        <v>1</v>
      </c>
      <c r="W36" s="1" t="n">
        <v>1</v>
      </c>
      <c r="X36" s="3" t="n">
        <v>3</v>
      </c>
      <c r="Y36" s="1" t="n">
        <v>1682</v>
      </c>
    </row>
    <row r="37" customFormat="false" ht="13.8" hidden="false" customHeight="false" outlineLevel="0" collapsed="false">
      <c r="A37" s="1" t="s">
        <v>1566</v>
      </c>
      <c r="D37" s="30" t="n">
        <f aca="false">([1]generell!$C$2-C37)/[1]generell!$G$8*[1]generell!$F$9+1</f>
        <v>2544.14336088946</v>
      </c>
      <c r="E37" s="30" t="n">
        <f aca="false">(B37-[1]generell!$B$5)/[1]generell!$G$10*[1]generell!$F$11+1</f>
        <v>-664.886979371647</v>
      </c>
      <c r="F37" s="1" t="n">
        <v>781</v>
      </c>
      <c r="G37" s="1" t="n">
        <v>2</v>
      </c>
      <c r="I37" s="1" t="n">
        <v>1</v>
      </c>
      <c r="L37" s="2" t="n">
        <v>3</v>
      </c>
      <c r="M37" s="1" t="n">
        <v>807</v>
      </c>
      <c r="R37" s="2" t="n">
        <v>3</v>
      </c>
      <c r="S37" s="1" t="n">
        <v>864</v>
      </c>
      <c r="T37" s="1" t="n">
        <v>1</v>
      </c>
      <c r="X37" s="3" t="n">
        <v>4</v>
      </c>
      <c r="Y37" s="1" t="n">
        <v>1088</v>
      </c>
      <c r="Z37" s="1" t="n">
        <v>1</v>
      </c>
      <c r="AB37" s="1" t="n">
        <v>9</v>
      </c>
    </row>
    <row r="38" customFormat="false" ht="13.8" hidden="false" customHeight="false" outlineLevel="0" collapsed="false">
      <c r="A38" s="1" t="s">
        <v>1567</v>
      </c>
      <c r="D38" s="30" t="n">
        <f aca="false">([1]generell!$C$2-C38)/[1]generell!$G$8*[1]generell!$F$9+1</f>
        <v>2544.14336088946</v>
      </c>
      <c r="E38" s="30" t="n">
        <f aca="false">(B38-[1]generell!$B$5)/[1]generell!$G$10*[1]generell!$F$11+1</f>
        <v>-664.886979371647</v>
      </c>
      <c r="F38" s="1" t="n">
        <v>302</v>
      </c>
      <c r="G38" s="1" t="n">
        <v>1</v>
      </c>
      <c r="I38" s="1" t="n">
        <v>1</v>
      </c>
      <c r="L38" s="2" t="n">
        <v>17</v>
      </c>
      <c r="M38" s="1" t="n">
        <v>295</v>
      </c>
      <c r="N38" s="1" t="n">
        <v>1</v>
      </c>
      <c r="Q38" s="1" t="n">
        <v>1</v>
      </c>
      <c r="R38" s="2" t="n">
        <v>17</v>
      </c>
      <c r="S38" s="1" t="n">
        <v>341</v>
      </c>
      <c r="T38" s="1" t="n">
        <v>6</v>
      </c>
      <c r="X38" s="3" t="n">
        <v>24</v>
      </c>
      <c r="Y38" s="1" t="n">
        <v>350</v>
      </c>
      <c r="AC38" s="1" t="n">
        <v>6</v>
      </c>
    </row>
    <row r="39" customFormat="false" ht="13.8" hidden="false" customHeight="false" outlineLevel="0" collapsed="false">
      <c r="A39" s="1" t="s">
        <v>1568</v>
      </c>
      <c r="D39" s="30" t="n">
        <f aca="false">([1]generell!$C$2-C39)/[1]generell!$G$8*[1]generell!$F$9+1</f>
        <v>2544.14336088946</v>
      </c>
      <c r="E39" s="30" t="n">
        <f aca="false">(B39-[1]generell!$B$5)/[1]generell!$G$10*[1]generell!$F$11+1</f>
        <v>-664.886979371647</v>
      </c>
      <c r="F39" s="1" t="n">
        <v>762</v>
      </c>
      <c r="I39" s="1" t="n">
        <v>1</v>
      </c>
      <c r="L39" s="2" t="n">
        <v>24</v>
      </c>
      <c r="M39" s="1" t="n">
        <v>844</v>
      </c>
      <c r="N39" s="1" t="n">
        <v>3</v>
      </c>
      <c r="R39" s="2" t="n">
        <v>24</v>
      </c>
      <c r="S39" s="1" t="n">
        <v>829</v>
      </c>
      <c r="T39" s="1" t="n">
        <v>3</v>
      </c>
      <c r="V39" s="1" t="n">
        <v>1</v>
      </c>
      <c r="W39" s="1" t="n">
        <v>1</v>
      </c>
      <c r="X39" s="3" t="n">
        <v>30</v>
      </c>
      <c r="Y39" s="1" t="n">
        <v>797</v>
      </c>
      <c r="Z39" s="1" t="n">
        <v>2</v>
      </c>
    </row>
    <row r="40" customFormat="false" ht="13.8" hidden="false" customHeight="false" outlineLevel="0" collapsed="false">
      <c r="A40" s="1" t="s">
        <v>1569</v>
      </c>
      <c r="D40" s="30" t="n">
        <f aca="false">([1]generell!$C$2-C40)/[1]generell!$G$8*[1]generell!$F$9+1</f>
        <v>2544.14336088946</v>
      </c>
      <c r="E40" s="30" t="n">
        <f aca="false">(B40-[1]generell!$B$5)/[1]generell!$G$10*[1]generell!$F$11+1</f>
        <v>-664.886979371647</v>
      </c>
      <c r="F40" s="1" t="n">
        <v>671</v>
      </c>
      <c r="I40" s="1" t="n">
        <v>1</v>
      </c>
      <c r="L40" s="2" t="n">
        <v>4</v>
      </c>
      <c r="M40" s="1" t="n">
        <v>698</v>
      </c>
      <c r="P40" s="1" t="n">
        <v>4</v>
      </c>
      <c r="R40" s="2" t="n">
        <v>4</v>
      </c>
      <c r="S40" s="1" t="n">
        <v>720</v>
      </c>
      <c r="X40" s="3" t="n">
        <v>5</v>
      </c>
      <c r="Y40" s="1" t="n">
        <v>720</v>
      </c>
    </row>
    <row r="41" customFormat="false" ht="13.8" hidden="false" customHeight="false" outlineLevel="0" collapsed="false">
      <c r="A41" s="1" t="s">
        <v>1570</v>
      </c>
      <c r="D41" s="30" t="n">
        <f aca="false">([1]generell!$C$2-C41)/[1]generell!$G$8*[1]generell!$F$9+1</f>
        <v>2544.14336088946</v>
      </c>
      <c r="E41" s="30" t="n">
        <f aca="false">(B41-[1]generell!$B$5)/[1]generell!$G$10*[1]generell!$F$11+1</f>
        <v>-664.886979371647</v>
      </c>
      <c r="F41" s="1" t="n">
        <v>874</v>
      </c>
      <c r="G41" s="1" t="n">
        <v>12</v>
      </c>
      <c r="L41" s="2" t="n">
        <v>5</v>
      </c>
      <c r="M41" s="1" t="n">
        <v>902</v>
      </c>
      <c r="N41" s="1" t="n">
        <v>10</v>
      </c>
      <c r="Q41" s="1" t="n">
        <v>1</v>
      </c>
      <c r="R41" s="2" t="n">
        <v>5</v>
      </c>
      <c r="S41" s="1" t="n">
        <v>854</v>
      </c>
      <c r="T41" s="1" t="n">
        <v>13</v>
      </c>
      <c r="U41" s="1" t="n">
        <v>1</v>
      </c>
      <c r="V41" s="1" t="n">
        <v>1</v>
      </c>
      <c r="W41" s="1" t="n">
        <v>4</v>
      </c>
      <c r="X41" s="3" t="n">
        <v>6</v>
      </c>
      <c r="Y41" s="1" t="n">
        <v>936</v>
      </c>
      <c r="Z41" s="1" t="n">
        <v>1</v>
      </c>
      <c r="AB41" s="1" t="n">
        <v>1</v>
      </c>
      <c r="AC41" s="1" t="n">
        <v>1</v>
      </c>
    </row>
    <row r="42" customFormat="false" ht="13.8" hidden="false" customHeight="false" outlineLevel="0" collapsed="false">
      <c r="A42" s="1" t="s">
        <v>1571</v>
      </c>
      <c r="D42" s="30" t="n">
        <f aca="false">([1]generell!$C$2-C42)/[1]generell!$G$8*[1]generell!$F$9+1</f>
        <v>2544.14336088946</v>
      </c>
      <c r="E42" s="30" t="n">
        <f aca="false">(B42-[1]generell!$B$5)/[1]generell!$G$10*[1]generell!$F$11+1</f>
        <v>-664.886979371647</v>
      </c>
      <c r="F42" s="1" t="n">
        <v>742</v>
      </c>
      <c r="G42" s="1" t="n">
        <v>6</v>
      </c>
      <c r="H42" s="1" t="n">
        <v>1</v>
      </c>
      <c r="L42" s="2" t="n">
        <v>22</v>
      </c>
      <c r="M42" s="1" t="n">
        <v>906</v>
      </c>
      <c r="N42" s="1" t="n">
        <v>4</v>
      </c>
      <c r="R42" s="2" t="n">
        <v>22</v>
      </c>
      <c r="S42" s="1" t="n">
        <v>958</v>
      </c>
      <c r="T42" s="1" t="n">
        <v>1</v>
      </c>
      <c r="X42" s="3" t="n">
        <v>28</v>
      </c>
      <c r="Y42" s="1" t="n">
        <v>1013</v>
      </c>
      <c r="Z42" s="1" t="n">
        <v>3</v>
      </c>
    </row>
    <row r="43" customFormat="false" ht="13.8" hidden="false" customHeight="false" outlineLevel="0" collapsed="false">
      <c r="A43" s="1" t="s">
        <v>1572</v>
      </c>
      <c r="D43" s="30" t="n">
        <f aca="false">([1]generell!$C$2-C43)/[1]generell!$G$8*[1]generell!$F$9+1</f>
        <v>2544.14336088946</v>
      </c>
      <c r="E43" s="30" t="n">
        <f aca="false">(B43-[1]generell!$B$5)/[1]generell!$G$10*[1]generell!$F$11+1</f>
        <v>-664.886979371647</v>
      </c>
      <c r="F43" s="1" t="n">
        <v>615</v>
      </c>
      <c r="G43" s="1" t="n">
        <v>1</v>
      </c>
      <c r="I43" s="1" t="n">
        <v>2</v>
      </c>
      <c r="L43" s="2" t="n">
        <v>6</v>
      </c>
      <c r="M43" s="1" t="n">
        <v>640</v>
      </c>
      <c r="N43" s="1" t="n">
        <v>2</v>
      </c>
      <c r="Q43" s="1" t="n">
        <v>2</v>
      </c>
      <c r="R43" s="2" t="n">
        <v>6</v>
      </c>
      <c r="S43" s="1" t="n">
        <v>639</v>
      </c>
      <c r="T43" s="1" t="n">
        <v>5</v>
      </c>
      <c r="V43" s="1" t="n">
        <v>2</v>
      </c>
      <c r="X43" s="3" t="n">
        <v>7</v>
      </c>
      <c r="Y43" s="1" t="n">
        <v>696</v>
      </c>
      <c r="AB43" s="1" t="n">
        <v>1</v>
      </c>
    </row>
    <row r="44" customFormat="false" ht="13.8" hidden="false" customHeight="false" outlineLevel="0" collapsed="false">
      <c r="A44" s="1" t="s">
        <v>1573</v>
      </c>
      <c r="D44" s="30" t="n">
        <f aca="false">([1]generell!$C$2-C44)/[1]generell!$G$8*[1]generell!$F$9+1</f>
        <v>2544.14336088946</v>
      </c>
      <c r="E44" s="30" t="n">
        <f aca="false">(B44-[1]generell!$B$5)/[1]generell!$G$10*[1]generell!$F$11+1</f>
        <v>-664.886979371647</v>
      </c>
      <c r="F44" s="1" t="n">
        <v>179</v>
      </c>
      <c r="L44" s="2" t="n">
        <v>8</v>
      </c>
      <c r="M44" s="1" t="n">
        <v>190</v>
      </c>
      <c r="R44" s="2" t="n">
        <v>8</v>
      </c>
      <c r="S44" s="1" t="n">
        <v>243</v>
      </c>
      <c r="X44" s="3" t="n">
        <v>11</v>
      </c>
      <c r="Y44" s="1" t="n">
        <v>227</v>
      </c>
      <c r="AB44" s="1" t="n">
        <v>1</v>
      </c>
    </row>
    <row r="45" customFormat="false" ht="13.8" hidden="false" customHeight="false" outlineLevel="0" collapsed="false">
      <c r="A45" s="1" t="s">
        <v>1574</v>
      </c>
      <c r="D45" s="30" t="n">
        <f aca="false">([1]generell!$C$2-C45)/[1]generell!$G$8*[1]generell!$F$9+1</f>
        <v>2544.14336088946</v>
      </c>
      <c r="E45" s="30" t="n">
        <f aca="false">(B45-[1]generell!$B$5)/[1]generell!$G$10*[1]generell!$F$11+1</f>
        <v>-664.886979371647</v>
      </c>
      <c r="F45" s="1" t="n">
        <v>773</v>
      </c>
      <c r="G45" s="1" t="n">
        <v>2</v>
      </c>
      <c r="J45" s="1" t="n">
        <v>1</v>
      </c>
      <c r="L45" s="2" t="n">
        <v>10</v>
      </c>
      <c r="M45" s="1" t="n">
        <v>870</v>
      </c>
      <c r="N45" s="1" t="n">
        <v>7</v>
      </c>
      <c r="P45" s="1" t="n">
        <v>7</v>
      </c>
      <c r="R45" s="2" t="n">
        <v>10</v>
      </c>
      <c r="S45" s="1" t="n">
        <v>908</v>
      </c>
      <c r="T45" s="1" t="n">
        <v>1</v>
      </c>
      <c r="X45" s="3" t="n">
        <v>12</v>
      </c>
      <c r="Y45" s="1" t="n">
        <v>978</v>
      </c>
      <c r="AB45" s="1" t="n">
        <v>2</v>
      </c>
    </row>
    <row r="46" customFormat="false" ht="13.8" hidden="false" customHeight="false" outlineLevel="0" collapsed="false">
      <c r="A46" s="1" t="s">
        <v>1575</v>
      </c>
      <c r="D46" s="30" t="n">
        <f aca="false">([1]generell!$C$2-C46)/[1]generell!$G$8*[1]generell!$F$9+1</f>
        <v>2544.14336088946</v>
      </c>
      <c r="E46" s="30" t="n">
        <f aca="false">(B46-[1]generell!$B$5)/[1]generell!$G$10*[1]generell!$F$11+1</f>
        <v>-664.886979371647</v>
      </c>
      <c r="F46" s="1" t="n">
        <v>430</v>
      </c>
      <c r="G46" s="1" t="n">
        <v>8</v>
      </c>
      <c r="L46" s="2" t="n">
        <v>11</v>
      </c>
      <c r="M46" s="1" t="n">
        <v>476</v>
      </c>
      <c r="N46" s="1" t="n">
        <v>6</v>
      </c>
      <c r="R46" s="2" t="n">
        <v>11</v>
      </c>
      <c r="S46" s="1" t="n">
        <v>526</v>
      </c>
      <c r="T46" s="1" t="n">
        <v>6</v>
      </c>
      <c r="V46" s="1" t="n">
        <v>1</v>
      </c>
      <c r="X46" s="3" t="n">
        <v>14</v>
      </c>
      <c r="Y46" s="1" t="n">
        <v>520</v>
      </c>
      <c r="Z46" s="1" t="n">
        <v>4</v>
      </c>
      <c r="AB46" s="1" t="n">
        <v>1</v>
      </c>
    </row>
    <row r="47" customFormat="false" ht="13.8" hidden="false" customHeight="false" outlineLevel="0" collapsed="false">
      <c r="A47" s="1" t="s">
        <v>1576</v>
      </c>
      <c r="D47" s="30" t="n">
        <f aca="false">([1]generell!$C$2-C47)/[1]generell!$G$8*[1]generell!$F$9+1</f>
        <v>2544.14336088946</v>
      </c>
      <c r="E47" s="30" t="n">
        <f aca="false">(B47-[1]generell!$B$5)/[1]generell!$G$10*[1]generell!$F$11+1</f>
        <v>-664.886979371647</v>
      </c>
      <c r="F47" s="1" t="n">
        <v>616</v>
      </c>
      <c r="G47" s="1" t="n">
        <v>3</v>
      </c>
      <c r="L47" s="2" t="n">
        <v>12</v>
      </c>
      <c r="M47" s="1" t="n">
        <v>714</v>
      </c>
      <c r="N47" s="1" t="n">
        <v>1</v>
      </c>
      <c r="R47" s="2" t="n">
        <v>12</v>
      </c>
      <c r="S47" s="1" t="n">
        <v>773</v>
      </c>
      <c r="X47" s="3" t="n">
        <v>15</v>
      </c>
      <c r="Y47" s="1" t="n">
        <v>771</v>
      </c>
      <c r="Z47" s="1" t="n">
        <v>1</v>
      </c>
      <c r="AC47" s="1" t="n">
        <v>5</v>
      </c>
    </row>
    <row r="48" customFormat="false" ht="13.8" hidden="false" customHeight="false" outlineLevel="0" collapsed="false">
      <c r="A48" s="1" t="s">
        <v>1577</v>
      </c>
      <c r="D48" s="30" t="n">
        <f aca="false">([1]generell!$C$2-C48)/[1]generell!$G$8*[1]generell!$F$9+1</f>
        <v>2544.14336088946</v>
      </c>
      <c r="E48" s="30" t="n">
        <f aca="false">(B48-[1]generell!$B$5)/[1]generell!$G$10*[1]generell!$F$11+1</f>
        <v>-664.886979371647</v>
      </c>
      <c r="F48" s="1" t="n">
        <v>965</v>
      </c>
      <c r="G48" s="1" t="n">
        <v>12</v>
      </c>
      <c r="H48" s="1" t="n">
        <v>1</v>
      </c>
      <c r="I48" s="1" t="n">
        <v>4</v>
      </c>
      <c r="J48" s="1" t="n">
        <v>1</v>
      </c>
      <c r="L48" s="2" t="n">
        <v>14</v>
      </c>
      <c r="M48" s="1" t="n">
        <v>920</v>
      </c>
      <c r="N48" s="1" t="n">
        <v>6</v>
      </c>
      <c r="Q48" s="1" t="n">
        <v>2</v>
      </c>
      <c r="R48" s="2" t="n">
        <v>14</v>
      </c>
      <c r="S48" s="1" t="n">
        <v>922</v>
      </c>
      <c r="T48" s="1" t="n">
        <v>7</v>
      </c>
      <c r="V48" s="1" t="n">
        <v>4</v>
      </c>
      <c r="W48" s="1" t="n">
        <v>4</v>
      </c>
      <c r="X48" s="3" t="n">
        <v>23</v>
      </c>
      <c r="Y48" s="1" t="n">
        <v>1064</v>
      </c>
      <c r="AC48" s="1" t="n">
        <v>1</v>
      </c>
    </row>
    <row r="49" customFormat="false" ht="13.8" hidden="false" customHeight="false" outlineLevel="0" collapsed="false">
      <c r="A49" s="1" t="s">
        <v>1578</v>
      </c>
      <c r="D49" s="30" t="n">
        <f aca="false">([1]generell!$C$2-C49)/[1]generell!$G$8*[1]generell!$F$9+1</f>
        <v>2544.14336088946</v>
      </c>
      <c r="E49" s="30" t="n">
        <f aca="false">(B49-[1]generell!$B$5)/[1]generell!$G$10*[1]generell!$F$11+1</f>
        <v>-664.886979371647</v>
      </c>
      <c r="F49" s="1" t="n">
        <v>351</v>
      </c>
      <c r="G49" s="1" t="n">
        <v>2</v>
      </c>
      <c r="L49" s="2" t="n">
        <v>16</v>
      </c>
      <c r="M49" s="1" t="n">
        <v>420</v>
      </c>
      <c r="N49" s="1" t="n">
        <v>2</v>
      </c>
      <c r="R49" s="2" t="n">
        <v>16</v>
      </c>
      <c r="S49" s="1" t="n">
        <v>413</v>
      </c>
      <c r="T49" s="1" t="n">
        <v>1</v>
      </c>
      <c r="X49" s="3" t="n">
        <v>34</v>
      </c>
      <c r="Y49" s="1" t="n">
        <v>406</v>
      </c>
      <c r="Z49" s="1" t="n">
        <v>5</v>
      </c>
    </row>
    <row r="50" customFormat="false" ht="13.8" hidden="false" customHeight="false" outlineLevel="0" collapsed="false">
      <c r="A50" s="1" t="s">
        <v>1579</v>
      </c>
      <c r="D50" s="30" t="n">
        <f aca="false">([1]generell!$C$2-C50)/[1]generell!$G$8*[1]generell!$F$9+1</f>
        <v>2544.14336088946</v>
      </c>
      <c r="E50" s="30" t="n">
        <f aca="false">(B50-[1]generell!$B$5)/[1]generell!$G$10*[1]generell!$F$11+1</f>
        <v>-664.886979371647</v>
      </c>
      <c r="F50" s="1" t="n">
        <v>1557</v>
      </c>
      <c r="L50" s="2" t="n">
        <v>18</v>
      </c>
      <c r="M50" s="1" t="n">
        <v>1741</v>
      </c>
      <c r="N50" s="1" t="n">
        <v>1</v>
      </c>
      <c r="R50" s="2" t="n">
        <v>18</v>
      </c>
      <c r="S50" s="1" t="n">
        <v>1860</v>
      </c>
      <c r="T50" s="1" t="n">
        <v>6</v>
      </c>
      <c r="U50" s="1" t="n">
        <v>1</v>
      </c>
      <c r="X50" s="3" t="n">
        <v>25</v>
      </c>
      <c r="Y50" s="1" t="n">
        <v>1856</v>
      </c>
      <c r="Z50" s="1" t="n">
        <v>1</v>
      </c>
    </row>
    <row r="51" customFormat="false" ht="13.8" hidden="false" customHeight="false" outlineLevel="0" collapsed="false">
      <c r="A51" s="1" t="s">
        <v>1580</v>
      </c>
      <c r="D51" s="30" t="n">
        <f aca="false">([1]generell!$C$2-C51)/[1]generell!$G$8*[1]generell!$F$9+1</f>
        <v>2544.14336088946</v>
      </c>
      <c r="E51" s="30" t="n">
        <f aca="false">(B51-[1]generell!$B$5)/[1]generell!$G$10*[1]generell!$F$11+1</f>
        <v>-664.886979371647</v>
      </c>
      <c r="F51" s="1" t="n">
        <v>364</v>
      </c>
      <c r="L51" s="2" t="n">
        <v>19</v>
      </c>
      <c r="M51" s="1" t="n">
        <v>448</v>
      </c>
      <c r="R51" s="2" t="n">
        <v>19</v>
      </c>
      <c r="S51" s="1" t="n">
        <v>409</v>
      </c>
      <c r="X51" s="3" t="n">
        <v>26</v>
      </c>
      <c r="Y51" s="1" t="n">
        <v>410</v>
      </c>
      <c r="AB51" s="1" t="n">
        <v>1</v>
      </c>
    </row>
    <row r="52" customFormat="false" ht="13.8" hidden="false" customHeight="false" outlineLevel="0" collapsed="false">
      <c r="A52" s="1" t="s">
        <v>1581</v>
      </c>
      <c r="D52" s="30" t="n">
        <f aca="false">([1]generell!$C$2-C52)/[1]generell!$G$8*[1]generell!$F$9+1</f>
        <v>2544.14336088946</v>
      </c>
      <c r="E52" s="30" t="n">
        <f aca="false">(B52-[1]generell!$B$5)/[1]generell!$G$10*[1]generell!$F$11+1</f>
        <v>-664.886979371647</v>
      </c>
      <c r="F52" s="1" t="n">
        <v>265</v>
      </c>
      <c r="L52" s="2" t="n">
        <v>21</v>
      </c>
      <c r="M52" s="1" t="n">
        <v>299</v>
      </c>
      <c r="N52" s="1" t="n">
        <v>10</v>
      </c>
      <c r="P52" s="1" t="n">
        <v>2</v>
      </c>
      <c r="R52" s="2" t="n">
        <v>21</v>
      </c>
      <c r="S52" s="1" t="n">
        <v>351</v>
      </c>
      <c r="T52" s="1" t="n">
        <v>6</v>
      </c>
      <c r="X52" s="3" t="n">
        <v>17</v>
      </c>
      <c r="Y52" s="1" t="n">
        <v>380</v>
      </c>
      <c r="Z52" s="1" t="n">
        <v>4</v>
      </c>
    </row>
    <row r="53" customFormat="false" ht="13.8" hidden="false" customHeight="false" outlineLevel="0" collapsed="false">
      <c r="A53" s="1" t="s">
        <v>1582</v>
      </c>
      <c r="D53" s="30" t="n">
        <f aca="false">([1]generell!$C$2-C53)/[1]generell!$G$8*[1]generell!$F$9+1</f>
        <v>2544.14336088946</v>
      </c>
      <c r="E53" s="30" t="n">
        <f aca="false">(B53-[1]generell!$B$5)/[1]generell!$G$10*[1]generell!$F$11+1</f>
        <v>-664.886979371647</v>
      </c>
      <c r="F53" s="1" t="n">
        <v>700</v>
      </c>
      <c r="G53" s="1" t="n">
        <v>1</v>
      </c>
      <c r="L53" s="2" t="n">
        <v>23</v>
      </c>
      <c r="M53" s="1" t="n">
        <v>866</v>
      </c>
      <c r="N53" s="1" t="n">
        <v>26</v>
      </c>
      <c r="O53" s="1" t="n">
        <v>5</v>
      </c>
      <c r="P53" s="1" t="n">
        <v>2</v>
      </c>
      <c r="Q53" s="1" t="n">
        <v>8</v>
      </c>
      <c r="R53" s="2" t="n">
        <v>23</v>
      </c>
      <c r="S53" s="1" t="n">
        <v>771</v>
      </c>
      <c r="X53" s="3" t="n">
        <v>29</v>
      </c>
      <c r="Y53" s="1" t="n">
        <v>779</v>
      </c>
      <c r="Z53" s="1" t="n">
        <v>1</v>
      </c>
      <c r="AA53" s="1" t="n">
        <v>1</v>
      </c>
    </row>
    <row r="54" customFormat="false" ht="13.8" hidden="false" customHeight="false" outlineLevel="0" collapsed="false">
      <c r="A54" s="1" t="s">
        <v>1583</v>
      </c>
      <c r="D54" s="30" t="n">
        <f aca="false">([1]generell!$C$2-C54)/[1]generell!$G$8*[1]generell!$F$9+1</f>
        <v>2544.14336088946</v>
      </c>
      <c r="E54" s="30" t="n">
        <f aca="false">(B54-[1]generell!$B$5)/[1]generell!$G$10*[1]generell!$F$11+1</f>
        <v>-664.886979371647</v>
      </c>
      <c r="F54" s="1" t="n">
        <v>532</v>
      </c>
      <c r="L54" s="2" t="n">
        <v>25</v>
      </c>
      <c r="M54" s="1" t="n">
        <v>640</v>
      </c>
      <c r="Q54" s="1" t="n">
        <v>1</v>
      </c>
      <c r="R54" s="2" t="n">
        <v>25</v>
      </c>
      <c r="S54" s="1" t="n">
        <v>608</v>
      </c>
      <c r="X54" s="3" t="n">
        <v>8</v>
      </c>
      <c r="Y54" s="1" t="n">
        <v>659</v>
      </c>
    </row>
    <row r="55" customFormat="false" ht="13.8" hidden="false" customHeight="false" outlineLevel="0" collapsed="false">
      <c r="A55" s="1" t="s">
        <v>1584</v>
      </c>
      <c r="D55" s="30" t="n">
        <f aca="false">([1]generell!$C$2-C55)/[1]generell!$G$8*[1]generell!$F$9+1</f>
        <v>2544.14336088946</v>
      </c>
      <c r="E55" s="30" t="n">
        <f aca="false">(B55-[1]generell!$B$5)/[1]generell!$G$10*[1]generell!$F$11+1</f>
        <v>-664.886979371647</v>
      </c>
      <c r="F55" s="1" t="n">
        <v>1522</v>
      </c>
      <c r="G55" s="1" t="n">
        <v>25</v>
      </c>
      <c r="I55" s="1" t="n">
        <v>6</v>
      </c>
      <c r="L55" s="2" t="n">
        <v>26</v>
      </c>
      <c r="M55" s="1" t="n">
        <v>1499</v>
      </c>
      <c r="N55" s="1" t="n">
        <v>12</v>
      </c>
      <c r="P55" s="1" t="n">
        <v>1</v>
      </c>
      <c r="Q55" s="1" t="n">
        <v>3</v>
      </c>
      <c r="R55" s="2" t="n">
        <v>26</v>
      </c>
      <c r="S55" s="1" t="n">
        <v>1411</v>
      </c>
      <c r="T55" s="1" t="n">
        <v>3</v>
      </c>
      <c r="U55" s="1" t="n">
        <v>1</v>
      </c>
      <c r="W55" s="1" t="n">
        <v>2</v>
      </c>
      <c r="X55" s="3" t="n">
        <v>31</v>
      </c>
      <c r="Y55" s="1" t="n">
        <v>1494</v>
      </c>
    </row>
    <row r="56" customFormat="false" ht="13.8" hidden="false" customHeight="false" outlineLevel="0" collapsed="false">
      <c r="A56" s="1" t="s">
        <v>1585</v>
      </c>
      <c r="D56" s="30" t="n">
        <f aca="false">([1]generell!$C$2-C56)/[1]generell!$G$8*[1]generell!$F$9+1</f>
        <v>2544.14336088946</v>
      </c>
      <c r="E56" s="30" t="n">
        <f aca="false">(B56-[1]generell!$B$5)/[1]generell!$G$10*[1]generell!$F$11+1</f>
        <v>-664.886979371647</v>
      </c>
      <c r="F56" s="1" t="n">
        <v>875</v>
      </c>
      <c r="G56" s="1" t="n">
        <v>17</v>
      </c>
      <c r="I56" s="1" t="n">
        <v>1</v>
      </c>
      <c r="L56" s="2" t="n">
        <v>20</v>
      </c>
      <c r="M56" s="1" t="n">
        <v>1006</v>
      </c>
      <c r="R56" s="2" t="n">
        <v>20</v>
      </c>
      <c r="S56" s="1" t="n">
        <v>1001</v>
      </c>
      <c r="T56" s="1" t="n">
        <v>2</v>
      </c>
      <c r="X56" s="3" t="n">
        <v>27</v>
      </c>
      <c r="Y56" s="1" t="n">
        <v>1025</v>
      </c>
      <c r="AA56" s="13"/>
      <c r="AF56" s="13"/>
      <c r="AG56" s="13"/>
      <c r="AH56" s="13"/>
    </row>
    <row r="57" customFormat="false" ht="13.8" hidden="false" customHeight="false" outlineLevel="0" collapsed="false">
      <c r="A57" s="1" t="s">
        <v>1586</v>
      </c>
      <c r="D57" s="30" t="n">
        <f aca="false">([1]generell!$C$2-C57)/[1]generell!$G$8*[1]generell!$F$9+1</f>
        <v>2544.14336088946</v>
      </c>
      <c r="E57" s="30" t="n">
        <f aca="false">(B57-[1]generell!$B$5)/[1]generell!$G$10*[1]generell!$F$11+1</f>
        <v>-664.886979371647</v>
      </c>
      <c r="F57" s="1" t="n">
        <v>595</v>
      </c>
      <c r="L57" s="2" t="n">
        <v>27</v>
      </c>
      <c r="M57" s="1" t="n">
        <v>680</v>
      </c>
      <c r="N57" s="1" t="n">
        <v>3</v>
      </c>
      <c r="P57" s="1" t="n">
        <v>2</v>
      </c>
      <c r="Q57" s="1" t="n">
        <v>7</v>
      </c>
      <c r="R57" s="2" t="n">
        <v>27</v>
      </c>
      <c r="S57" s="1" t="n">
        <v>681</v>
      </c>
      <c r="X57" s="3" t="n">
        <v>9</v>
      </c>
      <c r="Y57" s="1" t="n">
        <v>699</v>
      </c>
      <c r="AC57" s="1" t="n">
        <v>1</v>
      </c>
    </row>
    <row r="58" customFormat="false" ht="13.8" hidden="false" customHeight="false" outlineLevel="0" collapsed="false">
      <c r="A58" s="1" t="s">
        <v>1587</v>
      </c>
      <c r="D58" s="30" t="n">
        <f aca="false">([1]generell!$C$2-C58)/[1]generell!$G$8*[1]generell!$F$9+1</f>
        <v>2544.14336088946</v>
      </c>
      <c r="E58" s="30" t="n">
        <f aca="false">(B58-[1]generell!$B$5)/[1]generell!$G$10*[1]generell!$F$11+1</f>
        <v>-664.886979371647</v>
      </c>
      <c r="F58" s="1" t="n">
        <f aca="false">1230+535</f>
        <v>1765</v>
      </c>
      <c r="G58" s="1" t="n">
        <f aca="false">6+3</f>
        <v>9</v>
      </c>
      <c r="L58" s="2" t="s">
        <v>1588</v>
      </c>
      <c r="M58" s="1" t="n">
        <f aca="false">549+1433</f>
        <v>1982</v>
      </c>
      <c r="N58" s="1" t="n">
        <f aca="false">7+5</f>
        <v>12</v>
      </c>
      <c r="R58" s="2" t="s">
        <v>1588</v>
      </c>
      <c r="S58" s="1" t="n">
        <f aca="false">582+1603</f>
        <v>2185</v>
      </c>
      <c r="T58" s="1" t="n">
        <v>5</v>
      </c>
      <c r="X58" s="3" t="n">
        <v>33</v>
      </c>
      <c r="Y58" s="1" t="n">
        <v>2294</v>
      </c>
      <c r="Z58" s="1" t="n">
        <v>6</v>
      </c>
      <c r="AB58" s="1" t="n">
        <v>1</v>
      </c>
      <c r="AC58" s="1" t="n">
        <v>34</v>
      </c>
    </row>
    <row r="59" customFormat="false" ht="13.8" hidden="false" customHeight="false" outlineLevel="0" collapsed="false">
      <c r="A59" s="1" t="s">
        <v>1589</v>
      </c>
      <c r="D59" s="30" t="n">
        <f aca="false">([1]generell!$C$2-C59)/[1]generell!$G$8*[1]generell!$F$9+1</f>
        <v>2544.14336088946</v>
      </c>
      <c r="E59" s="30" t="n">
        <f aca="false">(B59-[1]generell!$B$5)/[1]generell!$G$10*[1]generell!$F$11+1</f>
        <v>-664.886979371647</v>
      </c>
      <c r="F59" s="1" t="n">
        <v>319</v>
      </c>
      <c r="L59" s="2" t="n">
        <v>28</v>
      </c>
      <c r="M59" s="1" t="n">
        <v>352</v>
      </c>
      <c r="N59" s="1" t="n">
        <v>1</v>
      </c>
      <c r="R59" s="2" t="n">
        <v>28</v>
      </c>
      <c r="S59" s="1" t="n">
        <v>354</v>
      </c>
      <c r="W59" s="1" t="n">
        <v>5</v>
      </c>
      <c r="X59" s="3" t="n">
        <v>32</v>
      </c>
      <c r="Y59" s="1" t="n">
        <v>408</v>
      </c>
      <c r="Z59" s="1" t="n">
        <v>1</v>
      </c>
      <c r="AC59" s="1" t="n">
        <v>4</v>
      </c>
    </row>
    <row r="60" customFormat="false" ht="13.8" hidden="false" customHeight="false" outlineLevel="0" collapsed="false">
      <c r="A60" s="1" t="s">
        <v>1590</v>
      </c>
      <c r="D60" s="30" t="n">
        <f aca="false">([1]generell!$C$2-C60)/[1]generell!$G$8*[1]generell!$F$9+1</f>
        <v>2544.14336088946</v>
      </c>
      <c r="E60" s="30" t="n">
        <f aca="false">(B60-[1]generell!$B$5)/[1]generell!$G$10*[1]generell!$F$11+1</f>
        <v>-664.886979371647</v>
      </c>
      <c r="F60" s="1" t="n">
        <v>643</v>
      </c>
      <c r="G60" s="1" t="n">
        <v>1</v>
      </c>
      <c r="L60" s="2" t="n">
        <v>7</v>
      </c>
      <c r="M60" s="1" t="n">
        <v>823</v>
      </c>
      <c r="N60" s="1" t="n">
        <v>1</v>
      </c>
      <c r="R60" s="2" t="n">
        <v>7</v>
      </c>
      <c r="S60" s="1" t="n">
        <v>813</v>
      </c>
      <c r="T60" s="1" t="n">
        <v>3</v>
      </c>
      <c r="X60" s="3" t="n">
        <v>10</v>
      </c>
      <c r="Y60" s="1" t="n">
        <v>979</v>
      </c>
    </row>
    <row r="61" customFormat="false" ht="13.8" hidden="false" customHeight="false" outlineLevel="0" collapsed="false">
      <c r="A61" s="1" t="s">
        <v>1591</v>
      </c>
      <c r="D61" s="30" t="n">
        <f aca="false">([1]generell!$C$2-C61)/[1]generell!$G$8*[1]generell!$F$9+1</f>
        <v>2544.14336088946</v>
      </c>
      <c r="E61" s="30" t="n">
        <f aca="false">(B61-[1]generell!$B$5)/[1]generell!$G$10*[1]generell!$F$11+1</f>
        <v>-664.886979371647</v>
      </c>
      <c r="F61" s="1" t="n">
        <v>870</v>
      </c>
      <c r="G61" s="1" t="n">
        <v>7</v>
      </c>
      <c r="I61" s="1" t="n">
        <v>1</v>
      </c>
      <c r="L61" s="2" t="n">
        <v>30</v>
      </c>
      <c r="M61" s="1" t="n">
        <v>930</v>
      </c>
      <c r="N61" s="1" t="n">
        <v>14</v>
      </c>
      <c r="O61" s="1" t="n">
        <v>1</v>
      </c>
      <c r="P61" s="1" t="n">
        <v>2</v>
      </c>
      <c r="Q61" s="1" t="n">
        <v>1</v>
      </c>
      <c r="R61" s="2" t="n">
        <v>30</v>
      </c>
      <c r="S61" s="1" t="n">
        <v>908</v>
      </c>
      <c r="T61" s="1" t="n">
        <v>9</v>
      </c>
      <c r="V61" s="1" t="n">
        <v>1</v>
      </c>
      <c r="X61" s="3" t="n">
        <v>35</v>
      </c>
      <c r="Y61" s="1" t="n">
        <v>915</v>
      </c>
      <c r="Z61" s="1" t="n">
        <v>6</v>
      </c>
    </row>
    <row r="62" customFormat="false" ht="13.8" hidden="false" customHeight="false" outlineLevel="0" collapsed="false">
      <c r="A62" s="1" t="s">
        <v>1592</v>
      </c>
      <c r="D62" s="30" t="n">
        <f aca="false">([1]generell!$C$2-C62)/[1]generell!$G$8*[1]generell!$F$9+1</f>
        <v>2544.14336088946</v>
      </c>
      <c r="E62" s="30" t="n">
        <f aca="false">(B62-[1]generell!$B$5)/[1]generell!$G$10*[1]generell!$F$11+1</f>
        <v>-664.886979371647</v>
      </c>
      <c r="F62" s="1" t="n">
        <v>372</v>
      </c>
      <c r="G62" s="1" t="n">
        <v>10</v>
      </c>
      <c r="L62" s="2" t="n">
        <v>31</v>
      </c>
      <c r="M62" s="1" t="n">
        <v>412</v>
      </c>
      <c r="R62" s="2" t="n">
        <v>31</v>
      </c>
      <c r="S62" s="1" t="n">
        <v>459</v>
      </c>
      <c r="T62" s="1" t="n">
        <v>5</v>
      </c>
      <c r="X62" s="3" t="n">
        <v>38</v>
      </c>
      <c r="Y62" s="1" t="n">
        <v>527</v>
      </c>
    </row>
    <row r="63" customFormat="false" ht="13.8" hidden="false" customHeight="false" outlineLevel="0" collapsed="false">
      <c r="A63" s="1" t="s">
        <v>1593</v>
      </c>
      <c r="D63" s="30" t="n">
        <f aca="false">([1]generell!$C$2-C63)/[1]generell!$G$8*[1]generell!$F$9+1</f>
        <v>2544.14336088946</v>
      </c>
      <c r="E63" s="30" t="n">
        <f aca="false">(B63-[1]generell!$B$5)/[1]generell!$G$10*[1]generell!$F$11+1</f>
        <v>-664.886979371647</v>
      </c>
      <c r="F63" s="1" t="n">
        <v>519</v>
      </c>
      <c r="G63" s="1" t="n">
        <v>508</v>
      </c>
      <c r="I63" s="1" t="n">
        <v>1</v>
      </c>
      <c r="L63" s="2" t="n">
        <v>33</v>
      </c>
      <c r="M63" s="1" t="n">
        <v>448</v>
      </c>
      <c r="N63" s="1" t="n">
        <v>861</v>
      </c>
      <c r="O63" s="1" t="n">
        <v>1</v>
      </c>
      <c r="P63" s="1" t="n">
        <v>1</v>
      </c>
      <c r="Q63" s="1" t="n">
        <v>2</v>
      </c>
      <c r="R63" s="2" t="n">
        <v>33</v>
      </c>
      <c r="S63" s="1" t="n">
        <v>436</v>
      </c>
      <c r="T63" s="1" t="n">
        <v>832</v>
      </c>
      <c r="U63" s="1" t="n">
        <v>1</v>
      </c>
      <c r="V63" s="1" t="n">
        <v>3</v>
      </c>
      <c r="W63" s="1" t="n">
        <v>1</v>
      </c>
      <c r="X63" s="3" t="n">
        <v>18</v>
      </c>
      <c r="Y63" s="1" t="n">
        <v>636</v>
      </c>
      <c r="Z63" s="1" t="n">
        <v>649</v>
      </c>
      <c r="AB63" s="1" t="n">
        <v>1</v>
      </c>
    </row>
    <row r="64" customFormat="false" ht="13.8" hidden="false" customHeight="false" outlineLevel="0" collapsed="false">
      <c r="A64" s="1" t="s">
        <v>1594</v>
      </c>
      <c r="D64" s="30" t="n">
        <f aca="false">([1]generell!$C$2-C64)/[1]generell!$G$8*[1]generell!$F$9+1</f>
        <v>2544.14336088946</v>
      </c>
      <c r="E64" s="30" t="n">
        <f aca="false">(B64-[1]generell!$B$5)/[1]generell!$G$10*[1]generell!$F$11+1</f>
        <v>-664.886979371647</v>
      </c>
      <c r="F64" s="1" t="n">
        <v>405</v>
      </c>
      <c r="I64" s="1" t="n">
        <v>1</v>
      </c>
      <c r="L64" s="2" t="n">
        <v>34</v>
      </c>
      <c r="M64" s="1" t="n">
        <v>457</v>
      </c>
      <c r="Q64" s="1" t="n">
        <v>1</v>
      </c>
      <c r="R64" s="2" t="n">
        <v>34</v>
      </c>
      <c r="S64" s="1" t="n">
        <v>423</v>
      </c>
      <c r="T64" s="1" t="n">
        <v>1</v>
      </c>
      <c r="U64" s="1" t="n">
        <v>2</v>
      </c>
      <c r="W64" s="1" t="n">
        <v>1</v>
      </c>
      <c r="X64" s="3" t="n">
        <v>19</v>
      </c>
      <c r="Y64" s="1" t="n">
        <v>374</v>
      </c>
      <c r="Z64" s="1" t="n">
        <v>4</v>
      </c>
      <c r="AB64" s="1" t="n">
        <v>1</v>
      </c>
    </row>
    <row r="65" customFormat="false" ht="13.8" hidden="false" customHeight="false" outlineLevel="0" collapsed="false">
      <c r="A65" s="1" t="s">
        <v>1595</v>
      </c>
      <c r="D65" s="30"/>
      <c r="E65" s="30"/>
      <c r="F65" s="1" t="n">
        <v>632</v>
      </c>
      <c r="G65" s="1" t="n">
        <v>1</v>
      </c>
      <c r="L65" s="2" t="n">
        <v>35</v>
      </c>
      <c r="M65" s="1" t="n">
        <v>747</v>
      </c>
      <c r="N65" s="1" t="n">
        <v>2</v>
      </c>
      <c r="R65" s="2" t="n">
        <v>35</v>
      </c>
      <c r="S65" s="1" t="n">
        <v>612</v>
      </c>
      <c r="T65" s="1" t="n">
        <v>2</v>
      </c>
      <c r="X65" s="3" t="n">
        <v>36</v>
      </c>
      <c r="Y65" s="1" t="n">
        <v>644</v>
      </c>
      <c r="Z65" s="1" t="n">
        <v>1</v>
      </c>
    </row>
    <row r="66" customFormat="false" ht="13.8" hidden="false" customHeight="false" outlineLevel="0" collapsed="false">
      <c r="A66" s="1" t="s">
        <v>1596</v>
      </c>
      <c r="B66" s="12"/>
      <c r="C66" s="12"/>
      <c r="D66" s="30"/>
      <c r="E66" s="30"/>
      <c r="F66" s="1" t="n">
        <v>502</v>
      </c>
      <c r="G66" s="1" t="n">
        <v>6</v>
      </c>
      <c r="I66" s="1" t="n">
        <v>1</v>
      </c>
      <c r="L66" s="2" t="n">
        <v>9</v>
      </c>
      <c r="M66" s="1" t="n">
        <v>536</v>
      </c>
      <c r="N66" s="1" t="n">
        <v>14</v>
      </c>
      <c r="O66" s="1" t="n">
        <v>1</v>
      </c>
      <c r="P66" s="1" t="n">
        <v>1</v>
      </c>
      <c r="R66" s="2" t="n">
        <v>9</v>
      </c>
      <c r="S66" s="1" t="n">
        <v>573</v>
      </c>
      <c r="T66" s="1" t="n">
        <v>2</v>
      </c>
      <c r="X66" s="3" t="n">
        <v>13</v>
      </c>
      <c r="Y66" s="1" t="n">
        <v>511</v>
      </c>
    </row>
    <row r="67" customFormat="false" ht="13.8" hidden="false" customHeight="false" outlineLevel="0" collapsed="false">
      <c r="A67" s="1" t="s">
        <v>1597</v>
      </c>
      <c r="D67" s="30" t="n">
        <f aca="false">([1]generell!$C$2-C67)/[1]generell!$G$8*[1]generell!$F$9+1</f>
        <v>2544.14336088946</v>
      </c>
      <c r="E67" s="30" t="n">
        <f aca="false">(B67-[1]generell!$B$5)/[1]generell!$G$10*[1]generell!$F$11+1</f>
        <v>-664.886979371647</v>
      </c>
      <c r="F67" s="1" t="n">
        <v>159</v>
      </c>
      <c r="L67" s="2" t="n">
        <v>36</v>
      </c>
      <c r="M67" s="1" t="n">
        <v>187</v>
      </c>
      <c r="R67" s="2" t="n">
        <v>36</v>
      </c>
      <c r="S67" s="1" t="n">
        <v>174</v>
      </c>
      <c r="X67" s="3" t="n">
        <v>37</v>
      </c>
      <c r="Y67" s="1" t="n">
        <v>125</v>
      </c>
    </row>
    <row r="68" customFormat="false" ht="13.8" hidden="false" customHeight="false" outlineLevel="0" collapsed="false">
      <c r="A68" s="1" t="s">
        <v>1598</v>
      </c>
      <c r="D68" s="30" t="n">
        <f aca="false">([1]generell!$C$2-C68)/[1]generell!$G$8*[1]generell!$F$9+1</f>
        <v>2544.14336088946</v>
      </c>
      <c r="E68" s="30" t="n">
        <f aca="false">(B68-[1]generell!$B$5)/[1]generell!$G$10*[1]generell!$F$11+1</f>
        <v>-664.886979371647</v>
      </c>
      <c r="F68" s="1" t="n">
        <v>407</v>
      </c>
      <c r="G68" s="1" t="n">
        <v>2</v>
      </c>
      <c r="L68" s="2" t="n">
        <v>37</v>
      </c>
      <c r="M68" s="1" t="n">
        <v>414</v>
      </c>
      <c r="N68" s="1" t="n">
        <v>1</v>
      </c>
      <c r="R68" s="2" t="n">
        <v>37</v>
      </c>
      <c r="S68" s="1" t="n">
        <v>529</v>
      </c>
      <c r="T68" s="1" t="n">
        <v>3</v>
      </c>
      <c r="V68" s="1" t="n">
        <v>1</v>
      </c>
      <c r="W68" s="1" t="n">
        <v>10</v>
      </c>
      <c r="X68" s="3" t="n">
        <v>21</v>
      </c>
      <c r="Y68" s="1" t="n">
        <v>569</v>
      </c>
      <c r="AC68" s="1" t="n">
        <v>3</v>
      </c>
      <c r="AF68" s="13"/>
    </row>
    <row r="69" customFormat="false" ht="13.8" hidden="false" customHeight="false" outlineLevel="0" collapsed="false">
      <c r="A69" s="1" t="s">
        <v>1599</v>
      </c>
      <c r="D69" s="30" t="n">
        <f aca="false">([1]generell!$C$2-C69)/[1]generell!$G$8*[1]generell!$F$9+1</f>
        <v>2544.14336088946</v>
      </c>
      <c r="E69" s="30" t="n">
        <f aca="false">(B69-[1]generell!$B$5)/[1]generell!$G$10*[1]generell!$F$11+1</f>
        <v>-664.886979371647</v>
      </c>
      <c r="F69" s="1" t="n">
        <v>550</v>
      </c>
      <c r="L69" s="2" t="n">
        <v>38</v>
      </c>
      <c r="M69" s="1" t="n">
        <v>549</v>
      </c>
      <c r="N69" s="1" t="n">
        <v>1</v>
      </c>
      <c r="P69" s="1" t="n">
        <v>5</v>
      </c>
      <c r="R69" s="2" t="n">
        <v>38</v>
      </c>
      <c r="S69" s="1" t="n">
        <v>594</v>
      </c>
      <c r="T69" s="1" t="n">
        <v>2</v>
      </c>
      <c r="X69" s="3" t="n">
        <v>2</v>
      </c>
      <c r="Y69" s="1" t="n">
        <v>620</v>
      </c>
    </row>
    <row r="70" customFormat="false" ht="13.8" hidden="false" customHeight="false" outlineLevel="0" collapsed="false">
      <c r="A70" s="1" t="s">
        <v>1600</v>
      </c>
      <c r="D70" s="30" t="n">
        <f aca="false">([1]generell!$C$2-C70)/[1]generell!$G$8*[1]generell!$F$9+1</f>
        <v>2544.14336088946</v>
      </c>
      <c r="E70" s="30" t="n">
        <f aca="false">(B70-[1]generell!$B$5)/[1]generell!$G$10*[1]generell!$F$11+1</f>
        <v>-664.886979371647</v>
      </c>
      <c r="F70" s="1" t="n">
        <v>317</v>
      </c>
      <c r="G70" s="1" t="n">
        <v>2</v>
      </c>
      <c r="L70" s="2" t="n">
        <v>39</v>
      </c>
      <c r="M70" s="1" t="n">
        <v>349</v>
      </c>
      <c r="R70" s="2" t="n">
        <v>39</v>
      </c>
      <c r="S70" s="1" t="n">
        <v>429</v>
      </c>
      <c r="T70" s="1" t="n">
        <v>19</v>
      </c>
      <c r="U70" s="1" t="n">
        <v>3</v>
      </c>
      <c r="W70" s="1" t="n">
        <v>9</v>
      </c>
      <c r="X70" s="3" t="n">
        <v>39</v>
      </c>
      <c r="Y70" s="1" t="n">
        <v>274</v>
      </c>
    </row>
    <row r="71" customFormat="false" ht="13.8" hidden="false" customHeight="false" outlineLevel="0" collapsed="false">
      <c r="A71" s="1" t="s">
        <v>1601</v>
      </c>
      <c r="D71" s="30"/>
      <c r="E71" s="30"/>
      <c r="F71" s="1" t="n">
        <v>1101</v>
      </c>
      <c r="G71" s="1" t="n">
        <v>1</v>
      </c>
      <c r="I71" s="1" t="n">
        <v>4</v>
      </c>
      <c r="L71" s="2" t="n">
        <v>40</v>
      </c>
      <c r="M71" s="1" t="n">
        <v>1304</v>
      </c>
      <c r="N71" s="1" t="n">
        <v>3</v>
      </c>
      <c r="R71" s="2" t="n">
        <v>40</v>
      </c>
      <c r="S71" s="1" t="n">
        <v>1373</v>
      </c>
      <c r="U71" s="1" t="n">
        <v>2</v>
      </c>
      <c r="W71" s="1" t="n">
        <v>5</v>
      </c>
      <c r="X71" s="3" t="n">
        <v>22</v>
      </c>
      <c r="Y71" s="1" t="n">
        <v>1332</v>
      </c>
      <c r="AC71" s="1" t="n">
        <v>6</v>
      </c>
    </row>
    <row r="72" customFormat="false" ht="13.8" hidden="false" customHeight="false" outlineLevel="0" collapsed="false">
      <c r="A72" s="1" t="s">
        <v>1602</v>
      </c>
      <c r="D72" s="30"/>
      <c r="E72" s="30"/>
      <c r="X72" s="3" t="n">
        <v>16</v>
      </c>
      <c r="Y72" s="1" t="n">
        <v>1715</v>
      </c>
      <c r="Z72" s="1" t="n">
        <v>35</v>
      </c>
      <c r="AB72" s="1" t="n">
        <v>5</v>
      </c>
      <c r="AC72" s="1" t="n">
        <v>12</v>
      </c>
    </row>
    <row r="73" customFormat="false" ht="13.8" hidden="false" customHeight="false" outlineLevel="0" collapsed="false">
      <c r="A73" s="1" t="s">
        <v>1603</v>
      </c>
      <c r="D73" s="30"/>
      <c r="E73" s="30"/>
      <c r="X73" s="3" t="n">
        <v>20</v>
      </c>
      <c r="Y73" s="1" t="n">
        <v>3999</v>
      </c>
      <c r="Z73" s="1" t="n">
        <v>9</v>
      </c>
      <c r="AA73" s="1" t="n">
        <v>3</v>
      </c>
      <c r="AB73" s="1" t="n">
        <v>1</v>
      </c>
      <c r="AC73" s="1" t="n">
        <v>2</v>
      </c>
    </row>
    <row r="74" customFormat="false" ht="13.8" hidden="false" customHeight="false" outlineLevel="0" collapsed="false">
      <c r="D74" s="30"/>
      <c r="E74" s="30"/>
    </row>
    <row r="75" customFormat="false" ht="13.8" hidden="false" customHeight="false" outlineLevel="0" collapsed="false">
      <c r="A75" s="12" t="s">
        <v>1604</v>
      </c>
      <c r="D75" s="30"/>
      <c r="E75" s="30"/>
      <c r="F75" s="1" t="n">
        <f aca="false">18482+1861+4235</f>
        <v>24578</v>
      </c>
      <c r="G75" s="1" t="n">
        <f aca="false">1420+27+216</f>
        <v>1663</v>
      </c>
      <c r="H75" s="1" t="n">
        <f aca="false">74+8</f>
        <v>82</v>
      </c>
      <c r="I75" s="1" t="n">
        <f aca="false">87+6</f>
        <v>93</v>
      </c>
      <c r="J75" s="1" t="n">
        <v>9</v>
      </c>
      <c r="K75" s="1" t="n">
        <v>189</v>
      </c>
      <c r="L75" s="2" t="s">
        <v>1605</v>
      </c>
      <c r="M75" s="1" t="n">
        <f aca="false">4708+2227+21083</f>
        <v>28018</v>
      </c>
      <c r="N75" s="1" t="n">
        <f aca="false">219+27+1253</f>
        <v>1499</v>
      </c>
      <c r="O75" s="1" t="n">
        <f aca="false">7+89+11</f>
        <v>107</v>
      </c>
      <c r="P75" s="1" t="n">
        <f aca="false">5+129+13</f>
        <v>147</v>
      </c>
      <c r="Q75" s="1" t="n">
        <f aca="false">3+17+6+2+222</f>
        <v>250</v>
      </c>
      <c r="R75" s="2" t="s">
        <v>1605</v>
      </c>
      <c r="S75" s="1" t="n">
        <f aca="false">5258+2989+27324</f>
        <v>35571</v>
      </c>
      <c r="T75" s="1" t="n">
        <f aca="false">179+32+1105</f>
        <v>1316</v>
      </c>
      <c r="U75" s="0" t="n">
        <f aca="false">4+2+121+24</f>
        <v>151</v>
      </c>
      <c r="V75" s="1" t="n">
        <f aca="false">9+18+154</f>
        <v>181</v>
      </c>
      <c r="W75" s="1" t="n">
        <f aca="false">2+29+32+7+1+253</f>
        <v>324</v>
      </c>
      <c r="Y75" s="1" t="n">
        <v>42039</v>
      </c>
      <c r="Z75" s="1" t="n">
        <v>1167</v>
      </c>
      <c r="AA75" s="1" t="n">
        <v>122</v>
      </c>
      <c r="AB75" s="1" t="n">
        <v>579</v>
      </c>
      <c r="AC75" s="1" t="n">
        <v>393</v>
      </c>
    </row>
    <row r="76" customFormat="false" ht="13.8" hidden="false" customHeight="false" outlineLevel="0" collapsed="false">
      <c r="D76" s="30"/>
      <c r="E76" s="30"/>
    </row>
    <row r="77" customFormat="false" ht="13.8" hidden="false" customHeight="false" outlineLevel="0" collapsed="false">
      <c r="A77" s="1" t="s">
        <v>171</v>
      </c>
      <c r="D77" s="30" t="n">
        <f aca="false">([1]generell!$C$2-C77)/[1]generell!$G$8*[1]generell!$F$9+1</f>
        <v>2544.14336088946</v>
      </c>
      <c r="E77" s="30" t="n">
        <f aca="false">(B77-[1]generell!$B$5)/[1]generell!$G$10*[1]generell!$F$11+1</f>
        <v>-664.886979371647</v>
      </c>
      <c r="F77" s="1" t="n">
        <f aca="false">F6+F36+F56</f>
        <v>26529</v>
      </c>
      <c r="G77" s="1" t="n">
        <f aca="false">G6+G36+G56</f>
        <v>788</v>
      </c>
      <c r="H77" s="1" t="n">
        <f aca="false">H6+H36+H56</f>
        <v>3</v>
      </c>
      <c r="I77" s="1" t="n">
        <f aca="false">I6+I36+I56</f>
        <v>9</v>
      </c>
      <c r="J77" s="1" t="n">
        <f aca="false">J6+J36+J56</f>
        <v>18</v>
      </c>
      <c r="K77" s="1" t="n">
        <f aca="false">K6+K36+K56</f>
        <v>0</v>
      </c>
      <c r="L77" s="1" t="n">
        <f aca="false">L6+L36+L56</f>
        <v>373</v>
      </c>
      <c r="M77" s="1" t="n">
        <f aca="false">M6+M36+M56</f>
        <v>29058</v>
      </c>
      <c r="N77" s="1" t="n">
        <f aca="false">N6+N36+N56</f>
        <v>154</v>
      </c>
      <c r="O77" s="1" t="n">
        <f aca="false">O6+O36+O56</f>
        <v>0</v>
      </c>
      <c r="P77" s="1" t="n">
        <f aca="false">P6+P36+P56</f>
        <v>7</v>
      </c>
      <c r="Q77" s="1" t="n">
        <f aca="false">Q6+Q36+Q56</f>
        <v>15</v>
      </c>
      <c r="R77" s="1" t="n">
        <f aca="false">R6+R36+R56</f>
        <v>373</v>
      </c>
      <c r="S77" s="1" t="n">
        <f aca="false">S6+S36+S56</f>
        <v>30045</v>
      </c>
      <c r="T77" s="1" t="n">
        <f aca="false">T6+T36+T56</f>
        <v>149</v>
      </c>
      <c r="U77" s="1" t="n">
        <f aca="false">U6+U36+U56</f>
        <v>4</v>
      </c>
      <c r="V77" s="1" t="n">
        <f aca="false">V6+V36+V56</f>
        <v>4</v>
      </c>
      <c r="W77" s="1" t="n">
        <f aca="false">W6+W36+W56</f>
        <v>30</v>
      </c>
      <c r="X77" s="1" t="n">
        <f aca="false">X6+X36+X56</f>
        <v>381</v>
      </c>
      <c r="Y77" s="1" t="n">
        <f aca="false">Y6+Y36+Y56</f>
        <v>30988</v>
      </c>
      <c r="Z77" s="1" t="n">
        <f aca="false">Z6+Z36+Z56</f>
        <v>76</v>
      </c>
      <c r="AA77" s="1" t="n">
        <f aca="false">AA6+AA36+AA56</f>
        <v>0</v>
      </c>
      <c r="AB77" s="1" t="n">
        <f aca="false">AB6+AB36+AB56</f>
        <v>2</v>
      </c>
      <c r="AC77" s="1" t="n">
        <f aca="false">AC6+AC36+AC56</f>
        <v>62</v>
      </c>
      <c r="AD77" s="1" t="n">
        <f aca="false">AD6+AD36+AD56</f>
        <v>0</v>
      </c>
      <c r="AE77" s="1" t="n">
        <f aca="false">AE6+AE36+AE56</f>
        <v>0</v>
      </c>
      <c r="AF77" s="1" t="n">
        <f aca="false">AF6+AF36+AF56</f>
        <v>0</v>
      </c>
      <c r="AG77" s="1" t="n">
        <f aca="false">AG6+AG36+AG56</f>
        <v>0</v>
      </c>
      <c r="AH77" s="1" t="n">
        <f aca="false">AH6+AH36+AH56</f>
        <v>0</v>
      </c>
    </row>
    <row r="78" customFormat="false" ht="13.8" hidden="false" customHeight="false" outlineLevel="0" collapsed="false">
      <c r="A78" s="1" t="s">
        <v>172</v>
      </c>
      <c r="D78" s="30" t="n">
        <f aca="false">([1]generell!$C$2-C78)/[1]generell!$G$8*[1]generell!$F$9+1</f>
        <v>2544.14336088946</v>
      </c>
      <c r="E78" s="30" t="n">
        <f aca="false">(B78-[1]generell!$B$5)/[1]generell!$G$10*[1]generell!$F$11+1</f>
        <v>-664.886979371647</v>
      </c>
      <c r="F78" s="1" t="n">
        <f aca="false">F77*100/SUM($F77:$K77)</f>
        <v>97.0088126668373</v>
      </c>
      <c r="G78" s="1" t="n">
        <f aca="false">G77*100/SUM($F$77:$K$77)</f>
        <v>2.88148608622518</v>
      </c>
      <c r="H78" s="1" t="n">
        <f aca="false">H77*100/SUM($F$77:$K$77)</f>
        <v>0.0109701246937507</v>
      </c>
      <c r="I78" s="1" t="n">
        <f aca="false">I77*100/SUM($F$77:$K$77)</f>
        <v>0.0329103740812521</v>
      </c>
      <c r="J78" s="1" t="n">
        <f aca="false">J77*100/SUM($F$77:$K$77)</f>
        <v>0.0658207481625041</v>
      </c>
      <c r="K78" s="1" t="n">
        <f aca="false">K77*100/SUM($F$77:$K$77)</f>
        <v>0</v>
      </c>
      <c r="M78" s="1" t="n">
        <f aca="false">M77*100/SUM($S77:$W77)</f>
        <v>96.1166975390315</v>
      </c>
      <c r="N78" s="1" t="n">
        <f aca="false">N77*100/SUM($S$77:$W$77)</f>
        <v>0.5093940195819</v>
      </c>
      <c r="O78" s="1" t="n">
        <f aca="false">O77*100/SUM($S$77:$W$77)</f>
        <v>0</v>
      </c>
      <c r="P78" s="1" t="n">
        <f aca="false">P77*100/SUM($S$77:$W$77)</f>
        <v>0.0231542736173591</v>
      </c>
      <c r="Q78" s="1" t="n">
        <f aca="false">Q77*100/SUM($S$77:$W$77)</f>
        <v>0.0496163006086266</v>
      </c>
      <c r="S78" s="1" t="n">
        <f aca="false">S77*100/SUM($S77:$W77)</f>
        <v>99.3814501190791</v>
      </c>
      <c r="T78" s="1" t="n">
        <f aca="false">T77*100/SUM($S$77:$W$77)</f>
        <v>0.492855252712358</v>
      </c>
      <c r="U78" s="1" t="n">
        <f aca="false">U77*100/SUM($S$77:$W$77)</f>
        <v>0.0132310134956338</v>
      </c>
      <c r="V78" s="1" t="n">
        <f aca="false">V77*100/SUM($S$77:$W$77)</f>
        <v>0.0132310134956338</v>
      </c>
      <c r="W78" s="1" t="n">
        <f aca="false">W77*100/SUM($S$77:$W$77)</f>
        <v>0.0992326012172532</v>
      </c>
      <c r="Y78" s="1" t="n">
        <f aca="false">Y77*100/SUM($Y$77:$AC$77)</f>
        <v>99.550244153174</v>
      </c>
      <c r="Z78" s="1" t="n">
        <f aca="false">Z77*100/SUM($Y$77:$AC$77)</f>
        <v>0.244153173991262</v>
      </c>
      <c r="AA78" s="1" t="n">
        <f aca="false">AA77*100/SUM($Y$77:$AC$77)</f>
        <v>0</v>
      </c>
      <c r="AB78" s="1" t="n">
        <f aca="false">AB77*100/SUM($Y$77:$AC$77)</f>
        <v>0.00642508352608584</v>
      </c>
      <c r="AC78" s="1" t="n">
        <f aca="false">AC77*100/SUM($Y$77:$AC$77)</f>
        <v>0.199177589308661</v>
      </c>
      <c r="AE78" s="1" t="e">
        <f aca="false">AE77*100/SUM($AE77:$AI77)</f>
        <v>#DIV/0!</v>
      </c>
      <c r="AF78" s="1" t="e">
        <f aca="false">AF77*100/SUM($AE77:$AI77)</f>
        <v>#DIV/0!</v>
      </c>
      <c r="AG78" s="1" t="e">
        <f aca="false">AG77*100/SUM($AE77:$AI77)</f>
        <v>#DIV/0!</v>
      </c>
      <c r="AH78" s="1" t="e">
        <f aca="false">AH77*100/SUM($AE77:$AI77)</f>
        <v>#DIV/0!</v>
      </c>
    </row>
    <row r="79" customFormat="false" ht="13.8" hidden="false" customHeight="false" outlineLevel="0" collapsed="false">
      <c r="A79" s="1" t="s">
        <v>173</v>
      </c>
      <c r="D79" s="30" t="n">
        <f aca="false">([1]generell!$C$2-C79)/[1]generell!$G$8*[1]generell!$F$9+1</f>
        <v>2544.14336088946</v>
      </c>
      <c r="E79" s="30" t="n">
        <f aca="false">(B79-[1]generell!$B$5)/[1]generell!$G$10*[1]generell!$F$11+1</f>
        <v>-664.886979371647</v>
      </c>
      <c r="F79" s="1" t="n">
        <f aca="false">F77-F20-F22-F23</f>
        <v>24449</v>
      </c>
      <c r="G79" s="1" t="n">
        <f aca="false">G77-G20-G22-G23</f>
        <v>783</v>
      </c>
      <c r="H79" s="1" t="n">
        <f aca="false">H77-H20-H22-H23</f>
        <v>2</v>
      </c>
      <c r="I79" s="1" t="n">
        <f aca="false">I77-I20-I22-I23</f>
        <v>9</v>
      </c>
      <c r="J79" s="1" t="n">
        <f aca="false">J77-J20-J22-J23</f>
        <v>18</v>
      </c>
      <c r="K79" s="1" t="n">
        <f aca="false">K77-K20-K22-K23</f>
        <v>0</v>
      </c>
      <c r="L79" s="1" t="n">
        <f aca="false">L77-L20-L22-L23</f>
        <v>332</v>
      </c>
      <c r="M79" s="1" t="n">
        <f aca="false">M77-M20-M22-M23</f>
        <v>26723</v>
      </c>
      <c r="N79" s="1" t="n">
        <f aca="false">N77-N20-N22-N23</f>
        <v>148</v>
      </c>
      <c r="O79" s="1" t="n">
        <f aca="false">O77-O20-O22-O23</f>
        <v>0</v>
      </c>
      <c r="P79" s="1" t="n">
        <f aca="false">P77-P20-P22-P23</f>
        <v>7</v>
      </c>
      <c r="Q79" s="1" t="n">
        <f aca="false">Q77-Q20-Q22-Q23</f>
        <v>13</v>
      </c>
      <c r="R79" s="1" t="n">
        <f aca="false">R77-R20-R22-R23</f>
        <v>332</v>
      </c>
      <c r="S79" s="1" t="n">
        <f aca="false">S77-S20-S22-S23</f>
        <v>27621</v>
      </c>
      <c r="T79" s="1" t="n">
        <f aca="false">T77-T20-T22-T23</f>
        <v>146</v>
      </c>
      <c r="U79" s="1" t="n">
        <f aca="false">U77-U20-U22-U23</f>
        <v>4</v>
      </c>
      <c r="V79" s="1" t="n">
        <f aca="false">V77-V20-V22-V23</f>
        <v>4</v>
      </c>
      <c r="W79" s="1" t="n">
        <f aca="false">W77-W20-W22-W23</f>
        <v>30</v>
      </c>
      <c r="X79" s="1" t="n">
        <f aca="false">X77-X20-X22-X23</f>
        <v>340</v>
      </c>
      <c r="Y79" s="1" t="n">
        <f aca="false">Y77-Y20-Y22-Y23</f>
        <v>28377</v>
      </c>
      <c r="Z79" s="1" t="n">
        <f aca="false">Z77-Z20-Z22-Z23</f>
        <v>74</v>
      </c>
      <c r="AA79" s="1" t="n">
        <f aca="false">AA77-AA20-AA22-AA23</f>
        <v>0</v>
      </c>
      <c r="AB79" s="1" t="n">
        <f aca="false">AB77-AB20-AB22-AB23</f>
        <v>2</v>
      </c>
      <c r="AC79" s="1" t="n">
        <f aca="false">AC77-AC20-AC22-AC23</f>
        <v>51</v>
      </c>
      <c r="AD79" s="1" t="n">
        <f aca="false">AD77-AD20-AD22-AD23</f>
        <v>0</v>
      </c>
      <c r="AE79" s="1" t="n">
        <f aca="false">AE77-AE20-AE22-AE23</f>
        <v>0</v>
      </c>
      <c r="AF79" s="1" t="n">
        <f aca="false">AF77-AF20-AF22-AF23</f>
        <v>0</v>
      </c>
      <c r="AG79" s="1" t="n">
        <f aca="false">AG77-AG20-AG22-AG23</f>
        <v>0</v>
      </c>
      <c r="AH79" s="1" t="n">
        <f aca="false">AH77-AH20-AH22-AH23</f>
        <v>0</v>
      </c>
    </row>
    <row r="80" customFormat="false" ht="13.8" hidden="false" customHeight="false" outlineLevel="0" collapsed="false">
      <c r="A80" s="1" t="s">
        <v>172</v>
      </c>
      <c r="D80" s="30" t="n">
        <f aca="false">([1]generell!$C$2-C80)/[1]generell!$G$8*[1]generell!$F$9+1</f>
        <v>2544.14336088946</v>
      </c>
      <c r="E80" s="30" t="n">
        <f aca="false">(B80-[1]generell!$B$5)/[1]generell!$G$10*[1]generell!$F$11+1</f>
        <v>-664.886979371647</v>
      </c>
      <c r="F80" s="1" t="n">
        <f aca="false">F79*100/SUM($F79:$K79)</f>
        <v>96.785558766478</v>
      </c>
      <c r="G80" s="1" t="n">
        <f aca="false">G79*100/SUM($F79:$K79)</f>
        <v>3.09963976089624</v>
      </c>
      <c r="H80" s="1" t="n">
        <f aca="false">H79*100/SUM($F79:$K79)</f>
        <v>0.00791734293970943</v>
      </c>
      <c r="I80" s="1" t="n">
        <f aca="false">I79*100/SUM($F79:$K79)</f>
        <v>0.0356280432286924</v>
      </c>
      <c r="J80" s="1" t="n">
        <f aca="false">J79*100/SUM($F79:$K79)</f>
        <v>0.0712560864573849</v>
      </c>
      <c r="K80" s="1" t="n">
        <f aca="false">K79*100/SUM($F79:$K79)</f>
        <v>0</v>
      </c>
      <c r="M80" s="1" t="n">
        <f aca="false">M79*100/SUM($S79:$W79)</f>
        <v>96.1086135587125</v>
      </c>
      <c r="N80" s="1" t="n">
        <f aca="false">N79*100/SUM($S79:$W79)</f>
        <v>0.532278367200144</v>
      </c>
      <c r="O80" s="1" t="n">
        <f aca="false">O79*100/SUM($S79:$W79)</f>
        <v>0</v>
      </c>
      <c r="P80" s="1" t="n">
        <f aca="false">P79*100/SUM($S79:$W79)</f>
        <v>0.0251753281783852</v>
      </c>
      <c r="Q80" s="1" t="n">
        <f aca="false">Q79*100/SUM($S79:$W79)</f>
        <v>0.0467541809027153</v>
      </c>
      <c r="S80" s="1" t="n">
        <f aca="false">S79*100/SUM($S79:$W79)</f>
        <v>99.3382485164539</v>
      </c>
      <c r="T80" s="1" t="n">
        <f aca="false">T79*100/SUM($S79:$W79)</f>
        <v>0.525085416292034</v>
      </c>
      <c r="U80" s="1" t="n">
        <f aca="false">U79*100/SUM($S79:$W79)</f>
        <v>0.0143859018162201</v>
      </c>
      <c r="V80" s="1" t="n">
        <f aca="false">V79*100/SUM($S79:$W79)</f>
        <v>0.0143859018162201</v>
      </c>
      <c r="W80" s="1" t="n">
        <f aca="false">W79*100/SUM($S79:$W79)</f>
        <v>0.107894263621651</v>
      </c>
      <c r="Y80" s="1" t="n">
        <f aca="false">Y79*100/SUM($Y79:$AC79)</f>
        <v>99.5544484984564</v>
      </c>
      <c r="Z80" s="1" t="n">
        <f aca="false">Z79*100/SUM($Y79:$AC79)</f>
        <v>0.259612685938816</v>
      </c>
      <c r="AA80" s="1" t="n">
        <f aca="false">AA79*100/SUM($Y79:$AC79)</f>
        <v>0</v>
      </c>
      <c r="AB80" s="1" t="n">
        <f aca="false">AB79*100/SUM($Y79:$AC79)</f>
        <v>0.00701655907942745</v>
      </c>
      <c r="AC80" s="1" t="n">
        <f aca="false">AC79*100/SUM($Y79:$AC79)</f>
        <v>0.1789222565254</v>
      </c>
      <c r="AE80" s="1" t="e">
        <f aca="false">AE79*100/SUM($AE79:$AI79)</f>
        <v>#DIV/0!</v>
      </c>
      <c r="AF80" s="1" t="e">
        <f aca="false">AF79*100/SUM($AE79:$AI79)</f>
        <v>#DIV/0!</v>
      </c>
      <c r="AG80" s="1" t="e">
        <f aca="false">AG79*100/SUM($AE79:$AI79)</f>
        <v>#DIV/0!</v>
      </c>
      <c r="AH80" s="1" t="e">
        <f aca="false">AH79*100/SUM($AE79:$AI79)</f>
        <v>#DIV/0!</v>
      </c>
    </row>
    <row r="81" customFormat="false" ht="13.8" hidden="false" customHeight="false" outlineLevel="0" collapsed="false">
      <c r="D81" s="30" t="n">
        <f aca="false">([1]generell!$C$2-C81)/[1]generell!$G$8*[1]generell!$F$9+1</f>
        <v>2544.14336088946</v>
      </c>
      <c r="E81" s="30" t="n">
        <f aca="false">(B81-[1]generell!$B$5)/[1]generell!$G$10*[1]generell!$F$11+1</f>
        <v>-664.886979371647</v>
      </c>
    </row>
    <row r="82" customFormat="false" ht="13.8" hidden="false" customHeight="false" outlineLevel="0" collapsed="false">
      <c r="D82" s="30" t="n">
        <f aca="false">([1]generell!$C$2-C82)/[1]generell!$G$8*[1]generell!$F$9+1</f>
        <v>2544.14336088946</v>
      </c>
      <c r="E82" s="30" t="n">
        <f aca="false">(B82-[1]generell!$B$5)/[1]generell!$G$10*[1]generell!$F$11+1</f>
        <v>-664.886979371647</v>
      </c>
    </row>
    <row r="83" customFormat="false" ht="13.8" hidden="false" customHeight="false" outlineLevel="0" collapsed="false">
      <c r="D83" s="30" t="n">
        <f aca="false">([1]generell!$C$2-C83)/[1]generell!$G$8*[1]generell!$F$9+1</f>
        <v>2544.14336088946</v>
      </c>
      <c r="E83" s="30" t="n">
        <f aca="false">(B83-[1]generell!$B$5)/[1]generell!$G$10*[1]generell!$F$11+1</f>
        <v>-664.886979371647</v>
      </c>
    </row>
    <row r="84" customFormat="false" ht="13.8" hidden="false" customHeight="false" outlineLevel="0" collapsed="false">
      <c r="D84" s="30" t="n">
        <f aca="false">([1]generell!$C$2-C84)/[1]generell!$G$8*[1]generell!$F$9+1</f>
        <v>2544.14336088946</v>
      </c>
      <c r="E84" s="30" t="n">
        <f aca="false">(B84-[1]generell!$B$5)/[1]generell!$G$10*[1]generell!$F$11+1</f>
        <v>-664.886979371647</v>
      </c>
    </row>
    <row r="85" customFormat="false" ht="13.8" hidden="false" customHeight="false" outlineLevel="0" collapsed="false">
      <c r="D85" s="30" t="n">
        <f aca="false">([1]generell!$C$2-C85)/[1]generell!$G$8*[1]generell!$F$9+1</f>
        <v>2544.14336088946</v>
      </c>
      <c r="E85" s="30" t="n">
        <f aca="false">(B85-[1]generell!$B$5)/[1]generell!$G$10*[1]generell!$F$11+1</f>
        <v>-664.886979371647</v>
      </c>
    </row>
    <row r="86" customFormat="false" ht="13.8" hidden="false" customHeight="false" outlineLevel="0" collapsed="false">
      <c r="D86" s="30" t="n">
        <f aca="false">([1]generell!$C$2-C86)/[1]generell!$G$8*[1]generell!$F$9+1</f>
        <v>2544.14336088946</v>
      </c>
      <c r="E86" s="30" t="n">
        <f aca="false">(B86-[1]generell!$B$5)/[1]generell!$G$10*[1]generell!$F$11+1</f>
        <v>-664.886979371647</v>
      </c>
    </row>
    <row r="87" customFormat="false" ht="13.8" hidden="false" customHeight="false" outlineLevel="0" collapsed="false">
      <c r="D87" s="30" t="n">
        <f aca="false">([1]generell!$C$2-C87)/[1]generell!$G$8*[1]generell!$F$9+1</f>
        <v>2544.14336088946</v>
      </c>
      <c r="E87" s="30" t="n">
        <f aca="false">(B87-[1]generell!$B$5)/[1]generell!$G$10*[1]generell!$F$11+1</f>
        <v>-664.886979371647</v>
      </c>
    </row>
    <row r="88" customFormat="false" ht="13.8" hidden="false" customHeight="false" outlineLevel="0" collapsed="false">
      <c r="D88" s="30" t="n">
        <f aca="false">([1]generell!$C$2-C88)/[1]generell!$G$8*[1]generell!$F$9+1</f>
        <v>2544.14336088946</v>
      </c>
      <c r="E88" s="30" t="n">
        <f aca="false">(B88-[1]generell!$B$5)/[1]generell!$G$10*[1]generell!$F$11+1</f>
        <v>-664.886979371647</v>
      </c>
    </row>
    <row r="89" customFormat="false" ht="13.8" hidden="false" customHeight="false" outlineLevel="0" collapsed="false">
      <c r="D89" s="30"/>
      <c r="E89" s="30"/>
    </row>
    <row r="90" customFormat="false" ht="13.8" hidden="false" customHeight="false" outlineLevel="0" collapsed="false">
      <c r="A90" s="12"/>
      <c r="B90" s="12"/>
      <c r="C90" s="12"/>
      <c r="D90" s="30"/>
      <c r="E90" s="30"/>
    </row>
    <row r="91" customFormat="false" ht="13.8" hidden="false" customHeight="false" outlineLevel="0" collapsed="false">
      <c r="D91" s="30" t="n">
        <f aca="false">([1]generell!$C$2-C91)/[1]generell!$G$8*[1]generell!$F$9+1</f>
        <v>2544.14336088946</v>
      </c>
      <c r="E91" s="30" t="n">
        <f aca="false">(B91-[1]generell!$B$5)/[1]generell!$G$10*[1]generell!$F$11+1</f>
        <v>-664.886979371647</v>
      </c>
    </row>
    <row r="92" customFormat="false" ht="14.25" hidden="false" customHeight="true" outlineLevel="0" collapsed="false">
      <c r="D92" s="30" t="n">
        <f aca="false">([1]generell!$C$2-C92)/[1]generell!$G$8*[1]generell!$F$9+1</f>
        <v>2544.14336088946</v>
      </c>
      <c r="E92" s="30" t="n">
        <f aca="false">(B92-[1]generell!$B$5)/[1]generell!$G$10*[1]generell!$F$11+1</f>
        <v>-664.886979371647</v>
      </c>
    </row>
    <row r="93" customFormat="false" ht="13.8" hidden="false" customHeight="false" outlineLevel="0" collapsed="false">
      <c r="D93" s="30" t="n">
        <f aca="false">([1]generell!$C$2-C93)/[1]generell!$G$8*[1]generell!$F$9+1</f>
        <v>2544.14336088946</v>
      </c>
      <c r="E93" s="30" t="n">
        <f aca="false">(B93-[1]generell!$B$5)/[1]generell!$G$10*[1]generell!$F$11+1</f>
        <v>-664.886979371647</v>
      </c>
      <c r="M93" s="14"/>
      <c r="N93" s="14"/>
      <c r="O93" s="14"/>
      <c r="S93" s="14"/>
      <c r="T93" s="14"/>
      <c r="U93" s="14"/>
    </row>
    <row r="94" customFormat="false" ht="13.8" hidden="false" customHeight="false" outlineLevel="0" collapsed="false">
      <c r="D94" s="30" t="n">
        <f aca="false">([1]generell!$C$2-C94)/[1]generell!$G$8*[1]generell!$F$9+1</f>
        <v>2544.14336088946</v>
      </c>
      <c r="E94" s="30" t="n">
        <f aca="false">(B94-[1]generell!$B$5)/[1]generell!$G$10*[1]generell!$F$11+1</f>
        <v>-664.886979371647</v>
      </c>
    </row>
    <row r="95" customFormat="false" ht="13.8" hidden="false" customHeight="false" outlineLevel="0" collapsed="false">
      <c r="D95" s="30" t="n">
        <f aca="false">([1]generell!$C$2-C95)/[1]generell!$G$8*[1]generell!$F$9+1</f>
        <v>2544.14336088946</v>
      </c>
      <c r="E95" s="30" t="n">
        <f aca="false">(B95-[1]generell!$B$5)/[1]generell!$G$10*[1]generell!$F$11+1</f>
        <v>-664.886979371647</v>
      </c>
    </row>
    <row r="96" customFormat="false" ht="13.8" hidden="false" customHeight="false" outlineLevel="0" collapsed="false">
      <c r="D96" s="30" t="n">
        <f aca="false">([1]generell!$C$2-C96)/[1]generell!$G$8*[1]generell!$F$9+1</f>
        <v>2544.14336088946</v>
      </c>
      <c r="E96" s="30" t="n">
        <f aca="false">(B96-[1]generell!$B$5)/[1]generell!$G$10*[1]generell!$F$11+1</f>
        <v>-664.886979371647</v>
      </c>
    </row>
    <row r="97" customFormat="false" ht="13.8" hidden="false" customHeight="false" outlineLevel="0" collapsed="false">
      <c r="D97" s="30" t="n">
        <f aca="false">([1]generell!$C$2-C97)/[1]generell!$G$8*[1]generell!$F$9+1</f>
        <v>2544.14336088946</v>
      </c>
      <c r="E97" s="30" t="n">
        <f aca="false">(B97-[1]generell!$B$5)/[1]generell!$G$10*[1]generell!$F$11+1</f>
        <v>-664.886979371647</v>
      </c>
    </row>
    <row r="98" customFormat="false" ht="13.8" hidden="false" customHeight="false" outlineLevel="0" collapsed="false">
      <c r="D98" s="30" t="n">
        <f aca="false">([1]generell!$C$2-C98)/[1]generell!$G$8*[1]generell!$F$9+1</f>
        <v>2544.14336088946</v>
      </c>
      <c r="E98" s="30" t="n">
        <f aca="false">(B98-[1]generell!$B$5)/[1]generell!$G$10*[1]generell!$F$11+1</f>
        <v>-664.886979371647</v>
      </c>
    </row>
    <row r="99" customFormat="false" ht="13.8" hidden="false" customHeight="false" outlineLevel="0" collapsed="false">
      <c r="D99" s="30" t="n">
        <f aca="false">([1]generell!$C$2-C99)/[1]generell!$G$8*[1]generell!$F$9+1</f>
        <v>2544.14336088946</v>
      </c>
      <c r="E99" s="30" t="n">
        <f aca="false">(B99-[1]generell!$B$5)/[1]generell!$G$10*[1]generell!$F$11+1</f>
        <v>-664.886979371647</v>
      </c>
    </row>
    <row r="100" customFormat="false" ht="13.8" hidden="false" customHeight="false" outlineLevel="0" collapsed="false">
      <c r="D100" s="30" t="n">
        <f aca="false">([1]generell!$C$2-C100)/[1]generell!$G$8*[1]generell!$F$9+1</f>
        <v>2544.14336088946</v>
      </c>
      <c r="E100" s="30" t="n">
        <f aca="false">(B100-[1]generell!$B$5)/[1]generell!$G$10*[1]generell!$F$11+1</f>
        <v>-664.886979371647</v>
      </c>
    </row>
    <row r="101" customFormat="false" ht="13.8" hidden="false" customHeight="false" outlineLevel="0" collapsed="false">
      <c r="D101" s="30" t="n">
        <f aca="false">([1]generell!$C$2-C101)/[1]generell!$G$8*[1]generell!$F$9+1</f>
        <v>2544.14336088946</v>
      </c>
      <c r="E101" s="30" t="n">
        <f aca="false">(B101-[1]generell!$B$5)/[1]generell!$G$10*[1]generell!$F$11+1</f>
        <v>-664.886979371647</v>
      </c>
    </row>
    <row r="102" customFormat="false" ht="13.8" hidden="false" customHeight="false" outlineLevel="0" collapsed="false">
      <c r="D102" s="30" t="n">
        <f aca="false">([1]generell!$C$2-C102)/[1]generell!$G$8*[1]generell!$F$9+1</f>
        <v>2544.14336088946</v>
      </c>
      <c r="E102" s="30" t="n">
        <f aca="false">(B102-[1]generell!$B$5)/[1]generell!$G$10*[1]generell!$F$11+1</f>
        <v>-664.886979371647</v>
      </c>
    </row>
    <row r="103" customFormat="false" ht="13.8" hidden="false" customHeight="false" outlineLevel="0" collapsed="false">
      <c r="D103" s="30" t="n">
        <f aca="false">([1]generell!$C$2-C103)/[1]generell!$G$8*[1]generell!$F$9+1</f>
        <v>2544.14336088946</v>
      </c>
      <c r="E103" s="30" t="n">
        <f aca="false">(B103-[1]generell!$B$5)/[1]generell!$G$10*[1]generell!$F$11+1</f>
        <v>-664.886979371647</v>
      </c>
    </row>
    <row r="104" customFormat="false" ht="13.8" hidden="false" customHeight="false" outlineLevel="0" collapsed="false">
      <c r="D104" s="30" t="n">
        <f aca="false">([1]generell!$C$2-C104)/[1]generell!$G$8*[1]generell!$F$9+1</f>
        <v>2544.14336088946</v>
      </c>
      <c r="E104" s="30" t="n">
        <f aca="false">(B104-[1]generell!$B$5)/[1]generell!$G$10*[1]generell!$F$11+1</f>
        <v>-664.886979371647</v>
      </c>
    </row>
    <row r="105" customFormat="false" ht="13.8" hidden="false" customHeight="false" outlineLevel="0" collapsed="false">
      <c r="D105" s="30" t="n">
        <f aca="false">([1]generell!$C$2-C105)/[1]generell!$G$8*[1]generell!$F$9+1</f>
        <v>2544.14336088946</v>
      </c>
      <c r="E105" s="30" t="n">
        <f aca="false">(B105-[1]generell!$B$5)/[1]generell!$G$10*[1]generell!$F$11+1</f>
        <v>-664.886979371647</v>
      </c>
    </row>
    <row r="106" customFormat="false" ht="13.8" hidden="false" customHeight="false" outlineLevel="0" collapsed="false">
      <c r="D106" s="30" t="n">
        <f aca="false">([1]generell!$C$2-C106)/[1]generell!$G$8*[1]generell!$F$9+1</f>
        <v>2544.14336088946</v>
      </c>
      <c r="E106" s="30" t="n">
        <f aca="false">(B106-[1]generell!$B$5)/[1]generell!$G$10*[1]generell!$F$11+1</f>
        <v>-664.886979371647</v>
      </c>
    </row>
    <row r="107" customFormat="false" ht="13.8" hidden="false" customHeight="false" outlineLevel="0" collapsed="false">
      <c r="D107" s="30" t="n">
        <f aca="false">([1]generell!$C$2-C107)/[1]generell!$G$8*[1]generell!$F$9+1</f>
        <v>2544.14336088946</v>
      </c>
      <c r="E107" s="30" t="n">
        <f aca="false">(B107-[1]generell!$B$5)/[1]generell!$G$10*[1]generell!$F$11+1</f>
        <v>-664.886979371647</v>
      </c>
    </row>
    <row r="108" customFormat="false" ht="13.8" hidden="false" customHeight="false" outlineLevel="0" collapsed="false">
      <c r="D108" s="30" t="n">
        <f aca="false">([1]generell!$C$2-C108)/[1]generell!$G$8*[1]generell!$F$9+1</f>
        <v>2544.14336088946</v>
      </c>
      <c r="E108" s="30" t="n">
        <f aca="false">(B108-[1]generell!$B$5)/[1]generell!$G$10*[1]generell!$F$11+1</f>
        <v>-664.886979371647</v>
      </c>
    </row>
    <row r="109" customFormat="false" ht="13.8" hidden="false" customHeight="false" outlineLevel="0" collapsed="false">
      <c r="D109" s="30" t="n">
        <f aca="false">([1]generell!$C$2-C109)/[1]generell!$G$8*[1]generell!$F$9+1</f>
        <v>2544.14336088946</v>
      </c>
      <c r="E109" s="30" t="n">
        <f aca="false">(B109-[1]generell!$B$5)/[1]generell!$G$10*[1]generell!$F$11+1</f>
        <v>-664.886979371647</v>
      </c>
    </row>
    <row r="110" customFormat="false" ht="13.8" hidden="false" customHeight="false" outlineLevel="0" collapsed="false">
      <c r="D110" s="30" t="n">
        <f aca="false">([1]generell!$C$2-C110)/[1]generell!$G$8*[1]generell!$F$9+1</f>
        <v>2544.14336088946</v>
      </c>
      <c r="E110" s="30" t="n">
        <f aca="false">(B110-[1]generell!$B$5)/[1]generell!$G$10*[1]generell!$F$11+1</f>
        <v>-664.886979371647</v>
      </c>
    </row>
    <row r="111" customFormat="false" ht="13.8" hidden="false" customHeight="false" outlineLevel="0" collapsed="false">
      <c r="D111" s="30" t="n">
        <f aca="false">([1]generell!$C$2-C111)/[1]generell!$G$8*[1]generell!$F$9+1</f>
        <v>2544.14336088946</v>
      </c>
      <c r="E111" s="30" t="n">
        <f aca="false">(B111-[1]generell!$B$5)/[1]generell!$G$10*[1]generell!$F$11+1</f>
        <v>-664.886979371647</v>
      </c>
    </row>
    <row r="112" customFormat="false" ht="13.8" hidden="false" customHeight="false" outlineLevel="0" collapsed="false">
      <c r="D112" s="30" t="n">
        <f aca="false">([1]generell!$C$2-C112)/[1]generell!$G$8*[1]generell!$F$9+1</f>
        <v>2544.14336088946</v>
      </c>
      <c r="E112" s="30" t="n">
        <f aca="false">(B112-[1]generell!$B$5)/[1]generell!$G$10*[1]generell!$F$11+1</f>
        <v>-664.886979371647</v>
      </c>
    </row>
    <row r="113" customFormat="false" ht="13.8" hidden="false" customHeight="false" outlineLevel="0" collapsed="false">
      <c r="D113" s="30" t="n">
        <f aca="false">([1]generell!$C$2-C113)/[1]generell!$G$8*[1]generell!$F$9+1</f>
        <v>2544.14336088946</v>
      </c>
      <c r="E113" s="30" t="n">
        <f aca="false">(B113-[1]generell!$B$5)/[1]generell!$G$10*[1]generell!$F$11+1</f>
        <v>-664.886979371647</v>
      </c>
    </row>
    <row r="114" customFormat="false" ht="13.8" hidden="false" customHeight="false" outlineLevel="0" collapsed="false">
      <c r="D114" s="30" t="n">
        <f aca="false">([1]generell!$C$2-C114)/[1]generell!$G$8*[1]generell!$F$9+1</f>
        <v>2544.14336088946</v>
      </c>
      <c r="E114" s="30" t="n">
        <f aca="false">(B114-[1]generell!$B$5)/[1]generell!$G$10*[1]generell!$F$11+1</f>
        <v>-664.886979371647</v>
      </c>
    </row>
    <row r="115" customFormat="false" ht="13.8" hidden="false" customHeight="false" outlineLevel="0" collapsed="false">
      <c r="D115" s="30" t="n">
        <f aca="false">([1]generell!$C$2-C115)/[1]generell!$G$8*[1]generell!$F$9+1</f>
        <v>2544.14336088946</v>
      </c>
      <c r="E115" s="30" t="n">
        <f aca="false">(B115-[1]generell!$B$5)/[1]generell!$G$10*[1]generell!$F$11+1</f>
        <v>-664.886979371647</v>
      </c>
    </row>
    <row r="116" customFormat="false" ht="13.8" hidden="false" customHeight="false" outlineLevel="0" collapsed="false">
      <c r="D116" s="30" t="n">
        <f aca="false">([1]generell!$C$2-C116)/[1]generell!$G$8*[1]generell!$F$9+1</f>
        <v>2544.14336088946</v>
      </c>
      <c r="E116" s="30" t="n">
        <f aca="false">(B116-[1]generell!$B$5)/[1]generell!$G$10*[1]generell!$F$11+1</f>
        <v>-664.886979371647</v>
      </c>
    </row>
    <row r="117" customFormat="false" ht="13.8" hidden="false" customHeight="false" outlineLevel="0" collapsed="false">
      <c r="D117" s="30" t="n">
        <f aca="false">([1]generell!$C$2-C117)/[1]generell!$G$8*[1]generell!$F$9+1</f>
        <v>2544.14336088946</v>
      </c>
      <c r="E117" s="30" t="n">
        <f aca="false">(B117-[1]generell!$B$5)/[1]generell!$G$10*[1]generell!$F$11+1</f>
        <v>-664.886979371647</v>
      </c>
    </row>
    <row r="118" customFormat="false" ht="13.8" hidden="false" customHeight="false" outlineLevel="0" collapsed="false">
      <c r="D118" s="30" t="n">
        <f aca="false">([1]generell!$C$2-C118)/[1]generell!$G$8*[1]generell!$F$9+1</f>
        <v>2544.14336088946</v>
      </c>
      <c r="E118" s="30" t="n">
        <f aca="false">(B118-[1]generell!$B$5)/[1]generell!$G$10*[1]generell!$F$11+1</f>
        <v>-664.886979371647</v>
      </c>
    </row>
    <row r="119" customFormat="false" ht="13.8" hidden="false" customHeight="false" outlineLevel="0" collapsed="false">
      <c r="D119" s="30"/>
      <c r="E119" s="30"/>
    </row>
    <row r="120" customFormat="false" ht="13.8" hidden="false" customHeight="false" outlineLevel="0" collapsed="false">
      <c r="A120" s="12"/>
      <c r="B120" s="12"/>
      <c r="C120" s="12"/>
      <c r="D120" s="30"/>
      <c r="E120" s="30"/>
      <c r="N120" s="15"/>
      <c r="T120" s="15"/>
    </row>
    <row r="121" customFormat="false" ht="13.8" hidden="false" customHeight="false" outlineLevel="0" collapsed="false">
      <c r="A121" s="15"/>
      <c r="D121" s="30" t="n">
        <f aca="false">([1]generell!$C$2-C121)/[1]generell!$G$8*[1]generell!$F$9+1</f>
        <v>2544.14336088946</v>
      </c>
      <c r="E121" s="30" t="n">
        <f aca="false">(B121-[1]generell!$B$5)/[1]generell!$G$10*[1]generell!$F$11+1</f>
        <v>-664.886979371647</v>
      </c>
      <c r="M121" s="15"/>
      <c r="N121" s="15"/>
      <c r="S121" s="15"/>
      <c r="T121" s="15"/>
      <c r="Y121" s="15"/>
      <c r="Z121" s="15"/>
      <c r="AA121" s="15"/>
      <c r="AB121" s="15"/>
      <c r="AC121" s="15"/>
      <c r="AE121" s="15"/>
      <c r="AF121" s="15"/>
      <c r="AG121" s="15"/>
      <c r="AH121" s="15"/>
      <c r="AI121" s="15"/>
      <c r="AK121" s="15"/>
    </row>
    <row r="122" customFormat="false" ht="13.8" hidden="false" customHeight="false" outlineLevel="0" collapsed="false">
      <c r="D122" s="30" t="n">
        <f aca="false">([1]generell!$C$2-C122)/[1]generell!$G$8*[1]generell!$F$9+1</f>
        <v>2544.14336088946</v>
      </c>
      <c r="E122" s="30" t="n">
        <f aca="false">(B122-[1]generell!$B$5)/[1]generell!$G$10*[1]generell!$F$11+1</f>
        <v>-664.886979371647</v>
      </c>
    </row>
    <row r="123" customFormat="false" ht="13.8" hidden="false" customHeight="false" outlineLevel="0" collapsed="false">
      <c r="D123" s="30" t="n">
        <f aca="false">([1]generell!$C$2-C123)/[1]generell!$G$8*[1]generell!$F$9+1</f>
        <v>2544.14336088946</v>
      </c>
      <c r="E123" s="30" t="n">
        <f aca="false">(B123-[1]generell!$B$5)/[1]generell!$G$10*[1]generell!$F$11+1</f>
        <v>-664.886979371647</v>
      </c>
    </row>
    <row r="124" customFormat="false" ht="13.8" hidden="false" customHeight="false" outlineLevel="0" collapsed="false">
      <c r="D124" s="30" t="n">
        <f aca="false">([1]generell!$C$2-C124)/[1]generell!$G$8*[1]generell!$F$9+1</f>
        <v>2544.14336088946</v>
      </c>
      <c r="E124" s="30" t="n">
        <f aca="false">(B124-[1]generell!$B$5)/[1]generell!$G$10*[1]generell!$F$11+1</f>
        <v>-664.886979371647</v>
      </c>
    </row>
    <row r="125" customFormat="false" ht="13.8" hidden="false" customHeight="false" outlineLevel="0" collapsed="false">
      <c r="A125" s="15"/>
      <c r="D125" s="30" t="n">
        <f aca="false">([1]generell!$C$2-C125)/[1]generell!$G$8*[1]generell!$F$9+1</f>
        <v>2544.14336088946</v>
      </c>
      <c r="E125" s="30" t="n">
        <f aca="false">(B125-[1]generell!$B$5)/[1]generell!$G$10*[1]generell!$F$11+1</f>
        <v>-664.886979371647</v>
      </c>
      <c r="M125" s="15"/>
      <c r="N125" s="15"/>
      <c r="S125" s="15"/>
      <c r="T125" s="15"/>
      <c r="Y125" s="15"/>
      <c r="Z125" s="15"/>
      <c r="AA125" s="15"/>
      <c r="AB125" s="15"/>
      <c r="AC125" s="15"/>
      <c r="AE125" s="15"/>
      <c r="AF125" s="15"/>
      <c r="AG125" s="15"/>
      <c r="AH125" s="15"/>
      <c r="AI125" s="15"/>
      <c r="AJ125" s="16"/>
    </row>
    <row r="126" customFormat="false" ht="13.8" hidden="false" customHeight="false" outlineLevel="0" collapsed="false">
      <c r="A126" s="15"/>
      <c r="D126" s="30" t="n">
        <f aca="false">([1]generell!$C$2-C126)/[1]generell!$G$8*[1]generell!$F$9+1</f>
        <v>2544.14336088946</v>
      </c>
      <c r="E126" s="30" t="n">
        <f aca="false">(B126-[1]generell!$B$5)/[1]generell!$G$10*[1]generell!$F$11+1</f>
        <v>-664.886979371647</v>
      </c>
      <c r="M126" s="15"/>
      <c r="N126" s="15"/>
      <c r="S126" s="15"/>
      <c r="T126" s="15"/>
      <c r="Y126" s="15"/>
      <c r="Z126" s="15"/>
      <c r="AA126" s="15"/>
      <c r="AB126" s="15"/>
      <c r="AC126" s="15"/>
      <c r="AE126" s="15"/>
      <c r="AF126" s="15"/>
      <c r="AG126" s="15"/>
      <c r="AH126" s="15"/>
      <c r="AI126" s="15"/>
      <c r="AJ126" s="16"/>
    </row>
    <row r="127" customFormat="false" ht="13.8" hidden="false" customHeight="false" outlineLevel="0" collapsed="false">
      <c r="D127" s="30" t="n">
        <f aca="false">([1]generell!$C$2-C127)/[1]generell!$G$8*[1]generell!$F$9+1</f>
        <v>2544.14336088946</v>
      </c>
      <c r="E127" s="30" t="n">
        <f aca="false">(B127-[1]generell!$B$5)/[1]generell!$G$10*[1]generell!$F$11+1</f>
        <v>-664.886979371647</v>
      </c>
    </row>
    <row r="128" customFormat="false" ht="13.8" hidden="false" customHeight="false" outlineLevel="0" collapsed="false">
      <c r="A128" s="15"/>
      <c r="D128" s="30" t="n">
        <f aca="false">([1]generell!$C$2-C128)/[1]generell!$G$8*[1]generell!$F$9+1</f>
        <v>2544.14336088946</v>
      </c>
      <c r="E128" s="30" t="n">
        <f aca="false">(B128-[1]generell!$B$5)/[1]generell!$G$10*[1]generell!$F$11+1</f>
        <v>-664.886979371647</v>
      </c>
      <c r="M128" s="15"/>
      <c r="N128" s="15"/>
      <c r="S128" s="15"/>
      <c r="T128" s="15"/>
      <c r="Y128" s="15"/>
      <c r="Z128" s="15"/>
      <c r="AA128" s="15"/>
      <c r="AB128" s="15"/>
      <c r="AC128" s="15"/>
      <c r="AE128" s="15"/>
      <c r="AF128" s="15"/>
      <c r="AG128" s="15"/>
      <c r="AH128" s="15"/>
      <c r="AI128" s="15"/>
      <c r="AJ128" s="16"/>
    </row>
    <row r="129" customFormat="false" ht="13.8" hidden="false" customHeight="false" outlineLevel="0" collapsed="false">
      <c r="A129" s="15"/>
      <c r="B129" s="14"/>
      <c r="C129" s="14"/>
      <c r="D129" s="30" t="n">
        <f aca="false">([1]generell!$C$2-C129)/[1]generell!$G$8*[1]generell!$F$9+1</f>
        <v>2544.14336088946</v>
      </c>
      <c r="E129" s="30" t="n">
        <f aca="false">(B129-[1]generell!$B$5)/[1]generell!$G$10*[1]generell!$F$11+1</f>
        <v>-664.886979371647</v>
      </c>
      <c r="M129" s="15"/>
      <c r="N129" s="15"/>
      <c r="O129" s="15"/>
      <c r="S129" s="15"/>
      <c r="T129" s="15"/>
      <c r="U129" s="15"/>
      <c r="Y129" s="15"/>
      <c r="Z129" s="15"/>
      <c r="AA129" s="15"/>
      <c r="AB129" s="15"/>
      <c r="AC129" s="15"/>
      <c r="AE129" s="15"/>
      <c r="AF129" s="15"/>
      <c r="AG129" s="15"/>
      <c r="AH129" s="15"/>
      <c r="AI129" s="15"/>
      <c r="AJ129" s="16"/>
    </row>
    <row r="130" customFormat="false" ht="13.8" hidden="false" customHeight="false" outlineLevel="0" collapsed="false">
      <c r="A130" s="15"/>
      <c r="B130" s="14"/>
      <c r="C130" s="14"/>
      <c r="D130" s="30" t="n">
        <f aca="false">([1]generell!$C$2-C130)/[1]generell!$G$8*[1]generell!$F$9+1</f>
        <v>2544.14336088946</v>
      </c>
      <c r="E130" s="30" t="n">
        <f aca="false">(B130-[1]generell!$B$5)/[1]generell!$G$10*[1]generell!$F$11+1</f>
        <v>-664.886979371647</v>
      </c>
      <c r="M130" s="15"/>
      <c r="N130" s="15"/>
      <c r="O130" s="15"/>
      <c r="S130" s="15"/>
      <c r="T130" s="15"/>
      <c r="U130" s="15"/>
      <c r="Y130" s="15"/>
      <c r="Z130" s="15"/>
      <c r="AA130" s="15"/>
      <c r="AB130" s="15"/>
      <c r="AC130" s="15"/>
      <c r="AE130" s="15"/>
      <c r="AF130" s="15"/>
      <c r="AG130" s="15"/>
      <c r="AH130" s="15"/>
      <c r="AI130" s="15"/>
      <c r="AJ130" s="16"/>
    </row>
    <row r="131" customFormat="false" ht="13.8" hidden="false" customHeight="false" outlineLevel="0" collapsed="false">
      <c r="A131" s="15"/>
      <c r="B131" s="14"/>
      <c r="C131" s="14"/>
      <c r="D131" s="30" t="n">
        <f aca="false">([1]generell!$C$2-C131)/[1]generell!$G$8*[1]generell!$F$9+1</f>
        <v>2544.14336088946</v>
      </c>
      <c r="E131" s="30" t="n">
        <f aca="false">(B131-[1]generell!$B$5)/[1]generell!$G$10*[1]generell!$F$11+1</f>
        <v>-664.886979371647</v>
      </c>
      <c r="M131" s="15"/>
      <c r="N131" s="15"/>
      <c r="O131" s="15"/>
      <c r="S131" s="15"/>
      <c r="T131" s="15"/>
      <c r="U131" s="15"/>
      <c r="Y131" s="15"/>
      <c r="Z131" s="15"/>
      <c r="AA131" s="15"/>
      <c r="AB131" s="15"/>
      <c r="AC131" s="15"/>
      <c r="AE131" s="15"/>
      <c r="AF131" s="15"/>
      <c r="AG131" s="15"/>
      <c r="AH131" s="15"/>
      <c r="AI131" s="15"/>
      <c r="AJ131" s="16"/>
    </row>
    <row r="132" customFormat="false" ht="13.8" hidden="false" customHeight="false" outlineLevel="0" collapsed="false">
      <c r="B132" s="14"/>
      <c r="C132" s="14"/>
      <c r="D132" s="30" t="n">
        <f aca="false">([1]generell!$C$2-C132)/[1]generell!$G$8*[1]generell!$F$9+1</f>
        <v>2544.14336088946</v>
      </c>
      <c r="E132" s="30" t="n">
        <f aca="false">(B132-[1]generell!$B$5)/[1]generell!$G$10*[1]generell!$F$11+1</f>
        <v>-664.886979371647</v>
      </c>
    </row>
    <row r="133" customFormat="false" ht="13.8" hidden="false" customHeight="false" outlineLevel="0" collapsed="false">
      <c r="A133" s="15"/>
      <c r="B133" s="14"/>
      <c r="C133" s="14"/>
      <c r="D133" s="30" t="n">
        <f aca="false">([1]generell!$C$2-C133)/[1]generell!$G$8*[1]generell!$F$9+1</f>
        <v>2544.14336088946</v>
      </c>
      <c r="E133" s="30" t="n">
        <f aca="false">(B133-[1]generell!$B$5)/[1]generell!$G$10*[1]generell!$F$11+1</f>
        <v>-664.886979371647</v>
      </c>
      <c r="M133" s="15"/>
      <c r="N133" s="15"/>
      <c r="S133" s="15"/>
      <c r="T133" s="15"/>
      <c r="Y133" s="15"/>
      <c r="Z133" s="15"/>
      <c r="AA133" s="15"/>
      <c r="AB133" s="15"/>
      <c r="AC133" s="15"/>
      <c r="AE133" s="15"/>
      <c r="AF133" s="15"/>
      <c r="AG133" s="15"/>
      <c r="AH133" s="15"/>
      <c r="AI133" s="15"/>
    </row>
    <row r="134" customFormat="false" ht="13.8" hidden="false" customHeight="false" outlineLevel="0" collapsed="false">
      <c r="B134" s="14"/>
      <c r="C134" s="14"/>
      <c r="D134" s="30" t="n">
        <f aca="false">([1]generell!$C$2-C134)/[1]generell!$G$8*[1]generell!$F$9+1</f>
        <v>2544.14336088946</v>
      </c>
      <c r="E134" s="30" t="n">
        <f aca="false">(B134-[1]generell!$B$5)/[1]generell!$G$10*[1]generell!$F$11+1</f>
        <v>-664.886979371647</v>
      </c>
    </row>
    <row r="135" customFormat="false" ht="13.8" hidden="false" customHeight="false" outlineLevel="0" collapsed="false">
      <c r="B135" s="14"/>
      <c r="C135" s="14"/>
      <c r="D135" s="30" t="n">
        <f aca="false">([1]generell!$C$2-C135)/[1]generell!$G$8*[1]generell!$F$9+1</f>
        <v>2544.14336088946</v>
      </c>
      <c r="E135" s="30" t="n">
        <f aca="false">(B135-[1]generell!$B$5)/[1]generell!$G$10*[1]generell!$F$11+1</f>
        <v>-664.886979371647</v>
      </c>
    </row>
    <row r="136" customFormat="false" ht="13.8" hidden="false" customHeight="false" outlineLevel="0" collapsed="false">
      <c r="A136" s="15"/>
      <c r="B136" s="14"/>
      <c r="C136" s="14"/>
      <c r="D136" s="30" t="n">
        <f aca="false">([1]generell!$C$2-C136)/[1]generell!$G$8*[1]generell!$F$9+1</f>
        <v>2544.14336088946</v>
      </c>
      <c r="E136" s="30" t="n">
        <f aca="false">(B136-[1]generell!$B$5)/[1]generell!$G$10*[1]generell!$F$11+1</f>
        <v>-664.886979371647</v>
      </c>
      <c r="M136" s="15"/>
      <c r="S136" s="15"/>
      <c r="Y136" s="15"/>
      <c r="Z136" s="15"/>
      <c r="AA136" s="15"/>
      <c r="AB136" s="15"/>
      <c r="AC136" s="15"/>
      <c r="AD136" s="17"/>
      <c r="AE136" s="15"/>
      <c r="AF136" s="15"/>
      <c r="AG136" s="15"/>
      <c r="AH136" s="15"/>
      <c r="AI136" s="15"/>
      <c r="AN136" s="15"/>
    </row>
    <row r="137" customFormat="false" ht="13.8" hidden="false" customHeight="false" outlineLevel="0" collapsed="false">
      <c r="B137" s="14"/>
      <c r="C137" s="14"/>
      <c r="D137" s="30" t="n">
        <f aca="false">([1]generell!$C$2-C137)/[1]generell!$G$8*[1]generell!$F$9+1</f>
        <v>2544.14336088946</v>
      </c>
      <c r="E137" s="30" t="n">
        <f aca="false">(B137-[1]generell!$B$5)/[1]generell!$G$10*[1]generell!$F$11+1</f>
        <v>-664.886979371647</v>
      </c>
    </row>
    <row r="138" customFormat="false" ht="13.8" hidden="false" customHeight="false" outlineLevel="0" collapsed="false">
      <c r="A138" s="15"/>
      <c r="B138" s="14"/>
      <c r="C138" s="14"/>
      <c r="D138" s="30" t="n">
        <f aca="false">([1]generell!$C$2-C138)/[1]generell!$G$8*[1]generell!$F$9+1</f>
        <v>2544.14336088946</v>
      </c>
      <c r="E138" s="30" t="n">
        <f aca="false">(B138-[1]generell!$B$5)/[1]generell!$G$10*[1]generell!$F$11+1</f>
        <v>-664.886979371647</v>
      </c>
      <c r="M138" s="15"/>
      <c r="N138" s="15"/>
      <c r="S138" s="15"/>
      <c r="T138" s="15"/>
      <c r="Y138" s="15"/>
      <c r="Z138" s="15"/>
      <c r="AA138" s="15"/>
      <c r="AB138" s="15"/>
      <c r="AC138" s="15"/>
      <c r="AE138" s="15"/>
      <c r="AF138" s="15"/>
      <c r="AG138" s="15"/>
      <c r="AH138" s="15"/>
      <c r="AI138" s="15"/>
      <c r="AJ138" s="16"/>
      <c r="AK138" s="15"/>
      <c r="AL138" s="15"/>
    </row>
    <row r="139" customFormat="false" ht="13.8" hidden="false" customHeight="false" outlineLevel="0" collapsed="false">
      <c r="A139" s="15"/>
      <c r="B139" s="14"/>
      <c r="C139" s="14"/>
      <c r="D139" s="30" t="n">
        <f aca="false">([1]generell!$C$2-C139)/[1]generell!$G$8*[1]generell!$F$9+1</f>
        <v>2544.14336088946</v>
      </c>
      <c r="E139" s="30" t="n">
        <f aca="false">(B139-[1]generell!$B$5)/[1]generell!$G$10*[1]generell!$F$11+1</f>
        <v>-664.886979371647</v>
      </c>
      <c r="M139" s="15"/>
      <c r="N139" s="15"/>
      <c r="S139" s="15"/>
      <c r="T139" s="15"/>
      <c r="Y139" s="15"/>
      <c r="Z139" s="15"/>
      <c r="AA139" s="15"/>
      <c r="AB139" s="15"/>
      <c r="AC139" s="15"/>
      <c r="AE139" s="15"/>
      <c r="AF139" s="15"/>
      <c r="AG139" s="15"/>
      <c r="AH139" s="15"/>
      <c r="AI139" s="15"/>
      <c r="AJ139" s="16"/>
    </row>
    <row r="140" customFormat="false" ht="13.8" hidden="false" customHeight="false" outlineLevel="0" collapsed="false">
      <c r="A140" s="15"/>
      <c r="B140" s="14"/>
      <c r="C140" s="14"/>
      <c r="D140" s="30" t="n">
        <f aca="false">([1]generell!$C$2-C140)/[1]generell!$G$8*[1]generell!$F$9+1</f>
        <v>2544.14336088946</v>
      </c>
      <c r="E140" s="30" t="n">
        <f aca="false">(B140-[1]generell!$B$5)/[1]generell!$G$10*[1]generell!$F$11+1</f>
        <v>-664.886979371647</v>
      </c>
      <c r="M140" s="15"/>
      <c r="N140" s="15"/>
      <c r="S140" s="15"/>
      <c r="T140" s="15"/>
      <c r="Y140" s="15"/>
      <c r="Z140" s="15"/>
      <c r="AA140" s="15"/>
      <c r="AB140" s="15"/>
      <c r="AC140" s="15"/>
      <c r="AE140" s="15"/>
      <c r="AF140" s="15"/>
      <c r="AG140" s="15"/>
      <c r="AH140" s="15"/>
      <c r="AI140" s="15"/>
      <c r="AJ140" s="16"/>
    </row>
    <row r="141" customFormat="false" ht="13.8" hidden="false" customHeight="false" outlineLevel="0" collapsed="false">
      <c r="A141" s="15"/>
      <c r="B141" s="14"/>
      <c r="C141" s="14"/>
      <c r="D141" s="30" t="n">
        <f aca="false">([1]generell!$C$2-C141)/[1]generell!$G$8*[1]generell!$F$9+1</f>
        <v>2544.14336088946</v>
      </c>
      <c r="E141" s="30" t="n">
        <f aca="false">(B141-[1]generell!$B$5)/[1]generell!$G$10*[1]generell!$F$11+1</f>
        <v>-664.886979371647</v>
      </c>
      <c r="M141" s="15"/>
      <c r="N141" s="15"/>
      <c r="S141" s="15"/>
      <c r="T141" s="15"/>
      <c r="Y141" s="15"/>
      <c r="Z141" s="15"/>
      <c r="AA141" s="15"/>
      <c r="AB141" s="15"/>
      <c r="AC141" s="15"/>
      <c r="AE141" s="15"/>
      <c r="AF141" s="15"/>
      <c r="AG141" s="15"/>
      <c r="AH141" s="15"/>
      <c r="AI141" s="15"/>
      <c r="AJ141" s="16"/>
    </row>
    <row r="142" customFormat="false" ht="13.8" hidden="false" customHeight="false" outlineLevel="0" collapsed="false">
      <c r="A142" s="15"/>
      <c r="B142" s="14"/>
      <c r="C142" s="14"/>
      <c r="D142" s="30" t="n">
        <f aca="false">([1]generell!$C$2-C142)/[1]generell!$G$8*[1]generell!$F$9+1</f>
        <v>2544.14336088946</v>
      </c>
      <c r="E142" s="30" t="n">
        <f aca="false">(B142-[1]generell!$B$5)/[1]generell!$G$10*[1]generell!$F$11+1</f>
        <v>-664.886979371647</v>
      </c>
      <c r="M142" s="15"/>
      <c r="N142" s="15"/>
      <c r="S142" s="15"/>
      <c r="T142" s="15"/>
      <c r="Y142" s="15"/>
      <c r="Z142" s="15"/>
      <c r="AA142" s="15"/>
      <c r="AB142" s="15"/>
      <c r="AC142" s="15"/>
      <c r="AE142" s="15"/>
      <c r="AF142" s="15"/>
      <c r="AG142" s="15"/>
      <c r="AH142" s="15"/>
      <c r="AI142" s="15"/>
      <c r="AJ142" s="16"/>
    </row>
    <row r="143" customFormat="false" ht="13.8" hidden="false" customHeight="false" outlineLevel="0" collapsed="false">
      <c r="A143" s="15"/>
      <c r="B143" s="14"/>
      <c r="C143" s="14"/>
      <c r="D143" s="30" t="n">
        <f aca="false">([1]generell!$C$2-C143)/[1]generell!$G$8*[1]generell!$F$9+1</f>
        <v>2544.14336088946</v>
      </c>
      <c r="E143" s="30" t="n">
        <f aca="false">(B143-[1]generell!$B$5)/[1]generell!$G$10*[1]generell!$F$11+1</f>
        <v>-664.886979371647</v>
      </c>
      <c r="M143" s="15"/>
      <c r="N143" s="15"/>
      <c r="S143" s="15"/>
      <c r="T143" s="15"/>
      <c r="Y143" s="15"/>
      <c r="Z143" s="15"/>
      <c r="AA143" s="15"/>
      <c r="AB143" s="15"/>
      <c r="AC143" s="15"/>
      <c r="AE143" s="15"/>
      <c r="AF143" s="15"/>
      <c r="AG143" s="15"/>
      <c r="AH143" s="15"/>
      <c r="AI143" s="15"/>
      <c r="AJ143" s="16"/>
    </row>
    <row r="144" customFormat="false" ht="13.8" hidden="false" customHeight="false" outlineLevel="0" collapsed="false">
      <c r="B144" s="14"/>
      <c r="C144" s="14"/>
      <c r="D144" s="30" t="n">
        <f aca="false">([1]generell!$C$2-C144)/[1]generell!$G$8*[1]generell!$F$9+1</f>
        <v>2544.14336088946</v>
      </c>
      <c r="E144" s="30" t="n">
        <f aca="false">(B144-[1]generell!$B$5)/[1]generell!$G$10*[1]generell!$F$11+1</f>
        <v>-664.886979371647</v>
      </c>
    </row>
    <row r="145" customFormat="false" ht="13.8" hidden="false" customHeight="false" outlineLevel="0" collapsed="false">
      <c r="A145" s="15"/>
      <c r="B145" s="14"/>
      <c r="C145" s="14"/>
      <c r="D145" s="30" t="n">
        <f aca="false">([1]generell!$C$2-C145)/[1]generell!$G$8*[1]generell!$F$9+1</f>
        <v>2544.14336088946</v>
      </c>
      <c r="E145" s="30" t="n">
        <f aca="false">(B145-[1]generell!$B$5)/[1]generell!$G$10*[1]generell!$F$11+1</f>
        <v>-664.886979371647</v>
      </c>
      <c r="M145" s="15"/>
      <c r="N145" s="15"/>
      <c r="S145" s="15"/>
      <c r="T145" s="15"/>
      <c r="Y145" s="15"/>
      <c r="Z145" s="15"/>
      <c r="AA145" s="15"/>
      <c r="AB145" s="15"/>
      <c r="AC145" s="15"/>
      <c r="AE145" s="15"/>
      <c r="AF145" s="15"/>
      <c r="AG145" s="15"/>
      <c r="AH145" s="15"/>
      <c r="AI145" s="15"/>
      <c r="AJ145" s="16"/>
      <c r="AK145" s="15"/>
      <c r="AL145" s="15"/>
    </row>
    <row r="146" customFormat="false" ht="13.8" hidden="false" customHeight="false" outlineLevel="0" collapsed="false">
      <c r="A146" s="15"/>
      <c r="B146" s="14"/>
      <c r="C146" s="14"/>
      <c r="D146" s="30" t="n">
        <f aca="false">([1]generell!$C$2-C146)/[1]generell!$G$8*[1]generell!$F$9+1</f>
        <v>2544.14336088946</v>
      </c>
      <c r="E146" s="30" t="n">
        <f aca="false">(B146-[1]generell!$B$5)/[1]generell!$G$10*[1]generell!$F$11+1</f>
        <v>-664.886979371647</v>
      </c>
      <c r="M146" s="15"/>
      <c r="N146" s="15"/>
      <c r="S146" s="15"/>
      <c r="T146" s="15"/>
      <c r="Y146" s="15"/>
      <c r="Z146" s="15"/>
      <c r="AA146" s="15"/>
      <c r="AB146" s="15"/>
      <c r="AC146" s="15"/>
      <c r="AE146" s="15"/>
      <c r="AF146" s="15"/>
      <c r="AG146" s="15"/>
      <c r="AH146" s="15"/>
      <c r="AI146" s="15"/>
      <c r="AJ146" s="16"/>
    </row>
    <row r="147" customFormat="false" ht="13.8" hidden="false" customHeight="false" outlineLevel="0" collapsed="false">
      <c r="A147" s="15"/>
      <c r="B147" s="14"/>
      <c r="C147" s="14"/>
      <c r="D147" s="30" t="n">
        <f aca="false">([1]generell!$C$2-C147)/[1]generell!$G$8*[1]generell!$F$9+1</f>
        <v>2544.14336088946</v>
      </c>
      <c r="E147" s="30" t="n">
        <f aca="false">(B147-[1]generell!$B$5)/[1]generell!$G$10*[1]generell!$F$11+1</f>
        <v>-664.886979371647</v>
      </c>
      <c r="M147" s="15"/>
      <c r="N147" s="15"/>
      <c r="S147" s="15"/>
      <c r="T147" s="15"/>
      <c r="Y147" s="15"/>
      <c r="Z147" s="15"/>
      <c r="AA147" s="15"/>
      <c r="AB147" s="15"/>
      <c r="AC147" s="15"/>
      <c r="AE147" s="15"/>
      <c r="AF147" s="15"/>
      <c r="AG147" s="15"/>
      <c r="AH147" s="15"/>
      <c r="AI147" s="15"/>
      <c r="AJ147" s="16"/>
    </row>
    <row r="148" customFormat="false" ht="13.8" hidden="false" customHeight="false" outlineLevel="0" collapsed="false">
      <c r="A148" s="15"/>
      <c r="B148" s="14"/>
      <c r="C148" s="14"/>
      <c r="D148" s="30" t="n">
        <f aca="false">([1]generell!$C$2-C148)/[1]generell!$G$8*[1]generell!$F$9+1</f>
        <v>2544.14336088946</v>
      </c>
      <c r="E148" s="30" t="n">
        <f aca="false">(B148-[1]generell!$B$5)/[1]generell!$G$10*[1]generell!$F$11+1</f>
        <v>-664.886979371647</v>
      </c>
      <c r="M148" s="15"/>
      <c r="N148" s="15"/>
      <c r="S148" s="15"/>
      <c r="T148" s="15"/>
      <c r="Y148" s="15"/>
      <c r="Z148" s="15"/>
      <c r="AA148" s="15"/>
      <c r="AB148" s="15"/>
      <c r="AC148" s="15"/>
      <c r="AE148" s="15"/>
      <c r="AF148" s="15"/>
      <c r="AG148" s="15"/>
      <c r="AH148" s="15"/>
      <c r="AI148" s="15"/>
      <c r="AJ148" s="16"/>
    </row>
    <row r="149" customFormat="false" ht="13.8" hidden="false" customHeight="false" outlineLevel="0" collapsed="false">
      <c r="A149" s="15"/>
      <c r="B149" s="14"/>
      <c r="C149" s="14"/>
      <c r="D149" s="30" t="n">
        <f aca="false">([1]generell!$C$2-C149)/[1]generell!$G$8*[1]generell!$F$9+1</f>
        <v>2544.14336088946</v>
      </c>
      <c r="E149" s="30" t="n">
        <f aca="false">(B149-[1]generell!$B$5)/[1]generell!$G$10*[1]generell!$F$11+1</f>
        <v>-664.886979371647</v>
      </c>
      <c r="M149" s="15"/>
      <c r="N149" s="15"/>
      <c r="S149" s="15"/>
      <c r="T149" s="15"/>
      <c r="Y149" s="15"/>
      <c r="Z149" s="15"/>
      <c r="AA149" s="15"/>
      <c r="AB149" s="15"/>
      <c r="AC149" s="15"/>
      <c r="AE149" s="15"/>
      <c r="AF149" s="15"/>
      <c r="AG149" s="15"/>
      <c r="AH149" s="15"/>
      <c r="AI149" s="15"/>
      <c r="AJ149" s="16"/>
    </row>
    <row r="150" customFormat="false" ht="13.8" hidden="false" customHeight="false" outlineLevel="0" collapsed="false">
      <c r="B150" s="14"/>
      <c r="C150" s="14"/>
      <c r="D150" s="30" t="n">
        <f aca="false">([1]generell!$C$2-C150)/[1]generell!$G$8*[1]generell!$F$9+1</f>
        <v>2544.14336088946</v>
      </c>
      <c r="E150" s="30" t="n">
        <f aca="false">(B150-[1]generell!$B$5)/[1]generell!$G$10*[1]generell!$F$11+1</f>
        <v>-664.886979371647</v>
      </c>
    </row>
    <row r="1048576" customFormat="false" ht="12.8" hidden="false" customHeight="false" outlineLevel="0" collapsed="false"/>
  </sheetData>
  <mergeCells count="6">
    <mergeCell ref="F1:I1"/>
    <mergeCell ref="M1:P1"/>
    <mergeCell ref="S1:V1"/>
    <mergeCell ref="Y1:AB1"/>
    <mergeCell ref="AE1:AH1"/>
    <mergeCell ref="AK1:A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2017-04-12T08:52:45Z</dcterms:created>
  <dc:creator>Katharina Prochazka</dc:creator>
  <dc:description/>
  <dc:language>en-US</dc:language>
  <cp:lastModifiedBy/>
  <dcterms:modified xsi:type="dcterms:W3CDTF">2019-07-10T17:11:29Z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