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0"/>
  </bookViews>
  <sheets>
    <sheet name="Simulador de FIIs" sheetId="1" r:id="rId1"/>
    <sheet name="Tabela de Dados" sheetId="2" state="hidden" r:id="rId2"/>
  </sheets>
  <definedNames>
    <definedName name="aporte">'Simulador de FIIs'!$D$20</definedName>
    <definedName name="patrimonio">'Simulador de FIIs'!$D$23</definedName>
    <definedName name="qtd_anos">'Simulador de FIIs'!$D$21</definedName>
    <definedName name="rendimento_carteira">'Simulador de FIIs'!$D$13</definedName>
    <definedName name="salario">'Simulador de FIIs'!$D$12</definedName>
    <definedName name="sugestao_investimento">'Simulador de FIIs'!$D$14</definedName>
    <definedName name="taxa_mensal">'Simulador de FIIs'!$D$22</definedName>
  </definedNames>
  <calcPr calcId="145621"/>
</workbook>
</file>

<file path=xl/calcChain.xml><?xml version="1.0" encoding="utf-8"?>
<calcChain xmlns="http://schemas.openxmlformats.org/spreadsheetml/2006/main">
  <c r="C30" i="1" l="1"/>
  <c r="D30" i="1" s="1"/>
  <c r="D14" i="1"/>
  <c r="A15" i="2" l="1"/>
  <c r="A10" i="2"/>
  <c r="A4" i="2"/>
  <c r="A5" i="2"/>
  <c r="A6" i="2"/>
  <c r="A7" i="2"/>
  <c r="A8" i="2"/>
  <c r="A9" i="2"/>
  <c r="A11" i="2"/>
  <c r="A12" i="2"/>
  <c r="A13" i="2"/>
  <c r="A14" i="2"/>
  <c r="A16" i="2"/>
  <c r="A17" i="2"/>
  <c r="A18" i="2"/>
  <c r="A19" i="2"/>
  <c r="A20" i="2"/>
  <c r="A3" i="2"/>
  <c r="C44" i="1" s="1"/>
  <c r="C40" i="1"/>
  <c r="D23" i="1"/>
  <c r="D24" i="1" s="1"/>
  <c r="C47" i="1" l="1"/>
  <c r="D47" i="1" s="1"/>
  <c r="C46" i="1"/>
  <c r="D46" i="1" s="1"/>
  <c r="C43" i="1"/>
  <c r="D43" i="1" s="1"/>
  <c r="C45" i="1"/>
  <c r="D45" i="1" s="1"/>
  <c r="C48" i="1"/>
  <c r="D48" i="1" s="1"/>
  <c r="D44" i="1"/>
  <c r="D49" i="1" l="1"/>
  <c r="C31" i="1" l="1"/>
  <c r="D31" i="1" s="1"/>
  <c r="C32" i="1"/>
  <c r="D32" i="1" s="1"/>
  <c r="C33" i="1"/>
  <c r="D33" i="1" s="1"/>
  <c r="C34" i="1"/>
  <c r="D34" i="1" s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<sst xmlns="http://schemas.openxmlformats.org/spreadsheetml/2006/main" count="70" uniqueCount="34">
  <si>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</si>
  <si>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</si>
  <si>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</si>
  <si>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</si>
  <si>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</si>
  <si>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</si>
  <si>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</si>
  <si>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</si>
  <si>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</si>
  <si>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</si>
  <si>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</si>
  <si>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</si>
  <si>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</si>
  <si>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</si>
  <si>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Sugestão de Investimento</t>
  </si>
  <si>
    <t>CONFIGURAÇÕES</t>
  </si>
  <si>
    <t>CENÁRIOS</t>
  </si>
  <si>
    <t>Perfil</t>
  </si>
  <si>
    <t>Valor a ser Investido por Mês</t>
  </si>
  <si>
    <t>Tipo de FII</t>
  </si>
  <si>
    <t>Papel</t>
  </si>
  <si>
    <t>Tijolo</t>
  </si>
  <si>
    <t>Pertcentual Sugerido</t>
  </si>
  <si>
    <t>Valores</t>
  </si>
  <si>
    <t>Híbridos</t>
  </si>
  <si>
    <t>FOFs</t>
  </si>
  <si>
    <t>Hotelarias</t>
  </si>
  <si>
    <t>Conservador</t>
  </si>
  <si>
    <t>%</t>
  </si>
  <si>
    <t>Chave</t>
  </si>
  <si>
    <t>Moderado</t>
  </si>
  <si>
    <t>Agressivo</t>
  </si>
  <si>
    <t>Desenvolvimento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</si>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</sst>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[$R$-416]\ #,##0.00;[Red][$R$-416]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7A9F9"/>
        <bgColor indexed="64"/>
      </patternFill>
    </fill>
    <fill>
      <patternFill patternType="solid">
        <fgColor rgb="FF33CCCC"/>
        <bgColor indexed="64"/>
      </patternFill>
    </fill>
  </fills>
  <borders count="42">
    <border>
      <left/>
      <right/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medium">
        <color theme="0" tint="-4.9989318521683403E-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0.499984740745262"/>
      </top>
      <bottom style="medium">
        <color theme="0" tint="-4.9989318521683403E-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4.9989318521683403E-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4.9989318521683403E-2"/>
      </top>
      <bottom/>
      <diagonal/>
    </border>
    <border>
      <left/>
      <right style="medium">
        <color theme="0" tint="-0.499984740745262"/>
      </right>
      <top style="medium">
        <color theme="0" tint="-4.9989318521683403E-2"/>
      </top>
      <bottom/>
      <diagonal/>
    </border>
    <border>
      <left style="thick">
        <color rgb="FF0066CC"/>
      </left>
      <right style="thin">
        <color rgb="FF0066CC"/>
      </right>
      <top style="thick">
        <color rgb="FF0066CC"/>
      </top>
      <bottom/>
      <diagonal/>
    </border>
    <border>
      <left style="thin">
        <color rgb="FF0066CC"/>
      </left>
      <right style="thin">
        <color rgb="FF0066CC"/>
      </right>
      <top style="thick">
        <color rgb="FF0066CC"/>
      </top>
      <bottom/>
      <diagonal/>
    </border>
    <border>
      <left style="thin">
        <color rgb="FF0066CC"/>
      </left>
      <right style="thick">
        <color rgb="FF0066CC"/>
      </right>
      <top style="thick">
        <color rgb="FF0066CC"/>
      </top>
      <bottom/>
      <diagonal/>
    </border>
    <border>
      <left style="thick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ck">
        <color rgb="FF0066CC"/>
      </right>
      <top/>
      <bottom/>
      <diagonal/>
    </border>
    <border>
      <left style="thick">
        <color rgb="FF0066CC"/>
      </left>
      <right style="thin">
        <color rgb="FF0066CC"/>
      </right>
      <top/>
      <bottom style="thick">
        <color rgb="FF0066CC"/>
      </bottom>
      <diagonal/>
    </border>
    <border>
      <left style="thin">
        <color rgb="FF0066CC"/>
      </left>
      <right style="thin">
        <color rgb="FF0066CC"/>
      </right>
      <top/>
      <bottom style="thick">
        <color rgb="FF0066CC"/>
      </bottom>
      <diagonal/>
    </border>
    <border>
      <left style="thin">
        <color rgb="FF0066CC"/>
      </left>
      <right style="thick">
        <color rgb="FF0066CC"/>
      </right>
      <top/>
      <bottom style="thick">
        <color rgb="FF0066CC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0" fillId="5" borderId="34" xfId="0" applyFill="1" applyBorder="1"/>
    <xf numFmtId="0" fontId="0" fillId="5" borderId="35" xfId="0" applyFill="1" applyBorder="1" applyAlignment="1">
      <alignment horizontal="center"/>
    </xf>
    <xf numFmtId="0" fontId="6" fillId="5" borderId="35" xfId="0" applyFont="1" applyFill="1" applyBorder="1" applyAlignment="1">
      <alignment horizontal="center"/>
    </xf>
    <xf numFmtId="9" fontId="6" fillId="5" borderId="36" xfId="0" applyNumberFormat="1" applyFont="1" applyFill="1" applyBorder="1" applyAlignment="1">
      <alignment horizontal="center"/>
    </xf>
    <xf numFmtId="0" fontId="0" fillId="6" borderId="34" xfId="0" applyFill="1" applyBorder="1"/>
    <xf numFmtId="0" fontId="0" fillId="6" borderId="35" xfId="0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9" fontId="6" fillId="6" borderId="36" xfId="0" applyNumberFormat="1" applyFont="1" applyFill="1" applyBorder="1" applyAlignment="1">
      <alignment horizontal="center"/>
    </xf>
    <xf numFmtId="0" fontId="0" fillId="5" borderId="37" xfId="0" applyFill="1" applyBorder="1"/>
    <xf numFmtId="0" fontId="0" fillId="5" borderId="38" xfId="0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9" fontId="6" fillId="5" borderId="39" xfId="0" applyNumberFormat="1" applyFont="1" applyFill="1" applyBorder="1" applyAlignment="1">
      <alignment horizontal="center"/>
    </xf>
    <xf numFmtId="164" fontId="6" fillId="0" borderId="17" xfId="1" applyNumberFormat="1" applyFont="1" applyFill="1" applyBorder="1" applyAlignment="1" applyProtection="1">
      <alignment horizontal="center" vertical="center"/>
      <protection locked="0"/>
    </xf>
    <xf numFmtId="10" fontId="6" fillId="0" borderId="1" xfId="0" applyNumberFormat="1" applyFont="1" applyFill="1" applyBorder="1" applyAlignment="1" applyProtection="1">
      <alignment horizontal="center" vertical="center"/>
      <protection locked="0"/>
    </xf>
    <xf numFmtId="164" fontId="7" fillId="0" borderId="1" xfId="1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0" fontId="7" fillId="0" borderId="1" xfId="2" applyNumberFormat="1" applyFont="1" applyBorder="1" applyAlignment="1" applyProtection="1">
      <alignment horizontal="center" vertical="center"/>
      <protection locked="0"/>
    </xf>
    <xf numFmtId="0" fontId="3" fillId="8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Border="1" applyAlignment="1" applyProtection="1">
      <alignment horizontal="left" vertical="center" indent="3"/>
    </xf>
    <xf numFmtId="164" fontId="6" fillId="0" borderId="0" xfId="1" applyNumberFormat="1" applyFont="1" applyFill="1" applyBorder="1" applyAlignment="1" applyProtection="1">
      <alignment horizontal="center"/>
    </xf>
    <xf numFmtId="10" fontId="6" fillId="0" borderId="0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 indent="3"/>
    </xf>
    <xf numFmtId="165" fontId="9" fillId="0" borderId="0" xfId="0" applyNumberFormat="1" applyFont="1" applyAlignment="1" applyProtection="1"/>
    <xf numFmtId="164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10" fontId="7" fillId="0" borderId="0" xfId="2" applyNumberFormat="1" applyFont="1" applyFill="1" applyBorder="1" applyAlignment="1" applyProtection="1">
      <alignment horizontal="center" vertical="center"/>
    </xf>
    <xf numFmtId="8" fontId="7" fillId="2" borderId="23" xfId="0" applyNumberFormat="1" applyFont="1" applyFill="1" applyBorder="1" applyAlignment="1" applyProtection="1">
      <alignment horizontal="center" vertical="center"/>
    </xf>
    <xf numFmtId="8" fontId="7" fillId="0" borderId="0" xfId="0" applyNumberFormat="1" applyFont="1" applyFill="1" applyBorder="1" applyAlignment="1" applyProtection="1">
      <alignment horizontal="center" vertical="center"/>
    </xf>
    <xf numFmtId="8" fontId="7" fillId="2" borderId="14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indent="3"/>
    </xf>
    <xf numFmtId="0" fontId="4" fillId="0" borderId="0" xfId="0" applyFont="1" applyAlignment="1" applyProtection="1">
      <alignment horizontal="center"/>
    </xf>
    <xf numFmtId="0" fontId="5" fillId="9" borderId="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4" fillId="0" borderId="0" xfId="0" applyFont="1" applyProtection="1"/>
    <xf numFmtId="0" fontId="6" fillId="2" borderId="9" xfId="0" applyFont="1" applyFill="1" applyBorder="1" applyAlignment="1" applyProtection="1">
      <alignment horizontal="left" vertical="center" indent="3"/>
    </xf>
    <xf numFmtId="8" fontId="6" fillId="2" borderId="10" xfId="0" applyNumberFormat="1" applyFont="1" applyFill="1" applyBorder="1" applyAlignment="1" applyProtection="1">
      <alignment horizontal="center" vertical="center"/>
    </xf>
    <xf numFmtId="8" fontId="6" fillId="2" borderId="11" xfId="0" applyNumberFormat="1" applyFont="1" applyFill="1" applyBorder="1" applyAlignment="1" applyProtection="1">
      <alignment horizontal="center" vertical="center"/>
    </xf>
    <xf numFmtId="8" fontId="6" fillId="0" borderId="0" xfId="0" applyNumberFormat="1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left" vertical="center" indent="3"/>
    </xf>
    <xf numFmtId="8" fontId="6" fillId="2" borderId="13" xfId="0" applyNumberFormat="1" applyFont="1" applyFill="1" applyBorder="1" applyAlignment="1" applyProtection="1">
      <alignment horizontal="center" vertical="center"/>
    </xf>
    <xf numFmtId="8" fontId="6" fillId="2" borderId="14" xfId="0" applyNumberFormat="1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vertical="center"/>
    </xf>
    <xf numFmtId="164" fontId="8" fillId="8" borderId="28" xfId="1" applyNumberFormat="1" applyFont="1" applyFill="1" applyBorder="1" applyAlignment="1" applyProtection="1">
      <alignment vertical="center"/>
    </xf>
    <xf numFmtId="164" fontId="8" fillId="0" borderId="0" xfId="1" applyNumberFormat="1" applyFont="1" applyFill="1" applyProtection="1"/>
    <xf numFmtId="0" fontId="7" fillId="2" borderId="29" xfId="0" applyFont="1" applyFill="1" applyBorder="1" applyProtection="1"/>
    <xf numFmtId="164" fontId="7" fillId="2" borderId="26" xfId="0" applyNumberFormat="1" applyFont="1" applyFill="1" applyBorder="1" applyAlignment="1" applyProtection="1">
      <alignment horizontal="center"/>
    </xf>
    <xf numFmtId="0" fontId="6" fillId="2" borderId="30" xfId="0" applyFont="1" applyFill="1" applyBorder="1" applyProtection="1"/>
    <xf numFmtId="0" fontId="6" fillId="0" borderId="0" xfId="0" applyFont="1" applyFill="1" applyBorder="1" applyProtection="1"/>
    <xf numFmtId="0" fontId="6" fillId="0" borderId="27" xfId="0" applyFont="1" applyBorder="1" applyProtection="1"/>
    <xf numFmtId="0" fontId="6" fillId="0" borderId="0" xfId="0" applyFont="1" applyBorder="1" applyProtection="1"/>
    <xf numFmtId="0" fontId="6" fillId="0" borderId="28" xfId="0" applyFont="1" applyBorder="1" applyProtection="1"/>
    <xf numFmtId="0" fontId="6" fillId="0" borderId="0" xfId="0" applyFont="1" applyFill="1" applyProtection="1"/>
    <xf numFmtId="0" fontId="10" fillId="4" borderId="27" xfId="0" applyFont="1" applyFill="1" applyBorder="1" applyAlignment="1" applyProtection="1">
      <alignment horizontal="center"/>
    </xf>
    <xf numFmtId="0" fontId="10" fillId="4" borderId="0" xfId="0" applyFont="1" applyFill="1" applyBorder="1" applyProtection="1"/>
    <xf numFmtId="0" fontId="10" fillId="4" borderId="28" xfId="0" applyFont="1" applyFill="1" applyBorder="1" applyAlignment="1" applyProtection="1">
      <alignment horizontal="center"/>
    </xf>
    <xf numFmtId="0" fontId="7" fillId="0" borderId="0" xfId="0" applyFont="1" applyFill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9" fontId="6" fillId="0" borderId="0" xfId="0" applyNumberFormat="1" applyFont="1" applyBorder="1" applyAlignment="1" applyProtection="1">
      <alignment horizontal="center"/>
    </xf>
    <xf numFmtId="164" fontId="6" fillId="2" borderId="28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Alignment="1" applyProtection="1">
      <alignment horizontal="center"/>
    </xf>
    <xf numFmtId="0" fontId="2" fillId="4" borderId="27" xfId="0" applyFont="1" applyFill="1" applyBorder="1" applyAlignment="1" applyProtection="1">
      <alignment horizontal="center"/>
    </xf>
    <xf numFmtId="0" fontId="2" fillId="4" borderId="0" xfId="0" applyFont="1" applyFill="1" applyBorder="1" applyProtection="1"/>
    <xf numFmtId="164" fontId="10" fillId="4" borderId="28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164" fontId="6" fillId="2" borderId="40" xfId="0" applyNumberFormat="1" applyFont="1" applyFill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left" vertical="center" indent="3"/>
    </xf>
    <xf numFmtId="0" fontId="3" fillId="3" borderId="19" xfId="0" applyFont="1" applyFill="1" applyBorder="1" applyAlignment="1" applyProtection="1">
      <alignment horizontal="left" vertical="center" indent="3"/>
    </xf>
    <xf numFmtId="0" fontId="3" fillId="3" borderId="16" xfId="0" applyFont="1" applyFill="1" applyBorder="1" applyAlignment="1" applyProtection="1">
      <alignment horizontal="left" vertical="center" indent="3"/>
    </xf>
    <xf numFmtId="164" fontId="9" fillId="0" borderId="0" xfId="1" applyNumberFormat="1" applyFont="1" applyFill="1" applyAlignment="1" applyProtection="1">
      <alignment horizontal="center"/>
    </xf>
    <xf numFmtId="0" fontId="3" fillId="9" borderId="4" xfId="0" applyFont="1" applyFill="1" applyBorder="1" applyAlignment="1" applyProtection="1">
      <alignment horizontal="left" vertical="center" indent="3"/>
    </xf>
    <xf numFmtId="0" fontId="3" fillId="9" borderId="5" xfId="0" applyFont="1" applyFill="1" applyBorder="1" applyAlignment="1" applyProtection="1">
      <alignment horizontal="left" vertical="center" indent="3"/>
    </xf>
    <xf numFmtId="0" fontId="6" fillId="2" borderId="7" xfId="0" applyFont="1" applyFill="1" applyBorder="1" applyAlignment="1" applyProtection="1">
      <alignment horizontal="left" vertical="center" indent="3"/>
    </xf>
    <xf numFmtId="0" fontId="6" fillId="2" borderId="18" xfId="0" applyFont="1" applyFill="1" applyBorder="1" applyAlignment="1" applyProtection="1">
      <alignment horizontal="left" vertical="center" indent="3"/>
    </xf>
    <xf numFmtId="0" fontId="6" fillId="2" borderId="8" xfId="0" applyFont="1" applyFill="1" applyBorder="1" applyAlignment="1" applyProtection="1">
      <alignment horizontal="left" vertical="center" indent="3"/>
    </xf>
    <xf numFmtId="0" fontId="6" fillId="2" borderId="41" xfId="0" applyFont="1" applyFill="1" applyBorder="1" applyAlignment="1" applyProtection="1">
      <alignment horizontal="left" vertical="center" indent="3"/>
    </xf>
    <xf numFmtId="0" fontId="3" fillId="9" borderId="2" xfId="0" applyFont="1" applyFill="1" applyBorder="1" applyAlignment="1" applyProtection="1">
      <alignment horizontal="left" vertical="center" indent="3"/>
    </xf>
    <xf numFmtId="0" fontId="3" fillId="9" borderId="20" xfId="0" applyFont="1" applyFill="1" applyBorder="1" applyAlignment="1" applyProtection="1">
      <alignment horizontal="left" vertical="center" indent="3"/>
    </xf>
    <xf numFmtId="0" fontId="3" fillId="9" borderId="3" xfId="0" applyFont="1" applyFill="1" applyBorder="1" applyAlignment="1" applyProtection="1">
      <alignment horizontal="left" vertical="center" indent="3"/>
    </xf>
    <xf numFmtId="0" fontId="7" fillId="2" borderId="12" xfId="0" applyFont="1" applyFill="1" applyBorder="1" applyAlignment="1" applyProtection="1">
      <alignment horizontal="left" vertical="center" indent="3"/>
    </xf>
    <xf numFmtId="0" fontId="7" fillId="2" borderId="13" xfId="0" applyFont="1" applyFill="1" applyBorder="1" applyAlignment="1" applyProtection="1">
      <alignment horizontal="left" vertical="center" indent="3"/>
    </xf>
    <xf numFmtId="0" fontId="7" fillId="2" borderId="21" xfId="0" applyFont="1" applyFill="1" applyBorder="1" applyAlignment="1" applyProtection="1">
      <alignment horizontal="left" vertical="center" indent="3"/>
    </xf>
    <xf numFmtId="0" fontId="7" fillId="2" borderId="22" xfId="0" applyFont="1" applyFill="1" applyBorder="1" applyAlignment="1" applyProtection="1">
      <alignment horizontal="left" vertical="center" indent="3"/>
    </xf>
    <xf numFmtId="0" fontId="6" fillId="0" borderId="24" xfId="0" applyFont="1" applyBorder="1" applyAlignment="1" applyProtection="1">
      <alignment horizontal="left" vertical="center" indent="3"/>
    </xf>
    <xf numFmtId="0" fontId="6" fillId="0" borderId="25" xfId="0" applyFont="1" applyBorder="1" applyAlignment="1" applyProtection="1">
      <alignment horizontal="left" vertical="center" indent="3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3CCCC"/>
      <color rgb="FF77A9F9"/>
      <color rgb="FF0066CC"/>
      <color rgb="FF00FFFF"/>
      <color rgb="FF66FFCC"/>
      <color rgb="FF3399FF"/>
      <color rgb="FF00CCFF"/>
      <color rgb="FFFF99CC"/>
      <color rgb="FFCC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93779734241654E-2"/>
          <c:y val="5.2308715752036841E-2"/>
          <c:w val="0.48901778049140554"/>
          <c:h val="0.762896525270649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CC"/>
              </a:solidFill>
            </c:spPr>
          </c:dPt>
          <c:dPt>
            <c:idx val="1"/>
            <c:bubble3D val="0"/>
            <c:spPr>
              <a:solidFill>
                <a:srgbClr val="FF99CC"/>
              </a:solidFill>
            </c:spPr>
          </c:dPt>
          <c:dPt>
            <c:idx val="2"/>
            <c:bubble3D val="0"/>
            <c:spPr>
              <a:solidFill>
                <a:srgbClr val="9999FF"/>
              </a:solidFill>
            </c:spPr>
          </c:dPt>
          <c:dPt>
            <c:idx val="3"/>
            <c:bubble3D val="0"/>
            <c:spPr>
              <a:solidFill>
                <a:srgbClr val="0066CC"/>
              </a:solidFill>
            </c:spPr>
          </c:dPt>
          <c:dPt>
            <c:idx val="4"/>
            <c:bubble3D val="0"/>
            <c:spPr>
              <a:solidFill>
                <a:srgbClr val="3399FF"/>
              </a:solidFill>
            </c:spPr>
          </c:dPt>
          <c:dPt>
            <c:idx val="5"/>
            <c:bubble3D val="0"/>
            <c:spPr>
              <a:solidFill>
                <a:srgbClr val="00CCFF"/>
              </a:solidFill>
            </c:spPr>
          </c:dPt>
          <c:dLbls>
            <c:txPr>
              <a:bodyPr/>
              <a:lstStyle/>
              <a:p>
                <a:pPr>
                  <a:defRPr sz="1200" b="1" baseline="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'Simulador de FIIs'!$B$43:$B$48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FIIs'!$C$43:$C$48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</c:numCache>
            </c:numRef>
          </c:val>
        </c:ser>
        <c:ser>
          <c:idx val="1"/>
          <c:order val="1"/>
          <c:cat>
            <c:strRef>
              <c:f>'Simulador de FIIs'!$B$43:$B$48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FIIs'!$D$43:$D$48</c:f>
              <c:numCache>
                <c:formatCode>"R$"\ #,##0.00;[Red]"R$"\ #,##0.00</c:formatCode>
                <c:ptCount val="6"/>
                <c:pt idx="0">
                  <c:v>3600</c:v>
                </c:pt>
                <c:pt idx="1">
                  <c:v>5400</c:v>
                </c:pt>
                <c:pt idx="2">
                  <c:v>2700</c:v>
                </c:pt>
                <c:pt idx="3">
                  <c:v>1800</c:v>
                </c:pt>
                <c:pt idx="4">
                  <c:v>2160</c:v>
                </c:pt>
                <c:pt idx="5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'Simulador de FIIs'!$D$29</c:f>
              <c:strCache>
                <c:ptCount val="1"/>
                <c:pt idx="0">
                  <c:v>Dividendo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numRef>
              <c:f>'Simulador de FIIs'!$A$30:$A$34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'Simulador de FIIs'!$D$30:$D$34</c:f>
              <c:numCache>
                <c:formatCode>"R$"#,##0.00_);[Red]\("R$"#,##0.00\)</c:formatCode>
                <c:ptCount val="5"/>
                <c:pt idx="0">
                  <c:v>2909.6824386609596</c:v>
                </c:pt>
                <c:pt idx="1">
                  <c:v>8792.0280287501937</c:v>
                </c:pt>
                <c:pt idx="2">
                  <c:v>24669.867102847202</c:v>
                </c:pt>
                <c:pt idx="3">
                  <c:v>105128.28230230747</c:v>
                </c:pt>
                <c:pt idx="4">
                  <c:v>367535.7184437699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59104"/>
        <c:axId val="202981376"/>
      </c:barChart>
      <c:catAx>
        <c:axId val="2029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81376"/>
        <c:crosses val="autoZero"/>
        <c:auto val="1"/>
        <c:lblAlgn val="ctr"/>
        <c:lblOffset val="100"/>
        <c:noMultiLvlLbl val="0"/>
      </c:catAx>
      <c:valAx>
        <c:axId val="202981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&quot;R$&quot;\ #,##0.00;[Red]&quot;R$&quot;\ #,##0.00" sourceLinked="0"/>
        <c:majorTickMark val="out"/>
        <c:minorTickMark val="none"/>
        <c:tickLblPos val="nextTo"/>
        <c:crossAx val="202959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114300</xdr:rowOff>
    </xdr:from>
    <xdr:to>
      <xdr:col>9</xdr:col>
      <xdr:colOff>371475</xdr:colOff>
      <xdr:row>6</xdr:row>
      <xdr:rowOff>123826</xdr:rowOff>
    </xdr:to>
    <xdr:sp macro="" textlink="">
      <xdr:nvSpPr>
        <xdr:cNvPr id="2" name="Retângulo de cantos arredondados 1"/>
        <xdr:cNvSpPr/>
      </xdr:nvSpPr>
      <xdr:spPr>
        <a:xfrm>
          <a:off x="190500" y="114300"/>
          <a:ext cx="11115675" cy="771526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5</xdr:col>
      <xdr:colOff>838200</xdr:colOff>
      <xdr:row>37</xdr:row>
      <xdr:rowOff>38100</xdr:rowOff>
    </xdr:from>
    <xdr:to>
      <xdr:col>8</xdr:col>
      <xdr:colOff>85725</xdr:colOff>
      <xdr:row>49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201576</xdr:colOff>
      <xdr:row>25</xdr:row>
      <xdr:rowOff>193380</xdr:rowOff>
    </xdr:from>
    <xdr:to>
      <xdr:col>9</xdr:col>
      <xdr:colOff>96801</xdr:colOff>
      <xdr:row>34</xdr:row>
      <xdr:rowOff>174883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191694</xdr:colOff>
      <xdr:row>10</xdr:row>
      <xdr:rowOff>69753</xdr:rowOff>
    </xdr:from>
    <xdr:to>
      <xdr:col>6</xdr:col>
      <xdr:colOff>2136808</xdr:colOff>
      <xdr:row>12</xdr:row>
      <xdr:rowOff>78353</xdr:rowOff>
    </xdr:to>
    <xdr:sp macro="" textlink="">
      <xdr:nvSpPr>
        <xdr:cNvPr id="14" name="CaixaDeTexto 13"/>
        <xdr:cNvSpPr txBox="1"/>
      </xdr:nvSpPr>
      <xdr:spPr>
        <a:xfrm>
          <a:off x="7900299" y="2151962"/>
          <a:ext cx="1945114" cy="562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3000" b="1">
              <a:solidFill>
                <a:schemeClr val="bg1"/>
              </a:solidFill>
            </a:rPr>
            <a:t>Salário</a:t>
          </a:r>
        </a:p>
      </xdr:txBody>
    </xdr:sp>
    <xdr:clientData/>
  </xdr:twoCellAnchor>
  <xdr:twoCellAnchor>
    <xdr:from>
      <xdr:col>5</xdr:col>
      <xdr:colOff>1457513</xdr:colOff>
      <xdr:row>18</xdr:row>
      <xdr:rowOff>57263</xdr:rowOff>
    </xdr:from>
    <xdr:to>
      <xdr:col>7</xdr:col>
      <xdr:colOff>323732</xdr:colOff>
      <xdr:row>20</xdr:row>
      <xdr:rowOff>135408</xdr:rowOff>
    </xdr:to>
    <xdr:sp macro="" textlink="">
      <xdr:nvSpPr>
        <xdr:cNvPr id="17" name="CaixaDeTexto 16"/>
        <xdr:cNvSpPr txBox="1"/>
      </xdr:nvSpPr>
      <xdr:spPr>
        <a:xfrm>
          <a:off x="7538007" y="4133077"/>
          <a:ext cx="2698370" cy="665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3000" b="1">
              <a:solidFill>
                <a:schemeClr val="bg1"/>
              </a:solidFill>
            </a:rPr>
            <a:t>Aporte Mesal</a:t>
          </a:r>
        </a:p>
      </xdr:txBody>
    </xdr:sp>
    <xdr:clientData/>
  </xdr:twoCellAnchor>
  <xdr:oneCellAnchor>
    <xdr:from>
      <xdr:col>1</xdr:col>
      <xdr:colOff>986021</xdr:colOff>
      <xdr:row>1</xdr:row>
      <xdr:rowOff>116751</xdr:rowOff>
    </xdr:from>
    <xdr:ext cx="8743805" cy="937629"/>
    <xdr:sp macro="" textlink="">
      <xdr:nvSpPr>
        <xdr:cNvPr id="18" name="Retângulo 17"/>
        <xdr:cNvSpPr/>
      </xdr:nvSpPr>
      <xdr:spPr>
        <a:xfrm>
          <a:off x="1307213" y="305036"/>
          <a:ext cx="8743805" cy="937629"/>
        </a:xfrm>
        <a:prstGeom prst="rect">
          <a:avLst/>
        </a:prstGeom>
        <a:noFill/>
        <a:effectLst>
          <a:innerShdw blurRad="63500" dist="50800" dir="5400000">
            <a:prstClr val="black">
              <a:alpha val="50000"/>
            </a:prstClr>
          </a:innerShdw>
        </a:effectLst>
      </xdr:spPr>
      <xdr:txBody>
        <a:bodyPr wrap="none" lIns="91440" tIns="45720" rIns="91440" bIns="45720" anchor="ctr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pt-BR" sz="5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Simulador de Investimentos</a:t>
          </a:r>
        </a:p>
      </xdr:txBody>
    </xdr:sp>
    <xdr:clientData/>
  </xdr:oneCellAnchor>
  <xdr:twoCellAnchor editAs="absolute">
    <xdr:from>
      <xdr:col>5</xdr:col>
      <xdr:colOff>1306698</xdr:colOff>
      <xdr:row>8</xdr:row>
      <xdr:rowOff>116295</xdr:rowOff>
    </xdr:from>
    <xdr:to>
      <xdr:col>7</xdr:col>
      <xdr:colOff>409575</xdr:colOff>
      <xdr:row>16</xdr:row>
      <xdr:rowOff>28575</xdr:rowOff>
    </xdr:to>
    <xdr:grpSp>
      <xdr:nvGrpSpPr>
        <xdr:cNvPr id="6" name="Grupo 5"/>
        <xdr:cNvGrpSpPr/>
      </xdr:nvGrpSpPr>
      <xdr:grpSpPr>
        <a:xfrm>
          <a:off x="7393173" y="1640295"/>
          <a:ext cx="2931927" cy="1855380"/>
          <a:chOff x="7398489" y="1583809"/>
          <a:chExt cx="2935028" cy="1738865"/>
        </a:xfrm>
      </xdr:grpSpPr>
      <xdr:sp macro="" textlink="salario">
        <xdr:nvSpPr>
          <xdr:cNvPr id="3" name="Retângulo de cantos arredondados 2"/>
          <xdr:cNvSpPr/>
        </xdr:nvSpPr>
        <xdr:spPr>
          <a:xfrm>
            <a:off x="7398489" y="2237268"/>
            <a:ext cx="2935028" cy="1085406"/>
          </a:xfrm>
          <a:prstGeom prst="roundRect">
            <a:avLst/>
          </a:prstGeom>
          <a:solidFill>
            <a:srgbClr val="00B0F0">
              <a:alpha val="50000"/>
            </a:srgb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625753-4129-4B09-954C-59AE911C2DBB}" type="TxLink">
              <a:rPr lang="en-US" sz="3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R$ 60.000,00</a:t>
            </a:fld>
            <a:endParaRPr lang="pt-BR" sz="3000" b="1">
              <a:solidFill>
                <a:schemeClr val="bg1"/>
              </a:solidFill>
            </a:endParaRPr>
          </a:p>
        </xdr:txBody>
      </xdr:sp>
      <xdr:sp macro="" textlink="">
        <xdr:nvSpPr>
          <xdr:cNvPr id="5" name="Arredondar Retângulo no Mesmo Canto Lateral 4"/>
          <xdr:cNvSpPr/>
        </xdr:nvSpPr>
        <xdr:spPr>
          <a:xfrm>
            <a:off x="7409564" y="1583809"/>
            <a:ext cx="2923098" cy="863895"/>
          </a:xfrm>
          <a:prstGeom prst="round2SameRect">
            <a:avLst/>
          </a:prstGeom>
          <a:solidFill>
            <a:srgbClr val="00B0F0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000" b="1">
                <a:solidFill>
                  <a:schemeClr val="bg1"/>
                </a:solidFill>
              </a:rPr>
              <a:t>Salário</a:t>
            </a:r>
          </a:p>
        </xdr:txBody>
      </xdr:sp>
    </xdr:grpSp>
    <xdr:clientData/>
  </xdr:twoCellAnchor>
  <xdr:twoCellAnchor editAs="absolute">
    <xdr:from>
      <xdr:col>5</xdr:col>
      <xdr:colOff>1295844</xdr:colOff>
      <xdr:row>17</xdr:row>
      <xdr:rowOff>82293</xdr:rowOff>
    </xdr:from>
    <xdr:to>
      <xdr:col>7</xdr:col>
      <xdr:colOff>398721</xdr:colOff>
      <xdr:row>24</xdr:row>
      <xdr:rowOff>15837</xdr:rowOff>
    </xdr:to>
    <xdr:grpSp>
      <xdr:nvGrpSpPr>
        <xdr:cNvPr id="22" name="Grupo 21"/>
        <xdr:cNvGrpSpPr/>
      </xdr:nvGrpSpPr>
      <xdr:grpSpPr>
        <a:xfrm>
          <a:off x="7382319" y="3749418"/>
          <a:ext cx="2931927" cy="1752819"/>
          <a:chOff x="7398489" y="1583809"/>
          <a:chExt cx="2935028" cy="1738865"/>
        </a:xfrm>
      </xdr:grpSpPr>
      <xdr:sp macro="" textlink="aporte">
        <xdr:nvSpPr>
          <xdr:cNvPr id="23" name="Retângulo de cantos arredondados 22"/>
          <xdr:cNvSpPr/>
        </xdr:nvSpPr>
        <xdr:spPr>
          <a:xfrm>
            <a:off x="7398489" y="2237268"/>
            <a:ext cx="2935028" cy="1085406"/>
          </a:xfrm>
          <a:prstGeom prst="roundRect">
            <a:avLst/>
          </a:prstGeom>
          <a:solidFill>
            <a:srgbClr val="33CCCC">
              <a:alpha val="50000"/>
            </a:srgb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2AB687-6DAE-445F-A968-9FEB5DF6A47A}" type="TxLink">
              <a:rPr lang="en-US" sz="3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R$ 18.000,00</a:t>
            </a:fld>
            <a:endParaRPr lang="pt-BR" sz="3000" b="1">
              <a:solidFill>
                <a:schemeClr val="bg1"/>
              </a:solidFill>
            </a:endParaRPr>
          </a:p>
        </xdr:txBody>
      </xdr:sp>
      <xdr:sp macro="" textlink="">
        <xdr:nvSpPr>
          <xdr:cNvPr id="24" name="Arredondar Retângulo no Mesmo Canto Lateral 23"/>
          <xdr:cNvSpPr/>
        </xdr:nvSpPr>
        <xdr:spPr>
          <a:xfrm>
            <a:off x="7409564" y="1583809"/>
            <a:ext cx="2923098" cy="863895"/>
          </a:xfrm>
          <a:prstGeom prst="round2SameRect">
            <a:avLst/>
          </a:prstGeom>
          <a:solidFill>
            <a:srgbClr val="33CCCC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000" b="1">
                <a:solidFill>
                  <a:schemeClr val="bg1"/>
                </a:solidFill>
              </a:rPr>
              <a:t>Aporte</a:t>
            </a:r>
            <a:r>
              <a:rPr lang="pt-BR" sz="3000" b="1" baseline="0">
                <a:solidFill>
                  <a:schemeClr val="bg1"/>
                </a:solidFill>
              </a:rPr>
              <a:t> Mensal</a:t>
            </a:r>
            <a:endParaRPr lang="pt-BR" sz="3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showGridLines="0" showRowColHeaders="0" tabSelected="1" zoomScaleNormal="100" workbookViewId="0">
      <selection activeCell="D22" sqref="D22"/>
    </sheetView>
  </sheetViews>
  <sheetFormatPr defaultColWidth="0" defaultRowHeight="15" zeroHeight="1" x14ac:dyDescent="0.25"/>
  <cols>
    <col min="1" max="1" width="4.85546875" style="22" customWidth="1"/>
    <col min="2" max="2" width="32" style="22" customWidth="1"/>
    <col min="3" max="3" width="30.140625" style="22" bestFit="1" customWidth="1"/>
    <col min="4" max="4" width="18.28515625" style="22" bestFit="1" customWidth="1"/>
    <col min="5" max="5" width="6" style="22" customWidth="1"/>
    <col min="6" max="6" width="24.42578125" style="22" customWidth="1"/>
    <col min="7" max="7" width="33" style="22" bestFit="1" customWidth="1"/>
    <col min="8" max="8" width="12.140625" style="22" bestFit="1" customWidth="1"/>
    <col min="9" max="10" width="9.140625" style="22" customWidth="1"/>
    <col min="11" max="16384" width="9.140625" style="22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/>
    <row r="6" spans="2:7" x14ac:dyDescent="0.25"/>
    <row r="7" spans="2:7" x14ac:dyDescent="0.25"/>
    <row r="8" spans="2:7" x14ac:dyDescent="0.25"/>
    <row r="9" spans="2:7" ht="15.75" thickBot="1" x14ac:dyDescent="0.3"/>
    <row r="10" spans="2:7" ht="15.75" thickBot="1" x14ac:dyDescent="0.3">
      <c r="G10" s="23"/>
    </row>
    <row r="11" spans="2:7" ht="30" customHeight="1" thickBot="1" x14ac:dyDescent="0.3">
      <c r="B11" s="73" t="s">
        <v>15</v>
      </c>
      <c r="C11" s="74"/>
      <c r="D11" s="75"/>
      <c r="E11" s="24"/>
    </row>
    <row r="12" spans="2:7" ht="20.100000000000001" customHeight="1" thickBot="1" x14ac:dyDescent="0.3">
      <c r="B12" s="79" t="s">
        <v>13</v>
      </c>
      <c r="C12" s="80"/>
      <c r="D12" s="16">
        <v>60000</v>
      </c>
      <c r="E12" s="25"/>
      <c r="G12" s="76"/>
    </row>
    <row r="13" spans="2:7" ht="20.100000000000001" customHeight="1" thickBot="1" x14ac:dyDescent="0.3">
      <c r="B13" s="79" t="s">
        <v>12</v>
      </c>
      <c r="C13" s="80"/>
      <c r="D13" s="17">
        <v>6.0000000000000001E-3</v>
      </c>
      <c r="E13" s="26"/>
      <c r="G13" s="76"/>
    </row>
    <row r="14" spans="2:7" ht="20.100000000000001" customHeight="1" thickBot="1" x14ac:dyDescent="0.3">
      <c r="B14" s="81" t="s">
        <v>14</v>
      </c>
      <c r="C14" s="82"/>
      <c r="D14" s="72">
        <f>D12*30%</f>
        <v>18000</v>
      </c>
      <c r="E14" s="27"/>
      <c r="G14" s="76"/>
    </row>
    <row r="15" spans="2:7" ht="16.5" customHeight="1" x14ac:dyDescent="0.25">
      <c r="B15" s="28"/>
      <c r="C15" s="28"/>
      <c r="D15" s="27"/>
      <c r="E15" s="27"/>
      <c r="G15" s="76"/>
    </row>
    <row r="16" spans="2:7" ht="16.5" customHeight="1" x14ac:dyDescent="0.25">
      <c r="B16" s="28"/>
      <c r="C16" s="28"/>
      <c r="D16" s="27"/>
      <c r="E16" s="27"/>
      <c r="G16" s="76"/>
    </row>
    <row r="17" spans="1:7" ht="15.75" x14ac:dyDescent="0.25">
      <c r="B17" s="28"/>
      <c r="C17" s="28"/>
      <c r="D17" s="27"/>
      <c r="E17" s="27"/>
      <c r="G17" s="23"/>
    </row>
    <row r="18" spans="1:7" ht="15.75" thickBot="1" x14ac:dyDescent="0.3">
      <c r="E18" s="23"/>
    </row>
    <row r="19" spans="1:7" ht="30" customHeight="1" x14ac:dyDescent="0.6">
      <c r="B19" s="83" t="s">
        <v>5</v>
      </c>
      <c r="C19" s="84"/>
      <c r="D19" s="85"/>
      <c r="E19" s="24"/>
      <c r="G19" s="29"/>
    </row>
    <row r="20" spans="1:7" ht="20.100000000000001" customHeight="1" x14ac:dyDescent="0.6">
      <c r="B20" s="90" t="s">
        <v>0</v>
      </c>
      <c r="C20" s="91"/>
      <c r="D20" s="18">
        <v>18000</v>
      </c>
      <c r="E20" s="30"/>
      <c r="G20" s="29"/>
    </row>
    <row r="21" spans="1:7" ht="20.100000000000001" customHeight="1" x14ac:dyDescent="0.6">
      <c r="B21" s="90" t="s">
        <v>1</v>
      </c>
      <c r="C21" s="91"/>
      <c r="D21" s="19">
        <v>10</v>
      </c>
      <c r="E21" s="31"/>
      <c r="G21" s="29"/>
    </row>
    <row r="22" spans="1:7" ht="20.100000000000001" customHeight="1" x14ac:dyDescent="0.6">
      <c r="B22" s="90" t="s">
        <v>2</v>
      </c>
      <c r="C22" s="91"/>
      <c r="D22" s="20">
        <v>9.9000000000000008E-3</v>
      </c>
      <c r="E22" s="32"/>
      <c r="G22" s="29"/>
    </row>
    <row r="23" spans="1:7" ht="20.100000000000001" customHeight="1" thickBot="1" x14ac:dyDescent="0.65">
      <c r="B23" s="88" t="s">
        <v>3</v>
      </c>
      <c r="C23" s="89"/>
      <c r="D23" s="33">
        <f>FV(taxa_mensal,(qtd_anos*12),aporte*-1)</f>
        <v>4111644.5171412001</v>
      </c>
      <c r="E23" s="34"/>
      <c r="G23" s="29"/>
    </row>
    <row r="24" spans="1:7" ht="20.100000000000001" customHeight="1" thickBot="1" x14ac:dyDescent="0.65">
      <c r="B24" s="86" t="s">
        <v>4</v>
      </c>
      <c r="C24" s="87"/>
      <c r="D24" s="35">
        <f>patrimonio*rendimento_carteira</f>
        <v>24669.867102847202</v>
      </c>
      <c r="E24" s="34"/>
      <c r="G24" s="29"/>
    </row>
    <row r="25" spans="1:7" ht="15.75" x14ac:dyDescent="0.25">
      <c r="B25" s="36"/>
      <c r="C25" s="36"/>
      <c r="D25" s="34"/>
      <c r="E25" s="34"/>
    </row>
    <row r="26" spans="1:7" ht="15.75" x14ac:dyDescent="0.25">
      <c r="B26" s="36"/>
      <c r="C26" s="36"/>
      <c r="D26" s="34"/>
      <c r="E26" s="34"/>
    </row>
    <row r="27" spans="1:7" ht="15.75" x14ac:dyDescent="0.25">
      <c r="B27" s="36"/>
      <c r="C27" s="36"/>
      <c r="D27" s="34"/>
      <c r="E27" s="34"/>
    </row>
    <row r="28" spans="1:7" ht="15.75" thickBot="1" x14ac:dyDescent="0.3">
      <c r="E28" s="23"/>
    </row>
    <row r="29" spans="1:7" ht="30" customHeight="1" thickBot="1" x14ac:dyDescent="0.3">
      <c r="A29" s="37" t="s">
        <v>33</v>
      </c>
      <c r="B29" s="77" t="s">
        <v>16</v>
      </c>
      <c r="C29" s="78"/>
      <c r="D29" s="38" t="s">
        <v>11</v>
      </c>
      <c r="E29" s="39"/>
    </row>
    <row r="30" spans="1:7" ht="20.100000000000001" customHeight="1" thickBot="1" x14ac:dyDescent="0.3">
      <c r="A30" s="40">
        <v>2</v>
      </c>
      <c r="B30" s="41" t="s">
        <v>6</v>
      </c>
      <c r="C30" s="42">
        <f>FV($D$22,$A30*12,$D$20*-1)</f>
        <v>484947.07311015995</v>
      </c>
      <c r="D30" s="43">
        <f>C30*rendimento_carteira</f>
        <v>2909.6824386609596</v>
      </c>
      <c r="E30" s="44"/>
    </row>
    <row r="31" spans="1:7" ht="20.100000000000001" customHeight="1" thickBot="1" x14ac:dyDescent="0.3">
      <c r="A31" s="40">
        <v>5</v>
      </c>
      <c r="B31" s="41" t="s">
        <v>7</v>
      </c>
      <c r="C31" s="42">
        <f>FV($D$22,$A31*12,$D$20*-1)</f>
        <v>1465338.0047916989</v>
      </c>
      <c r="D31" s="43">
        <f>C31*rendimento_carteira</f>
        <v>8792.0280287501937</v>
      </c>
      <c r="E31" s="44"/>
    </row>
    <row r="32" spans="1:7" ht="20.100000000000001" customHeight="1" thickBot="1" x14ac:dyDescent="0.3">
      <c r="A32" s="40">
        <v>10</v>
      </c>
      <c r="B32" s="41" t="s">
        <v>8</v>
      </c>
      <c r="C32" s="42">
        <f>FV($D$22,$A32*12,$D$20*-1)</f>
        <v>4111644.5171412001</v>
      </c>
      <c r="D32" s="43">
        <f>C32*rendimento_carteira</f>
        <v>24669.867102847202</v>
      </c>
      <c r="E32" s="44"/>
    </row>
    <row r="33" spans="1:5" ht="20.100000000000001" customHeight="1" thickBot="1" x14ac:dyDescent="0.3">
      <c r="A33" s="40">
        <v>20</v>
      </c>
      <c r="B33" s="41" t="s">
        <v>9</v>
      </c>
      <c r="C33" s="42">
        <f>FV($D$22,$A33*12,$D$20*-1)</f>
        <v>17521380.383717913</v>
      </c>
      <c r="D33" s="43">
        <f>C33*rendimento_carteira</f>
        <v>105128.28230230747</v>
      </c>
      <c r="E33" s="44"/>
    </row>
    <row r="34" spans="1:5" ht="20.100000000000001" customHeight="1" thickBot="1" x14ac:dyDescent="0.3">
      <c r="A34" s="40">
        <v>30</v>
      </c>
      <c r="B34" s="45" t="s">
        <v>10</v>
      </c>
      <c r="C34" s="46">
        <f>FV($D$22,$A34*12,$D$20*-1)</f>
        <v>61255953.073961645</v>
      </c>
      <c r="D34" s="47">
        <f>C34*rendimento_carteira</f>
        <v>367535.7184437699</v>
      </c>
      <c r="E34" s="44"/>
    </row>
    <row r="35" spans="1:5" x14ac:dyDescent="0.25">
      <c r="E35" s="23"/>
    </row>
    <row r="36" spans="1:5" x14ac:dyDescent="0.25">
      <c r="E36" s="23"/>
    </row>
    <row r="37" spans="1:5" x14ac:dyDescent="0.25">
      <c r="E37" s="23"/>
    </row>
    <row r="38" spans="1:5" x14ac:dyDescent="0.25">
      <c r="E38" s="23"/>
    </row>
    <row r="39" spans="1:5" ht="30" customHeight="1" thickBot="1" x14ac:dyDescent="0.3">
      <c r="B39" s="48" t="s">
        <v>17</v>
      </c>
      <c r="C39" s="21" t="s">
        <v>27</v>
      </c>
      <c r="D39" s="49"/>
      <c r="E39" s="50"/>
    </row>
    <row r="40" spans="1:5" ht="20.100000000000001" customHeight="1" x14ac:dyDescent="0.25">
      <c r="B40" s="51" t="s">
        <v>18</v>
      </c>
      <c r="C40" s="52">
        <f>aporte</f>
        <v>18000</v>
      </c>
      <c r="D40" s="53"/>
      <c r="E40" s="54"/>
    </row>
    <row r="41" spans="1:5" ht="20.100000000000001" customHeight="1" x14ac:dyDescent="0.25">
      <c r="B41" s="55"/>
      <c r="C41" s="56"/>
      <c r="D41" s="57"/>
      <c r="E41" s="58"/>
    </row>
    <row r="42" spans="1:5" ht="20.100000000000001" customHeight="1" x14ac:dyDescent="0.25">
      <c r="B42" s="59" t="s">
        <v>19</v>
      </c>
      <c r="C42" s="60" t="s">
        <v>22</v>
      </c>
      <c r="D42" s="61" t="s">
        <v>23</v>
      </c>
      <c r="E42" s="62"/>
    </row>
    <row r="43" spans="1:5" ht="20.100000000000001" customHeight="1" x14ac:dyDescent="0.25">
      <c r="B43" s="63" t="s">
        <v>20</v>
      </c>
      <c r="C43" s="64">
        <f>VLOOKUP(($C$39&amp;"-"&amp;B43),'Tabela de Dados'!$A:$D,4,FALSE)</f>
        <v>0.2</v>
      </c>
      <c r="D43" s="65">
        <f t="shared" ref="D43:D48" si="0">$C$40*C43</f>
        <v>3600</v>
      </c>
      <c r="E43" s="66"/>
    </row>
    <row r="44" spans="1:5" ht="20.100000000000001" customHeight="1" x14ac:dyDescent="0.25">
      <c r="B44" s="63" t="s">
        <v>21</v>
      </c>
      <c r="C44" s="64">
        <f>VLOOKUP(($C$39&amp;"-"&amp;B44),'Tabela de Dados'!$A:$D,4,FALSE)</f>
        <v>0.3</v>
      </c>
      <c r="D44" s="65">
        <f t="shared" si="0"/>
        <v>5400</v>
      </c>
      <c r="E44" s="66"/>
    </row>
    <row r="45" spans="1:5" ht="20.100000000000001" customHeight="1" x14ac:dyDescent="0.25">
      <c r="B45" s="63" t="s">
        <v>24</v>
      </c>
      <c r="C45" s="64">
        <f>VLOOKUP(($C$39&amp;"-"&amp;B45),'Tabela de Dados'!$A:$D,4,FALSE)</f>
        <v>0.15</v>
      </c>
      <c r="D45" s="65">
        <f t="shared" si="0"/>
        <v>2700</v>
      </c>
      <c r="E45" s="66"/>
    </row>
    <row r="46" spans="1:5" ht="20.100000000000001" customHeight="1" x14ac:dyDescent="0.25">
      <c r="B46" s="63" t="s">
        <v>25</v>
      </c>
      <c r="C46" s="64">
        <f>VLOOKUP(($C$39&amp;"-"&amp;B46),'Tabela de Dados'!$A:$D,4,FALSE)</f>
        <v>0.1</v>
      </c>
      <c r="D46" s="65">
        <f t="shared" si="0"/>
        <v>1800</v>
      </c>
      <c r="E46" s="66"/>
    </row>
    <row r="47" spans="1:5" ht="20.100000000000001" customHeight="1" x14ac:dyDescent="0.25">
      <c r="B47" s="63" t="s">
        <v>32</v>
      </c>
      <c r="C47" s="64">
        <f>VLOOKUP(($C$39&amp;"-"&amp;B47),'Tabela de Dados'!$A:$D,4,FALSE)</f>
        <v>0.12</v>
      </c>
      <c r="D47" s="65">
        <f t="shared" si="0"/>
        <v>2160</v>
      </c>
      <c r="E47" s="66"/>
    </row>
    <row r="48" spans="1:5" ht="20.100000000000001" customHeight="1" x14ac:dyDescent="0.25">
      <c r="B48" s="63" t="s">
        <v>26</v>
      </c>
      <c r="C48" s="64">
        <f>VLOOKUP(($C$39&amp;"-"&amp;B48),'Tabela de Dados'!$A:$D,4,FALSE)</f>
        <v>0.13</v>
      </c>
      <c r="D48" s="65">
        <f t="shared" si="0"/>
        <v>2340</v>
      </c>
      <c r="E48" s="66"/>
    </row>
    <row r="49" spans="2:5" ht="20.100000000000001" customHeight="1" x14ac:dyDescent="0.25">
      <c r="B49" s="67"/>
      <c r="C49" s="68"/>
      <c r="D49" s="69">
        <f>SUM(D43:D48)</f>
        <v>18000</v>
      </c>
      <c r="E49" s="70"/>
    </row>
    <row r="50" spans="2:5" x14ac:dyDescent="0.25">
      <c r="B50" s="71"/>
    </row>
    <row r="51" spans="2:5" x14ac:dyDescent="0.25">
      <c r="B51" s="71"/>
    </row>
    <row r="52" spans="2:5" x14ac:dyDescent="0.25">
      <c r="B52" s="71"/>
    </row>
    <row r="53" spans="2:5" x14ac:dyDescent="0.25">
      <c r="B53" s="71"/>
    </row>
    <row r="54" spans="2:5" hidden="1" x14ac:dyDescent="0.25">
      <c r="B54" s="71"/>
    </row>
    <row r="55" spans="2:5" hidden="1" x14ac:dyDescent="0.25"/>
    <row r="56" spans="2:5" hidden="1" x14ac:dyDescent="0.25"/>
    <row r="57" spans="2:5" hidden="1" x14ac:dyDescent="0.25"/>
    <row r="58" spans="2:5" hidden="1" x14ac:dyDescent="0.25"/>
    <row r="59" spans="2:5" hidden="1" x14ac:dyDescent="0.25"/>
    <row r="60" spans="2:5" hidden="1" x14ac:dyDescent="0.25"/>
    <row r="61" spans="2:5" hidden="1" x14ac:dyDescent="0.25"/>
    <row r="62" spans="2:5" hidden="1" x14ac:dyDescent="0.25"/>
    <row r="63" spans="2:5" hidden="1" x14ac:dyDescent="0.25"/>
    <row r="64" spans="2:5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</sheetData>
  <sheetProtection sheet="1" objects="1" scenarios="1" selectLockedCells="1"/>
  <mergeCells count="12">
    <mergeCell ref="B11:D11"/>
    <mergeCell ref="G12:G16"/>
    <mergeCell ref="B29:C29"/>
    <mergeCell ref="B12:C12"/>
    <mergeCell ref="B13:C13"/>
    <mergeCell ref="B14:C14"/>
    <mergeCell ref="B19:D19"/>
    <mergeCell ref="B24:C24"/>
    <mergeCell ref="B23:C23"/>
    <mergeCell ref="B22:C22"/>
    <mergeCell ref="B21:C21"/>
    <mergeCell ref="B20:C20"/>
  </mergeCells>
  <dataValidations xWindow="363" yWindow="576" count="1">
    <dataValidation type="list" allowBlank="1" showInputMessage="1" showErrorMessage="1" errorTitle="Não Encontrado" error="Tipo de Investidor não encontrado." promptTitle="Escolha o seu Tipo de Investidor" prompt="Escolha o Tipo de Investidor que mais te identifica." sqref="C39">
      <formula1>"Conservador, 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9" sqref="C39"/>
    </sheetView>
  </sheetViews>
  <sheetFormatPr defaultRowHeight="15" x14ac:dyDescent="0.25"/>
  <cols>
    <col min="1" max="1" width="30.42578125" bestFit="1" customWidth="1"/>
    <col min="2" max="2" width="12.140625" bestFit="1" customWidth="1"/>
    <col min="3" max="3" width="18.42578125" bestFit="1" customWidth="1"/>
  </cols>
  <sheetData>
    <row r="1" spans="1:4" ht="15.75" thickBot="1" x14ac:dyDescent="0.3"/>
    <row r="2" spans="1:4" ht="15.75" thickTop="1" x14ac:dyDescent="0.25">
      <c r="A2" s="1" t="s">
        <v>29</v>
      </c>
      <c r="B2" s="2" t="s">
        <v>17</v>
      </c>
      <c r="C2" s="2" t="s">
        <v>19</v>
      </c>
      <c r="D2" s="3" t="s">
        <v>28</v>
      </c>
    </row>
    <row r="3" spans="1:4" ht="15.75" x14ac:dyDescent="0.25">
      <c r="A3" s="4" t="str">
        <f>B3&amp;"-"&amp;C3</f>
        <v>Conservador-Papel</v>
      </c>
      <c r="B3" s="5" t="s">
        <v>27</v>
      </c>
      <c r="C3" s="6" t="s">
        <v>20</v>
      </c>
      <c r="D3" s="7">
        <v>0.2</v>
      </c>
    </row>
    <row r="4" spans="1:4" ht="15.75" x14ac:dyDescent="0.25">
      <c r="A4" s="4" t="str">
        <f t="shared" ref="A4:A20" si="0">B4&amp;"-"&amp;C4</f>
        <v>Conservador-Tijolo</v>
      </c>
      <c r="B4" s="5" t="s">
        <v>27</v>
      </c>
      <c r="C4" s="6" t="s">
        <v>21</v>
      </c>
      <c r="D4" s="7">
        <v>0.3</v>
      </c>
    </row>
    <row r="5" spans="1:4" ht="15.75" x14ac:dyDescent="0.25">
      <c r="A5" s="4" t="str">
        <f t="shared" si="0"/>
        <v>Conservador-Híbridos</v>
      </c>
      <c r="B5" s="5" t="s">
        <v>27</v>
      </c>
      <c r="C5" s="6" t="s">
        <v>24</v>
      </c>
      <c r="D5" s="7">
        <v>0.15</v>
      </c>
    </row>
    <row r="6" spans="1:4" ht="15.75" x14ac:dyDescent="0.25">
      <c r="A6" s="4" t="str">
        <f t="shared" si="0"/>
        <v>Conservador-FOFs</v>
      </c>
      <c r="B6" s="5" t="s">
        <v>27</v>
      </c>
      <c r="C6" s="6" t="s">
        <v>25</v>
      </c>
      <c r="D6" s="7">
        <v>0.1</v>
      </c>
    </row>
    <row r="7" spans="1:4" ht="15.75" x14ac:dyDescent="0.25">
      <c r="A7" s="4" t="str">
        <f t="shared" si="0"/>
        <v>Conservador-Desenvolvimento</v>
      </c>
      <c r="B7" s="5" t="s">
        <v>27</v>
      </c>
      <c r="C7" s="6" t="s">
        <v>32</v>
      </c>
      <c r="D7" s="7">
        <v>0.12</v>
      </c>
    </row>
    <row r="8" spans="1:4" ht="15.75" x14ac:dyDescent="0.25">
      <c r="A8" s="4" t="str">
        <f t="shared" si="0"/>
        <v>Conservador-Hotelarias</v>
      </c>
      <c r="B8" s="5" t="s">
        <v>27</v>
      </c>
      <c r="C8" s="6" t="s">
        <v>26</v>
      </c>
      <c r="D8" s="7">
        <v>0.13</v>
      </c>
    </row>
    <row r="9" spans="1:4" ht="15.75" x14ac:dyDescent="0.25">
      <c r="A9" s="8" t="str">
        <f t="shared" si="0"/>
        <v>Moderado-Papel</v>
      </c>
      <c r="B9" s="9" t="s">
        <v>30</v>
      </c>
      <c r="C9" s="10" t="s">
        <v>20</v>
      </c>
      <c r="D9" s="11">
        <v>0.26</v>
      </c>
    </row>
    <row r="10" spans="1:4" ht="15.75" x14ac:dyDescent="0.25">
      <c r="A10" s="8" t="str">
        <f>B10&amp;"-"&amp;C10</f>
        <v>Moderado-Tijolo</v>
      </c>
      <c r="B10" s="9" t="s">
        <v>30</v>
      </c>
      <c r="C10" s="10" t="s">
        <v>21</v>
      </c>
      <c r="D10" s="11">
        <v>0.38</v>
      </c>
    </row>
    <row r="11" spans="1:4" ht="15.75" x14ac:dyDescent="0.25">
      <c r="A11" s="8" t="str">
        <f t="shared" si="0"/>
        <v>Moderado-Híbridos</v>
      </c>
      <c r="B11" s="9" t="s">
        <v>30</v>
      </c>
      <c r="C11" s="10" t="s">
        <v>24</v>
      </c>
      <c r="D11" s="11">
        <v>0.1</v>
      </c>
    </row>
    <row r="12" spans="1:4" ht="15.75" x14ac:dyDescent="0.25">
      <c r="A12" s="8" t="str">
        <f t="shared" si="0"/>
        <v>Moderado-FOFs</v>
      </c>
      <c r="B12" s="9" t="s">
        <v>30</v>
      </c>
      <c r="C12" s="10" t="s">
        <v>25</v>
      </c>
      <c r="D12" s="11">
        <v>0.12</v>
      </c>
    </row>
    <row r="13" spans="1:4" ht="15.75" x14ac:dyDescent="0.25">
      <c r="A13" s="8" t="str">
        <f t="shared" si="0"/>
        <v>Moderado-Desenvolvimento</v>
      </c>
      <c r="B13" s="9" t="s">
        <v>30</v>
      </c>
      <c r="C13" s="10" t="s">
        <v>32</v>
      </c>
      <c r="D13" s="11">
        <v>0.08</v>
      </c>
    </row>
    <row r="14" spans="1:4" ht="15.75" x14ac:dyDescent="0.25">
      <c r="A14" s="8" t="str">
        <f t="shared" si="0"/>
        <v>Moderado-Hotelarias</v>
      </c>
      <c r="B14" s="9" t="s">
        <v>30</v>
      </c>
      <c r="C14" s="10" t="s">
        <v>26</v>
      </c>
      <c r="D14" s="11">
        <v>0.06</v>
      </c>
    </row>
    <row r="15" spans="1:4" ht="15.75" x14ac:dyDescent="0.25">
      <c r="A15" s="4" t="str">
        <f>B15&amp;"-"&amp;C15</f>
        <v>Agressivo-Papel</v>
      </c>
      <c r="B15" s="5" t="s">
        <v>31</v>
      </c>
      <c r="C15" s="6" t="s">
        <v>20</v>
      </c>
      <c r="D15" s="7">
        <v>0.35</v>
      </c>
    </row>
    <row r="16" spans="1:4" ht="15.75" x14ac:dyDescent="0.25">
      <c r="A16" s="4" t="str">
        <f t="shared" si="0"/>
        <v>Agressivo-Tijolo</v>
      </c>
      <c r="B16" s="5" t="s">
        <v>31</v>
      </c>
      <c r="C16" s="6" t="s">
        <v>21</v>
      </c>
      <c r="D16" s="7">
        <v>0.1</v>
      </c>
    </row>
    <row r="17" spans="1:4" ht="15.75" x14ac:dyDescent="0.25">
      <c r="A17" s="4" t="str">
        <f t="shared" si="0"/>
        <v>Agressivo-Híbridos</v>
      </c>
      <c r="B17" s="5" t="s">
        <v>31</v>
      </c>
      <c r="C17" s="6" t="s">
        <v>24</v>
      </c>
      <c r="D17" s="7">
        <v>0.15</v>
      </c>
    </row>
    <row r="18" spans="1:4" ht="15.75" x14ac:dyDescent="0.25">
      <c r="A18" s="4" t="str">
        <f t="shared" si="0"/>
        <v>Agressivo-FOFs</v>
      </c>
      <c r="B18" s="5" t="s">
        <v>31</v>
      </c>
      <c r="C18" s="6" t="s">
        <v>25</v>
      </c>
      <c r="D18" s="7">
        <v>0.1</v>
      </c>
    </row>
    <row r="19" spans="1:4" ht="15.75" x14ac:dyDescent="0.25">
      <c r="A19" s="4" t="str">
        <f t="shared" si="0"/>
        <v>Agressivo-Desenvolvimento</v>
      </c>
      <c r="B19" s="5" t="s">
        <v>31</v>
      </c>
      <c r="C19" s="6" t="s">
        <v>32</v>
      </c>
      <c r="D19" s="7">
        <v>0.2</v>
      </c>
    </row>
    <row r="20" spans="1:4" ht="16.5" thickBot="1" x14ac:dyDescent="0.3">
      <c r="A20" s="12" t="str">
        <f t="shared" si="0"/>
        <v>Agressivo-Hotelarias</v>
      </c>
      <c r="B20" s="13" t="s">
        <v>31</v>
      </c>
      <c r="C20" s="14" t="s">
        <v>26</v>
      </c>
      <c r="D20" s="15">
        <v>0.1</v>
      </c>
    </row>
    <row r="21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FIIs</vt:lpstr>
      <vt:lpstr>Tabela de Dados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</dc:creator>
  <cp:lastModifiedBy>Taly</cp:lastModifiedBy>
  <dcterms:created xsi:type="dcterms:W3CDTF">2025-05-17T17:51:09Z</dcterms:created>
  <dcterms:modified xsi:type="dcterms:W3CDTF">2025-05-18T23:04:20Z</dcterms:modified>
</cp:coreProperties>
</file>