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odeGym\PYF2210R1\buoi 26\"/>
    </mc:Choice>
  </mc:AlternateContent>
  <xr:revisionPtr revIDLastSave="0" documentId="13_ncr:1_{DBAC4BC4-0B8F-4500-83B8-6B1D09B12200}" xr6:coauthVersionLast="47" xr6:coauthVersionMax="47" xr10:uidLastSave="{00000000-0000-0000-0000-000000000000}"/>
  <bookViews>
    <workbookView xWindow="-120" yWindow="-120" windowWidth="29040" windowHeight="15720" tabRatio="747" activeTab="1" xr2:uid="{00000000-000D-0000-FFFF-FFFF00000000}"/>
  </bookViews>
  <sheets>
    <sheet name="Prolog" sheetId="19" r:id="rId1"/>
    <sheet name="BOM" sheetId="1" r:id="rId2"/>
    <sheet name="CHIA DETAIL" sheetId="24" r:id="rId3"/>
    <sheet name="2022.12.15_394_C19_ASSEMBLY_PAR" sheetId="22" r:id="rId4"/>
    <sheet name="Chia details" sheetId="21" state="hidden" r:id="rId5"/>
    <sheet name="2022.11.04_394_C19_ASS" sheetId="18" state="hidden" r:id="rId6"/>
    <sheet name="Profile" sheetId="20" state="hidden" r:id="rId7"/>
    <sheet name="Chia thầu" sheetId="17" state="hidden" r:id="rId8"/>
  </sheets>
  <externalReferences>
    <externalReference r:id="rId9"/>
    <externalReference r:id="rId10"/>
  </externalReferences>
  <definedNames>
    <definedName name="____ref2">[1]REF!$AA$2:$AB$27</definedName>
    <definedName name="___ref2">[1]REF!$AA$2:$AB$27</definedName>
    <definedName name="__ref2">[1]REF!$AA$2:$AB$27</definedName>
    <definedName name="_xlnm._FilterDatabase" localSheetId="5" hidden="1">'2022.11.04_394_C19_ASS'!$A$2:$N$405</definedName>
    <definedName name="_xlnm._FilterDatabase" localSheetId="3" hidden="1">'2022.12.15_394_C19_ASSEMBLY_PAR'!$A$2:$P$519</definedName>
    <definedName name="_xlnm._FilterDatabase" localSheetId="1" hidden="1">BOM!$A$7:$Y$147</definedName>
    <definedName name="_xlnm._FilterDatabase" localSheetId="2" hidden="1">'CHIA DETAIL'!$A$2:$I$83</definedName>
    <definedName name="_xlnm._FilterDatabase" localSheetId="7" hidden="1">'Chia thầu'!$A$16:$N$58</definedName>
    <definedName name="_ref2">[1]REF!$AA$2:$AB$27</definedName>
    <definedName name="d5doc">[2]KLGC!$V$8</definedName>
    <definedName name="d5ngang">[2]KLGC!$W$8</definedName>
    <definedName name="_xlnm.Print_Area" localSheetId="1">BOM!$A$1:$Q$147</definedName>
    <definedName name="_xlnm.Print_Area" localSheetId="2">'CHIA DETAIL'!$A$2:$D$83</definedName>
    <definedName name="_xlnm.Print_Area" localSheetId="4">'Chia details'!$A$1:$I$86</definedName>
    <definedName name="_xlnm.Print_Titles" localSheetId="2">'CHIA DETAIL'!$5:$5</definedName>
    <definedName name="_xlnm.Print_Titles" localSheetId="4">'Chia details'!$2:$4</definedName>
  </definedNames>
  <calcPr calcId="191029"/>
  <pivotCaches>
    <pivotCache cacheId="0" r:id="rId11"/>
    <pivotCache cacheId="1" r:id="rId12"/>
    <pivotCache cacheId="2" r:id="rId13"/>
    <pivotCache cacheId="3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4" l="1"/>
  <c r="C3" i="24"/>
  <c r="D3" i="24"/>
  <c r="E7" i="24"/>
  <c r="F7" i="24"/>
  <c r="G7" i="24"/>
  <c r="H7" i="24" s="1"/>
  <c r="E8" i="24"/>
  <c r="F8" i="24"/>
  <c r="G8" i="24"/>
  <c r="H8" i="24" s="1"/>
  <c r="E9" i="24"/>
  <c r="F9" i="24"/>
  <c r="G9" i="24"/>
  <c r="H9" i="24" s="1"/>
  <c r="E10" i="24"/>
  <c r="F10" i="24"/>
  <c r="G10" i="24"/>
  <c r="H10" i="24" s="1"/>
  <c r="E11" i="24"/>
  <c r="F11" i="24"/>
  <c r="G11" i="24"/>
  <c r="H11" i="24" s="1"/>
  <c r="E12" i="24"/>
  <c r="F12" i="24"/>
  <c r="G12" i="24"/>
  <c r="H12" i="24" s="1"/>
  <c r="E13" i="24"/>
  <c r="F13" i="24"/>
  <c r="G13" i="24"/>
  <c r="H13" i="24" s="1"/>
  <c r="E14" i="24"/>
  <c r="F14" i="24"/>
  <c r="G14" i="24"/>
  <c r="H14" i="24" s="1"/>
  <c r="E15" i="24"/>
  <c r="F15" i="24"/>
  <c r="G15" i="24"/>
  <c r="H15" i="24" s="1"/>
  <c r="E16" i="24"/>
  <c r="F16" i="24"/>
  <c r="G16" i="24"/>
  <c r="H16" i="24" s="1"/>
  <c r="E17" i="24"/>
  <c r="F17" i="24"/>
  <c r="G17" i="24"/>
  <c r="H17" i="24" s="1"/>
  <c r="E18" i="24"/>
  <c r="F18" i="24"/>
  <c r="G18" i="24"/>
  <c r="H18" i="24" s="1"/>
  <c r="E19" i="24"/>
  <c r="F19" i="24"/>
  <c r="G19" i="24"/>
  <c r="H19" i="24" s="1"/>
  <c r="E20" i="24"/>
  <c r="F20" i="24"/>
  <c r="G20" i="24"/>
  <c r="H20" i="24" s="1"/>
  <c r="E21" i="24"/>
  <c r="F21" i="24"/>
  <c r="G21" i="24"/>
  <c r="H21" i="24" s="1"/>
  <c r="E22" i="24"/>
  <c r="F22" i="24"/>
  <c r="G22" i="24"/>
  <c r="H22" i="24" s="1"/>
  <c r="E23" i="24"/>
  <c r="F23" i="24"/>
  <c r="G23" i="24"/>
  <c r="H23" i="24" s="1"/>
  <c r="E24" i="24"/>
  <c r="F24" i="24"/>
  <c r="G24" i="24"/>
  <c r="H24" i="24" s="1"/>
  <c r="E25" i="24"/>
  <c r="F25" i="24"/>
  <c r="G25" i="24"/>
  <c r="H25" i="24" s="1"/>
  <c r="E26" i="24"/>
  <c r="F26" i="24"/>
  <c r="G26" i="24"/>
  <c r="H26" i="24" s="1"/>
  <c r="E27" i="24"/>
  <c r="F27" i="24"/>
  <c r="G27" i="24"/>
  <c r="H27" i="24" s="1"/>
  <c r="E28" i="24"/>
  <c r="F28" i="24"/>
  <c r="G28" i="24"/>
  <c r="H28" i="24" s="1"/>
  <c r="E29" i="24"/>
  <c r="F29" i="24"/>
  <c r="G29" i="24"/>
  <c r="H29" i="24" s="1"/>
  <c r="E30" i="24"/>
  <c r="F30" i="24"/>
  <c r="G30" i="24"/>
  <c r="H30" i="24" s="1"/>
  <c r="E31" i="24"/>
  <c r="F31" i="24"/>
  <c r="G31" i="24"/>
  <c r="H31" i="24" s="1"/>
  <c r="E32" i="24"/>
  <c r="F32" i="24"/>
  <c r="G32" i="24"/>
  <c r="H32" i="24" s="1"/>
  <c r="E33" i="24"/>
  <c r="F33" i="24"/>
  <c r="G33" i="24"/>
  <c r="H33" i="24" s="1"/>
  <c r="E34" i="24"/>
  <c r="F34" i="24"/>
  <c r="G34" i="24"/>
  <c r="H34" i="24" s="1"/>
  <c r="E35" i="24"/>
  <c r="F35" i="24"/>
  <c r="G35" i="24"/>
  <c r="H35" i="24" s="1"/>
  <c r="E36" i="24"/>
  <c r="F36" i="24"/>
  <c r="G36" i="24"/>
  <c r="H36" i="24" s="1"/>
  <c r="E37" i="24"/>
  <c r="F37" i="24"/>
  <c r="G37" i="24"/>
  <c r="H37" i="24" s="1"/>
  <c r="E38" i="24"/>
  <c r="F38" i="24"/>
  <c r="G38" i="24"/>
  <c r="H38" i="24" s="1"/>
  <c r="E39" i="24"/>
  <c r="F39" i="24"/>
  <c r="G39" i="24"/>
  <c r="H39" i="24" s="1"/>
  <c r="E40" i="24"/>
  <c r="F40" i="24"/>
  <c r="G40" i="24"/>
  <c r="H40" i="24" s="1"/>
  <c r="E41" i="24"/>
  <c r="F41" i="24"/>
  <c r="G41" i="24"/>
  <c r="H41" i="24" s="1"/>
  <c r="E42" i="24"/>
  <c r="F42" i="24"/>
  <c r="G42" i="24"/>
  <c r="H42" i="24" s="1"/>
  <c r="E43" i="24"/>
  <c r="F43" i="24"/>
  <c r="G43" i="24"/>
  <c r="H43" i="24" s="1"/>
  <c r="E44" i="24"/>
  <c r="F44" i="24"/>
  <c r="G44" i="24"/>
  <c r="H44" i="24" s="1"/>
  <c r="E45" i="24"/>
  <c r="F45" i="24"/>
  <c r="G45" i="24"/>
  <c r="H45" i="24" s="1"/>
  <c r="E46" i="24"/>
  <c r="F46" i="24"/>
  <c r="G46" i="24"/>
  <c r="H46" i="24" s="1"/>
  <c r="E47" i="24"/>
  <c r="F47" i="24"/>
  <c r="G47" i="24"/>
  <c r="H47" i="24" s="1"/>
  <c r="E48" i="24"/>
  <c r="F48" i="24"/>
  <c r="G48" i="24"/>
  <c r="H48" i="24" s="1"/>
  <c r="E49" i="24"/>
  <c r="F49" i="24"/>
  <c r="G49" i="24"/>
  <c r="H49" i="24" s="1"/>
  <c r="E50" i="24"/>
  <c r="F50" i="24"/>
  <c r="G50" i="24"/>
  <c r="H50" i="24" s="1"/>
  <c r="E51" i="24"/>
  <c r="F51" i="24"/>
  <c r="G51" i="24"/>
  <c r="H51" i="24" s="1"/>
  <c r="E52" i="24"/>
  <c r="F52" i="24"/>
  <c r="G52" i="24"/>
  <c r="H52" i="24" s="1"/>
  <c r="E53" i="24"/>
  <c r="F53" i="24"/>
  <c r="G53" i="24"/>
  <c r="H53" i="24" s="1"/>
  <c r="E54" i="24"/>
  <c r="F54" i="24"/>
  <c r="G54" i="24"/>
  <c r="H54" i="24" s="1"/>
  <c r="E55" i="24"/>
  <c r="F55" i="24"/>
  <c r="G55" i="24"/>
  <c r="H55" i="24" s="1"/>
  <c r="E56" i="24"/>
  <c r="F56" i="24"/>
  <c r="G56" i="24"/>
  <c r="H56" i="24" s="1"/>
  <c r="E57" i="24"/>
  <c r="F57" i="24"/>
  <c r="G57" i="24"/>
  <c r="H57" i="24" s="1"/>
  <c r="E58" i="24"/>
  <c r="F58" i="24"/>
  <c r="G58" i="24"/>
  <c r="H58" i="24" s="1"/>
  <c r="E59" i="24"/>
  <c r="F59" i="24"/>
  <c r="G59" i="24"/>
  <c r="H59" i="24" s="1"/>
  <c r="E60" i="24"/>
  <c r="F60" i="24"/>
  <c r="G60" i="24"/>
  <c r="H60" i="24" s="1"/>
  <c r="E61" i="24"/>
  <c r="F61" i="24"/>
  <c r="G61" i="24"/>
  <c r="H61" i="24" s="1"/>
  <c r="E62" i="24"/>
  <c r="F62" i="24"/>
  <c r="G62" i="24"/>
  <c r="H62" i="24" s="1"/>
  <c r="E63" i="24"/>
  <c r="F63" i="24"/>
  <c r="G63" i="24"/>
  <c r="H63" i="24" s="1"/>
  <c r="E64" i="24"/>
  <c r="F64" i="24"/>
  <c r="G64" i="24"/>
  <c r="H64" i="24" s="1"/>
  <c r="E65" i="24"/>
  <c r="F65" i="24"/>
  <c r="G65" i="24"/>
  <c r="H65" i="24" s="1"/>
  <c r="E66" i="24"/>
  <c r="F66" i="24"/>
  <c r="G66" i="24"/>
  <c r="H66" i="24" s="1"/>
  <c r="E67" i="24"/>
  <c r="F67" i="24"/>
  <c r="G67" i="24"/>
  <c r="H67" i="24" s="1"/>
  <c r="E68" i="24"/>
  <c r="F68" i="24"/>
  <c r="G68" i="24"/>
  <c r="H68" i="24" s="1"/>
  <c r="E69" i="24"/>
  <c r="F69" i="24"/>
  <c r="G69" i="24"/>
  <c r="H69" i="24" s="1"/>
  <c r="E70" i="24"/>
  <c r="F70" i="24"/>
  <c r="G70" i="24"/>
  <c r="H70" i="24" s="1"/>
  <c r="E71" i="24"/>
  <c r="F71" i="24"/>
  <c r="G71" i="24"/>
  <c r="H71" i="24" s="1"/>
  <c r="E72" i="24"/>
  <c r="F72" i="24"/>
  <c r="G72" i="24"/>
  <c r="H72" i="24" s="1"/>
  <c r="E73" i="24"/>
  <c r="F73" i="24"/>
  <c r="G73" i="24"/>
  <c r="H73" i="24" s="1"/>
  <c r="E74" i="24"/>
  <c r="F74" i="24"/>
  <c r="G74" i="24"/>
  <c r="H74" i="24" s="1"/>
  <c r="E75" i="24"/>
  <c r="F75" i="24"/>
  <c r="G75" i="24"/>
  <c r="H75" i="24" s="1"/>
  <c r="E76" i="24"/>
  <c r="F76" i="24"/>
  <c r="G76" i="24"/>
  <c r="H76" i="24" s="1"/>
  <c r="E77" i="24"/>
  <c r="F77" i="24"/>
  <c r="G77" i="24"/>
  <c r="H77" i="24" s="1"/>
  <c r="E78" i="24"/>
  <c r="F78" i="24"/>
  <c r="G78" i="24"/>
  <c r="H78" i="24" s="1"/>
  <c r="E79" i="24"/>
  <c r="F79" i="24"/>
  <c r="G79" i="24"/>
  <c r="H79" i="24" s="1"/>
  <c r="E80" i="24"/>
  <c r="F80" i="24"/>
  <c r="G80" i="24"/>
  <c r="H80" i="24" s="1"/>
  <c r="E81" i="24"/>
  <c r="F81" i="24"/>
  <c r="G81" i="24"/>
  <c r="H81" i="24" s="1"/>
  <c r="E82" i="24"/>
  <c r="F82" i="24"/>
  <c r="G82" i="24"/>
  <c r="H82" i="24" s="1"/>
  <c r="G6" i="24"/>
  <c r="H6" i="24" s="1"/>
  <c r="F6" i="24"/>
  <c r="E6" i="24"/>
  <c r="H3" i="24" l="1"/>
  <c r="C516" i="22"/>
  <c r="C517" i="22" s="1"/>
  <c r="C509" i="22"/>
  <c r="C510" i="22" s="1"/>
  <c r="C511" i="22" s="1"/>
  <c r="C502" i="22"/>
  <c r="C503" i="22" s="1"/>
  <c r="C504" i="22" s="1"/>
  <c r="C492" i="22"/>
  <c r="C493" i="22" s="1"/>
  <c r="C486" i="22"/>
  <c r="C487" i="22" s="1"/>
  <c r="E487" i="22" s="1"/>
  <c r="M487" i="22" s="1"/>
  <c r="C476" i="22"/>
  <c r="C477" i="22" s="1"/>
  <c r="C478" i="22" s="1"/>
  <c r="C467" i="22"/>
  <c r="E467" i="22" s="1"/>
  <c r="M467" i="22" s="1"/>
  <c r="C461" i="22"/>
  <c r="C462" i="22" s="1"/>
  <c r="C463" i="22" s="1"/>
  <c r="C455" i="22"/>
  <c r="C456" i="22" s="1"/>
  <c r="C457" i="22" s="1"/>
  <c r="C449" i="22"/>
  <c r="C450" i="22" s="1"/>
  <c r="C442" i="22"/>
  <c r="C443" i="22" s="1"/>
  <c r="C438" i="22"/>
  <c r="C439" i="22" s="1"/>
  <c r="C432" i="22"/>
  <c r="C433" i="22" s="1"/>
  <c r="C425" i="22"/>
  <c r="C426" i="22" s="1"/>
  <c r="C427" i="22" s="1"/>
  <c r="C405" i="22"/>
  <c r="C406" i="22" s="1"/>
  <c r="C383" i="22"/>
  <c r="C384" i="22" s="1"/>
  <c r="C385" i="22" s="1"/>
  <c r="C377" i="22"/>
  <c r="C378" i="22" s="1"/>
  <c r="C379" i="22" s="1"/>
  <c r="E379" i="22" s="1"/>
  <c r="M379" i="22" s="1"/>
  <c r="C347" i="22"/>
  <c r="C348" i="22" s="1"/>
  <c r="C349" i="22" s="1"/>
  <c r="C350" i="22" s="1"/>
  <c r="C351" i="22" s="1"/>
  <c r="E351" i="22" s="1"/>
  <c r="M351" i="22" s="1"/>
  <c r="C317" i="22"/>
  <c r="C318" i="22" s="1"/>
  <c r="C297" i="22"/>
  <c r="C298" i="22" s="1"/>
  <c r="E298" i="22" s="1"/>
  <c r="M298" i="22" s="1"/>
  <c r="C264" i="22"/>
  <c r="E264" i="22" s="1"/>
  <c r="M264" i="22" s="1"/>
  <c r="C231" i="22"/>
  <c r="C232" i="22" s="1"/>
  <c r="C209" i="22"/>
  <c r="C210" i="22" s="1"/>
  <c r="C203" i="22"/>
  <c r="C204" i="22" s="1"/>
  <c r="C196" i="22"/>
  <c r="C197" i="22" s="1"/>
  <c r="C198" i="22" s="1"/>
  <c r="C188" i="22"/>
  <c r="C189" i="22" s="1"/>
  <c r="C180" i="22"/>
  <c r="E180" i="22" s="1"/>
  <c r="M180" i="22" s="1"/>
  <c r="C175" i="22"/>
  <c r="C176" i="22" s="1"/>
  <c r="E176" i="22" s="1"/>
  <c r="M176" i="22" s="1"/>
  <c r="C168" i="22"/>
  <c r="C169" i="22" s="1"/>
  <c r="C170" i="22" s="1"/>
  <c r="E170" i="22" s="1"/>
  <c r="M170" i="22" s="1"/>
  <c r="C163" i="22"/>
  <c r="E163" i="22" s="1"/>
  <c r="M163" i="22" s="1"/>
  <c r="C155" i="22"/>
  <c r="C156" i="22" s="1"/>
  <c r="C147" i="22"/>
  <c r="C140" i="22"/>
  <c r="C141" i="22" s="1"/>
  <c r="C142" i="22" s="1"/>
  <c r="E142" i="22" s="1"/>
  <c r="M142" i="22" s="1"/>
  <c r="C132" i="22"/>
  <c r="C133" i="22" s="1"/>
  <c r="C134" i="22" s="1"/>
  <c r="E134" i="22" s="1"/>
  <c r="M134" i="22" s="1"/>
  <c r="C124" i="22"/>
  <c r="C116" i="22"/>
  <c r="C107" i="22"/>
  <c r="E107" i="22" s="1"/>
  <c r="M107" i="22" s="1"/>
  <c r="C98" i="22"/>
  <c r="C99" i="22" s="1"/>
  <c r="C100" i="22" s="1"/>
  <c r="C95" i="22"/>
  <c r="E95" i="22" s="1"/>
  <c r="M95" i="22" s="1"/>
  <c r="C92" i="22"/>
  <c r="C93" i="22" s="1"/>
  <c r="E93" i="22" s="1"/>
  <c r="M93" i="22" s="1"/>
  <c r="C89" i="22"/>
  <c r="E89" i="22" s="1"/>
  <c r="M89" i="22" s="1"/>
  <c r="C86" i="22"/>
  <c r="C87" i="22" s="1"/>
  <c r="E87" i="22" s="1"/>
  <c r="M87" i="22" s="1"/>
  <c r="C83" i="22"/>
  <c r="C84" i="22" s="1"/>
  <c r="E84" i="22" s="1"/>
  <c r="M84" i="22" s="1"/>
  <c r="C80" i="22"/>
  <c r="C81" i="22" s="1"/>
  <c r="E81" i="22" s="1"/>
  <c r="M81" i="22" s="1"/>
  <c r="C77" i="22"/>
  <c r="E77" i="22" s="1"/>
  <c r="M77" i="22" s="1"/>
  <c r="C74" i="22"/>
  <c r="C75" i="22" s="1"/>
  <c r="E75" i="22" s="1"/>
  <c r="M75" i="22" s="1"/>
  <c r="C71" i="22"/>
  <c r="E71" i="22" s="1"/>
  <c r="M71" i="22" s="1"/>
  <c r="C68" i="22"/>
  <c r="E68" i="22" s="1"/>
  <c r="M68" i="22" s="1"/>
  <c r="C65" i="22"/>
  <c r="C66" i="22" s="1"/>
  <c r="E66" i="22" s="1"/>
  <c r="M66" i="22" s="1"/>
  <c r="C62" i="22"/>
  <c r="C63" i="22" s="1"/>
  <c r="E63" i="22" s="1"/>
  <c r="M63" i="22" s="1"/>
  <c r="C59" i="22"/>
  <c r="E59" i="22" s="1"/>
  <c r="M59" i="22" s="1"/>
  <c r="C56" i="22"/>
  <c r="C57" i="22" s="1"/>
  <c r="E57" i="22" s="1"/>
  <c r="M57" i="22" s="1"/>
  <c r="C47" i="22"/>
  <c r="C48" i="22" s="1"/>
  <c r="C49" i="22" s="1"/>
  <c r="C50" i="22" s="1"/>
  <c r="E50" i="22" s="1"/>
  <c r="M50" i="22" s="1"/>
  <c r="C38" i="22"/>
  <c r="E38" i="22" s="1"/>
  <c r="M38" i="22" s="1"/>
  <c r="C29" i="22"/>
  <c r="C30" i="22" s="1"/>
  <c r="C26" i="22"/>
  <c r="C27" i="22" s="1"/>
  <c r="E27" i="22" s="1"/>
  <c r="M27" i="22" s="1"/>
  <c r="C23" i="22"/>
  <c r="E23" i="22" s="1"/>
  <c r="M23" i="22" s="1"/>
  <c r="C21" i="22"/>
  <c r="E21" i="22" s="1"/>
  <c r="M21" i="22" s="1"/>
  <c r="C19" i="22"/>
  <c r="E19" i="22" s="1"/>
  <c r="M19" i="22" s="1"/>
  <c r="C16" i="22"/>
  <c r="E16" i="22" s="1"/>
  <c r="M16" i="22" s="1"/>
  <c r="C13" i="22"/>
  <c r="C14" i="22" s="1"/>
  <c r="E14" i="22" s="1"/>
  <c r="M14" i="22" s="1"/>
  <c r="C10" i="22"/>
  <c r="C11" i="22" s="1"/>
  <c r="E11" i="22" s="1"/>
  <c r="M11" i="22" s="1"/>
  <c r="C7" i="22"/>
  <c r="E7" i="22" s="1"/>
  <c r="M7" i="22" s="1"/>
  <c r="C4" i="22"/>
  <c r="E4" i="22" s="1"/>
  <c r="M4" i="22" s="1"/>
  <c r="E6" i="22"/>
  <c r="M6" i="22" s="1"/>
  <c r="E9" i="22"/>
  <c r="M9" i="22" s="1"/>
  <c r="E12" i="22"/>
  <c r="M12" i="22" s="1"/>
  <c r="E15" i="22"/>
  <c r="M15" i="22" s="1"/>
  <c r="E18" i="22"/>
  <c r="M18" i="22" s="1"/>
  <c r="E20" i="22"/>
  <c r="M20" i="22" s="1"/>
  <c r="E22" i="22"/>
  <c r="M22" i="22" s="1"/>
  <c r="E25" i="22"/>
  <c r="M25" i="22" s="1"/>
  <c r="E28" i="22"/>
  <c r="M28" i="22" s="1"/>
  <c r="E37" i="22"/>
  <c r="M37" i="22" s="1"/>
  <c r="E46" i="22"/>
  <c r="M46" i="22" s="1"/>
  <c r="E55" i="22"/>
  <c r="M55" i="22" s="1"/>
  <c r="E58" i="22"/>
  <c r="M58" i="22" s="1"/>
  <c r="E61" i="22"/>
  <c r="M61" i="22" s="1"/>
  <c r="E64" i="22"/>
  <c r="M64" i="22" s="1"/>
  <c r="E67" i="22"/>
  <c r="M67" i="22" s="1"/>
  <c r="E70" i="22"/>
  <c r="M70" i="22" s="1"/>
  <c r="E73" i="22"/>
  <c r="M73" i="22" s="1"/>
  <c r="E76" i="22"/>
  <c r="M76" i="22" s="1"/>
  <c r="E79" i="22"/>
  <c r="M79" i="22" s="1"/>
  <c r="E82" i="22"/>
  <c r="M82" i="22" s="1"/>
  <c r="E85" i="22"/>
  <c r="M85" i="22" s="1"/>
  <c r="E88" i="22"/>
  <c r="M88" i="22" s="1"/>
  <c r="E91" i="22"/>
  <c r="M91" i="22" s="1"/>
  <c r="E94" i="22"/>
  <c r="M94" i="22" s="1"/>
  <c r="E97" i="22"/>
  <c r="M97" i="22" s="1"/>
  <c r="E106" i="22"/>
  <c r="M106" i="22" s="1"/>
  <c r="E115" i="22"/>
  <c r="M115" i="22" s="1"/>
  <c r="E123" i="22"/>
  <c r="M123" i="22" s="1"/>
  <c r="E131" i="22"/>
  <c r="M131" i="22" s="1"/>
  <c r="E139" i="22"/>
  <c r="M139" i="22" s="1"/>
  <c r="E146" i="22"/>
  <c r="M146" i="22" s="1"/>
  <c r="E154" i="22"/>
  <c r="M154" i="22" s="1"/>
  <c r="E162" i="22"/>
  <c r="M162" i="22" s="1"/>
  <c r="E167" i="22"/>
  <c r="M167" i="22" s="1"/>
  <c r="E174" i="22"/>
  <c r="M174" i="22" s="1"/>
  <c r="E179" i="22"/>
  <c r="M179" i="22" s="1"/>
  <c r="E187" i="22"/>
  <c r="M187" i="22" s="1"/>
  <c r="E195" i="22"/>
  <c r="M195" i="22" s="1"/>
  <c r="E202" i="22"/>
  <c r="M202" i="22" s="1"/>
  <c r="E208" i="22"/>
  <c r="M208" i="22" s="1"/>
  <c r="E230" i="22"/>
  <c r="M230" i="22" s="1"/>
  <c r="E263" i="22"/>
  <c r="M263" i="22" s="1"/>
  <c r="E296" i="22"/>
  <c r="M296" i="22" s="1"/>
  <c r="E316" i="22"/>
  <c r="M316" i="22" s="1"/>
  <c r="E346" i="22"/>
  <c r="M346" i="22" s="1"/>
  <c r="E376" i="22"/>
  <c r="M376" i="22" s="1"/>
  <c r="E382" i="22"/>
  <c r="M382" i="22" s="1"/>
  <c r="E404" i="22"/>
  <c r="M404" i="22" s="1"/>
  <c r="E424" i="22"/>
  <c r="M424" i="22" s="1"/>
  <c r="E431" i="22"/>
  <c r="M431" i="22" s="1"/>
  <c r="E437" i="22"/>
  <c r="M437" i="22" s="1"/>
  <c r="E441" i="22"/>
  <c r="M441" i="22" s="1"/>
  <c r="E448" i="22"/>
  <c r="M448" i="22" s="1"/>
  <c r="E454" i="22"/>
  <c r="M454" i="22" s="1"/>
  <c r="E460" i="22"/>
  <c r="M460" i="22" s="1"/>
  <c r="E466" i="22"/>
  <c r="M466" i="22" s="1"/>
  <c r="E475" i="22"/>
  <c r="M475" i="22" s="1"/>
  <c r="E485" i="22"/>
  <c r="M485" i="22" s="1"/>
  <c r="E491" i="22"/>
  <c r="M491" i="22" s="1"/>
  <c r="E501" i="22"/>
  <c r="M501" i="22" s="1"/>
  <c r="E508" i="22"/>
  <c r="M508" i="22" s="1"/>
  <c r="E515" i="22"/>
  <c r="M515" i="22" s="1"/>
  <c r="E3" i="22"/>
  <c r="M3" i="22" s="1"/>
  <c r="E442" i="22" l="1"/>
  <c r="M442" i="22" s="1"/>
  <c r="E426" i="22"/>
  <c r="M426" i="22" s="1"/>
  <c r="E476" i="22"/>
  <c r="M476" i="22" s="1"/>
  <c r="E86" i="22"/>
  <c r="M86" i="22" s="1"/>
  <c r="E449" i="22"/>
  <c r="M449" i="22" s="1"/>
  <c r="E47" i="22"/>
  <c r="M47" i="22" s="1"/>
  <c r="E378" i="22"/>
  <c r="M378" i="22" s="1"/>
  <c r="E377" i="22"/>
  <c r="M377" i="22" s="1"/>
  <c r="E231" i="22"/>
  <c r="M231" i="22" s="1"/>
  <c r="E209" i="22"/>
  <c r="M209" i="22" s="1"/>
  <c r="E317" i="22"/>
  <c r="M317" i="22" s="1"/>
  <c r="E133" i="22"/>
  <c r="M133" i="22" s="1"/>
  <c r="E132" i="22"/>
  <c r="M132" i="22" s="1"/>
  <c r="E65" i="22"/>
  <c r="M65" i="22" s="1"/>
  <c r="E10" i="22"/>
  <c r="M10" i="22" s="1"/>
  <c r="E492" i="22"/>
  <c r="M492" i="22" s="1"/>
  <c r="E462" i="22"/>
  <c r="M462" i="22" s="1"/>
  <c r="E425" i="22"/>
  <c r="M425" i="22" s="1"/>
  <c r="E98" i="22"/>
  <c r="M98" i="22" s="1"/>
  <c r="E461" i="22"/>
  <c r="M461" i="22" s="1"/>
  <c r="E26" i="22"/>
  <c r="M26" i="22" s="1"/>
  <c r="E516" i="22"/>
  <c r="M516" i="22" s="1"/>
  <c r="E438" i="22"/>
  <c r="M438" i="22" s="1"/>
  <c r="E405" i="22"/>
  <c r="M405" i="22" s="1"/>
  <c r="E347" i="22"/>
  <c r="M347" i="22" s="1"/>
  <c r="E188" i="22"/>
  <c r="M188" i="22" s="1"/>
  <c r="E155" i="22"/>
  <c r="M155" i="22" s="1"/>
  <c r="E83" i="22"/>
  <c r="M83" i="22" s="1"/>
  <c r="E48" i="22"/>
  <c r="M48" i="22" s="1"/>
  <c r="C299" i="22"/>
  <c r="E299" i="22" s="1"/>
  <c r="M299" i="22" s="1"/>
  <c r="E74" i="22"/>
  <c r="M74" i="22" s="1"/>
  <c r="E509" i="22"/>
  <c r="M509" i="22" s="1"/>
  <c r="C468" i="22"/>
  <c r="C469" i="22" s="1"/>
  <c r="E469" i="22" s="1"/>
  <c r="M469" i="22" s="1"/>
  <c r="E350" i="22"/>
  <c r="M350" i="22" s="1"/>
  <c r="E203" i="22"/>
  <c r="M203" i="22" s="1"/>
  <c r="E175" i="22"/>
  <c r="M175" i="22" s="1"/>
  <c r="E29" i="22"/>
  <c r="M29" i="22" s="1"/>
  <c r="C51" i="22"/>
  <c r="E51" i="22" s="1"/>
  <c r="M51" i="22" s="1"/>
  <c r="C108" i="22"/>
  <c r="C109" i="22" s="1"/>
  <c r="E109" i="22" s="1"/>
  <c r="M109" i="22" s="1"/>
  <c r="E432" i="22"/>
  <c r="M432" i="22" s="1"/>
  <c r="E348" i="22"/>
  <c r="M348" i="22" s="1"/>
  <c r="E49" i="22"/>
  <c r="M49" i="22" s="1"/>
  <c r="E13" i="22"/>
  <c r="M13" i="22" s="1"/>
  <c r="C5" i="22"/>
  <c r="E5" i="22" s="1"/>
  <c r="M5" i="22" s="1"/>
  <c r="C177" i="22"/>
  <c r="E177" i="22" s="1"/>
  <c r="M177" i="22" s="1"/>
  <c r="E30" i="22"/>
  <c r="M30" i="22" s="1"/>
  <c r="C31" i="22"/>
  <c r="E31" i="22" s="1"/>
  <c r="M31" i="22" s="1"/>
  <c r="C319" i="22"/>
  <c r="E319" i="22" s="1"/>
  <c r="M319" i="22" s="1"/>
  <c r="E318" i="22"/>
  <c r="M318" i="22" s="1"/>
  <c r="C233" i="22"/>
  <c r="E232" i="22"/>
  <c r="M232" i="22" s="1"/>
  <c r="C440" i="22"/>
  <c r="E440" i="22" s="1"/>
  <c r="M440" i="22" s="1"/>
  <c r="E439" i="22"/>
  <c r="M439" i="22" s="1"/>
  <c r="C494" i="22"/>
  <c r="E493" i="22"/>
  <c r="M493" i="22" s="1"/>
  <c r="C8" i="22"/>
  <c r="E8" i="22" s="1"/>
  <c r="M8" i="22" s="1"/>
  <c r="C69" i="22"/>
  <c r="E69" i="22" s="1"/>
  <c r="M69" i="22" s="1"/>
  <c r="C181" i="22"/>
  <c r="E456" i="22"/>
  <c r="M456" i="22" s="1"/>
  <c r="E384" i="22"/>
  <c r="M384" i="22" s="1"/>
  <c r="E169" i="22"/>
  <c r="M169" i="22" s="1"/>
  <c r="E80" i="22"/>
  <c r="M80" i="22" s="1"/>
  <c r="E503" i="22"/>
  <c r="M503" i="22" s="1"/>
  <c r="E455" i="22"/>
  <c r="M455" i="22" s="1"/>
  <c r="E383" i="22"/>
  <c r="M383" i="22" s="1"/>
  <c r="E197" i="22"/>
  <c r="M197" i="22" s="1"/>
  <c r="E140" i="22"/>
  <c r="M140" i="22" s="1"/>
  <c r="C135" i="22"/>
  <c r="E502" i="22"/>
  <c r="M502" i="22" s="1"/>
  <c r="E297" i="22"/>
  <c r="M297" i="22" s="1"/>
  <c r="E92" i="22"/>
  <c r="M92" i="22" s="1"/>
  <c r="E56" i="22"/>
  <c r="M56" i="22" s="1"/>
  <c r="C17" i="22"/>
  <c r="E17" i="22" s="1"/>
  <c r="M17" i="22" s="1"/>
  <c r="C143" i="22"/>
  <c r="C380" i="22"/>
  <c r="E380" i="22" s="1"/>
  <c r="M380" i="22" s="1"/>
  <c r="E141" i="22"/>
  <c r="M141" i="22" s="1"/>
  <c r="C96" i="22"/>
  <c r="E96" i="22" s="1"/>
  <c r="M96" i="22" s="1"/>
  <c r="C171" i="22"/>
  <c r="C190" i="22"/>
  <c r="E189" i="22"/>
  <c r="M189" i="22" s="1"/>
  <c r="C505" i="22"/>
  <c r="E504" i="22"/>
  <c r="M504" i="22" s="1"/>
  <c r="E510" i="22"/>
  <c r="M510" i="22" s="1"/>
  <c r="C148" i="22"/>
  <c r="E147" i="22"/>
  <c r="M147" i="22" s="1"/>
  <c r="E427" i="22"/>
  <c r="M427" i="22" s="1"/>
  <c r="C428" i="22"/>
  <c r="C444" i="22"/>
  <c r="E443" i="22"/>
  <c r="M443" i="22" s="1"/>
  <c r="E450" i="22"/>
  <c r="M450" i="22" s="1"/>
  <c r="C451" i="22"/>
  <c r="C52" i="22"/>
  <c r="C117" i="22"/>
  <c r="E116" i="22"/>
  <c r="M116" i="22" s="1"/>
  <c r="C512" i="22"/>
  <c r="E511" i="22"/>
  <c r="M511" i="22" s="1"/>
  <c r="C164" i="22"/>
  <c r="C265" i="22"/>
  <c r="C352" i="22"/>
  <c r="C407" i="22"/>
  <c r="E406" i="22"/>
  <c r="M406" i="22" s="1"/>
  <c r="C464" i="22"/>
  <c r="E463" i="22"/>
  <c r="M463" i="22" s="1"/>
  <c r="E517" i="22"/>
  <c r="M517" i="22" s="1"/>
  <c r="C518" i="22"/>
  <c r="E99" i="22"/>
  <c r="M99" i="22" s="1"/>
  <c r="E124" i="22"/>
  <c r="M124" i="22" s="1"/>
  <c r="C125" i="22"/>
  <c r="C157" i="22"/>
  <c r="E156" i="22"/>
  <c r="M156" i="22" s="1"/>
  <c r="E204" i="22"/>
  <c r="M204" i="22" s="1"/>
  <c r="C205" i="22"/>
  <c r="E457" i="22"/>
  <c r="M457" i="22" s="1"/>
  <c r="C458" i="22"/>
  <c r="C479" i="22"/>
  <c r="E478" i="22"/>
  <c r="M478" i="22" s="1"/>
  <c r="E477" i="22"/>
  <c r="M477" i="22" s="1"/>
  <c r="E196" i="22"/>
  <c r="M196" i="22" s="1"/>
  <c r="C60" i="22"/>
  <c r="E60" i="22" s="1"/>
  <c r="M60" i="22" s="1"/>
  <c r="C211" i="22"/>
  <c r="E210" i="22"/>
  <c r="M210" i="22" s="1"/>
  <c r="E100" i="22"/>
  <c r="M100" i="22" s="1"/>
  <c r="C101" i="22"/>
  <c r="C199" i="22"/>
  <c r="E198" i="22"/>
  <c r="M198" i="22" s="1"/>
  <c r="E433" i="22"/>
  <c r="M433" i="22" s="1"/>
  <c r="C434" i="22"/>
  <c r="C78" i="22"/>
  <c r="E78" i="22" s="1"/>
  <c r="M78" i="22" s="1"/>
  <c r="E486" i="22"/>
  <c r="M486" i="22" s="1"/>
  <c r="C386" i="22"/>
  <c r="E385" i="22"/>
  <c r="M385" i="22" s="1"/>
  <c r="C488" i="22"/>
  <c r="E62" i="22"/>
  <c r="M62" i="22" s="1"/>
  <c r="C24" i="22"/>
  <c r="E24" i="22" s="1"/>
  <c r="M24" i="22" s="1"/>
  <c r="C72" i="22"/>
  <c r="E72" i="22" s="1"/>
  <c r="M72" i="22" s="1"/>
  <c r="C90" i="22"/>
  <c r="E90" i="22" s="1"/>
  <c r="M90" i="22" s="1"/>
  <c r="E349" i="22"/>
  <c r="M349" i="22" s="1"/>
  <c r="E168" i="22"/>
  <c r="M168" i="22" s="1"/>
  <c r="C39" i="22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5" i="21"/>
  <c r="B2" i="21"/>
  <c r="C2" i="21"/>
  <c r="D2" i="21"/>
  <c r="E2" i="21"/>
  <c r="F2" i="21"/>
  <c r="G2" i="21"/>
  <c r="H2" i="21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366" i="18"/>
  <c r="L367" i="18"/>
  <c r="L368" i="18"/>
  <c r="L369" i="18"/>
  <c r="L370" i="18"/>
  <c r="L371" i="18"/>
  <c r="L372" i="18"/>
  <c r="L373" i="18"/>
  <c r="L374" i="18"/>
  <c r="L375" i="18"/>
  <c r="L376" i="18"/>
  <c r="L377" i="18"/>
  <c r="L378" i="18"/>
  <c r="L379" i="18"/>
  <c r="L380" i="18"/>
  <c r="L381" i="18"/>
  <c r="L382" i="18"/>
  <c r="L383" i="18"/>
  <c r="L384" i="18"/>
  <c r="L385" i="18"/>
  <c r="L386" i="18"/>
  <c r="L387" i="18"/>
  <c r="L388" i="18"/>
  <c r="L389" i="18"/>
  <c r="L390" i="18"/>
  <c r="L391" i="18"/>
  <c r="L392" i="18"/>
  <c r="L393" i="18"/>
  <c r="L394" i="18"/>
  <c r="L395" i="18"/>
  <c r="L396" i="18"/>
  <c r="L397" i="18"/>
  <c r="L398" i="18"/>
  <c r="L399" i="18"/>
  <c r="L400" i="18"/>
  <c r="L401" i="18"/>
  <c r="L402" i="18"/>
  <c r="L403" i="18"/>
  <c r="L404" i="18"/>
  <c r="L405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45" i="18"/>
  <c r="M146" i="18"/>
  <c r="M147" i="18"/>
  <c r="M148" i="18"/>
  <c r="M149" i="18"/>
  <c r="M150" i="18"/>
  <c r="M151" i="18"/>
  <c r="M152" i="18"/>
  <c r="M153" i="18"/>
  <c r="M154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3" i="18"/>
  <c r="L3" i="18"/>
  <c r="C403" i="18"/>
  <c r="C404" i="18" s="1"/>
  <c r="C405" i="18" s="1"/>
  <c r="E405" i="18" s="1"/>
  <c r="K405" i="18" s="1"/>
  <c r="C396" i="18"/>
  <c r="C397" i="18" s="1"/>
  <c r="C398" i="18" s="1"/>
  <c r="E398" i="18" s="1"/>
  <c r="K398" i="18" s="1"/>
  <c r="C389" i="18"/>
  <c r="C390" i="18" s="1"/>
  <c r="C391" i="18" s="1"/>
  <c r="E391" i="18" s="1"/>
  <c r="K391" i="18" s="1"/>
  <c r="C385" i="18"/>
  <c r="C386" i="18" s="1"/>
  <c r="C387" i="18" s="1"/>
  <c r="E387" i="18" s="1"/>
  <c r="K387" i="18" s="1"/>
  <c r="C381" i="18"/>
  <c r="C377" i="18"/>
  <c r="C373" i="18"/>
  <c r="C374" i="18" s="1"/>
  <c r="C375" i="18" s="1"/>
  <c r="E375" i="18" s="1"/>
  <c r="K375" i="18" s="1"/>
  <c r="C366" i="18"/>
  <c r="C359" i="18"/>
  <c r="C360" i="18" s="1"/>
  <c r="C355" i="18"/>
  <c r="C348" i="18"/>
  <c r="C341" i="18"/>
  <c r="C342" i="18" s="1"/>
  <c r="C334" i="18"/>
  <c r="C327" i="18"/>
  <c r="C320" i="18"/>
  <c r="C321" i="18" s="1"/>
  <c r="C313" i="18"/>
  <c r="C309" i="18"/>
  <c r="C305" i="18"/>
  <c r="C306" i="18" s="1"/>
  <c r="C302" i="18"/>
  <c r="C303" i="18" s="1"/>
  <c r="E303" i="18" s="1"/>
  <c r="K303" i="18" s="1"/>
  <c r="C299" i="18"/>
  <c r="C300" i="18" s="1"/>
  <c r="E300" i="18" s="1"/>
  <c r="K300" i="18" s="1"/>
  <c r="C296" i="18"/>
  <c r="C297" i="18" s="1"/>
  <c r="E297" i="18" s="1"/>
  <c r="K297" i="18" s="1"/>
  <c r="C293" i="18"/>
  <c r="C286" i="18"/>
  <c r="C287" i="18" s="1"/>
  <c r="C288" i="18" s="1"/>
  <c r="C278" i="18"/>
  <c r="C279" i="18" s="1"/>
  <c r="C270" i="18"/>
  <c r="C271" i="18" s="1"/>
  <c r="C262" i="18"/>
  <c r="E262" i="18" s="1"/>
  <c r="K262" i="18" s="1"/>
  <c r="C254" i="18"/>
  <c r="C245" i="18"/>
  <c r="C246" i="18" s="1"/>
  <c r="E246" i="18" s="1"/>
  <c r="K246" i="18" s="1"/>
  <c r="C236" i="18"/>
  <c r="C227" i="18"/>
  <c r="C228" i="18" s="1"/>
  <c r="C218" i="18"/>
  <c r="C219" i="18" s="1"/>
  <c r="E219" i="18" s="1"/>
  <c r="K219" i="18" s="1"/>
  <c r="C209" i="18"/>
  <c r="C201" i="18"/>
  <c r="C202" i="18" s="1"/>
  <c r="C192" i="18"/>
  <c r="C193" i="18" s="1"/>
  <c r="C184" i="18"/>
  <c r="C185" i="18" s="1"/>
  <c r="C186" i="18" s="1"/>
  <c r="C176" i="18"/>
  <c r="C168" i="18"/>
  <c r="C169" i="18" s="1"/>
  <c r="C166" i="18"/>
  <c r="E166" i="18" s="1"/>
  <c r="K166" i="18" s="1"/>
  <c r="C164" i="18"/>
  <c r="E164" i="18" s="1"/>
  <c r="K164" i="18" s="1"/>
  <c r="C162" i="18"/>
  <c r="E162" i="18" s="1"/>
  <c r="K162" i="18" s="1"/>
  <c r="C160" i="18"/>
  <c r="E160" i="18" s="1"/>
  <c r="K160" i="18" s="1"/>
  <c r="C158" i="18"/>
  <c r="E158" i="18" s="1"/>
  <c r="K158" i="18" s="1"/>
  <c r="C156" i="18"/>
  <c r="E156" i="18" s="1"/>
  <c r="K156" i="18" s="1"/>
  <c r="C146" i="18"/>
  <c r="C147" i="18" s="1"/>
  <c r="C144" i="18"/>
  <c r="E144" i="18" s="1"/>
  <c r="K144" i="18" s="1"/>
  <c r="C142" i="18"/>
  <c r="E142" i="18" s="1"/>
  <c r="K142" i="18" s="1"/>
  <c r="C140" i="18"/>
  <c r="E140" i="18" s="1"/>
  <c r="K140" i="18" s="1"/>
  <c r="C138" i="18"/>
  <c r="E138" i="18" s="1"/>
  <c r="K138" i="18" s="1"/>
  <c r="C136" i="18"/>
  <c r="E136" i="18" s="1"/>
  <c r="K136" i="18" s="1"/>
  <c r="C134" i="18"/>
  <c r="E134" i="18" s="1"/>
  <c r="K134" i="18" s="1"/>
  <c r="C132" i="18"/>
  <c r="E132" i="18" s="1"/>
  <c r="K132" i="18" s="1"/>
  <c r="C122" i="18"/>
  <c r="C123" i="18" s="1"/>
  <c r="C112" i="18"/>
  <c r="C107" i="18"/>
  <c r="C108" i="18" s="1"/>
  <c r="C102" i="18"/>
  <c r="C103" i="18" s="1"/>
  <c r="C104" i="18" s="1"/>
  <c r="C90" i="18"/>
  <c r="C91" i="18" s="1"/>
  <c r="C78" i="18"/>
  <c r="C79" i="18" s="1"/>
  <c r="E79" i="18" s="1"/>
  <c r="K79" i="18" s="1"/>
  <c r="C72" i="18"/>
  <c r="C73" i="18" s="1"/>
  <c r="C70" i="18"/>
  <c r="E70" i="18" s="1"/>
  <c r="K70" i="18" s="1"/>
  <c r="C64" i="18"/>
  <c r="C65" i="18" s="1"/>
  <c r="C58" i="18"/>
  <c r="C56" i="18"/>
  <c r="E56" i="18" s="1"/>
  <c r="K56" i="18" s="1"/>
  <c r="C54" i="18"/>
  <c r="E54" i="18" s="1"/>
  <c r="K54" i="18" s="1"/>
  <c r="C48" i="18"/>
  <c r="C44" i="18"/>
  <c r="C45" i="18" s="1"/>
  <c r="C46" i="18" s="1"/>
  <c r="E46" i="18" s="1"/>
  <c r="K46" i="18" s="1"/>
  <c r="C40" i="18"/>
  <c r="C41" i="18" s="1"/>
  <c r="C42" i="18" s="1"/>
  <c r="E42" i="18" s="1"/>
  <c r="K42" i="18" s="1"/>
  <c r="C36" i="18"/>
  <c r="E36" i="18" s="1"/>
  <c r="K36" i="18" s="1"/>
  <c r="C34" i="18"/>
  <c r="E34" i="18" s="1"/>
  <c r="K34" i="18" s="1"/>
  <c r="C32" i="18"/>
  <c r="E32" i="18" s="1"/>
  <c r="K32" i="18" s="1"/>
  <c r="C30" i="18"/>
  <c r="E30" i="18" s="1"/>
  <c r="K30" i="18" s="1"/>
  <c r="C28" i="18"/>
  <c r="E28" i="18" s="1"/>
  <c r="K28" i="18" s="1"/>
  <c r="C20" i="18"/>
  <c r="C21" i="18" s="1"/>
  <c r="C12" i="18"/>
  <c r="C13" i="18" s="1"/>
  <c r="C14" i="18" s="1"/>
  <c r="C4" i="18"/>
  <c r="E4" i="18" s="1"/>
  <c r="K4" i="18" s="1"/>
  <c r="E11" i="18"/>
  <c r="K11" i="18" s="1"/>
  <c r="E19" i="18"/>
  <c r="K19" i="18" s="1"/>
  <c r="E27" i="18"/>
  <c r="K27" i="18" s="1"/>
  <c r="E29" i="18"/>
  <c r="K29" i="18" s="1"/>
  <c r="E31" i="18"/>
  <c r="K31" i="18" s="1"/>
  <c r="E33" i="18"/>
  <c r="K33" i="18" s="1"/>
  <c r="E35" i="18"/>
  <c r="K35" i="18" s="1"/>
  <c r="E39" i="18"/>
  <c r="K39" i="18" s="1"/>
  <c r="E43" i="18"/>
  <c r="K43" i="18" s="1"/>
  <c r="E47" i="18"/>
  <c r="K47" i="18" s="1"/>
  <c r="E53" i="18"/>
  <c r="K53" i="18" s="1"/>
  <c r="E55" i="18"/>
  <c r="K55" i="18" s="1"/>
  <c r="E57" i="18"/>
  <c r="K57" i="18" s="1"/>
  <c r="E63" i="18"/>
  <c r="K63" i="18" s="1"/>
  <c r="E69" i="18"/>
  <c r="K69" i="18" s="1"/>
  <c r="E71" i="18"/>
  <c r="K71" i="18" s="1"/>
  <c r="E77" i="18"/>
  <c r="K77" i="18" s="1"/>
  <c r="E89" i="18"/>
  <c r="K89" i="18" s="1"/>
  <c r="E101" i="18"/>
  <c r="K101" i="18" s="1"/>
  <c r="E106" i="18"/>
  <c r="K106" i="18" s="1"/>
  <c r="E111" i="18"/>
  <c r="K111" i="18" s="1"/>
  <c r="E121" i="18"/>
  <c r="K121" i="18" s="1"/>
  <c r="E131" i="18"/>
  <c r="K131" i="18" s="1"/>
  <c r="E133" i="18"/>
  <c r="K133" i="18" s="1"/>
  <c r="E135" i="18"/>
  <c r="K135" i="18" s="1"/>
  <c r="E137" i="18"/>
  <c r="K137" i="18" s="1"/>
  <c r="E139" i="18"/>
  <c r="K139" i="18" s="1"/>
  <c r="E141" i="18"/>
  <c r="K141" i="18" s="1"/>
  <c r="E143" i="18"/>
  <c r="K143" i="18" s="1"/>
  <c r="E145" i="18"/>
  <c r="K145" i="18" s="1"/>
  <c r="E155" i="18"/>
  <c r="K155" i="18" s="1"/>
  <c r="E157" i="18"/>
  <c r="K157" i="18" s="1"/>
  <c r="E159" i="18"/>
  <c r="K159" i="18" s="1"/>
  <c r="E161" i="18"/>
  <c r="K161" i="18" s="1"/>
  <c r="E163" i="18"/>
  <c r="K163" i="18" s="1"/>
  <c r="E165" i="18"/>
  <c r="K165" i="18" s="1"/>
  <c r="E167" i="18"/>
  <c r="K167" i="18" s="1"/>
  <c r="E175" i="18"/>
  <c r="K175" i="18" s="1"/>
  <c r="E183" i="18"/>
  <c r="K183" i="18" s="1"/>
  <c r="E191" i="18"/>
  <c r="K191" i="18" s="1"/>
  <c r="E200" i="18"/>
  <c r="K200" i="18" s="1"/>
  <c r="E208" i="18"/>
  <c r="K208" i="18" s="1"/>
  <c r="E217" i="18"/>
  <c r="K217" i="18" s="1"/>
  <c r="E226" i="18"/>
  <c r="K226" i="18" s="1"/>
  <c r="E235" i="18"/>
  <c r="K235" i="18" s="1"/>
  <c r="E244" i="18"/>
  <c r="K244" i="18" s="1"/>
  <c r="E253" i="18"/>
  <c r="K253" i="18" s="1"/>
  <c r="E261" i="18"/>
  <c r="K261" i="18" s="1"/>
  <c r="E269" i="18"/>
  <c r="K269" i="18" s="1"/>
  <c r="E277" i="18"/>
  <c r="K277" i="18" s="1"/>
  <c r="E285" i="18"/>
  <c r="K285" i="18" s="1"/>
  <c r="E292" i="18"/>
  <c r="K292" i="18" s="1"/>
  <c r="E295" i="18"/>
  <c r="K295" i="18" s="1"/>
  <c r="E298" i="18"/>
  <c r="K298" i="18" s="1"/>
  <c r="E301" i="18"/>
  <c r="K301" i="18" s="1"/>
  <c r="E304" i="18"/>
  <c r="K304" i="18" s="1"/>
  <c r="E308" i="18"/>
  <c r="K308" i="18" s="1"/>
  <c r="E312" i="18"/>
  <c r="K312" i="18" s="1"/>
  <c r="E319" i="18"/>
  <c r="K319" i="18" s="1"/>
  <c r="E326" i="18"/>
  <c r="K326" i="18" s="1"/>
  <c r="E333" i="18"/>
  <c r="K333" i="18" s="1"/>
  <c r="E340" i="18"/>
  <c r="K340" i="18" s="1"/>
  <c r="E347" i="18"/>
  <c r="K347" i="18" s="1"/>
  <c r="E354" i="18"/>
  <c r="K354" i="18" s="1"/>
  <c r="E358" i="18"/>
  <c r="K358" i="18" s="1"/>
  <c r="E365" i="18"/>
  <c r="K365" i="18" s="1"/>
  <c r="E372" i="18"/>
  <c r="K372" i="18" s="1"/>
  <c r="E376" i="18"/>
  <c r="K376" i="18" s="1"/>
  <c r="E380" i="18"/>
  <c r="K380" i="18" s="1"/>
  <c r="E384" i="18"/>
  <c r="K384" i="18" s="1"/>
  <c r="E388" i="18"/>
  <c r="K388" i="18" s="1"/>
  <c r="E395" i="18"/>
  <c r="K395" i="18" s="1"/>
  <c r="E402" i="18"/>
  <c r="K402" i="18" s="1"/>
  <c r="E3" i="18"/>
  <c r="K3" i="18" s="1"/>
  <c r="L11" i="17"/>
  <c r="L12" i="17"/>
  <c r="L13" i="17"/>
  <c r="L10" i="17"/>
  <c r="K11" i="17"/>
  <c r="K12" i="17"/>
  <c r="K13" i="17"/>
  <c r="K10" i="17"/>
  <c r="B15" i="17"/>
  <c r="C15" i="17"/>
  <c r="J15" i="17"/>
  <c r="K14" i="17"/>
  <c r="L14" i="17"/>
  <c r="C300" i="22" l="1"/>
  <c r="E300" i="22" s="1"/>
  <c r="M300" i="22" s="1"/>
  <c r="C178" i="22"/>
  <c r="E178" i="22" s="1"/>
  <c r="M178" i="22" s="1"/>
  <c r="C470" i="22"/>
  <c r="E470" i="22" s="1"/>
  <c r="M470" i="22" s="1"/>
  <c r="E108" i="22"/>
  <c r="M108" i="22" s="1"/>
  <c r="C110" i="22"/>
  <c r="C111" i="22" s="1"/>
  <c r="E468" i="22"/>
  <c r="M468" i="22" s="1"/>
  <c r="C320" i="22"/>
  <c r="C321" i="22" s="1"/>
  <c r="C381" i="22"/>
  <c r="E381" i="22" s="1"/>
  <c r="M381" i="22" s="1"/>
  <c r="C32" i="22"/>
  <c r="E32" i="22" s="1"/>
  <c r="M32" i="22" s="1"/>
  <c r="E143" i="22"/>
  <c r="M143" i="22" s="1"/>
  <c r="C144" i="22"/>
  <c r="E135" i="22"/>
  <c r="M135" i="22" s="1"/>
  <c r="C136" i="22"/>
  <c r="C234" i="22"/>
  <c r="E233" i="22"/>
  <c r="M233" i="22" s="1"/>
  <c r="E171" i="22"/>
  <c r="M171" i="22" s="1"/>
  <c r="C172" i="22"/>
  <c r="E494" i="22"/>
  <c r="M494" i="22" s="1"/>
  <c r="C495" i="22"/>
  <c r="C182" i="22"/>
  <c r="E181" i="22"/>
  <c r="C489" i="22"/>
  <c r="E488" i="22"/>
  <c r="M488" i="22" s="1"/>
  <c r="C102" i="22"/>
  <c r="E101" i="22"/>
  <c r="M101" i="22" s="1"/>
  <c r="C206" i="22"/>
  <c r="E205" i="22"/>
  <c r="M205" i="22" s="1"/>
  <c r="E190" i="22"/>
  <c r="M190" i="22" s="1"/>
  <c r="C191" i="22"/>
  <c r="C435" i="22"/>
  <c r="E434" i="22"/>
  <c r="M434" i="22" s="1"/>
  <c r="C408" i="22"/>
  <c r="E407" i="22"/>
  <c r="M407" i="22" s="1"/>
  <c r="C513" i="22"/>
  <c r="E512" i="22"/>
  <c r="M512" i="22" s="1"/>
  <c r="E148" i="22"/>
  <c r="M148" i="22" s="1"/>
  <c r="C149" i="22"/>
  <c r="E125" i="22"/>
  <c r="M125" i="22" s="1"/>
  <c r="C126" i="22"/>
  <c r="C465" i="22"/>
  <c r="E465" i="22" s="1"/>
  <c r="M465" i="22" s="1"/>
  <c r="E464" i="22"/>
  <c r="M464" i="22" s="1"/>
  <c r="E117" i="22"/>
  <c r="M117" i="22" s="1"/>
  <c r="C118" i="22"/>
  <c r="C452" i="22"/>
  <c r="E451" i="22"/>
  <c r="M451" i="22" s="1"/>
  <c r="C40" i="22"/>
  <c r="E39" i="22"/>
  <c r="M39" i="22" s="1"/>
  <c r="C387" i="22"/>
  <c r="E386" i="22"/>
  <c r="M386" i="22" s="1"/>
  <c r="E211" i="22"/>
  <c r="M211" i="22" s="1"/>
  <c r="C212" i="22"/>
  <c r="C480" i="22"/>
  <c r="E479" i="22"/>
  <c r="M479" i="22" s="1"/>
  <c r="C519" i="22"/>
  <c r="E519" i="22" s="1"/>
  <c r="M519" i="22" s="1"/>
  <c r="E518" i="22"/>
  <c r="M518" i="22" s="1"/>
  <c r="E352" i="22"/>
  <c r="M352" i="22" s="1"/>
  <c r="C353" i="22"/>
  <c r="C459" i="22"/>
  <c r="E459" i="22" s="1"/>
  <c r="M459" i="22" s="1"/>
  <c r="E458" i="22"/>
  <c r="M458" i="22" s="1"/>
  <c r="E265" i="22"/>
  <c r="M265" i="22" s="1"/>
  <c r="C266" i="22"/>
  <c r="E52" i="22"/>
  <c r="M52" i="22" s="1"/>
  <c r="C53" i="22"/>
  <c r="C445" i="22"/>
  <c r="E444" i="22"/>
  <c r="M444" i="22" s="1"/>
  <c r="C200" i="22"/>
  <c r="E199" i="22"/>
  <c r="M199" i="22" s="1"/>
  <c r="C158" i="22"/>
  <c r="E157" i="22"/>
  <c r="M157" i="22" s="1"/>
  <c r="C165" i="22"/>
  <c r="E164" i="22"/>
  <c r="M164" i="22" s="1"/>
  <c r="C429" i="22"/>
  <c r="E428" i="22"/>
  <c r="M428" i="22" s="1"/>
  <c r="E505" i="22"/>
  <c r="M505" i="22" s="1"/>
  <c r="C506" i="22"/>
  <c r="E78" i="18"/>
  <c r="K78" i="18" s="1"/>
  <c r="E296" i="18"/>
  <c r="K296" i="18" s="1"/>
  <c r="E396" i="18"/>
  <c r="K396" i="18" s="1"/>
  <c r="E72" i="18"/>
  <c r="K72" i="18" s="1"/>
  <c r="E385" i="18"/>
  <c r="K385" i="18" s="1"/>
  <c r="C113" i="18"/>
  <c r="E112" i="18"/>
  <c r="K112" i="18" s="1"/>
  <c r="C237" i="18"/>
  <c r="E237" i="18" s="1"/>
  <c r="K237" i="18" s="1"/>
  <c r="E236" i="18"/>
  <c r="K236" i="18" s="1"/>
  <c r="C310" i="18"/>
  <c r="C311" i="18" s="1"/>
  <c r="E311" i="18" s="1"/>
  <c r="K311" i="18" s="1"/>
  <c r="E309" i="18"/>
  <c r="K309" i="18" s="1"/>
  <c r="C382" i="18"/>
  <c r="C383" i="18" s="1"/>
  <c r="E383" i="18" s="1"/>
  <c r="K383" i="18" s="1"/>
  <c r="E381" i="18"/>
  <c r="K381" i="18" s="1"/>
  <c r="E12" i="18"/>
  <c r="K12" i="18" s="1"/>
  <c r="C49" i="18"/>
  <c r="C50" i="18" s="1"/>
  <c r="E48" i="18"/>
  <c r="K48" i="18" s="1"/>
  <c r="C294" i="18"/>
  <c r="E294" i="18" s="1"/>
  <c r="K294" i="18" s="1"/>
  <c r="E293" i="18"/>
  <c r="K293" i="18" s="1"/>
  <c r="C367" i="18"/>
  <c r="E366" i="18"/>
  <c r="K366" i="18" s="1"/>
  <c r="C210" i="18"/>
  <c r="C211" i="18" s="1"/>
  <c r="C212" i="18" s="1"/>
  <c r="E209" i="18"/>
  <c r="K209" i="18" s="1"/>
  <c r="C177" i="18"/>
  <c r="C178" i="18" s="1"/>
  <c r="E176" i="18"/>
  <c r="K176" i="18" s="1"/>
  <c r="C378" i="18"/>
  <c r="E377" i="18"/>
  <c r="K377" i="18" s="1"/>
  <c r="E359" i="18"/>
  <c r="K359" i="18" s="1"/>
  <c r="E201" i="18"/>
  <c r="K201" i="18" s="1"/>
  <c r="E403" i="18"/>
  <c r="K403" i="18" s="1"/>
  <c r="E146" i="18"/>
  <c r="K146" i="18" s="1"/>
  <c r="C392" i="18"/>
  <c r="C393" i="18" s="1"/>
  <c r="C394" i="18" s="1"/>
  <c r="E394" i="18" s="1"/>
  <c r="K394" i="18" s="1"/>
  <c r="C238" i="18"/>
  <c r="E238" i="18" s="1"/>
  <c r="K238" i="18" s="1"/>
  <c r="C37" i="18"/>
  <c r="C38" i="18" s="1"/>
  <c r="E38" i="18" s="1"/>
  <c r="K38" i="18" s="1"/>
  <c r="E390" i="18"/>
  <c r="K390" i="18" s="1"/>
  <c r="E373" i="18"/>
  <c r="K373" i="18" s="1"/>
  <c r="E218" i="18"/>
  <c r="K218" i="18" s="1"/>
  <c r="E192" i="18"/>
  <c r="K192" i="18" s="1"/>
  <c r="E122" i="18"/>
  <c r="K122" i="18" s="1"/>
  <c r="E102" i="18"/>
  <c r="K102" i="18" s="1"/>
  <c r="E40" i="18"/>
  <c r="K40" i="18" s="1"/>
  <c r="E389" i="18"/>
  <c r="K389" i="18" s="1"/>
  <c r="E299" i="18"/>
  <c r="K299" i="18" s="1"/>
  <c r="E397" i="18"/>
  <c r="K397" i="18" s="1"/>
  <c r="E278" i="18"/>
  <c r="K278" i="18" s="1"/>
  <c r="E184" i="18"/>
  <c r="K184" i="18" s="1"/>
  <c r="E64" i="18"/>
  <c r="K64" i="18" s="1"/>
  <c r="C203" i="18"/>
  <c r="E202" i="18"/>
  <c r="K202" i="18" s="1"/>
  <c r="C170" i="18"/>
  <c r="C171" i="18" s="1"/>
  <c r="E169" i="18"/>
  <c r="K169" i="18" s="1"/>
  <c r="C66" i="18"/>
  <c r="C67" i="18" s="1"/>
  <c r="E65" i="18"/>
  <c r="K65" i="18" s="1"/>
  <c r="E123" i="18"/>
  <c r="K123" i="18" s="1"/>
  <c r="C124" i="18"/>
  <c r="C272" i="18"/>
  <c r="C273" i="18" s="1"/>
  <c r="E273" i="18" s="1"/>
  <c r="K273" i="18" s="1"/>
  <c r="E271" i="18"/>
  <c r="K271" i="18" s="1"/>
  <c r="E287" i="18"/>
  <c r="K287" i="18" s="1"/>
  <c r="E270" i="18"/>
  <c r="K270" i="18" s="1"/>
  <c r="E227" i="18"/>
  <c r="K227" i="18" s="1"/>
  <c r="E90" i="18"/>
  <c r="K90" i="18" s="1"/>
  <c r="E44" i="18"/>
  <c r="K44" i="18" s="1"/>
  <c r="E305" i="18"/>
  <c r="K305" i="18" s="1"/>
  <c r="E286" i="18"/>
  <c r="K286" i="18" s="1"/>
  <c r="E245" i="18"/>
  <c r="K245" i="18" s="1"/>
  <c r="E185" i="18"/>
  <c r="K185" i="18" s="1"/>
  <c r="E168" i="18"/>
  <c r="K168" i="18" s="1"/>
  <c r="E107" i="18"/>
  <c r="K107" i="18" s="1"/>
  <c r="E20" i="18"/>
  <c r="K20" i="18" s="1"/>
  <c r="C5" i="18"/>
  <c r="E302" i="18"/>
  <c r="K302" i="18" s="1"/>
  <c r="E103" i="18"/>
  <c r="K103" i="18" s="1"/>
  <c r="C263" i="18"/>
  <c r="E186" i="18"/>
  <c r="K186" i="18" s="1"/>
  <c r="C187" i="18"/>
  <c r="E193" i="18"/>
  <c r="K193" i="18" s="1"/>
  <c r="C194" i="18"/>
  <c r="E254" i="18"/>
  <c r="K254" i="18" s="1"/>
  <c r="C255" i="18"/>
  <c r="E288" i="18"/>
  <c r="K288" i="18" s="1"/>
  <c r="C289" i="18"/>
  <c r="E306" i="18"/>
  <c r="K306" i="18" s="1"/>
  <c r="C307" i="18"/>
  <c r="E307" i="18" s="1"/>
  <c r="K307" i="18" s="1"/>
  <c r="E342" i="18"/>
  <c r="K342" i="18" s="1"/>
  <c r="C343" i="18"/>
  <c r="E341" i="18"/>
  <c r="K341" i="18" s="1"/>
  <c r="E73" i="18"/>
  <c r="K73" i="18" s="1"/>
  <c r="C74" i="18"/>
  <c r="E348" i="18"/>
  <c r="K348" i="18" s="1"/>
  <c r="C349" i="18"/>
  <c r="E41" i="18"/>
  <c r="K41" i="18" s="1"/>
  <c r="C15" i="18"/>
  <c r="E14" i="18"/>
  <c r="K14" i="18" s="1"/>
  <c r="C59" i="18"/>
  <c r="E58" i="18"/>
  <c r="K58" i="18" s="1"/>
  <c r="E147" i="18"/>
  <c r="K147" i="18" s="1"/>
  <c r="C148" i="18"/>
  <c r="E313" i="18"/>
  <c r="K313" i="18" s="1"/>
  <c r="C314" i="18"/>
  <c r="E355" i="18"/>
  <c r="K355" i="18" s="1"/>
  <c r="C356" i="18"/>
  <c r="C399" i="18"/>
  <c r="C80" i="18"/>
  <c r="C105" i="18"/>
  <c r="E105" i="18" s="1"/>
  <c r="K105" i="18" s="1"/>
  <c r="E104" i="18"/>
  <c r="K104" i="18" s="1"/>
  <c r="C280" i="18"/>
  <c r="E279" i="18"/>
  <c r="K279" i="18" s="1"/>
  <c r="C322" i="18"/>
  <c r="E321" i="18"/>
  <c r="K321" i="18" s="1"/>
  <c r="C361" i="18"/>
  <c r="E360" i="18"/>
  <c r="K360" i="18" s="1"/>
  <c r="E320" i="18"/>
  <c r="K320" i="18" s="1"/>
  <c r="C22" i="18"/>
  <c r="E21" i="18"/>
  <c r="K21" i="18" s="1"/>
  <c r="E108" i="18"/>
  <c r="K108" i="18" s="1"/>
  <c r="C109" i="18"/>
  <c r="C220" i="18"/>
  <c r="E327" i="18"/>
  <c r="K327" i="18" s="1"/>
  <c r="C328" i="18"/>
  <c r="E404" i="18"/>
  <c r="K404" i="18" s="1"/>
  <c r="E386" i="18"/>
  <c r="K386" i="18" s="1"/>
  <c r="E374" i="18"/>
  <c r="K374" i="18" s="1"/>
  <c r="C92" i="18"/>
  <c r="E91" i="18"/>
  <c r="K91" i="18" s="1"/>
  <c r="E228" i="18"/>
  <c r="K228" i="18" s="1"/>
  <c r="C229" i="18"/>
  <c r="C247" i="18"/>
  <c r="C335" i="18"/>
  <c r="E334" i="18"/>
  <c r="K334" i="18" s="1"/>
  <c r="E45" i="18"/>
  <c r="K45" i="18" s="1"/>
  <c r="E13" i="18"/>
  <c r="K13" i="18" s="1"/>
  <c r="N15" i="1"/>
  <c r="N16" i="1"/>
  <c r="N17" i="1"/>
  <c r="N18" i="1"/>
  <c r="N19" i="1"/>
  <c r="N20" i="1"/>
  <c r="N21" i="1"/>
  <c r="N22" i="1"/>
  <c r="N23" i="1"/>
  <c r="N24" i="1"/>
  <c r="N27" i="1"/>
  <c r="N28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4" i="1"/>
  <c r="N65" i="1"/>
  <c r="J14" i="17"/>
  <c r="C471" i="22" l="1"/>
  <c r="C472" i="22" s="1"/>
  <c r="C301" i="22"/>
  <c r="C302" i="22" s="1"/>
  <c r="M181" i="22"/>
  <c r="E320" i="22"/>
  <c r="M320" i="22" s="1"/>
  <c r="E110" i="22"/>
  <c r="M110" i="22" s="1"/>
  <c r="C33" i="22"/>
  <c r="E33" i="22" s="1"/>
  <c r="M33" i="22" s="1"/>
  <c r="C496" i="22"/>
  <c r="E495" i="22"/>
  <c r="M495" i="22" s="1"/>
  <c r="E136" i="22"/>
  <c r="M136" i="22" s="1"/>
  <c r="C137" i="22"/>
  <c r="E172" i="22"/>
  <c r="M172" i="22" s="1"/>
  <c r="C173" i="22"/>
  <c r="E173" i="22" s="1"/>
  <c r="M173" i="22" s="1"/>
  <c r="E144" i="22"/>
  <c r="M144" i="22" s="1"/>
  <c r="C145" i="22"/>
  <c r="E145" i="22" s="1"/>
  <c r="M145" i="22" s="1"/>
  <c r="C183" i="22"/>
  <c r="E182" i="22"/>
  <c r="M182" i="22" s="1"/>
  <c r="E234" i="22"/>
  <c r="M234" i="22" s="1"/>
  <c r="C235" i="22"/>
  <c r="E53" i="22"/>
  <c r="M53" i="22" s="1"/>
  <c r="C54" i="22"/>
  <c r="E54" i="22" s="1"/>
  <c r="M54" i="22" s="1"/>
  <c r="E118" i="22"/>
  <c r="M118" i="22" s="1"/>
  <c r="C119" i="22"/>
  <c r="C127" i="22"/>
  <c r="E126" i="22"/>
  <c r="M126" i="22" s="1"/>
  <c r="C166" i="22"/>
  <c r="E166" i="22" s="1"/>
  <c r="M166" i="22" s="1"/>
  <c r="E165" i="22"/>
  <c r="M165" i="22" s="1"/>
  <c r="C481" i="22"/>
  <c r="E480" i="22"/>
  <c r="M480" i="22" s="1"/>
  <c r="C112" i="22"/>
  <c r="E111" i="22"/>
  <c r="M111" i="22" s="1"/>
  <c r="C436" i="22"/>
  <c r="E436" i="22" s="1"/>
  <c r="M436" i="22" s="1"/>
  <c r="E435" i="22"/>
  <c r="M435" i="22" s="1"/>
  <c r="C207" i="22"/>
  <c r="E207" i="22" s="1"/>
  <c r="M207" i="22" s="1"/>
  <c r="E206" i="22"/>
  <c r="M206" i="22" s="1"/>
  <c r="C507" i="22"/>
  <c r="E507" i="22" s="1"/>
  <c r="M507" i="22" s="1"/>
  <c r="E506" i="22"/>
  <c r="M506" i="22" s="1"/>
  <c r="C267" i="22"/>
  <c r="E266" i="22"/>
  <c r="M266" i="22" s="1"/>
  <c r="C354" i="22"/>
  <c r="E353" i="22"/>
  <c r="M353" i="22" s="1"/>
  <c r="E212" i="22"/>
  <c r="M212" i="22" s="1"/>
  <c r="C213" i="22"/>
  <c r="C192" i="22"/>
  <c r="E191" i="22"/>
  <c r="M191" i="22" s="1"/>
  <c r="C159" i="22"/>
  <c r="E158" i="22"/>
  <c r="M158" i="22" s="1"/>
  <c r="E40" i="22"/>
  <c r="M40" i="22" s="1"/>
  <c r="C41" i="22"/>
  <c r="C322" i="22"/>
  <c r="E321" i="22"/>
  <c r="M321" i="22" s="1"/>
  <c r="C514" i="22"/>
  <c r="E514" i="22" s="1"/>
  <c r="M514" i="22" s="1"/>
  <c r="E513" i="22"/>
  <c r="M513" i="22" s="1"/>
  <c r="C103" i="22"/>
  <c r="E102" i="22"/>
  <c r="M102" i="22" s="1"/>
  <c r="C150" i="22"/>
  <c r="E149" i="22"/>
  <c r="M149" i="22" s="1"/>
  <c r="C430" i="22"/>
  <c r="E430" i="22" s="1"/>
  <c r="M430" i="22" s="1"/>
  <c r="E429" i="22"/>
  <c r="M429" i="22" s="1"/>
  <c r="E200" i="22"/>
  <c r="M200" i="22" s="1"/>
  <c r="C201" i="22"/>
  <c r="E201" i="22" s="1"/>
  <c r="M201" i="22" s="1"/>
  <c r="C446" i="22"/>
  <c r="E445" i="22"/>
  <c r="M445" i="22" s="1"/>
  <c r="C388" i="22"/>
  <c r="E387" i="22"/>
  <c r="M387" i="22" s="1"/>
  <c r="E452" i="22"/>
  <c r="M452" i="22" s="1"/>
  <c r="C453" i="22"/>
  <c r="E453" i="22" s="1"/>
  <c r="M453" i="22" s="1"/>
  <c r="E408" i="22"/>
  <c r="M408" i="22" s="1"/>
  <c r="C409" i="22"/>
  <c r="C490" i="22"/>
  <c r="E490" i="22" s="1"/>
  <c r="M490" i="22" s="1"/>
  <c r="E489" i="22"/>
  <c r="M489" i="22" s="1"/>
  <c r="M289" i="18"/>
  <c r="M290" i="18"/>
  <c r="M287" i="18"/>
  <c r="M285" i="18"/>
  <c r="M291" i="18"/>
  <c r="M286" i="18"/>
  <c r="M288" i="18"/>
  <c r="M159" i="18"/>
  <c r="M160" i="18"/>
  <c r="M73" i="18"/>
  <c r="M71" i="18"/>
  <c r="M72" i="18"/>
  <c r="M74" i="18"/>
  <c r="M75" i="18"/>
  <c r="M76" i="18"/>
  <c r="M229" i="18"/>
  <c r="M233" i="18"/>
  <c r="M230" i="18"/>
  <c r="M227" i="18"/>
  <c r="M234" i="18"/>
  <c r="M231" i="18"/>
  <c r="M226" i="18"/>
  <c r="M232" i="18"/>
  <c r="M228" i="18"/>
  <c r="M157" i="18"/>
  <c r="M158" i="18"/>
  <c r="M69" i="18"/>
  <c r="M70" i="18"/>
  <c r="M271" i="18"/>
  <c r="M276" i="18"/>
  <c r="M272" i="18"/>
  <c r="M273" i="18"/>
  <c r="M274" i="18"/>
  <c r="M269" i="18"/>
  <c r="M270" i="18"/>
  <c r="M275" i="18"/>
  <c r="M169" i="18"/>
  <c r="M173" i="18"/>
  <c r="M170" i="18"/>
  <c r="M174" i="18"/>
  <c r="M171" i="18"/>
  <c r="M167" i="18"/>
  <c r="M168" i="18"/>
  <c r="M172" i="18"/>
  <c r="M133" i="18"/>
  <c r="M134" i="18"/>
  <c r="M42" i="18"/>
  <c r="M41" i="18"/>
  <c r="M39" i="18"/>
  <c r="M40" i="18"/>
  <c r="M211" i="18"/>
  <c r="M216" i="18"/>
  <c r="M212" i="18"/>
  <c r="M213" i="18"/>
  <c r="M208" i="18"/>
  <c r="M214" i="18"/>
  <c r="M209" i="18"/>
  <c r="M210" i="18"/>
  <c r="M215" i="18"/>
  <c r="M143" i="18"/>
  <c r="M144" i="18"/>
  <c r="M61" i="18"/>
  <c r="M62" i="18"/>
  <c r="M60" i="18"/>
  <c r="M57" i="18"/>
  <c r="M58" i="18"/>
  <c r="M59" i="18"/>
  <c r="M308" i="18"/>
  <c r="M309" i="18"/>
  <c r="M311" i="18"/>
  <c r="M310" i="18"/>
  <c r="M253" i="18"/>
  <c r="M259" i="18"/>
  <c r="M254" i="18"/>
  <c r="M260" i="18"/>
  <c r="M257" i="18"/>
  <c r="M255" i="18"/>
  <c r="M256" i="18"/>
  <c r="M258" i="18"/>
  <c r="M205" i="18"/>
  <c r="M203" i="18"/>
  <c r="M200" i="18"/>
  <c r="M206" i="18"/>
  <c r="M204" i="18"/>
  <c r="M201" i="18"/>
  <c r="M207" i="18"/>
  <c r="M202" i="18"/>
  <c r="M163" i="18"/>
  <c r="M164" i="18"/>
  <c r="M141" i="18"/>
  <c r="M142" i="18"/>
  <c r="M109" i="18"/>
  <c r="M110" i="18"/>
  <c r="M108" i="18"/>
  <c r="M106" i="18"/>
  <c r="M107" i="18"/>
  <c r="M55" i="18"/>
  <c r="M56" i="18"/>
  <c r="M187" i="18"/>
  <c r="M186" i="18"/>
  <c r="M188" i="18"/>
  <c r="M183" i="18"/>
  <c r="M189" i="18"/>
  <c r="M184" i="18"/>
  <c r="M190" i="18"/>
  <c r="M185" i="18"/>
  <c r="M138" i="18"/>
  <c r="M137" i="18"/>
  <c r="M49" i="18"/>
  <c r="M47" i="18"/>
  <c r="M50" i="18"/>
  <c r="M51" i="18"/>
  <c r="M48" i="18"/>
  <c r="M52" i="18"/>
  <c r="M277" i="18"/>
  <c r="M283" i="18"/>
  <c r="M278" i="18"/>
  <c r="M284" i="18"/>
  <c r="M279" i="18"/>
  <c r="M281" i="18"/>
  <c r="M282" i="18"/>
  <c r="M280" i="18"/>
  <c r="M175" i="18"/>
  <c r="M181" i="18"/>
  <c r="M176" i="18"/>
  <c r="M182" i="18"/>
  <c r="M177" i="18"/>
  <c r="M178" i="18"/>
  <c r="M180" i="18"/>
  <c r="M179" i="18"/>
  <c r="M135" i="18"/>
  <c r="M136" i="18"/>
  <c r="M43" i="18"/>
  <c r="M44" i="18"/>
  <c r="M45" i="18"/>
  <c r="M46" i="18"/>
  <c r="M217" i="18"/>
  <c r="M223" i="18"/>
  <c r="M218" i="18"/>
  <c r="M224" i="18"/>
  <c r="M219" i="18"/>
  <c r="M225" i="18"/>
  <c r="M221" i="18"/>
  <c r="M222" i="18"/>
  <c r="M220" i="18"/>
  <c r="M156" i="18"/>
  <c r="M155" i="18"/>
  <c r="M67" i="18"/>
  <c r="M68" i="18"/>
  <c r="M65" i="18"/>
  <c r="M63" i="18"/>
  <c r="M64" i="18"/>
  <c r="M66" i="18"/>
  <c r="M265" i="18"/>
  <c r="M263" i="18"/>
  <c r="M266" i="18"/>
  <c r="M264" i="18"/>
  <c r="M261" i="18"/>
  <c r="M267" i="18"/>
  <c r="M262" i="18"/>
  <c r="M268" i="18"/>
  <c r="M165" i="18"/>
  <c r="M166" i="18"/>
  <c r="M131" i="18"/>
  <c r="M132" i="18"/>
  <c r="M37" i="18"/>
  <c r="M38" i="18"/>
  <c r="M35" i="18"/>
  <c r="M36" i="18"/>
  <c r="M307" i="18"/>
  <c r="M306" i="18"/>
  <c r="M304" i="18"/>
  <c r="M305" i="18"/>
  <c r="M247" i="18"/>
  <c r="M246" i="18"/>
  <c r="M248" i="18"/>
  <c r="M249" i="18"/>
  <c r="M251" i="18"/>
  <c r="M252" i="18"/>
  <c r="M244" i="18"/>
  <c r="M250" i="18"/>
  <c r="M245" i="18"/>
  <c r="M193" i="18"/>
  <c r="M199" i="18"/>
  <c r="M194" i="18"/>
  <c r="M191" i="18"/>
  <c r="M195" i="18"/>
  <c r="M197" i="18"/>
  <c r="M198" i="18"/>
  <c r="M196" i="18"/>
  <c r="M192" i="18"/>
  <c r="M161" i="18"/>
  <c r="M162" i="18"/>
  <c r="M139" i="18"/>
  <c r="M140" i="18"/>
  <c r="M103" i="18"/>
  <c r="M101" i="18"/>
  <c r="M102" i="18"/>
  <c r="M104" i="18"/>
  <c r="M105" i="18"/>
  <c r="M53" i="18"/>
  <c r="M54" i="18"/>
  <c r="M235" i="18"/>
  <c r="M241" i="18"/>
  <c r="M236" i="18"/>
  <c r="M242" i="18"/>
  <c r="M237" i="18"/>
  <c r="M243" i="18"/>
  <c r="M238" i="18"/>
  <c r="M239" i="18"/>
  <c r="M240" i="18"/>
  <c r="E382" i="18"/>
  <c r="K382" i="18" s="1"/>
  <c r="E170" i="18"/>
  <c r="K170" i="18" s="1"/>
  <c r="E177" i="18"/>
  <c r="K177" i="18" s="1"/>
  <c r="E49" i="18"/>
  <c r="K49" i="18" s="1"/>
  <c r="C239" i="18"/>
  <c r="C240" i="18" s="1"/>
  <c r="E210" i="18"/>
  <c r="K210" i="18" s="1"/>
  <c r="C368" i="18"/>
  <c r="E367" i="18"/>
  <c r="K367" i="18" s="1"/>
  <c r="C274" i="18"/>
  <c r="C275" i="18" s="1"/>
  <c r="E310" i="18"/>
  <c r="K310" i="18" s="1"/>
  <c r="C379" i="18"/>
  <c r="E379" i="18" s="1"/>
  <c r="K379" i="18" s="1"/>
  <c r="E378" i="18"/>
  <c r="K378" i="18" s="1"/>
  <c r="C114" i="18"/>
  <c r="E113" i="18"/>
  <c r="K113" i="18" s="1"/>
  <c r="E392" i="18"/>
  <c r="K392" i="18" s="1"/>
  <c r="E393" i="18"/>
  <c r="K393" i="18" s="1"/>
  <c r="E66" i="18"/>
  <c r="K66" i="18" s="1"/>
  <c r="E211" i="18"/>
  <c r="K211" i="18" s="1"/>
  <c r="E272" i="18"/>
  <c r="K272" i="18" s="1"/>
  <c r="E37" i="18"/>
  <c r="K37" i="18" s="1"/>
  <c r="C264" i="18"/>
  <c r="E263" i="18"/>
  <c r="K263" i="18" s="1"/>
  <c r="C204" i="18"/>
  <c r="E203" i="18"/>
  <c r="K203" i="18" s="1"/>
  <c r="C125" i="18"/>
  <c r="E124" i="18"/>
  <c r="K124" i="18" s="1"/>
  <c r="E5" i="18"/>
  <c r="C6" i="18"/>
  <c r="E247" i="18"/>
  <c r="K247" i="18" s="1"/>
  <c r="C248" i="18"/>
  <c r="C221" i="18"/>
  <c r="E220" i="18"/>
  <c r="K220" i="18" s="1"/>
  <c r="C149" i="18"/>
  <c r="E148" i="18"/>
  <c r="K148" i="18" s="1"/>
  <c r="E229" i="18"/>
  <c r="K229" i="18" s="1"/>
  <c r="C230" i="18"/>
  <c r="E92" i="18"/>
  <c r="K92" i="18" s="1"/>
  <c r="C93" i="18"/>
  <c r="E361" i="18"/>
  <c r="K361" i="18" s="1"/>
  <c r="C362" i="18"/>
  <c r="C315" i="18"/>
  <c r="E314" i="18"/>
  <c r="K314" i="18" s="1"/>
  <c r="E212" i="18"/>
  <c r="K212" i="18" s="1"/>
  <c r="C213" i="18"/>
  <c r="E343" i="18"/>
  <c r="K343" i="18" s="1"/>
  <c r="C344" i="18"/>
  <c r="C256" i="18"/>
  <c r="E255" i="18"/>
  <c r="K255" i="18" s="1"/>
  <c r="E187" i="18"/>
  <c r="K187" i="18" s="1"/>
  <c r="C188" i="18"/>
  <c r="E50" i="18"/>
  <c r="K50" i="18" s="1"/>
  <c r="C51" i="18"/>
  <c r="C329" i="18"/>
  <c r="E328" i="18"/>
  <c r="K328" i="18" s="1"/>
  <c r="E22" i="18"/>
  <c r="K22" i="18" s="1"/>
  <c r="C23" i="18"/>
  <c r="E80" i="18"/>
  <c r="K80" i="18" s="1"/>
  <c r="C81" i="18"/>
  <c r="E349" i="18"/>
  <c r="K349" i="18" s="1"/>
  <c r="C350" i="18"/>
  <c r="E109" i="18"/>
  <c r="K109" i="18" s="1"/>
  <c r="C110" i="18"/>
  <c r="E110" i="18" s="1"/>
  <c r="K110" i="18" s="1"/>
  <c r="C323" i="18"/>
  <c r="E322" i="18"/>
  <c r="K322" i="18" s="1"/>
  <c r="C60" i="18"/>
  <c r="E59" i="18"/>
  <c r="K59" i="18" s="1"/>
  <c r="E178" i="18"/>
  <c r="K178" i="18" s="1"/>
  <c r="C179" i="18"/>
  <c r="E194" i="18"/>
  <c r="K194" i="18" s="1"/>
  <c r="C195" i="18"/>
  <c r="E171" i="18"/>
  <c r="K171" i="18" s="1"/>
  <c r="C172" i="18"/>
  <c r="C400" i="18"/>
  <c r="E399" i="18"/>
  <c r="K399" i="18" s="1"/>
  <c r="E74" i="18"/>
  <c r="K74" i="18" s="1"/>
  <c r="C75" i="18"/>
  <c r="C336" i="18"/>
  <c r="E335" i="18"/>
  <c r="K335" i="18" s="1"/>
  <c r="E67" i="18"/>
  <c r="K67" i="18" s="1"/>
  <c r="C68" i="18"/>
  <c r="E68" i="18" s="1"/>
  <c r="K68" i="18" s="1"/>
  <c r="E280" i="18"/>
  <c r="K280" i="18" s="1"/>
  <c r="C281" i="18"/>
  <c r="C357" i="18"/>
  <c r="E357" i="18" s="1"/>
  <c r="K357" i="18" s="1"/>
  <c r="E356" i="18"/>
  <c r="K356" i="18" s="1"/>
  <c r="E15" i="18"/>
  <c r="K15" i="18" s="1"/>
  <c r="C16" i="18"/>
  <c r="E289" i="18"/>
  <c r="K289" i="18" s="1"/>
  <c r="C290" i="18"/>
  <c r="G8" i="17"/>
  <c r="N13" i="17"/>
  <c r="J13" i="17"/>
  <c r="N12" i="17"/>
  <c r="J12" i="17"/>
  <c r="N11" i="17"/>
  <c r="J11" i="17"/>
  <c r="N10" i="17"/>
  <c r="J10" i="17"/>
  <c r="B8" i="17"/>
  <c r="C14" i="17" s="1"/>
  <c r="E301" i="22" l="1"/>
  <c r="M301" i="22" s="1"/>
  <c r="E471" i="22"/>
  <c r="M471" i="22" s="1"/>
  <c r="C34" i="22"/>
  <c r="E34" i="22" s="1"/>
  <c r="M34" i="22" s="1"/>
  <c r="C184" i="22"/>
  <c r="E183" i="22"/>
  <c r="C497" i="22"/>
  <c r="E496" i="22"/>
  <c r="M496" i="22" s="1"/>
  <c r="C236" i="22"/>
  <c r="E235" i="22"/>
  <c r="M235" i="22" s="1"/>
  <c r="C138" i="22"/>
  <c r="E138" i="22" s="1"/>
  <c r="M138" i="22" s="1"/>
  <c r="E137" i="22"/>
  <c r="M137" i="22" s="1"/>
  <c r="C214" i="22"/>
  <c r="E213" i="22"/>
  <c r="M213" i="22" s="1"/>
  <c r="C120" i="22"/>
  <c r="E119" i="22"/>
  <c r="M119" i="22" s="1"/>
  <c r="E388" i="22"/>
  <c r="M388" i="22" s="1"/>
  <c r="C389" i="22"/>
  <c r="C113" i="22"/>
  <c r="E112" i="22"/>
  <c r="M112" i="22" s="1"/>
  <c r="E409" i="22"/>
  <c r="M409" i="22" s="1"/>
  <c r="C410" i="22"/>
  <c r="C303" i="22"/>
  <c r="E302" i="22"/>
  <c r="M302" i="22" s="1"/>
  <c r="C447" i="22"/>
  <c r="E447" i="22" s="1"/>
  <c r="M447" i="22" s="1"/>
  <c r="E446" i="22"/>
  <c r="M446" i="22" s="1"/>
  <c r="E150" i="22"/>
  <c r="M150" i="22" s="1"/>
  <c r="C151" i="22"/>
  <c r="C323" i="22"/>
  <c r="E322" i="22"/>
  <c r="M322" i="22" s="1"/>
  <c r="E159" i="22"/>
  <c r="M159" i="22" s="1"/>
  <c r="C160" i="22"/>
  <c r="C355" i="22"/>
  <c r="E354" i="22"/>
  <c r="M354" i="22" s="1"/>
  <c r="C42" i="22"/>
  <c r="E41" i="22"/>
  <c r="M41" i="22" s="1"/>
  <c r="E103" i="22"/>
  <c r="M103" i="22" s="1"/>
  <c r="C104" i="22"/>
  <c r="C473" i="22"/>
  <c r="E472" i="22"/>
  <c r="M472" i="22" s="1"/>
  <c r="E192" i="22"/>
  <c r="M192" i="22" s="1"/>
  <c r="C193" i="22"/>
  <c r="C268" i="22"/>
  <c r="E267" i="22"/>
  <c r="M267" i="22" s="1"/>
  <c r="E481" i="22"/>
  <c r="M481" i="22" s="1"/>
  <c r="C482" i="22"/>
  <c r="E127" i="22"/>
  <c r="M127" i="22" s="1"/>
  <c r="C128" i="22"/>
  <c r="E239" i="18"/>
  <c r="K239" i="18" s="1"/>
  <c r="E274" i="18"/>
  <c r="K274" i="18" s="1"/>
  <c r="E368" i="18"/>
  <c r="K368" i="18" s="1"/>
  <c r="C369" i="18"/>
  <c r="E114" i="18"/>
  <c r="K114" i="18" s="1"/>
  <c r="C115" i="18"/>
  <c r="K5" i="18"/>
  <c r="C205" i="18"/>
  <c r="E204" i="18"/>
  <c r="K204" i="18" s="1"/>
  <c r="E6" i="18"/>
  <c r="K6" i="18" s="1"/>
  <c r="C7" i="18"/>
  <c r="C265" i="18"/>
  <c r="E264" i="18"/>
  <c r="K264" i="18" s="1"/>
  <c r="C126" i="18"/>
  <c r="E125" i="18"/>
  <c r="K125" i="18" s="1"/>
  <c r="C401" i="18"/>
  <c r="E401" i="18" s="1"/>
  <c r="K401" i="18" s="1"/>
  <c r="E400" i="18"/>
  <c r="K400" i="18" s="1"/>
  <c r="C324" i="18"/>
  <c r="E323" i="18"/>
  <c r="K323" i="18" s="1"/>
  <c r="C330" i="18"/>
  <c r="E329" i="18"/>
  <c r="K329" i="18" s="1"/>
  <c r="C257" i="18"/>
  <c r="E256" i="18"/>
  <c r="K256" i="18" s="1"/>
  <c r="C316" i="18"/>
  <c r="E315" i="18"/>
  <c r="K315" i="18" s="1"/>
  <c r="C173" i="18"/>
  <c r="E172" i="18"/>
  <c r="K172" i="18" s="1"/>
  <c r="C24" i="18"/>
  <c r="E23" i="18"/>
  <c r="K23" i="18" s="1"/>
  <c r="C52" i="18"/>
  <c r="E52" i="18" s="1"/>
  <c r="K52" i="18" s="1"/>
  <c r="E51" i="18"/>
  <c r="K51" i="18" s="1"/>
  <c r="C345" i="18"/>
  <c r="E344" i="18"/>
  <c r="K344" i="18" s="1"/>
  <c r="C363" i="18"/>
  <c r="E362" i="18"/>
  <c r="K362" i="18" s="1"/>
  <c r="E240" i="18"/>
  <c r="K240" i="18" s="1"/>
  <c r="C241" i="18"/>
  <c r="E336" i="18"/>
  <c r="K336" i="18" s="1"/>
  <c r="C337" i="18"/>
  <c r="E60" i="18"/>
  <c r="K60" i="18" s="1"/>
  <c r="C61" i="18"/>
  <c r="C150" i="18"/>
  <c r="E149" i="18"/>
  <c r="K149" i="18" s="1"/>
  <c r="C291" i="18"/>
  <c r="E291" i="18" s="1"/>
  <c r="K291" i="18" s="1"/>
  <c r="E290" i="18"/>
  <c r="K290" i="18" s="1"/>
  <c r="C76" i="18"/>
  <c r="E76" i="18" s="1"/>
  <c r="K76" i="18" s="1"/>
  <c r="E75" i="18"/>
  <c r="K75" i="18" s="1"/>
  <c r="C196" i="18"/>
  <c r="E195" i="18"/>
  <c r="K195" i="18" s="1"/>
  <c r="C351" i="18"/>
  <c r="E350" i="18"/>
  <c r="K350" i="18" s="1"/>
  <c r="C189" i="18"/>
  <c r="E188" i="18"/>
  <c r="K188" i="18" s="1"/>
  <c r="E213" i="18"/>
  <c r="K213" i="18" s="1"/>
  <c r="C214" i="18"/>
  <c r="E93" i="18"/>
  <c r="K93" i="18" s="1"/>
  <c r="C94" i="18"/>
  <c r="C276" i="18"/>
  <c r="E276" i="18" s="1"/>
  <c r="K276" i="18" s="1"/>
  <c r="E275" i="18"/>
  <c r="K275" i="18" s="1"/>
  <c r="C222" i="18"/>
  <c r="E221" i="18"/>
  <c r="K221" i="18" s="1"/>
  <c r="C17" i="18"/>
  <c r="E16" i="18"/>
  <c r="K16" i="18" s="1"/>
  <c r="C282" i="18"/>
  <c r="E281" i="18"/>
  <c r="K281" i="18" s="1"/>
  <c r="C180" i="18"/>
  <c r="E179" i="18"/>
  <c r="K179" i="18" s="1"/>
  <c r="C82" i="18"/>
  <c r="E81" i="18"/>
  <c r="K81" i="18" s="1"/>
  <c r="C231" i="18"/>
  <c r="E230" i="18"/>
  <c r="K230" i="18" s="1"/>
  <c r="E248" i="18"/>
  <c r="K248" i="18" s="1"/>
  <c r="C249" i="18"/>
  <c r="C12" i="17"/>
  <c r="C13" i="17"/>
  <c r="C10" i="17"/>
  <c r="C11" i="17"/>
  <c r="M12" i="17"/>
  <c r="M10" i="17"/>
  <c r="M13" i="17"/>
  <c r="M11" i="17"/>
  <c r="C35" i="22" l="1"/>
  <c r="E35" i="22" s="1"/>
  <c r="M35" i="22" s="1"/>
  <c r="M183" i="22"/>
  <c r="E184" i="22"/>
  <c r="M184" i="22" s="1"/>
  <c r="C185" i="22"/>
  <c r="C237" i="22"/>
  <c r="E236" i="22"/>
  <c r="M236" i="22" s="1"/>
  <c r="C498" i="22"/>
  <c r="E497" i="22"/>
  <c r="M497" i="22" s="1"/>
  <c r="E42" i="22"/>
  <c r="M42" i="22" s="1"/>
  <c r="C43" i="22"/>
  <c r="E323" i="22"/>
  <c r="M323" i="22" s="1"/>
  <c r="C324" i="22"/>
  <c r="C304" i="22"/>
  <c r="E303" i="22"/>
  <c r="M303" i="22" s="1"/>
  <c r="C194" i="22"/>
  <c r="E194" i="22" s="1"/>
  <c r="M194" i="22" s="1"/>
  <c r="E193" i="22"/>
  <c r="M193" i="22" s="1"/>
  <c r="C483" i="22"/>
  <c r="E482" i="22"/>
  <c r="M482" i="22" s="1"/>
  <c r="E151" i="22"/>
  <c r="M151" i="22" s="1"/>
  <c r="C152" i="22"/>
  <c r="C474" i="22"/>
  <c r="E474" i="22" s="1"/>
  <c r="M474" i="22" s="1"/>
  <c r="E473" i="22"/>
  <c r="M473" i="22" s="1"/>
  <c r="C356" i="22"/>
  <c r="E355" i="22"/>
  <c r="M355" i="22" s="1"/>
  <c r="C36" i="22"/>
  <c r="E36" i="22" s="1"/>
  <c r="M36" i="22" s="1"/>
  <c r="C114" i="22"/>
  <c r="E114" i="22" s="1"/>
  <c r="M114" i="22" s="1"/>
  <c r="E113" i="22"/>
  <c r="M113" i="22" s="1"/>
  <c r="C121" i="22"/>
  <c r="E120" i="22"/>
  <c r="M120" i="22" s="1"/>
  <c r="E128" i="22"/>
  <c r="M128" i="22" s="1"/>
  <c r="C129" i="22"/>
  <c r="E104" i="22"/>
  <c r="M104" i="22" s="1"/>
  <c r="C105" i="22"/>
  <c r="E105" i="22" s="1"/>
  <c r="M105" i="22" s="1"/>
  <c r="C161" i="22"/>
  <c r="E161" i="22" s="1"/>
  <c r="M161" i="22" s="1"/>
  <c r="E160" i="22"/>
  <c r="M160" i="22" s="1"/>
  <c r="C411" i="22"/>
  <c r="E410" i="22"/>
  <c r="M410" i="22" s="1"/>
  <c r="C390" i="22"/>
  <c r="E389" i="22"/>
  <c r="M389" i="22" s="1"/>
  <c r="C269" i="22"/>
  <c r="E268" i="22"/>
  <c r="M268" i="22" s="1"/>
  <c r="C215" i="22"/>
  <c r="E214" i="22"/>
  <c r="M214" i="22" s="1"/>
  <c r="E115" i="18"/>
  <c r="K115" i="18" s="1"/>
  <c r="C116" i="18"/>
  <c r="C370" i="18"/>
  <c r="E369" i="18"/>
  <c r="K369" i="18" s="1"/>
  <c r="E126" i="18"/>
  <c r="K126" i="18" s="1"/>
  <c r="C127" i="18"/>
  <c r="E205" i="18"/>
  <c r="K205" i="18" s="1"/>
  <c r="C206" i="18"/>
  <c r="C266" i="18"/>
  <c r="E265" i="18"/>
  <c r="K265" i="18" s="1"/>
  <c r="C8" i="18"/>
  <c r="E7" i="18"/>
  <c r="E180" i="18"/>
  <c r="K180" i="18" s="1"/>
  <c r="C181" i="18"/>
  <c r="C18" i="18"/>
  <c r="E18" i="18" s="1"/>
  <c r="K18" i="18" s="1"/>
  <c r="E17" i="18"/>
  <c r="K17" i="18" s="1"/>
  <c r="C346" i="18"/>
  <c r="E346" i="18" s="1"/>
  <c r="K346" i="18" s="1"/>
  <c r="E345" i="18"/>
  <c r="K345" i="18" s="1"/>
  <c r="C174" i="18"/>
  <c r="E174" i="18" s="1"/>
  <c r="K174" i="18" s="1"/>
  <c r="E173" i="18"/>
  <c r="K173" i="18" s="1"/>
  <c r="C258" i="18"/>
  <c r="E257" i="18"/>
  <c r="K257" i="18" s="1"/>
  <c r="C215" i="18"/>
  <c r="E214" i="18"/>
  <c r="K214" i="18" s="1"/>
  <c r="E241" i="18"/>
  <c r="K241" i="18" s="1"/>
  <c r="C242" i="18"/>
  <c r="C232" i="18"/>
  <c r="E231" i="18"/>
  <c r="K231" i="18" s="1"/>
  <c r="E222" i="18"/>
  <c r="K222" i="18" s="1"/>
  <c r="C223" i="18"/>
  <c r="C352" i="18"/>
  <c r="E351" i="18"/>
  <c r="K351" i="18" s="1"/>
  <c r="E150" i="18"/>
  <c r="K150" i="18" s="1"/>
  <c r="C151" i="18"/>
  <c r="E330" i="18"/>
  <c r="K330" i="18" s="1"/>
  <c r="C331" i="18"/>
  <c r="C62" i="18"/>
  <c r="E62" i="18" s="1"/>
  <c r="K62" i="18" s="1"/>
  <c r="E61" i="18"/>
  <c r="K61" i="18" s="1"/>
  <c r="C83" i="18"/>
  <c r="E82" i="18"/>
  <c r="K82" i="18" s="1"/>
  <c r="E282" i="18"/>
  <c r="K282" i="18" s="1"/>
  <c r="C283" i="18"/>
  <c r="C190" i="18"/>
  <c r="E190" i="18" s="1"/>
  <c r="K190" i="18" s="1"/>
  <c r="E189" i="18"/>
  <c r="K189" i="18" s="1"/>
  <c r="C197" i="18"/>
  <c r="E196" i="18"/>
  <c r="K196" i="18" s="1"/>
  <c r="C364" i="18"/>
  <c r="E364" i="18" s="1"/>
  <c r="K364" i="18" s="1"/>
  <c r="E363" i="18"/>
  <c r="K363" i="18" s="1"/>
  <c r="E24" i="18"/>
  <c r="K24" i="18" s="1"/>
  <c r="C25" i="18"/>
  <c r="C317" i="18"/>
  <c r="E316" i="18"/>
  <c r="K316" i="18" s="1"/>
  <c r="C325" i="18"/>
  <c r="E325" i="18" s="1"/>
  <c r="K325" i="18" s="1"/>
  <c r="E324" i="18"/>
  <c r="K324" i="18" s="1"/>
  <c r="C250" i="18"/>
  <c r="E249" i="18"/>
  <c r="K249" i="18" s="1"/>
  <c r="C95" i="18"/>
  <c r="E94" i="18"/>
  <c r="K94" i="18" s="1"/>
  <c r="C338" i="18"/>
  <c r="E337" i="18"/>
  <c r="K337" i="18" s="1"/>
  <c r="G1" i="17"/>
  <c r="C499" i="22" l="1"/>
  <c r="E498" i="22"/>
  <c r="M498" i="22" s="1"/>
  <c r="E185" i="22"/>
  <c r="M185" i="22" s="1"/>
  <c r="C186" i="22"/>
  <c r="E186" i="22" s="1"/>
  <c r="M186" i="22" s="1"/>
  <c r="C238" i="22"/>
  <c r="E237" i="22"/>
  <c r="M237" i="22" s="1"/>
  <c r="E121" i="22"/>
  <c r="M121" i="22" s="1"/>
  <c r="C122" i="22"/>
  <c r="E122" i="22" s="1"/>
  <c r="M122" i="22" s="1"/>
  <c r="C325" i="22"/>
  <c r="E324" i="22"/>
  <c r="M324" i="22" s="1"/>
  <c r="C270" i="22"/>
  <c r="E269" i="22"/>
  <c r="M269" i="22" s="1"/>
  <c r="C484" i="22"/>
  <c r="E484" i="22" s="1"/>
  <c r="M484" i="22" s="1"/>
  <c r="E483" i="22"/>
  <c r="M483" i="22" s="1"/>
  <c r="C130" i="22"/>
  <c r="E130" i="22" s="1"/>
  <c r="M130" i="22" s="1"/>
  <c r="E129" i="22"/>
  <c r="M129" i="22" s="1"/>
  <c r="E152" i="22"/>
  <c r="M152" i="22" s="1"/>
  <c r="C153" i="22"/>
  <c r="E153" i="22" s="1"/>
  <c r="M153" i="22" s="1"/>
  <c r="C44" i="22"/>
  <c r="E43" i="22"/>
  <c r="M43" i="22" s="1"/>
  <c r="C357" i="22"/>
  <c r="E356" i="22"/>
  <c r="M356" i="22" s="1"/>
  <c r="C305" i="22"/>
  <c r="E304" i="22"/>
  <c r="M304" i="22" s="1"/>
  <c r="C391" i="22"/>
  <c r="E390" i="22"/>
  <c r="M390" i="22" s="1"/>
  <c r="E215" i="22"/>
  <c r="M215" i="22" s="1"/>
  <c r="C216" i="22"/>
  <c r="C412" i="22"/>
  <c r="E411" i="22"/>
  <c r="M411" i="22" s="1"/>
  <c r="C371" i="18"/>
  <c r="E371" i="18" s="1"/>
  <c r="K371" i="18" s="1"/>
  <c r="E370" i="18"/>
  <c r="K370" i="18" s="1"/>
  <c r="C117" i="18"/>
  <c r="E116" i="18"/>
  <c r="K116" i="18" s="1"/>
  <c r="K7" i="18"/>
  <c r="E127" i="18"/>
  <c r="K127" i="18" s="1"/>
  <c r="C128" i="18"/>
  <c r="C9" i="18"/>
  <c r="E8" i="18"/>
  <c r="K8" i="18" s="1"/>
  <c r="E266" i="18"/>
  <c r="K266" i="18" s="1"/>
  <c r="C267" i="18"/>
  <c r="C207" i="18"/>
  <c r="E207" i="18" s="1"/>
  <c r="K207" i="18" s="1"/>
  <c r="E206" i="18"/>
  <c r="K206" i="18" s="1"/>
  <c r="C353" i="18"/>
  <c r="E353" i="18" s="1"/>
  <c r="K353" i="18" s="1"/>
  <c r="E352" i="18"/>
  <c r="K352" i="18" s="1"/>
  <c r="C259" i="18"/>
  <c r="E258" i="18"/>
  <c r="K258" i="18" s="1"/>
  <c r="C224" i="18"/>
  <c r="E223" i="18"/>
  <c r="K223" i="18" s="1"/>
  <c r="E181" i="18"/>
  <c r="K181" i="18" s="1"/>
  <c r="C182" i="18"/>
  <c r="E182" i="18" s="1"/>
  <c r="K182" i="18" s="1"/>
  <c r="C96" i="18"/>
  <c r="E95" i="18"/>
  <c r="K95" i="18" s="1"/>
  <c r="C318" i="18"/>
  <c r="E318" i="18" s="1"/>
  <c r="K318" i="18" s="1"/>
  <c r="E317" i="18"/>
  <c r="K317" i="18" s="1"/>
  <c r="C198" i="18"/>
  <c r="E197" i="18"/>
  <c r="K197" i="18" s="1"/>
  <c r="C84" i="18"/>
  <c r="E83" i="18"/>
  <c r="K83" i="18" s="1"/>
  <c r="C216" i="18"/>
  <c r="E216" i="18" s="1"/>
  <c r="K216" i="18" s="1"/>
  <c r="E215" i="18"/>
  <c r="K215" i="18" s="1"/>
  <c r="E25" i="18"/>
  <c r="K25" i="18" s="1"/>
  <c r="C26" i="18"/>
  <c r="E26" i="18" s="1"/>
  <c r="K26" i="18" s="1"/>
  <c r="C152" i="18"/>
  <c r="E151" i="18"/>
  <c r="K151" i="18" s="1"/>
  <c r="C339" i="18"/>
  <c r="E339" i="18" s="1"/>
  <c r="K339" i="18" s="1"/>
  <c r="E338" i="18"/>
  <c r="K338" i="18" s="1"/>
  <c r="C251" i="18"/>
  <c r="E250" i="18"/>
  <c r="K250" i="18" s="1"/>
  <c r="E232" i="18"/>
  <c r="K232" i="18" s="1"/>
  <c r="C233" i="18"/>
  <c r="E283" i="18"/>
  <c r="K283" i="18" s="1"/>
  <c r="C284" i="18"/>
  <c r="E284" i="18" s="1"/>
  <c r="K284" i="18" s="1"/>
  <c r="C332" i="18"/>
  <c r="E332" i="18" s="1"/>
  <c r="K332" i="18" s="1"/>
  <c r="E331" i="18"/>
  <c r="K331" i="18" s="1"/>
  <c r="C243" i="18"/>
  <c r="E243" i="18" s="1"/>
  <c r="K243" i="18" s="1"/>
  <c r="E242" i="18"/>
  <c r="K242" i="18" s="1"/>
  <c r="D8" i="17"/>
  <c r="E8" i="17"/>
  <c r="C500" i="22" l="1"/>
  <c r="E500" i="22" s="1"/>
  <c r="M500" i="22" s="1"/>
  <c r="E499" i="22"/>
  <c r="M499" i="22" s="1"/>
  <c r="C239" i="22"/>
  <c r="E238" i="22"/>
  <c r="M238" i="22" s="1"/>
  <c r="C413" i="22"/>
  <c r="E412" i="22"/>
  <c r="M412" i="22" s="1"/>
  <c r="C306" i="22"/>
  <c r="E305" i="22"/>
  <c r="M305" i="22" s="1"/>
  <c r="C271" i="22"/>
  <c r="E270" i="22"/>
  <c r="M270" i="22" s="1"/>
  <c r="C217" i="22"/>
  <c r="E216" i="22"/>
  <c r="M216" i="22" s="1"/>
  <c r="C358" i="22"/>
  <c r="E357" i="22"/>
  <c r="M357" i="22" s="1"/>
  <c r="C326" i="22"/>
  <c r="E325" i="22"/>
  <c r="M325" i="22" s="1"/>
  <c r="C392" i="22"/>
  <c r="E391" i="22"/>
  <c r="M391" i="22" s="1"/>
  <c r="E44" i="22"/>
  <c r="M44" i="22" s="1"/>
  <c r="C45" i="22"/>
  <c r="E45" i="22" s="1"/>
  <c r="M45" i="22" s="1"/>
  <c r="E117" i="18"/>
  <c r="K117" i="18" s="1"/>
  <c r="C118" i="18"/>
  <c r="E128" i="18"/>
  <c r="K128" i="18" s="1"/>
  <c r="C129" i="18"/>
  <c r="E267" i="18"/>
  <c r="K267" i="18" s="1"/>
  <c r="C268" i="18"/>
  <c r="E268" i="18" s="1"/>
  <c r="K268" i="18" s="1"/>
  <c r="E9" i="18"/>
  <c r="C10" i="18"/>
  <c r="E10" i="18" s="1"/>
  <c r="K10" i="18" s="1"/>
  <c r="C252" i="18"/>
  <c r="E252" i="18" s="1"/>
  <c r="K252" i="18" s="1"/>
  <c r="E251" i="18"/>
  <c r="K251" i="18" s="1"/>
  <c r="C85" i="18"/>
  <c r="E84" i="18"/>
  <c r="K84" i="18" s="1"/>
  <c r="E96" i="18"/>
  <c r="K96" i="18" s="1"/>
  <c r="C97" i="18"/>
  <c r="E259" i="18"/>
  <c r="K259" i="18" s="1"/>
  <c r="C260" i="18"/>
  <c r="E260" i="18" s="1"/>
  <c r="K260" i="18" s="1"/>
  <c r="E198" i="18"/>
  <c r="K198" i="18" s="1"/>
  <c r="C199" i="18"/>
  <c r="E199" i="18" s="1"/>
  <c r="K199" i="18" s="1"/>
  <c r="C234" i="18"/>
  <c r="E234" i="18" s="1"/>
  <c r="K234" i="18" s="1"/>
  <c r="E233" i="18"/>
  <c r="K233" i="18" s="1"/>
  <c r="E152" i="18"/>
  <c r="K152" i="18" s="1"/>
  <c r="C153" i="18"/>
  <c r="C225" i="18"/>
  <c r="E225" i="18" s="1"/>
  <c r="K225" i="18" s="1"/>
  <c r="E224" i="18"/>
  <c r="K224" i="18" s="1"/>
  <c r="E14" i="17"/>
  <c r="E13" i="17"/>
  <c r="E10" i="17"/>
  <c r="E12" i="17"/>
  <c r="D14" i="17"/>
  <c r="D10" i="17"/>
  <c r="D13" i="17"/>
  <c r="D12" i="17"/>
  <c r="L4" i="17"/>
  <c r="L5" i="17"/>
  <c r="N5" i="17" s="1"/>
  <c r="L6" i="17"/>
  <c r="N6" i="17" s="1"/>
  <c r="L3" i="17"/>
  <c r="K4" i="17"/>
  <c r="K5" i="17"/>
  <c r="K6" i="17"/>
  <c r="K3" i="17"/>
  <c r="E239" i="22" l="1"/>
  <c r="M239" i="22" s="1"/>
  <c r="C240" i="22"/>
  <c r="C359" i="22"/>
  <c r="E358" i="22"/>
  <c r="M358" i="22" s="1"/>
  <c r="E271" i="22"/>
  <c r="M271" i="22" s="1"/>
  <c r="C272" i="22"/>
  <c r="C393" i="22"/>
  <c r="E392" i="22"/>
  <c r="M392" i="22" s="1"/>
  <c r="C307" i="22"/>
  <c r="E306" i="22"/>
  <c r="M306" i="22" s="1"/>
  <c r="C327" i="22"/>
  <c r="E326" i="22"/>
  <c r="M326" i="22" s="1"/>
  <c r="C218" i="22"/>
  <c r="E217" i="22"/>
  <c r="M217" i="22" s="1"/>
  <c r="C414" i="22"/>
  <c r="E413" i="22"/>
  <c r="M413" i="22" s="1"/>
  <c r="C119" i="18"/>
  <c r="E118" i="18"/>
  <c r="K118" i="18" s="1"/>
  <c r="K9" i="18"/>
  <c r="C130" i="18"/>
  <c r="E130" i="18" s="1"/>
  <c r="K130" i="18" s="1"/>
  <c r="E129" i="18"/>
  <c r="K129" i="18" s="1"/>
  <c r="E153" i="18"/>
  <c r="K153" i="18" s="1"/>
  <c r="C154" i="18"/>
  <c r="E154" i="18" s="1"/>
  <c r="K154" i="18" s="1"/>
  <c r="C98" i="18"/>
  <c r="E97" i="18"/>
  <c r="K97" i="18" s="1"/>
  <c r="E85" i="18"/>
  <c r="K85" i="18" s="1"/>
  <c r="C86" i="18"/>
  <c r="H5" i="1"/>
  <c r="B5" i="1"/>
  <c r="J5" i="1"/>
  <c r="E5" i="1"/>
  <c r="C5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E240" i="22" l="1"/>
  <c r="M240" i="22" s="1"/>
  <c r="C241" i="22"/>
  <c r="E327" i="22"/>
  <c r="M327" i="22" s="1"/>
  <c r="C328" i="22"/>
  <c r="C273" i="22"/>
  <c r="E272" i="22"/>
  <c r="M272" i="22" s="1"/>
  <c r="C415" i="22"/>
  <c r="E414" i="22"/>
  <c r="M414" i="22" s="1"/>
  <c r="E307" i="22"/>
  <c r="M307" i="22" s="1"/>
  <c r="C308" i="22"/>
  <c r="C219" i="22"/>
  <c r="E218" i="22"/>
  <c r="M218" i="22" s="1"/>
  <c r="C394" i="22"/>
  <c r="E393" i="22"/>
  <c r="M393" i="22" s="1"/>
  <c r="C360" i="22"/>
  <c r="E359" i="22"/>
  <c r="M359" i="22" s="1"/>
  <c r="E119" i="18"/>
  <c r="K119" i="18" s="1"/>
  <c r="C120" i="18"/>
  <c r="E120" i="18" s="1"/>
  <c r="K120" i="18" s="1"/>
  <c r="E98" i="18"/>
  <c r="K98" i="18" s="1"/>
  <c r="C99" i="18"/>
  <c r="E86" i="18"/>
  <c r="K86" i="18" s="1"/>
  <c r="C87" i="18"/>
  <c r="J6" i="17"/>
  <c r="J5" i="17"/>
  <c r="N4" i="17"/>
  <c r="J4" i="17"/>
  <c r="N3" i="17"/>
  <c r="J3" i="17"/>
  <c r="B1" i="17"/>
  <c r="C242" i="22" l="1"/>
  <c r="E241" i="22"/>
  <c r="M241" i="22" s="1"/>
  <c r="C220" i="22"/>
  <c r="E219" i="22"/>
  <c r="M219" i="22" s="1"/>
  <c r="E273" i="22"/>
  <c r="M273" i="22" s="1"/>
  <c r="C274" i="22"/>
  <c r="C329" i="22"/>
  <c r="E328" i="22"/>
  <c r="M328" i="22" s="1"/>
  <c r="E308" i="22"/>
  <c r="M308" i="22" s="1"/>
  <c r="C309" i="22"/>
  <c r="E360" i="22"/>
  <c r="M360" i="22" s="1"/>
  <c r="C361" i="22"/>
  <c r="C395" i="22"/>
  <c r="E394" i="22"/>
  <c r="M394" i="22" s="1"/>
  <c r="E415" i="22"/>
  <c r="M415" i="22" s="1"/>
  <c r="C416" i="22"/>
  <c r="E99" i="18"/>
  <c r="K99" i="18" s="1"/>
  <c r="C100" i="18"/>
  <c r="E100" i="18" s="1"/>
  <c r="K100" i="18" s="1"/>
  <c r="C88" i="18"/>
  <c r="E88" i="18" s="1"/>
  <c r="K88" i="18" s="1"/>
  <c r="E87" i="18"/>
  <c r="K87" i="18" s="1"/>
  <c r="K1" i="18" s="1"/>
  <c r="C6" i="17"/>
  <c r="M3" i="17"/>
  <c r="M5" i="17"/>
  <c r="C4" i="17"/>
  <c r="C3" i="17"/>
  <c r="M6" i="17"/>
  <c r="M4" i="17"/>
  <c r="C5" i="17"/>
  <c r="C243" i="22" l="1"/>
  <c r="E242" i="22"/>
  <c r="M242" i="22" s="1"/>
  <c r="C417" i="22"/>
  <c r="E416" i="22"/>
  <c r="M416" i="22" s="1"/>
  <c r="C310" i="22"/>
  <c r="E309" i="22"/>
  <c r="M309" i="22" s="1"/>
  <c r="C275" i="22"/>
  <c r="E274" i="22"/>
  <c r="M274" i="22" s="1"/>
  <c r="E361" i="22"/>
  <c r="M361" i="22" s="1"/>
  <c r="C362" i="22"/>
  <c r="E395" i="22"/>
  <c r="M395" i="22" s="1"/>
  <c r="C396" i="22"/>
  <c r="C330" i="22"/>
  <c r="E329" i="22"/>
  <c r="M329" i="22" s="1"/>
  <c r="C221" i="22"/>
  <c r="E220" i="22"/>
  <c r="M220" i="22" s="1"/>
  <c r="E1" i="18"/>
  <c r="E11" i="17"/>
  <c r="D11" i="17"/>
  <c r="E1" i="17"/>
  <c r="D1" i="17"/>
  <c r="C244" i="22" l="1"/>
  <c r="E243" i="22"/>
  <c r="M243" i="22" s="1"/>
  <c r="C363" i="22"/>
  <c r="E362" i="22"/>
  <c r="M362" i="22" s="1"/>
  <c r="C397" i="22"/>
  <c r="E396" i="22"/>
  <c r="M396" i="22" s="1"/>
  <c r="C311" i="22"/>
  <c r="E310" i="22"/>
  <c r="M310" i="22" s="1"/>
  <c r="C222" i="22"/>
  <c r="E221" i="22"/>
  <c r="M221" i="22" s="1"/>
  <c r="E417" i="22"/>
  <c r="M417" i="22" s="1"/>
  <c r="C418" i="22"/>
  <c r="C331" i="22"/>
  <c r="E330" i="22"/>
  <c r="M330" i="22" s="1"/>
  <c r="E275" i="22"/>
  <c r="M275" i="22" s="1"/>
  <c r="C276" i="22"/>
  <c r="D3" i="17"/>
  <c r="D4" i="17"/>
  <c r="D5" i="17"/>
  <c r="D6" i="17"/>
  <c r="E6" i="17"/>
  <c r="E3" i="17"/>
  <c r="E5" i="17"/>
  <c r="E4" i="17"/>
  <c r="C245" i="22" l="1"/>
  <c r="E244" i="22"/>
  <c r="M244" i="22" s="1"/>
  <c r="E331" i="22"/>
  <c r="M331" i="22" s="1"/>
  <c r="C332" i="22"/>
  <c r="C398" i="22"/>
  <c r="E397" i="22"/>
  <c r="M397" i="22" s="1"/>
  <c r="C419" i="22"/>
  <c r="E418" i="22"/>
  <c r="M418" i="22" s="1"/>
  <c r="C312" i="22"/>
  <c r="E311" i="22"/>
  <c r="M311" i="22" s="1"/>
  <c r="C277" i="22"/>
  <c r="E276" i="22"/>
  <c r="M276" i="22" s="1"/>
  <c r="C223" i="22"/>
  <c r="E222" i="22"/>
  <c r="M222" i="22" s="1"/>
  <c r="C364" i="22"/>
  <c r="E363" i="22"/>
  <c r="M363" i="22" s="1"/>
  <c r="Z4" i="1"/>
  <c r="AA4" i="1"/>
  <c r="Z5" i="1"/>
  <c r="AA5" i="1"/>
  <c r="C246" i="22" l="1"/>
  <c r="E245" i="22"/>
  <c r="M245" i="22" s="1"/>
  <c r="C365" i="22"/>
  <c r="E364" i="22"/>
  <c r="M364" i="22" s="1"/>
  <c r="E277" i="22"/>
  <c r="M277" i="22" s="1"/>
  <c r="C278" i="22"/>
  <c r="C313" i="22"/>
  <c r="E312" i="22"/>
  <c r="M312" i="22" s="1"/>
  <c r="C333" i="22"/>
  <c r="E332" i="22"/>
  <c r="M332" i="22" s="1"/>
  <c r="C399" i="22"/>
  <c r="E398" i="22"/>
  <c r="M398" i="22" s="1"/>
  <c r="E223" i="22"/>
  <c r="M223" i="22" s="1"/>
  <c r="C224" i="22"/>
  <c r="C420" i="22"/>
  <c r="E419" i="22"/>
  <c r="M419" i="22" s="1"/>
  <c r="AB4" i="1"/>
  <c r="AD4" i="1"/>
  <c r="AF4" i="1"/>
  <c r="AB5" i="1"/>
  <c r="AD5" i="1"/>
  <c r="AF5" i="1"/>
  <c r="C247" i="22" l="1"/>
  <c r="E246" i="22"/>
  <c r="M246" i="22" s="1"/>
  <c r="C400" i="22"/>
  <c r="E399" i="22"/>
  <c r="M399" i="22" s="1"/>
  <c r="C279" i="22"/>
  <c r="E278" i="22"/>
  <c r="M278" i="22" s="1"/>
  <c r="C421" i="22"/>
  <c r="E420" i="22"/>
  <c r="M420" i="22" s="1"/>
  <c r="C334" i="22"/>
  <c r="E333" i="22"/>
  <c r="M333" i="22" s="1"/>
  <c r="E224" i="22"/>
  <c r="M224" i="22" s="1"/>
  <c r="C225" i="22"/>
  <c r="C314" i="22"/>
  <c r="E313" i="22"/>
  <c r="M313" i="22" s="1"/>
  <c r="C366" i="22"/>
  <c r="E365" i="22"/>
  <c r="M365" i="22" s="1"/>
  <c r="AE5" i="1"/>
  <c r="AC4" i="1"/>
  <c r="AC5" i="1"/>
  <c r="AE4" i="1"/>
  <c r="Y4" i="1"/>
  <c r="Y5" i="1"/>
  <c r="T4" i="1"/>
  <c r="U4" i="1"/>
  <c r="V4" i="1"/>
  <c r="W4" i="1"/>
  <c r="X4" i="1"/>
  <c r="T5" i="1"/>
  <c r="U5" i="1"/>
  <c r="V5" i="1"/>
  <c r="W5" i="1"/>
  <c r="X5" i="1"/>
  <c r="C248" i="22" l="1"/>
  <c r="E247" i="22"/>
  <c r="M247" i="22" s="1"/>
  <c r="C226" i="22"/>
  <c r="E225" i="22"/>
  <c r="M225" i="22" s="1"/>
  <c r="C280" i="22"/>
  <c r="E279" i="22"/>
  <c r="M279" i="22" s="1"/>
  <c r="C367" i="22"/>
  <c r="E366" i="22"/>
  <c r="M366" i="22" s="1"/>
  <c r="C335" i="22"/>
  <c r="E334" i="22"/>
  <c r="M334" i="22" s="1"/>
  <c r="C315" i="22"/>
  <c r="E315" i="22" s="1"/>
  <c r="M315" i="22" s="1"/>
  <c r="E314" i="22"/>
  <c r="M314" i="22" s="1"/>
  <c r="C422" i="22"/>
  <c r="E421" i="22"/>
  <c r="M421" i="22" s="1"/>
  <c r="C401" i="22"/>
  <c r="E400" i="22"/>
  <c r="M400" i="22" s="1"/>
  <c r="M5" i="1"/>
  <c r="C249" i="22" l="1"/>
  <c r="E248" i="22"/>
  <c r="M248" i="22" s="1"/>
  <c r="E280" i="22"/>
  <c r="M280" i="22" s="1"/>
  <c r="C281" i="22"/>
  <c r="C227" i="22"/>
  <c r="E226" i="22"/>
  <c r="M226" i="22" s="1"/>
  <c r="C402" i="22"/>
  <c r="E401" i="22"/>
  <c r="M401" i="22" s="1"/>
  <c r="E335" i="22"/>
  <c r="M335" i="22" s="1"/>
  <c r="C336" i="22"/>
  <c r="C423" i="22"/>
  <c r="E423" i="22" s="1"/>
  <c r="E422" i="22"/>
  <c r="M422" i="22" s="1"/>
  <c r="E367" i="22"/>
  <c r="M367" i="22" s="1"/>
  <c r="C368" i="22"/>
  <c r="M423" i="22" l="1"/>
  <c r="E249" i="22"/>
  <c r="M249" i="22" s="1"/>
  <c r="C250" i="22"/>
  <c r="E227" i="22"/>
  <c r="M227" i="22" s="1"/>
  <c r="C228" i="22"/>
  <c r="C403" i="22"/>
  <c r="E403" i="22" s="1"/>
  <c r="M403" i="22" s="1"/>
  <c r="E402" i="22"/>
  <c r="M402" i="22" s="1"/>
  <c r="C369" i="22"/>
  <c r="E368" i="22"/>
  <c r="M368" i="22" s="1"/>
  <c r="E336" i="22"/>
  <c r="M336" i="22" s="1"/>
  <c r="C337" i="22"/>
  <c r="C282" i="22"/>
  <c r="E281" i="22"/>
  <c r="M281" i="22" s="1"/>
  <c r="C251" i="22" l="1"/>
  <c r="E250" i="22"/>
  <c r="M250" i="22" s="1"/>
  <c r="C283" i="22"/>
  <c r="E282" i="22"/>
  <c r="M282" i="22" s="1"/>
  <c r="C229" i="22"/>
  <c r="E229" i="22" s="1"/>
  <c r="M229" i="22" s="1"/>
  <c r="E228" i="22"/>
  <c r="E337" i="22"/>
  <c r="M337" i="22" s="1"/>
  <c r="C338" i="22"/>
  <c r="C370" i="22"/>
  <c r="E369" i="22"/>
  <c r="M369" i="22" s="1"/>
  <c r="M228" i="22" l="1"/>
  <c r="C252" i="22"/>
  <c r="E251" i="22"/>
  <c r="M251" i="22" s="1"/>
  <c r="C339" i="22"/>
  <c r="E338" i="22"/>
  <c r="M338" i="22" s="1"/>
  <c r="C371" i="22"/>
  <c r="E370" i="22"/>
  <c r="M370" i="22" s="1"/>
  <c r="E283" i="22"/>
  <c r="M283" i="22" s="1"/>
  <c r="C284" i="22"/>
  <c r="E252" i="22" l="1"/>
  <c r="C253" i="22"/>
  <c r="C285" i="22"/>
  <c r="E284" i="22"/>
  <c r="M284" i="22" s="1"/>
  <c r="C372" i="22"/>
  <c r="E371" i="22"/>
  <c r="M371" i="22" s="1"/>
  <c r="C340" i="22"/>
  <c r="E339" i="22"/>
  <c r="M339" i="22" s="1"/>
  <c r="M252" i="22" l="1"/>
  <c r="C254" i="22"/>
  <c r="E253" i="22"/>
  <c r="M253" i="22" s="1"/>
  <c r="C341" i="22"/>
  <c r="E340" i="22"/>
  <c r="M340" i="22" s="1"/>
  <c r="E372" i="22"/>
  <c r="M372" i="22" s="1"/>
  <c r="C373" i="22"/>
  <c r="E285" i="22"/>
  <c r="M285" i="22" s="1"/>
  <c r="C286" i="22"/>
  <c r="C255" i="22" l="1"/>
  <c r="E254" i="22"/>
  <c r="E373" i="22"/>
  <c r="M373" i="22" s="1"/>
  <c r="C374" i="22"/>
  <c r="C287" i="22"/>
  <c r="E286" i="22"/>
  <c r="M286" i="22" s="1"/>
  <c r="C342" i="22"/>
  <c r="E341" i="22"/>
  <c r="M341" i="22" s="1"/>
  <c r="M254" i="22" l="1"/>
  <c r="C256" i="22"/>
  <c r="E255" i="22"/>
  <c r="M255" i="22" s="1"/>
  <c r="C288" i="22"/>
  <c r="E287" i="22"/>
  <c r="M287" i="22" s="1"/>
  <c r="C375" i="22"/>
  <c r="E375" i="22" s="1"/>
  <c r="M375" i="22" s="1"/>
  <c r="E374" i="22"/>
  <c r="M374" i="22" s="1"/>
  <c r="C343" i="22"/>
  <c r="E342" i="22"/>
  <c r="M342" i="22" s="1"/>
  <c r="C257" i="22" l="1"/>
  <c r="E256" i="22"/>
  <c r="E343" i="22"/>
  <c r="M343" i="22" s="1"/>
  <c r="C344" i="22"/>
  <c r="C289" i="22"/>
  <c r="E288" i="22"/>
  <c r="M288" i="22" s="1"/>
  <c r="M256" i="22" l="1"/>
  <c r="E257" i="22"/>
  <c r="M257" i="22" s="1"/>
  <c r="C258" i="22"/>
  <c r="E289" i="22"/>
  <c r="M289" i="22" s="1"/>
  <c r="C290" i="22"/>
  <c r="C345" i="22"/>
  <c r="E345" i="22" s="1"/>
  <c r="M345" i="22" s="1"/>
  <c r="E344" i="22"/>
  <c r="M344" i="22" s="1"/>
  <c r="C259" i="22" l="1"/>
  <c r="E258" i="22"/>
  <c r="M258" i="22" s="1"/>
  <c r="C291" i="22"/>
  <c r="E290" i="22"/>
  <c r="M290" i="22" s="1"/>
  <c r="C260" i="22" l="1"/>
  <c r="E259" i="22"/>
  <c r="M259" i="22" s="1"/>
  <c r="C292" i="22"/>
  <c r="E291" i="22"/>
  <c r="M291" i="22" s="1"/>
  <c r="C261" i="22" l="1"/>
  <c r="E260" i="22"/>
  <c r="M260" i="22" s="1"/>
  <c r="C293" i="22"/>
  <c r="E292" i="22"/>
  <c r="M292" i="22" s="1"/>
  <c r="C262" i="22" l="1"/>
  <c r="E262" i="22" s="1"/>
  <c r="M262" i="22" s="1"/>
  <c r="E261" i="22"/>
  <c r="M261" i="22" s="1"/>
  <c r="E293" i="22"/>
  <c r="M293" i="22" s="1"/>
  <c r="C294" i="22"/>
  <c r="C295" i="22" l="1"/>
  <c r="E295" i="22" s="1"/>
  <c r="E294" i="22"/>
  <c r="M294" i="22" s="1"/>
  <c r="M295" i="22" l="1"/>
  <c r="M1" i="22" s="1"/>
  <c r="E1" i="22"/>
</calcChain>
</file>

<file path=xl/sharedStrings.xml><?xml version="1.0" encoding="utf-8"?>
<sst xmlns="http://schemas.openxmlformats.org/spreadsheetml/2006/main" count="7731" uniqueCount="641">
  <si>
    <t>Qty</t>
  </si>
  <si>
    <t>No.</t>
  </si>
  <si>
    <t>Hạng muc:</t>
  </si>
  <si>
    <t>Công trình:</t>
  </si>
  <si>
    <t>Số đơn hàng:</t>
  </si>
  <si>
    <t>Length
(mm)</t>
  </si>
  <si>
    <t>Area
(m2)</t>
  </si>
  <si>
    <t>PAINT SYS</t>
  </si>
  <si>
    <t>Ngày giao hàng</t>
  </si>
  <si>
    <t>Số lớp sơn</t>
  </si>
  <si>
    <t>Độ dày</t>
  </si>
  <si>
    <t>Note</t>
  </si>
  <si>
    <t>Nhà thầu gia công</t>
  </si>
  <si>
    <t>Profile</t>
  </si>
  <si>
    <t>Name</t>
  </si>
  <si>
    <t>Công đoạn gia công</t>
  </si>
  <si>
    <t>Cutting</t>
  </si>
  <si>
    <t>Autobeam</t>
  </si>
  <si>
    <t>Fitting</t>
  </si>
  <si>
    <t>Welding</t>
  </si>
  <si>
    <t>Painting</t>
  </si>
  <si>
    <t>Type</t>
  </si>
  <si>
    <t>Unit weight
(Kg)</t>
  </si>
  <si>
    <t>Total weight
(Kg)</t>
  </si>
  <si>
    <t>Công đoạn xuất hàng</t>
  </si>
  <si>
    <t>Shipping</t>
  </si>
  <si>
    <t>Remain</t>
  </si>
  <si>
    <t>Weight</t>
  </si>
  <si>
    <t>Remark</t>
  </si>
  <si>
    <t>X</t>
  </si>
  <si>
    <t>Shop drawing</t>
  </si>
  <si>
    <t>D1</t>
  </si>
  <si>
    <t>D2</t>
  </si>
  <si>
    <t>D3</t>
  </si>
  <si>
    <t>SL</t>
  </si>
  <si>
    <t>Rev No</t>
  </si>
  <si>
    <t>THỰC TẾ</t>
  </si>
  <si>
    <t>THẦU</t>
  </si>
  <si>
    <t>SỐ NGƯỜI</t>
  </si>
  <si>
    <t>TỶ LỆ</t>
  </si>
  <si>
    <t>KHỐI LƯỢNG</t>
  </si>
  <si>
    <t>SỐ LƯỢNG</t>
  </si>
  <si>
    <t>KL</t>
  </si>
  <si>
    <t>KL BQ</t>
  </si>
  <si>
    <t>Assembly</t>
  </si>
  <si>
    <t>LÝ THUYẾT</t>
  </si>
  <si>
    <t>Hàn</t>
  </si>
  <si>
    <t>VN394</t>
  </si>
  <si>
    <t xml:space="preserve">Hàn THEO PIF
</t>
  </si>
  <si>
    <t>MR DUNG</t>
  </si>
  <si>
    <t>MR PHONG</t>
  </si>
  <si>
    <t>SB</t>
  </si>
  <si>
    <t>MR QUYEN</t>
  </si>
  <si>
    <t>-</t>
  </si>
  <si>
    <t>DTD</t>
  </si>
  <si>
    <t>NNP</t>
  </si>
  <si>
    <t>NTQ</t>
  </si>
  <si>
    <t>TVB</t>
  </si>
  <si>
    <t>B1P5</t>
  </si>
  <si>
    <t>BA-51</t>
  </si>
  <si>
    <t>BA-52</t>
  </si>
  <si>
    <t>BA-53</t>
  </si>
  <si>
    <t>BA-54</t>
  </si>
  <si>
    <t>BA-55</t>
  </si>
  <si>
    <t>BA-56</t>
  </si>
  <si>
    <t>BA-57</t>
  </si>
  <si>
    <t>BE-51</t>
  </si>
  <si>
    <t>BE-52</t>
  </si>
  <si>
    <t>BE-53</t>
  </si>
  <si>
    <t>BE-55</t>
  </si>
  <si>
    <t>BE-56</t>
  </si>
  <si>
    <t>BE-57</t>
  </si>
  <si>
    <t>BE-514</t>
  </si>
  <si>
    <t>BE-515</t>
  </si>
  <si>
    <t>BE-516</t>
  </si>
  <si>
    <t>BE-517</t>
  </si>
  <si>
    <t>BE-518</t>
  </si>
  <si>
    <t>BE-519</t>
  </si>
  <si>
    <t>BE-520</t>
  </si>
  <si>
    <t>BE-521</t>
  </si>
  <si>
    <t>BE-522</t>
  </si>
  <si>
    <t>BE-523</t>
  </si>
  <si>
    <t>BE-524</t>
  </si>
  <si>
    <t>BE-526</t>
  </si>
  <si>
    <t>BE-527</t>
  </si>
  <si>
    <t>BE-530</t>
  </si>
  <si>
    <t>BE-531</t>
  </si>
  <si>
    <t>BE-532</t>
  </si>
  <si>
    <t>BE-533</t>
  </si>
  <si>
    <t>BE-534</t>
  </si>
  <si>
    <t>BE-535</t>
  </si>
  <si>
    <t>BE-536</t>
  </si>
  <si>
    <t>BE-537</t>
  </si>
  <si>
    <t>BE-538</t>
  </si>
  <si>
    <t>BE-539</t>
  </si>
  <si>
    <t>BE-540</t>
  </si>
  <si>
    <t>CA-52</t>
  </si>
  <si>
    <t>CA-53</t>
  </si>
  <si>
    <t>CA-54</t>
  </si>
  <si>
    <t>CA-55</t>
  </si>
  <si>
    <t>CA-56</t>
  </si>
  <si>
    <t>CA-57</t>
  </si>
  <si>
    <t>CA-58</t>
  </si>
  <si>
    <t>CA-59</t>
  </si>
  <si>
    <t>CA-510</t>
  </si>
  <si>
    <t>CA-511</t>
  </si>
  <si>
    <t>CA-512</t>
  </si>
  <si>
    <t>CA-532</t>
  </si>
  <si>
    <t>CA-538</t>
  </si>
  <si>
    <t>CA-539</t>
  </si>
  <si>
    <t>CA-541</t>
  </si>
  <si>
    <t>CP-51</t>
  </si>
  <si>
    <t>CP-52</t>
  </si>
  <si>
    <t>CP-53</t>
  </si>
  <si>
    <t>CP-54</t>
  </si>
  <si>
    <t>HP-51</t>
  </si>
  <si>
    <t>HP-53</t>
  </si>
  <si>
    <t>ST-51</t>
  </si>
  <si>
    <t>ST-52</t>
  </si>
  <si>
    <t>ST-53</t>
  </si>
  <si>
    <t>ST-54</t>
  </si>
  <si>
    <t>ST-55</t>
  </si>
  <si>
    <t>ST-56</t>
  </si>
  <si>
    <t>ST-57</t>
  </si>
  <si>
    <t>ST-58</t>
  </si>
  <si>
    <t>ST-59</t>
  </si>
  <si>
    <t>ST-510</t>
  </si>
  <si>
    <t>ST-511</t>
  </si>
  <si>
    <t>ST-512</t>
  </si>
  <si>
    <t>ST-513</t>
  </si>
  <si>
    <t>ST-514</t>
  </si>
  <si>
    <t>ST-515</t>
  </si>
  <si>
    <t>ST-516</t>
  </si>
  <si>
    <t>PLT6*2468</t>
  </si>
  <si>
    <t>STEP</t>
  </si>
  <si>
    <t>PLT6*2668</t>
  </si>
  <si>
    <t>PLT6*2702</t>
  </si>
  <si>
    <t>H-346X174X6X9</t>
  </si>
  <si>
    <t>CANOPY</t>
  </si>
  <si>
    <t>HI300-6-6*150</t>
  </si>
  <si>
    <t>BEAM</t>
  </si>
  <si>
    <t>H-150X150X7X10</t>
  </si>
  <si>
    <t>PLT8*200</t>
  </si>
  <si>
    <t>CLIP</t>
  </si>
  <si>
    <t>PL14*200</t>
  </si>
  <si>
    <t>CHS75.6*2</t>
  </si>
  <si>
    <t>PIPE_BRACE</t>
  </si>
  <si>
    <t>U300*65*6</t>
  </si>
  <si>
    <t>STRINGER</t>
  </si>
  <si>
    <t> </t>
  </si>
  <si>
    <t>Part</t>
  </si>
  <si>
    <t>Q'ty</t>
  </si>
  <si>
    <t>Grade</t>
  </si>
  <si>
    <t>Length(mm)</t>
  </si>
  <si>
    <t>unit weight(kg)</t>
  </si>
  <si>
    <t>C635</t>
  </si>
  <si>
    <t>A572 GRADE 50</t>
  </si>
  <si>
    <t>PLT4*44</t>
  </si>
  <si>
    <t>C637</t>
  </si>
  <si>
    <t>C638</t>
  </si>
  <si>
    <t>C639</t>
  </si>
  <si>
    <t>C640</t>
  </si>
  <si>
    <t>S47</t>
  </si>
  <si>
    <t>PLT6*75</t>
  </si>
  <si>
    <t>S78</t>
  </si>
  <si>
    <t>S76</t>
  </si>
  <si>
    <t>C636</t>
  </si>
  <si>
    <t>C641</t>
  </si>
  <si>
    <t>C642</t>
  </si>
  <si>
    <t>C643</t>
  </si>
  <si>
    <t>C644</t>
  </si>
  <si>
    <t>S77</t>
  </si>
  <si>
    <t>S87</t>
  </si>
  <si>
    <t>S79</t>
  </si>
  <si>
    <t>S80</t>
  </si>
  <si>
    <t>S88</t>
  </si>
  <si>
    <t>S89</t>
  </si>
  <si>
    <t>C109</t>
  </si>
  <si>
    <t>PL6*164</t>
  </si>
  <si>
    <t>C111</t>
  </si>
  <si>
    <t>H192</t>
  </si>
  <si>
    <t>A992 GRADE 50</t>
  </si>
  <si>
    <t>H193</t>
  </si>
  <si>
    <t>S48</t>
  </si>
  <si>
    <t>PL6*84</t>
  </si>
  <si>
    <t>BU31</t>
  </si>
  <si>
    <t>C315</t>
  </si>
  <si>
    <t>PL12*170</t>
  </si>
  <si>
    <t>C595</t>
  </si>
  <si>
    <t>PL8*152</t>
  </si>
  <si>
    <t>C596</t>
  </si>
  <si>
    <t>S53</t>
  </si>
  <si>
    <t>PL6*82</t>
  </si>
  <si>
    <t>H191</t>
  </si>
  <si>
    <t>H196</t>
  </si>
  <si>
    <t>BU33</t>
  </si>
  <si>
    <t>H200</t>
  </si>
  <si>
    <t>C327</t>
  </si>
  <si>
    <t>PL12*150</t>
  </si>
  <si>
    <t>H204</t>
  </si>
  <si>
    <t>H210</t>
  </si>
  <si>
    <t>H212</t>
  </si>
  <si>
    <t>S50</t>
  </si>
  <si>
    <t>S52</t>
  </si>
  <si>
    <t>S85</t>
  </si>
  <si>
    <t>S90</t>
  </si>
  <si>
    <t>S91</t>
  </si>
  <si>
    <t>S148</t>
  </si>
  <si>
    <t>PL4*143</t>
  </si>
  <si>
    <t>S149</t>
  </si>
  <si>
    <t>PL4*77</t>
  </si>
  <si>
    <t>C360</t>
  </si>
  <si>
    <t>C361</t>
  </si>
  <si>
    <t>C538</t>
  </si>
  <si>
    <t>C587</t>
  </si>
  <si>
    <t>H207</t>
  </si>
  <si>
    <t>H211</t>
  </si>
  <si>
    <t>H214</t>
  </si>
  <si>
    <t>S22</t>
  </si>
  <si>
    <t>S75</t>
  </si>
  <si>
    <t>S146</t>
  </si>
  <si>
    <t>PL4*139</t>
  </si>
  <si>
    <t>S156</t>
  </si>
  <si>
    <t>BU32</t>
  </si>
  <si>
    <t>C539</t>
  </si>
  <si>
    <t>C588</t>
  </si>
  <si>
    <t>H209</t>
  </si>
  <si>
    <t>H215</t>
  </si>
  <si>
    <t>S144</t>
  </si>
  <si>
    <t>PL4*95</t>
  </si>
  <si>
    <t>H208</t>
  </si>
  <si>
    <t>H202</t>
  </si>
  <si>
    <t>H221</t>
  </si>
  <si>
    <t>H222</t>
  </si>
  <si>
    <t>H199</t>
  </si>
  <si>
    <t>H223</t>
  </si>
  <si>
    <t>H224</t>
  </si>
  <si>
    <t>H203</t>
  </si>
  <si>
    <t>H205</t>
  </si>
  <si>
    <t>H206</t>
  </si>
  <si>
    <t>H213</t>
  </si>
  <si>
    <t>S92</t>
  </si>
  <si>
    <t>S145</t>
  </si>
  <si>
    <t>H216</t>
  </si>
  <si>
    <t>H217</t>
  </si>
  <si>
    <t>H218</t>
  </si>
  <si>
    <t>H219</t>
  </si>
  <si>
    <t>H220</t>
  </si>
  <si>
    <t>H226</t>
  </si>
  <si>
    <t>B56</t>
  </si>
  <si>
    <t>PL8*195</t>
  </si>
  <si>
    <t>C105</t>
  </si>
  <si>
    <t>C107</t>
  </si>
  <si>
    <t>C108</t>
  </si>
  <si>
    <t>C414</t>
  </si>
  <si>
    <t>PL12*201</t>
  </si>
  <si>
    <t>H225</t>
  </si>
  <si>
    <t>T20</t>
  </si>
  <si>
    <t>PL8*50</t>
  </si>
  <si>
    <t>C81</t>
  </si>
  <si>
    <t>C82</t>
  </si>
  <si>
    <t>PL12*204</t>
  </si>
  <si>
    <t>H195</t>
  </si>
  <si>
    <t>C54</t>
  </si>
  <si>
    <t>PL10*200</t>
  </si>
  <si>
    <t>C402</t>
  </si>
  <si>
    <t>PL6*152</t>
  </si>
  <si>
    <t>H201</t>
  </si>
  <si>
    <t>S49</t>
  </si>
  <si>
    <t>PL6*72</t>
  </si>
  <si>
    <t>T17</t>
  </si>
  <si>
    <t>PL6*75</t>
  </si>
  <si>
    <t>T18</t>
  </si>
  <si>
    <t>PL6*74</t>
  </si>
  <si>
    <t>C417</t>
  </si>
  <si>
    <t>PL6*151</t>
  </si>
  <si>
    <t>H101</t>
  </si>
  <si>
    <t>B58</t>
  </si>
  <si>
    <t>PL8*125</t>
  </si>
  <si>
    <t>C80</t>
  </si>
  <si>
    <t>C415</t>
  </si>
  <si>
    <t>PL12*230</t>
  </si>
  <si>
    <t>C621</t>
  </si>
  <si>
    <t>C83</t>
  </si>
  <si>
    <t>PL12*169</t>
  </si>
  <si>
    <t>C487</t>
  </si>
  <si>
    <t>PL12*232</t>
  </si>
  <si>
    <t>C488</t>
  </si>
  <si>
    <t>C416</t>
  </si>
  <si>
    <t>PL12*100</t>
  </si>
  <si>
    <t>CHS17</t>
  </si>
  <si>
    <t>SS400</t>
  </si>
  <si>
    <t>S42</t>
  </si>
  <si>
    <t>PL6*68</t>
  </si>
  <si>
    <t>CHS16</t>
  </si>
  <si>
    <t>C317</t>
  </si>
  <si>
    <t>PL12*120</t>
  </si>
  <si>
    <t>S82</t>
  </si>
  <si>
    <t>PLT6*50</t>
  </si>
  <si>
    <t>S177</t>
  </si>
  <si>
    <t>PL4*59</t>
  </si>
  <si>
    <t>U4</t>
  </si>
  <si>
    <t>U6</t>
  </si>
  <si>
    <t>U9</t>
  </si>
  <si>
    <t>U1</t>
  </si>
  <si>
    <t>U5</t>
  </si>
  <si>
    <t>U11</t>
  </si>
  <si>
    <t>S93</t>
  </si>
  <si>
    <t>U15</t>
  </si>
  <si>
    <t>U20</t>
  </si>
  <si>
    <t>U30</t>
  </si>
  <si>
    <t>U16</t>
  </si>
  <si>
    <t>U24</t>
  </si>
  <si>
    <t>U31</t>
  </si>
  <si>
    <t>S55</t>
  </si>
  <si>
    <t>U13</t>
  </si>
  <si>
    <t>U18</t>
  </si>
  <si>
    <t>U23</t>
  </si>
  <si>
    <t>U32</t>
  </si>
  <si>
    <t>U14</t>
  </si>
  <si>
    <t>U21</t>
  </si>
  <si>
    <t>U22</t>
  </si>
  <si>
    <t>U33</t>
  </si>
  <si>
    <t>S81</t>
  </si>
  <si>
    <t>U25</t>
  </si>
  <si>
    <t>U3</t>
  </si>
  <si>
    <t>U8</t>
  </si>
  <si>
    <t>U17</t>
  </si>
  <si>
    <t>U7</t>
  </si>
  <si>
    <t>U19</t>
  </si>
  <si>
    <t>S83</t>
  </si>
  <si>
    <t>U29</t>
  </si>
  <si>
    <t>S84</t>
  </si>
  <si>
    <t>U27</t>
  </si>
  <si>
    <t>S86</t>
  </si>
  <si>
    <t>U26</t>
  </si>
  <si>
    <t>S94</t>
  </si>
  <si>
    <t>S95</t>
  </si>
  <si>
    <t>U10</t>
  </si>
  <si>
    <t>U2</t>
  </si>
  <si>
    <t>U12</t>
  </si>
  <si>
    <t>S96</t>
  </si>
  <si>
    <t>U28</t>
  </si>
  <si>
    <t>Row Labels</t>
  </si>
  <si>
    <t>Grand Total</t>
  </si>
  <si>
    <t>Sum of Total weight
(Kg)</t>
  </si>
  <si>
    <t>SD</t>
  </si>
  <si>
    <t>PEB</t>
  </si>
  <si>
    <t>Cầu thang</t>
  </si>
  <si>
    <t>Mr Tan</t>
  </si>
  <si>
    <t>Sum of Qty</t>
  </si>
  <si>
    <t>T.W</t>
  </si>
  <si>
    <t>ASS</t>
  </si>
  <si>
    <t>T.Q'ty</t>
  </si>
  <si>
    <r>
      <t>U300*65*6</t>
    </r>
    <r>
      <rPr>
        <b/>
        <sz val="10"/>
        <color theme="1"/>
        <rFont val="Arial"/>
        <family val="2"/>
      </rPr>
      <t>=&gt; Chấn</t>
    </r>
  </si>
  <si>
    <t>TYPE</t>
  </si>
  <si>
    <t>Details</t>
  </si>
  <si>
    <t>NO</t>
  </si>
  <si>
    <r>
      <t>U300*65*6</t>
    </r>
    <r>
      <rPr>
        <b/>
        <sz val="11"/>
        <color rgb="FF000000"/>
        <rFont val="Calibri"/>
        <family val="2"/>
        <scheme val="minor"/>
      </rPr>
      <t>=&gt; Chấn</t>
    </r>
  </si>
  <si>
    <t>Hotroll</t>
  </si>
  <si>
    <t>Sum of T.Q'ty</t>
  </si>
  <si>
    <t>Column Labels</t>
  </si>
  <si>
    <t>394-1-5</t>
  </si>
  <si>
    <r>
      <t>HI300-6-6*150</t>
    </r>
    <r>
      <rPr>
        <b/>
        <sz val="10"/>
        <color theme="1"/>
        <rFont val="Arial"/>
        <family val="2"/>
      </rPr>
      <t>=&gt; Chuyển BU</t>
    </r>
  </si>
  <si>
    <t>HI300-6-6*150=&gt; BU</t>
  </si>
  <si>
    <t>RAL 7043 (DARK GREY)</t>
  </si>
  <si>
    <t>RAL 7004 (LIGHT GREY)</t>
  </si>
  <si>
    <t>PIF</t>
  </si>
  <si>
    <t>H-300X150X6.5X9</t>
  </si>
  <si>
    <t>PLT6*230</t>
  </si>
  <si>
    <t>HI200-5.5-8*100</t>
  </si>
  <si>
    <t>U200*65*5.4</t>
  </si>
  <si>
    <t>RHS80*40*2</t>
  </si>
  <si>
    <t>PLT8*326</t>
  </si>
  <si>
    <t>COLUMN</t>
  </si>
  <si>
    <t>RHS50*50*1.4</t>
  </si>
  <si>
    <t>FRAME</t>
  </si>
  <si>
    <t>RHS200*100*2</t>
  </si>
  <si>
    <t>TUBE BRACE</t>
  </si>
  <si>
    <t>PLT10*289.1</t>
  </si>
  <si>
    <t>RAFTER</t>
  </si>
  <si>
    <t>Lần 2.15.12.22</t>
  </si>
  <si>
    <t>BE-54</t>
  </si>
  <si>
    <t>BE-58</t>
  </si>
  <si>
    <t>BE-59</t>
  </si>
  <si>
    <t>BE-510</t>
  </si>
  <si>
    <t>BE-513</t>
  </si>
  <si>
    <t>BE-528</t>
  </si>
  <si>
    <t>BE-529</t>
  </si>
  <si>
    <t>BE-541</t>
  </si>
  <si>
    <t>BE-542</t>
  </si>
  <si>
    <t>CA-51</t>
  </si>
  <si>
    <t>CA-513</t>
  </si>
  <si>
    <t>CA-514</t>
  </si>
  <si>
    <t>CA-515</t>
  </si>
  <si>
    <t>CA-516</t>
  </si>
  <si>
    <t>CA-517</t>
  </si>
  <si>
    <t>CA-518</t>
  </si>
  <si>
    <t>CA-519</t>
  </si>
  <si>
    <t>CA-520</t>
  </si>
  <si>
    <t>CA-521</t>
  </si>
  <si>
    <t>CA-522</t>
  </si>
  <si>
    <t>CA-523</t>
  </si>
  <si>
    <t>CA-524</t>
  </si>
  <si>
    <t>CA-525</t>
  </si>
  <si>
    <t>CA-526</t>
  </si>
  <si>
    <t>CA-527</t>
  </si>
  <si>
    <t>CA-528</t>
  </si>
  <si>
    <t>CA-529</t>
  </si>
  <si>
    <t>CA-530</t>
  </si>
  <si>
    <t>CA-531</t>
  </si>
  <si>
    <t>CA-533</t>
  </si>
  <si>
    <t>CA-534</t>
  </si>
  <si>
    <t>CA-536</t>
  </si>
  <si>
    <t>CA-537</t>
  </si>
  <si>
    <t>CL-51</t>
  </si>
  <si>
    <t>CL-52</t>
  </si>
  <si>
    <t>FR-51</t>
  </si>
  <si>
    <t>FR-52</t>
  </si>
  <si>
    <t>FR-53</t>
  </si>
  <si>
    <t>FR-54</t>
  </si>
  <si>
    <t>FR-55</t>
  </si>
  <si>
    <t>FR-56</t>
  </si>
  <si>
    <t>FR-57</t>
  </si>
  <si>
    <t>FR-58</t>
  </si>
  <si>
    <t>FR-59</t>
  </si>
  <si>
    <t>FR-510</t>
  </si>
  <si>
    <t>FR-511</t>
  </si>
  <si>
    <t>FR-512</t>
  </si>
  <si>
    <t>FR-513</t>
  </si>
  <si>
    <t>HT-51</t>
  </si>
  <si>
    <t>HT-52</t>
  </si>
  <si>
    <t>HT-53</t>
  </si>
  <si>
    <t>HT-54</t>
  </si>
  <si>
    <t>HT-55</t>
  </si>
  <si>
    <t>HT-56</t>
  </si>
  <si>
    <t>HT-57</t>
  </si>
  <si>
    <t>RF-54</t>
  </si>
  <si>
    <t>RF-55</t>
  </si>
  <si>
    <t>RF-56</t>
  </si>
  <si>
    <t>RF-57</t>
  </si>
  <si>
    <t>RF-58</t>
  </si>
  <si>
    <t>RF-59</t>
  </si>
  <si>
    <t>RF-510</t>
  </si>
  <si>
    <t>unit Area(m2)</t>
  </si>
  <si>
    <t>C526</t>
  </si>
  <si>
    <t>PL10*152</t>
  </si>
  <si>
    <t>H2</t>
  </si>
  <si>
    <t>H3</t>
  </si>
  <si>
    <t>F165</t>
  </si>
  <si>
    <t>PLT10*125</t>
  </si>
  <si>
    <t>W127</t>
  </si>
  <si>
    <t>H197</t>
  </si>
  <si>
    <t>H198</t>
  </si>
  <si>
    <t>W128</t>
  </si>
  <si>
    <t>W129</t>
  </si>
  <si>
    <t>B30</t>
  </si>
  <si>
    <t>PL6*135</t>
  </si>
  <si>
    <t>B62</t>
  </si>
  <si>
    <t>C62</t>
  </si>
  <si>
    <t>PL10*170</t>
  </si>
  <si>
    <t>C112</t>
  </si>
  <si>
    <t>PL6*127</t>
  </si>
  <si>
    <t>C113</t>
  </si>
  <si>
    <t>H305</t>
  </si>
  <si>
    <t>T22</t>
  </si>
  <si>
    <t>PL6*80</t>
  </si>
  <si>
    <t>T36</t>
  </si>
  <si>
    <t>B61</t>
  </si>
  <si>
    <t>H304</t>
  </si>
  <si>
    <t>B64</t>
  </si>
  <si>
    <t>B207</t>
  </si>
  <si>
    <t>U34</t>
  </si>
  <si>
    <t>U37</t>
  </si>
  <si>
    <t>U35</t>
  </si>
  <si>
    <t>U36</t>
  </si>
  <si>
    <t>U38</t>
  </si>
  <si>
    <t>U39</t>
  </si>
  <si>
    <t>U42</t>
  </si>
  <si>
    <t>U40</t>
  </si>
  <si>
    <t>U41</t>
  </si>
  <si>
    <t>B66</t>
  </si>
  <si>
    <t>PL6*124</t>
  </si>
  <si>
    <t>C115</t>
  </si>
  <si>
    <t>S56</t>
  </si>
  <si>
    <t>PL6*47</t>
  </si>
  <si>
    <t>B205</t>
  </si>
  <si>
    <t>RHS1</t>
  </si>
  <si>
    <t>RHS4</t>
  </si>
  <si>
    <t>RHS6</t>
  </si>
  <si>
    <t>RHS7</t>
  </si>
  <si>
    <t>RHS11</t>
  </si>
  <si>
    <t>S57</t>
  </si>
  <si>
    <t>PL6*40</t>
  </si>
  <si>
    <t>RHS5</t>
  </si>
  <si>
    <t>RHS12</t>
  </si>
  <si>
    <t>RHS2</t>
  </si>
  <si>
    <t>RHS3</t>
  </si>
  <si>
    <t>RHS28</t>
  </si>
  <si>
    <t>RHS9</t>
  </si>
  <si>
    <t>RHS10</t>
  </si>
  <si>
    <t>RHS27</t>
  </si>
  <si>
    <t>RHS8</t>
  </si>
  <si>
    <t>C51</t>
  </si>
  <si>
    <t>PLT14*200</t>
  </si>
  <si>
    <t>C55</t>
  </si>
  <si>
    <t>PLT14*175</t>
  </si>
  <si>
    <t>F156</t>
  </si>
  <si>
    <t>PLT12*175</t>
  </si>
  <si>
    <t>T21</t>
  </si>
  <si>
    <t>PLT6*100</t>
  </si>
  <si>
    <t>T27</t>
  </si>
  <si>
    <t>W126</t>
  </si>
  <si>
    <t>C116</t>
  </si>
  <si>
    <t>PL14*150</t>
  </si>
  <si>
    <t>C606</t>
  </si>
  <si>
    <t>H183</t>
  </si>
  <si>
    <t>T28</t>
  </si>
  <si>
    <t>PL6*100</t>
  </si>
  <si>
    <t>C504</t>
  </si>
  <si>
    <t>PL4*45</t>
  </si>
  <si>
    <t>C505</t>
  </si>
  <si>
    <t>PL4*130</t>
  </si>
  <si>
    <t>C514</t>
  </si>
  <si>
    <t>PL4*60</t>
  </si>
  <si>
    <t>RHS18</t>
  </si>
  <si>
    <t>G450</t>
  </si>
  <si>
    <t>RHS23</t>
  </si>
  <si>
    <t>RHS24</t>
  </si>
  <si>
    <t>S256</t>
  </si>
  <si>
    <t>PL4*50</t>
  </si>
  <si>
    <t>RHS22</t>
  </si>
  <si>
    <t>RHS19</t>
  </si>
  <si>
    <t>C506</t>
  </si>
  <si>
    <t>PL4*70</t>
  </si>
  <si>
    <t>C507</t>
  </si>
  <si>
    <t>C508</t>
  </si>
  <si>
    <t>C509</t>
  </si>
  <si>
    <t>C510</t>
  </si>
  <si>
    <t>C511</t>
  </si>
  <si>
    <t>C512</t>
  </si>
  <si>
    <t>C513</t>
  </si>
  <si>
    <t>C523</t>
  </si>
  <si>
    <t>RHS20</t>
  </si>
  <si>
    <t>RHS21</t>
  </si>
  <si>
    <t>RHS26</t>
  </si>
  <si>
    <t>T19</t>
  </si>
  <si>
    <t>PL4*44</t>
  </si>
  <si>
    <t>T60</t>
  </si>
  <si>
    <t>T61</t>
  </si>
  <si>
    <t>PL4*87</t>
  </si>
  <si>
    <t>T64</t>
  </si>
  <si>
    <t>PL4*101</t>
  </si>
  <si>
    <t>T65</t>
  </si>
  <si>
    <t>PL4*97</t>
  </si>
  <si>
    <t>T66</t>
  </si>
  <si>
    <t>PL4*93</t>
  </si>
  <si>
    <t>T67</t>
  </si>
  <si>
    <t>PL4*80</t>
  </si>
  <si>
    <t>T68</t>
  </si>
  <si>
    <t>T69</t>
  </si>
  <si>
    <t>PL4*58</t>
  </si>
  <si>
    <t>C515</t>
  </si>
  <si>
    <t>C516</t>
  </si>
  <si>
    <t>C517</t>
  </si>
  <si>
    <t>C518</t>
  </si>
  <si>
    <t>C519</t>
  </si>
  <si>
    <t>C520</t>
  </si>
  <si>
    <t>C521</t>
  </si>
  <si>
    <t>C522</t>
  </si>
  <si>
    <t>C524</t>
  </si>
  <si>
    <t>RHS16</t>
  </si>
  <si>
    <t>RHS29</t>
  </si>
  <si>
    <t>RHS31</t>
  </si>
  <si>
    <t>C675</t>
  </si>
  <si>
    <t>C678</t>
  </si>
  <si>
    <t>RHS25</t>
  </si>
  <si>
    <t>PL4*88</t>
  </si>
  <si>
    <t>T62</t>
  </si>
  <si>
    <t>PL4*76</t>
  </si>
  <si>
    <t>T63</t>
  </si>
  <si>
    <t>C671</t>
  </si>
  <si>
    <t>C674</t>
  </si>
  <si>
    <t>RHS30</t>
  </si>
  <si>
    <t>RHS17</t>
  </si>
  <si>
    <t>B204</t>
  </si>
  <si>
    <t>PL8*70</t>
  </si>
  <si>
    <t>B206</t>
  </si>
  <si>
    <t>PL8*120</t>
  </si>
  <si>
    <t>B209</t>
  </si>
  <si>
    <t>B210</t>
  </si>
  <si>
    <t>PL8*230</t>
  </si>
  <si>
    <t>RHS15</t>
  </si>
  <si>
    <t>S272</t>
  </si>
  <si>
    <t>PL4*100</t>
  </si>
  <si>
    <t>B63</t>
  </si>
  <si>
    <t>PL8*80</t>
  </si>
  <si>
    <t>C503</t>
  </si>
  <si>
    <t>PL8*180</t>
  </si>
  <si>
    <t>RHS13</t>
  </si>
  <si>
    <t>S258</t>
  </si>
  <si>
    <t>PL8*100</t>
  </si>
  <si>
    <t>C670</t>
  </si>
  <si>
    <t>PL8*200</t>
  </si>
  <si>
    <t>RHS14</t>
  </si>
  <si>
    <t>B76</t>
  </si>
  <si>
    <t>PL10*193</t>
  </si>
  <si>
    <t>F161</t>
  </si>
  <si>
    <t>F162</t>
  </si>
  <si>
    <t>F163</t>
  </si>
  <si>
    <t>F164</t>
  </si>
  <si>
    <t>S14</t>
  </si>
  <si>
    <t>PLT12*82</t>
  </si>
  <si>
    <t>S21</t>
  </si>
  <si>
    <t>W124</t>
  </si>
  <si>
    <t>B208</t>
  </si>
  <si>
    <t>PL8*130</t>
  </si>
  <si>
    <t>C110</t>
  </si>
  <si>
    <t>C502</t>
  </si>
  <si>
    <t>H185</t>
  </si>
  <si>
    <t>S70</t>
  </si>
  <si>
    <t>PL10*72</t>
  </si>
  <si>
    <t>C85</t>
  </si>
  <si>
    <t>H4</t>
  </si>
  <si>
    <t>Mạ kẽm =&gt; rồi sơn</t>
  </si>
  <si>
    <t>3.1.2023</t>
  </si>
  <si>
    <t>PM</t>
  </si>
  <si>
    <t>T.weight(kg)</t>
  </si>
  <si>
    <t>DCF-DTD</t>
  </si>
  <si>
    <t>HR</t>
  </si>
  <si>
    <t>Lấy hệ thống</t>
  </si>
  <si>
    <t>BU</t>
  </si>
  <si>
    <t>Chấn</t>
  </si>
  <si>
    <t>Details Mạ Kẽm</t>
  </si>
  <si>
    <t>Sum of PM</t>
  </si>
  <si>
    <t>(blank)</t>
  </si>
  <si>
    <t>394-1-5 LẦN 2</t>
  </si>
  <si>
    <t>T. weight(kg)</t>
  </si>
  <si>
    <t>NOTE</t>
  </si>
  <si>
    <t>TOTAL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</si>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</sst>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_-\$* #,##0.00_-;&quot;-$&quot;* #,##0.00_-;_-\$* \-??_-;_-@_-"/>
    <numFmt numFmtId="166" formatCode="[$-1010000]d/m/yyyy;@"/>
    <numFmt numFmtId="167" formatCode="_-* #,##0.00\ _k_r_._-;\-* #,##0.00\ _k_r_._-;_-* &quot;-&quot;??\ _k_r_._-;_-@_-"/>
    <numFmt numFmtId="168" formatCode="m/d/yyyy;@"/>
    <numFmt numFmtId="169" formatCode="[$-409]d\-mmm\-yy;@"/>
    <numFmt numFmtId="170" formatCode="_(* #,##0.0_);_(* \(#,##0.0\);_(* &quot;-&quot;??_);_(@_)"/>
    <numFmt numFmtId="171" formatCode="0.0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Bookman Old"/>
      <family val="2"/>
    </font>
    <font>
      <b/>
      <sz val="11"/>
      <color rgb="FF7030A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VNI-Times"/>
      <family val="2"/>
    </font>
    <font>
      <sz val="12"/>
      <color theme="1"/>
      <name val="Times New Roman"/>
      <family val="2"/>
    </font>
    <font>
      <sz val="10"/>
      <name val="VNI-Times"/>
    </font>
    <font>
      <sz val="12"/>
      <name val=".VnTime"/>
      <family val="2"/>
    </font>
    <font>
      <sz val="10"/>
      <name val="Arial"/>
      <family val="2"/>
    </font>
    <font>
      <sz val="9.25"/>
      <color indexed="8"/>
      <name val="Arial"/>
      <family val="2"/>
    </font>
    <font>
      <sz val="10"/>
      <name val="VNI-Helve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theme="1"/>
      <name val="VnBravo Times"/>
      <family val="2"/>
    </font>
    <font>
      <sz val="10"/>
      <color indexed="9"/>
      <name val="Arial"/>
      <family val="2"/>
    </font>
    <font>
      <b/>
      <sz val="11"/>
      <color indexed="63"/>
      <name val="Calibri"/>
      <family val="2"/>
    </font>
    <font>
      <sz val="11"/>
      <color theme="1"/>
      <name val="VNI-Times"/>
      <family val="2"/>
    </font>
    <font>
      <sz val="11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color theme="1"/>
      <name val="Bookman Old"/>
      <family val="2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2"/>
      <charset val="163"/>
      <scheme val="major"/>
    </font>
    <font>
      <b/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0"/>
      <color theme="1"/>
      <name val="Arial"/>
      <family val="2"/>
    </font>
    <font>
      <b/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FF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89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lef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10" fillId="4" borderId="0" applyNumberFormat="0" applyBorder="0" applyAlignment="0" applyProtection="0"/>
    <xf numFmtId="0" fontId="11" fillId="21" borderId="14" applyNumberFormat="0" applyAlignment="0" applyProtection="0"/>
    <xf numFmtId="0" fontId="12" fillId="22" borderId="15" applyNumberFormat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6" fillId="0" borderId="0" applyFill="0" applyBorder="0" applyAlignment="0" applyProtection="0"/>
    <xf numFmtId="43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0" borderId="16" applyNumberFormat="0" applyFill="0" applyAlignment="0" applyProtection="0"/>
    <xf numFmtId="0" fontId="23" fillId="0" borderId="17" applyNumberFormat="0" applyFill="0" applyAlignment="0" applyProtection="0"/>
    <xf numFmtId="0" fontId="24" fillId="0" borderId="18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14" applyNumberFormat="0" applyAlignment="0" applyProtection="0"/>
    <xf numFmtId="0" fontId="26" fillId="0" borderId="19" applyNumberFormat="0" applyFill="0" applyAlignment="0" applyProtection="0"/>
    <xf numFmtId="0" fontId="27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8" fillId="0" borderId="0"/>
    <xf numFmtId="0" fontId="28" fillId="0" borderId="0"/>
    <xf numFmtId="0" fontId="8" fillId="0" borderId="0"/>
    <xf numFmtId="0" fontId="29" fillId="0" borderId="0">
      <alignment vertical="top"/>
    </xf>
    <xf numFmtId="0" fontId="5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horizontal="left" vertical="center"/>
    </xf>
    <xf numFmtId="0" fontId="1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>
      <alignment horizontal="lef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7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24" borderId="20" applyNumberFormat="0" applyFont="0" applyAlignment="0" applyProtection="0"/>
    <xf numFmtId="0" fontId="8" fillId="24" borderId="20" applyNumberFormat="0" applyFont="0" applyAlignment="0" applyProtection="0"/>
    <xf numFmtId="0" fontId="30" fillId="21" borderId="21" applyNumberFormat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2" fillId="25" borderId="5" applyProtection="0">
      <alignment vertical="center"/>
    </xf>
    <xf numFmtId="0" fontId="33" fillId="0" borderId="0" applyNumberFormat="0" applyFill="0" applyBorder="0" applyAlignment="0" applyProtection="0"/>
    <xf numFmtId="0" fontId="34" fillId="0" borderId="22" applyNumberFormat="0" applyFill="0" applyAlignment="0" applyProtection="0"/>
    <xf numFmtId="0" fontId="35" fillId="0" borderId="0" applyNumberFormat="0" applyFill="0" applyBorder="0" applyAlignment="0" applyProtection="0"/>
    <xf numFmtId="167" fontId="17" fillId="0" borderId="0" applyFont="0" applyFill="0" applyBorder="0" applyAlignment="0" applyProtection="0"/>
    <xf numFmtId="0" fontId="37" fillId="0" borderId="23" applyNumberFormat="0" applyFill="0" applyAlignment="0" applyProtection="0"/>
    <xf numFmtId="0" fontId="38" fillId="0" borderId="24" applyNumberFormat="0" applyFill="0" applyAlignment="0" applyProtection="0"/>
    <xf numFmtId="0" fontId="39" fillId="0" borderId="25" applyNumberFormat="0" applyFill="0" applyAlignment="0" applyProtection="0"/>
    <xf numFmtId="0" fontId="39" fillId="0" borderId="0" applyNumberFormat="0" applyFill="0" applyBorder="0" applyAlignment="0" applyProtection="0"/>
    <xf numFmtId="0" fontId="40" fillId="26" borderId="0" applyNumberFormat="0" applyBorder="0" applyAlignment="0" applyProtection="0"/>
    <xf numFmtId="0" fontId="41" fillId="27" borderId="0" applyNumberFormat="0" applyBorder="0" applyAlignment="0" applyProtection="0"/>
    <xf numFmtId="0" fontId="42" fillId="29" borderId="26" applyNumberFormat="0" applyAlignment="0" applyProtection="0"/>
    <xf numFmtId="0" fontId="43" fillId="30" borderId="27" applyNumberFormat="0" applyAlignment="0" applyProtection="0"/>
    <xf numFmtId="0" fontId="44" fillId="30" borderId="26" applyNumberFormat="0" applyAlignment="0" applyProtection="0"/>
    <xf numFmtId="0" fontId="45" fillId="0" borderId="28" applyNumberFormat="0" applyFill="0" applyAlignment="0" applyProtection="0"/>
    <xf numFmtId="0" fontId="46" fillId="31" borderId="29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49" fillId="33" borderId="0" applyNumberFormat="0" applyBorder="0" applyAlignment="0" applyProtection="0"/>
    <xf numFmtId="0" fontId="1" fillId="35" borderId="0" applyNumberFormat="0" applyBorder="0" applyAlignment="0" applyProtection="0"/>
    <xf numFmtId="0" fontId="49" fillId="37" borderId="0" applyNumberFormat="0" applyBorder="0" applyAlignment="0" applyProtection="0"/>
    <xf numFmtId="0" fontId="1" fillId="39" borderId="0" applyNumberFormat="0" applyBorder="0" applyAlignment="0" applyProtection="0"/>
    <xf numFmtId="0" fontId="49" fillId="41" borderId="0" applyNumberFormat="0" applyBorder="0" applyAlignment="0" applyProtection="0"/>
    <xf numFmtId="0" fontId="49" fillId="45" borderId="0" applyNumberFormat="0" applyBorder="0" applyAlignment="0" applyProtection="0"/>
    <xf numFmtId="0" fontId="1" fillId="47" borderId="0" applyNumberFormat="0" applyBorder="0" applyAlignment="0" applyProtection="0"/>
    <xf numFmtId="0" fontId="49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49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50" fillId="0" borderId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50" borderId="0" applyNumberFormat="0" applyBorder="0" applyAlignment="0" applyProtection="0"/>
    <xf numFmtId="0" fontId="1" fillId="54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7" borderId="0" applyNumberFormat="0" applyBorder="0" applyAlignment="0" applyProtection="0"/>
    <xf numFmtId="0" fontId="1" fillId="51" borderId="0" applyNumberFormat="0" applyBorder="0" applyAlignment="0" applyProtection="0"/>
    <xf numFmtId="0" fontId="1" fillId="55" borderId="0" applyNumberFormat="0" applyBorder="0" applyAlignment="0" applyProtection="0"/>
    <xf numFmtId="0" fontId="49" fillId="36" borderId="0" applyNumberFormat="0" applyBorder="0" applyAlignment="0" applyProtection="0"/>
    <xf numFmtId="0" fontId="49" fillId="40" borderId="0" applyNumberFormat="0" applyBorder="0" applyAlignment="0" applyProtection="0"/>
    <xf numFmtId="0" fontId="49" fillId="44" borderId="0" applyNumberFormat="0" applyBorder="0" applyAlignment="0" applyProtection="0"/>
    <xf numFmtId="0" fontId="49" fillId="48" borderId="0" applyNumberFormat="0" applyBorder="0" applyAlignment="0" applyProtection="0"/>
    <xf numFmtId="0" fontId="49" fillId="52" borderId="0" applyNumberFormat="0" applyBorder="0" applyAlignment="0" applyProtection="0"/>
    <xf numFmtId="0" fontId="49" fillId="56" borderId="0" applyNumberFormat="0" applyBorder="0" applyAlignment="0" applyProtection="0"/>
    <xf numFmtId="43" fontId="50" fillId="0" borderId="0" applyFont="0" applyFill="0" applyBorder="0" applyAlignment="0" applyProtection="0"/>
    <xf numFmtId="0" fontId="51" fillId="28" borderId="0" applyNumberFormat="0" applyBorder="0" applyAlignment="0" applyProtection="0"/>
    <xf numFmtId="0" fontId="52" fillId="0" borderId="0">
      <alignment horizontal="left" vertical="center"/>
    </xf>
    <xf numFmtId="0" fontId="1" fillId="32" borderId="30" applyNumberFormat="0" applyFont="0" applyAlignment="0" applyProtection="0"/>
    <xf numFmtId="0" fontId="1" fillId="32" borderId="30" applyNumberFormat="0" applyFont="0" applyAlignment="0" applyProtection="0"/>
    <xf numFmtId="0" fontId="36" fillId="0" borderId="0" applyNumberFormat="0" applyFill="0" applyBorder="0" applyAlignment="0" applyProtection="0"/>
    <xf numFmtId="0" fontId="51" fillId="28" borderId="0" applyNumberFormat="0" applyBorder="0" applyAlignment="0" applyProtection="0"/>
    <xf numFmtId="0" fontId="1" fillId="32" borderId="30" applyNumberFormat="0" applyFont="0" applyAlignment="0" applyProtection="0"/>
    <xf numFmtId="0" fontId="1" fillId="34" borderId="0" applyNumberFormat="0" applyBorder="0" applyAlignment="0" applyProtection="0"/>
    <xf numFmtId="0" fontId="49" fillId="36" borderId="0" applyNumberFormat="0" applyBorder="0" applyAlignment="0" applyProtection="0"/>
    <xf numFmtId="0" fontId="1" fillId="38" borderId="0" applyNumberFormat="0" applyBorder="0" applyAlignment="0" applyProtection="0"/>
    <xf numFmtId="0" fontId="49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49" fillId="44" borderId="0" applyNumberFormat="0" applyBorder="0" applyAlignment="0" applyProtection="0"/>
    <xf numFmtId="0" fontId="1" fillId="46" borderId="0" applyNumberFormat="0" applyBorder="0" applyAlignment="0" applyProtection="0"/>
    <xf numFmtId="0" fontId="49" fillId="48" borderId="0" applyNumberFormat="0" applyBorder="0" applyAlignment="0" applyProtection="0"/>
    <xf numFmtId="0" fontId="49" fillId="52" borderId="0" applyNumberFormat="0" applyBorder="0" applyAlignment="0" applyProtection="0"/>
    <xf numFmtId="0" fontId="49" fillId="56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42" borderId="0" applyNumberFormat="0" applyBorder="0" applyAlignment="0" applyProtection="0"/>
    <xf numFmtId="0" fontId="53" fillId="46" borderId="0" applyNumberFormat="0" applyBorder="0" applyAlignment="0" applyProtection="0"/>
    <xf numFmtId="0" fontId="53" fillId="50" borderId="0" applyNumberFormat="0" applyBorder="0" applyAlignment="0" applyProtection="0"/>
    <xf numFmtId="0" fontId="53" fillId="54" borderId="0" applyNumberFormat="0" applyBorder="0" applyAlignment="0" applyProtection="0"/>
    <xf numFmtId="0" fontId="53" fillId="35" borderId="0" applyNumberFormat="0" applyBorder="0" applyAlignment="0" applyProtection="0"/>
    <xf numFmtId="0" fontId="53" fillId="39" borderId="0" applyNumberFormat="0" applyBorder="0" applyAlignment="0" applyProtection="0"/>
    <xf numFmtId="0" fontId="53" fillId="43" borderId="0" applyNumberFormat="0" applyBorder="0" applyAlignment="0" applyProtection="0"/>
    <xf numFmtId="0" fontId="53" fillId="47" borderId="0" applyNumberFormat="0" applyBorder="0" applyAlignment="0" applyProtection="0"/>
    <xf numFmtId="0" fontId="53" fillId="51" borderId="0" applyNumberFormat="0" applyBorder="0" applyAlignment="0" applyProtection="0"/>
    <xf numFmtId="0" fontId="53" fillId="55" borderId="0" applyNumberFormat="0" applyBorder="0" applyAlignment="0" applyProtection="0"/>
    <xf numFmtId="0" fontId="54" fillId="36" borderId="0" applyNumberFormat="0" applyBorder="0" applyAlignment="0" applyProtection="0"/>
    <xf numFmtId="0" fontId="54" fillId="40" borderId="0" applyNumberFormat="0" applyBorder="0" applyAlignment="0" applyProtection="0"/>
    <xf numFmtId="0" fontId="54" fillId="44" borderId="0" applyNumberFormat="0" applyBorder="0" applyAlignment="0" applyProtection="0"/>
    <xf numFmtId="0" fontId="54" fillId="48" borderId="0" applyNumberFormat="0" applyBorder="0" applyAlignment="0" applyProtection="0"/>
    <xf numFmtId="0" fontId="54" fillId="52" borderId="0" applyNumberFormat="0" applyBorder="0" applyAlignment="0" applyProtection="0"/>
    <xf numFmtId="0" fontId="54" fillId="56" borderId="0" applyNumberFormat="0" applyBorder="0" applyAlignment="0" applyProtection="0"/>
    <xf numFmtId="0" fontId="54" fillId="33" borderId="0" applyNumberFormat="0" applyBorder="0" applyAlignment="0" applyProtection="0"/>
    <xf numFmtId="0" fontId="54" fillId="37" borderId="0" applyNumberFormat="0" applyBorder="0" applyAlignment="0" applyProtection="0"/>
    <xf numFmtId="0" fontId="54" fillId="41" borderId="0" applyNumberFormat="0" applyBorder="0" applyAlignment="0" applyProtection="0"/>
    <xf numFmtId="0" fontId="54" fillId="45" borderId="0" applyNumberFormat="0" applyBorder="0" applyAlignment="0" applyProtection="0"/>
    <xf numFmtId="0" fontId="54" fillId="49" borderId="0" applyNumberFormat="0" applyBorder="0" applyAlignment="0" applyProtection="0"/>
    <xf numFmtId="0" fontId="54" fillId="53" borderId="0" applyNumberFormat="0" applyBorder="0" applyAlignment="0" applyProtection="0"/>
    <xf numFmtId="0" fontId="55" fillId="27" borderId="0" applyNumberFormat="0" applyBorder="0" applyAlignment="0" applyProtection="0"/>
    <xf numFmtId="0" fontId="56" fillId="30" borderId="26" applyNumberFormat="0" applyAlignment="0" applyProtection="0"/>
    <xf numFmtId="0" fontId="57" fillId="31" borderId="29" applyNumberFormat="0" applyAlignment="0" applyProtection="0"/>
    <xf numFmtId="0" fontId="58" fillId="0" borderId="0" applyNumberFormat="0" applyFill="0" applyBorder="0" applyAlignment="0" applyProtection="0"/>
    <xf numFmtId="0" fontId="59" fillId="26" borderId="0" applyNumberFormat="0" applyBorder="0" applyAlignment="0" applyProtection="0"/>
    <xf numFmtId="0" fontId="60" fillId="0" borderId="23" applyNumberFormat="0" applyFill="0" applyAlignment="0" applyProtection="0"/>
    <xf numFmtId="0" fontId="61" fillId="0" borderId="24" applyNumberFormat="0" applyFill="0" applyAlignment="0" applyProtection="0"/>
    <xf numFmtId="0" fontId="62" fillId="0" borderId="25" applyNumberFormat="0" applyFill="0" applyAlignment="0" applyProtection="0"/>
    <xf numFmtId="0" fontId="62" fillId="0" borderId="0" applyNumberFormat="0" applyFill="0" applyBorder="0" applyAlignment="0" applyProtection="0"/>
    <xf numFmtId="0" fontId="63" fillId="29" borderId="26" applyNumberFormat="0" applyAlignment="0" applyProtection="0"/>
    <xf numFmtId="0" fontId="64" fillId="0" borderId="28" applyNumberFormat="0" applyFill="0" applyAlignment="0" applyProtection="0"/>
    <xf numFmtId="0" fontId="65" fillId="28" borderId="0" applyNumberFormat="0" applyBorder="0" applyAlignment="0" applyProtection="0"/>
    <xf numFmtId="0" fontId="17" fillId="0" borderId="0"/>
    <xf numFmtId="0" fontId="53" fillId="32" borderId="30" applyNumberFormat="0" applyFont="0" applyAlignment="0" applyProtection="0"/>
    <xf numFmtId="0" fontId="66" fillId="30" borderId="27" applyNumberFormat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31" applyNumberFormat="0" applyFill="0" applyAlignment="0" applyProtection="0"/>
    <xf numFmtId="0" fontId="70" fillId="0" borderId="0" applyNumberForma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164" fontId="1" fillId="0" borderId="0" xfId="1" applyNumberFormat="1"/>
    <xf numFmtId="0" fontId="1" fillId="0" borderId="0" xfId="0" applyFont="1" applyAlignment="1">
      <alignment horizontal="center"/>
    </xf>
    <xf numFmtId="164" fontId="4" fillId="2" borderId="2" xfId="1" applyNumberFormat="1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164" fontId="6" fillId="0" borderId="2" xfId="1" applyNumberFormat="1" applyFont="1" applyBorder="1"/>
    <xf numFmtId="164" fontId="6" fillId="0" borderId="4" xfId="1" applyNumberFormat="1" applyFont="1" applyBorder="1"/>
    <xf numFmtId="164" fontId="0" fillId="0" borderId="0" xfId="1" quotePrefix="1" applyNumberFormat="1" applyFont="1"/>
    <xf numFmtId="164" fontId="2" fillId="0" borderId="8" xfId="1" applyNumberFormat="1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37" fontId="6" fillId="0" borderId="2" xfId="1" applyNumberFormat="1" applyFont="1" applyBorder="1"/>
    <xf numFmtId="0" fontId="4" fillId="2" borderId="33" xfId="2" applyFont="1" applyFill="1" applyBorder="1" applyAlignment="1">
      <alignment horizontal="center" vertical="center" wrapText="1"/>
    </xf>
    <xf numFmtId="0" fontId="4" fillId="57" borderId="3" xfId="2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0" fillId="0" borderId="7" xfId="0" applyBorder="1"/>
    <xf numFmtId="0" fontId="71" fillId="0" borderId="34" xfId="2903" applyFont="1" applyFill="1" applyBorder="1" applyAlignment="1">
      <alignment horizontal="center" vertical="center"/>
    </xf>
    <xf numFmtId="0" fontId="1" fillId="0" borderId="0" xfId="0" applyFont="1" applyFill="1"/>
    <xf numFmtId="168" fontId="0" fillId="0" borderId="12" xfId="0" quotePrefix="1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169" fontId="0" fillId="0" borderId="12" xfId="0" quotePrefix="1" applyNumberFormat="1" applyBorder="1" applyAlignment="1">
      <alignment horizontal="right"/>
    </xf>
    <xf numFmtId="43" fontId="6" fillId="0" borderId="2" xfId="1" applyFont="1" applyBorder="1"/>
    <xf numFmtId="43" fontId="1" fillId="0" borderId="0" xfId="1" applyFont="1"/>
    <xf numFmtId="43" fontId="4" fillId="2" borderId="3" xfId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4" fillId="2" borderId="5" xfId="2" applyFont="1" applyFill="1" applyBorder="1" applyAlignment="1">
      <alignment horizontal="center" vertical="center" wrapText="1"/>
    </xf>
    <xf numFmtId="0" fontId="71" fillId="0" borderId="38" xfId="2903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4" fillId="2" borderId="40" xfId="2" applyFont="1" applyFill="1" applyBorder="1" applyAlignment="1">
      <alignment horizontal="center" vertical="center" wrapText="1"/>
    </xf>
    <xf numFmtId="164" fontId="6" fillId="0" borderId="44" xfId="1" applyNumberFormat="1" applyFont="1" applyBorder="1"/>
    <xf numFmtId="164" fontId="6" fillId="0" borderId="45" xfId="1" applyNumberFormat="1" applyFont="1" applyBorder="1"/>
    <xf numFmtId="0" fontId="3" fillId="0" borderId="46" xfId="0" quotePrefix="1" applyFont="1" applyBorder="1" applyAlignment="1">
      <alignment horizontal="center" vertical="center"/>
    </xf>
    <xf numFmtId="0" fontId="3" fillId="0" borderId="47" xfId="0" quotePrefix="1" applyFont="1" applyBorder="1" applyAlignment="1">
      <alignment horizontal="center" vertical="center"/>
    </xf>
    <xf numFmtId="0" fontId="3" fillId="0" borderId="48" xfId="0" quotePrefix="1" applyFont="1" applyBorder="1" applyAlignment="1">
      <alignment horizontal="center" vertical="center"/>
    </xf>
    <xf numFmtId="0" fontId="3" fillId="0" borderId="49" xfId="0" quotePrefix="1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/>
    </xf>
    <xf numFmtId="3" fontId="1" fillId="0" borderId="34" xfId="0" applyNumberFormat="1" applyFont="1" applyFill="1" applyBorder="1"/>
    <xf numFmtId="3" fontId="1" fillId="0" borderId="56" xfId="0" applyNumberFormat="1" applyFont="1" applyFill="1" applyBorder="1" applyAlignment="1">
      <alignment horizontal="center"/>
    </xf>
    <xf numFmtId="3" fontId="1" fillId="0" borderId="43" xfId="0" applyNumberFormat="1" applyFont="1" applyFill="1" applyBorder="1" applyAlignment="1">
      <alignment horizontal="center"/>
    </xf>
    <xf numFmtId="3" fontId="1" fillId="0" borderId="42" xfId="0" applyNumberFormat="1" applyFont="1" applyFill="1" applyBorder="1" applyAlignment="1">
      <alignment horizontal="center"/>
    </xf>
    <xf numFmtId="3" fontId="1" fillId="0" borderId="34" xfId="0" applyNumberFormat="1" applyFont="1" applyFill="1" applyBorder="1" applyAlignment="1">
      <alignment horizontal="center"/>
    </xf>
    <xf numFmtId="0" fontId="71" fillId="0" borderId="1" xfId="2903" applyFont="1" applyFill="1" applyBorder="1" applyAlignment="1">
      <alignment horizontal="center" vertical="center"/>
    </xf>
    <xf numFmtId="0" fontId="2" fillId="0" borderId="2" xfId="0" applyFont="1" applyBorder="1"/>
    <xf numFmtId="3" fontId="1" fillId="0" borderId="58" xfId="0" applyNumberFormat="1" applyFont="1" applyFill="1" applyBorder="1" applyAlignment="1">
      <alignment horizontal="center"/>
    </xf>
    <xf numFmtId="164" fontId="6" fillId="0" borderId="3" xfId="1" applyNumberFormat="1" applyFont="1" applyBorder="1"/>
    <xf numFmtId="0" fontId="3" fillId="0" borderId="60" xfId="0" quotePrefix="1" applyFont="1" applyBorder="1" applyAlignment="1">
      <alignment horizontal="center" vertical="center"/>
    </xf>
    <xf numFmtId="3" fontId="1" fillId="0" borderId="61" xfId="0" applyNumberFormat="1" applyFont="1" applyFill="1" applyBorder="1" applyAlignment="1">
      <alignment horizontal="center"/>
    </xf>
    <xf numFmtId="164" fontId="6" fillId="0" borderId="40" xfId="1" applyNumberFormat="1" applyFont="1" applyBorder="1"/>
    <xf numFmtId="0" fontId="1" fillId="0" borderId="35" xfId="0" applyFont="1" applyBorder="1"/>
    <xf numFmtId="0" fontId="1" fillId="0" borderId="62" xfId="0" applyFont="1" applyBorder="1"/>
    <xf numFmtId="3" fontId="0" fillId="0" borderId="56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/>
    <xf numFmtId="0" fontId="2" fillId="57" borderId="2" xfId="0" applyFont="1" applyFill="1" applyBorder="1"/>
    <xf numFmtId="0" fontId="0" fillId="0" borderId="0" xfId="0" applyAlignment="1">
      <alignment horizontal="center"/>
    </xf>
    <xf numFmtId="164" fontId="2" fillId="57" borderId="0" xfId="1" applyNumberFormat="1" applyFont="1" applyFill="1" applyBorder="1"/>
    <xf numFmtId="0" fontId="2" fillId="0" borderId="0" xfId="0" applyFont="1" applyAlignment="1">
      <alignment horizontal="center"/>
    </xf>
    <xf numFmtId="43" fontId="1" fillId="0" borderId="0" xfId="0" applyNumberFormat="1" applyFont="1"/>
    <xf numFmtId="0" fontId="71" fillId="0" borderId="32" xfId="2903" applyFont="1" applyFill="1" applyBorder="1" applyAlignment="1">
      <alignment horizontal="center" vertical="center"/>
    </xf>
    <xf numFmtId="43" fontId="71" fillId="0" borderId="1" xfId="1" applyFont="1" applyFill="1" applyBorder="1" applyAlignment="1">
      <alignment horizontal="center" vertical="center"/>
    </xf>
    <xf numFmtId="43" fontId="71" fillId="0" borderId="1" xfId="2903" applyNumberFormat="1" applyFont="1" applyFill="1" applyBorder="1" applyAlignment="1">
      <alignment horizontal="center" vertical="center"/>
    </xf>
    <xf numFmtId="14" fontId="71" fillId="0" borderId="1" xfId="2903" applyNumberFormat="1" applyFont="1" applyFill="1" applyBorder="1" applyAlignment="1">
      <alignment horizontal="center" vertical="center"/>
    </xf>
    <xf numFmtId="0" fontId="71" fillId="0" borderId="41" xfId="2903" applyFont="1" applyFill="1" applyBorder="1" applyAlignment="1">
      <alignment horizontal="center" vertical="center"/>
    </xf>
    <xf numFmtId="0" fontId="71" fillId="0" borderId="37" xfId="2903" applyFont="1" applyFill="1" applyBorder="1" applyAlignment="1">
      <alignment horizontal="center" vertical="center"/>
    </xf>
    <xf numFmtId="0" fontId="71" fillId="0" borderId="42" xfId="2903" applyFont="1" applyFill="1" applyBorder="1" applyAlignment="1">
      <alignment horizontal="center" vertical="center"/>
    </xf>
    <xf numFmtId="0" fontId="71" fillId="0" borderId="1" xfId="2903" applyFont="1" applyFill="1" applyBorder="1" applyAlignment="1">
      <alignment horizontal="center"/>
    </xf>
    <xf numFmtId="14" fontId="71" fillId="0" borderId="38" xfId="2903" applyNumberFormat="1" applyFont="1" applyFill="1" applyBorder="1" applyAlignment="1">
      <alignment horizontal="center" vertical="center"/>
    </xf>
    <xf numFmtId="0" fontId="0" fillId="0" borderId="9" xfId="0" applyBorder="1" applyAlignment="1"/>
    <xf numFmtId="16" fontId="0" fillId="0" borderId="12" xfId="0" applyNumberFormat="1" applyBorder="1"/>
    <xf numFmtId="43" fontId="1" fillId="0" borderId="0" xfId="1" applyFont="1" applyFill="1"/>
    <xf numFmtId="0" fontId="1" fillId="0" borderId="6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" fillId="0" borderId="50" xfId="0" applyFont="1" applyFill="1" applyBorder="1"/>
    <xf numFmtId="0" fontId="2" fillId="0" borderId="51" xfId="0" applyFont="1" applyFill="1" applyBorder="1"/>
    <xf numFmtId="0" fontId="2" fillId="0" borderId="57" xfId="0" applyFont="1" applyFill="1" applyBorder="1"/>
    <xf numFmtId="0" fontId="2" fillId="0" borderId="59" xfId="0" applyFont="1" applyFill="1" applyBorder="1"/>
    <xf numFmtId="0" fontId="2" fillId="0" borderId="55" xfId="0" applyFont="1" applyFill="1" applyBorder="1"/>
    <xf numFmtId="0" fontId="2" fillId="0" borderId="10" xfId="0" applyFont="1" applyBorder="1" applyAlignment="1"/>
    <xf numFmtId="0" fontId="2" fillId="0" borderId="9" xfId="0" applyFont="1" applyBorder="1" applyAlignment="1"/>
    <xf numFmtId="43" fontId="0" fillId="0" borderId="0" xfId="1" applyFont="1"/>
    <xf numFmtId="0" fontId="73" fillId="58" borderId="2" xfId="1551" applyFont="1" applyFill="1" applyBorder="1" applyAlignment="1">
      <alignment horizontal="center" vertical="center"/>
    </xf>
    <xf numFmtId="0" fontId="73" fillId="58" borderId="2" xfId="1551" applyFont="1" applyFill="1" applyBorder="1" applyAlignment="1">
      <alignment vertical="center"/>
    </xf>
    <xf numFmtId="3" fontId="73" fillId="58" borderId="2" xfId="1551" applyNumberFormat="1" applyFont="1" applyFill="1" applyBorder="1" applyAlignment="1">
      <alignment vertical="center"/>
    </xf>
    <xf numFmtId="43" fontId="73" fillId="58" borderId="2" xfId="219" applyFont="1" applyFill="1" applyBorder="1" applyAlignment="1">
      <alignment horizontal="center" vertical="center"/>
    </xf>
    <xf numFmtId="43" fontId="74" fillId="0" borderId="0" xfId="1551" applyNumberFormat="1" applyFont="1" applyAlignment="1">
      <alignment horizontal="left" vertical="center"/>
    </xf>
    <xf numFmtId="0" fontId="75" fillId="57" borderId="2" xfId="1551" applyFont="1" applyFill="1" applyBorder="1" applyAlignment="1">
      <alignment vertical="center"/>
    </xf>
    <xf numFmtId="0" fontId="73" fillId="0" borderId="2" xfId="1551" applyFont="1" applyBorder="1" applyAlignment="1">
      <alignment horizontal="center" vertical="center"/>
    </xf>
    <xf numFmtId="0" fontId="73" fillId="0" borderId="2" xfId="1551" applyFont="1" applyBorder="1" applyAlignment="1">
      <alignment vertical="center"/>
    </xf>
    <xf numFmtId="0" fontId="76" fillId="0" borderId="0" xfId="1551" applyFont="1" applyAlignment="1">
      <alignment horizontal="left" vertical="center"/>
    </xf>
    <xf numFmtId="0" fontId="74" fillId="0" borderId="2" xfId="1551" applyFont="1" applyBorder="1" applyAlignment="1">
      <alignment horizontal="center" vertical="center"/>
    </xf>
    <xf numFmtId="0" fontId="73" fillId="0" borderId="2" xfId="1551" applyFont="1" applyFill="1" applyBorder="1" applyAlignment="1">
      <alignment horizontal="center" vertical="center"/>
    </xf>
    <xf numFmtId="0" fontId="73" fillId="59" borderId="2" xfId="1551" applyFont="1" applyFill="1" applyBorder="1" applyAlignment="1">
      <alignment horizontal="center" vertical="center"/>
    </xf>
    <xf numFmtId="0" fontId="74" fillId="0" borderId="2" xfId="1551" applyFont="1" applyBorder="1" applyAlignment="1">
      <alignment horizontal="left" vertical="center"/>
    </xf>
    <xf numFmtId="0" fontId="76" fillId="0" borderId="2" xfId="1551" applyFont="1" applyBorder="1" applyAlignment="1">
      <alignment horizontal="center" vertical="center"/>
    </xf>
    <xf numFmtId="9" fontId="76" fillId="0" borderId="2" xfId="1551" applyNumberFormat="1" applyFont="1" applyBorder="1" applyAlignment="1">
      <alignment vertical="center"/>
    </xf>
    <xf numFmtId="164" fontId="77" fillId="0" borderId="2" xfId="219" applyNumberFormat="1" applyFont="1" applyBorder="1" applyAlignment="1">
      <alignment horizontal="center" vertical="center"/>
    </xf>
    <xf numFmtId="43" fontId="77" fillId="0" borderId="2" xfId="219" applyFont="1" applyBorder="1" applyAlignment="1">
      <alignment horizontal="center" vertical="center"/>
    </xf>
    <xf numFmtId="43" fontId="76" fillId="0" borderId="0" xfId="1551" applyNumberFormat="1" applyFont="1" applyAlignment="1">
      <alignment horizontal="left"/>
    </xf>
    <xf numFmtId="164" fontId="76" fillId="0" borderId="2" xfId="1" applyNumberFormat="1" applyFont="1" applyFill="1" applyBorder="1" applyAlignment="1">
      <alignment horizontal="center" vertical="center"/>
    </xf>
    <xf numFmtId="43" fontId="76" fillId="0" borderId="2" xfId="1" applyFont="1" applyFill="1" applyBorder="1" applyAlignment="1">
      <alignment vertical="center"/>
    </xf>
    <xf numFmtId="170" fontId="76" fillId="0" borderId="2" xfId="219" applyNumberFormat="1" applyFont="1" applyFill="1" applyBorder="1" applyAlignment="1">
      <alignment horizontal="center" vertical="center"/>
    </xf>
    <xf numFmtId="164" fontId="73" fillId="59" borderId="2" xfId="724" applyNumberFormat="1" applyFont="1" applyFill="1" applyBorder="1" applyAlignment="1">
      <alignment horizontal="center" vertical="center"/>
    </xf>
    <xf numFmtId="43" fontId="73" fillId="59" borderId="2" xfId="1" applyFont="1" applyFill="1" applyBorder="1" applyAlignment="1">
      <alignment horizontal="center" vertical="center"/>
    </xf>
    <xf numFmtId="171" fontId="73" fillId="59" borderId="2" xfId="1551" applyNumberFormat="1" applyFont="1" applyFill="1" applyBorder="1" applyAlignment="1">
      <alignment horizontal="center"/>
    </xf>
    <xf numFmtId="0" fontId="72" fillId="0" borderId="11" xfId="0" applyFont="1" applyBorder="1" applyAlignment="1">
      <alignment vertical="center" wrapText="1"/>
    </xf>
    <xf numFmtId="0" fontId="72" fillId="0" borderId="0" xfId="0" applyFont="1" applyBorder="1" applyAlignment="1">
      <alignment vertical="center" wrapText="1"/>
    </xf>
    <xf numFmtId="0" fontId="72" fillId="0" borderId="53" xfId="0" applyFont="1" applyBorder="1" applyAlignment="1">
      <alignment vertical="center" wrapText="1"/>
    </xf>
    <xf numFmtId="164" fontId="71" fillId="0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/>
    <xf numFmtId="3" fontId="0" fillId="0" borderId="37" xfId="0" applyNumberFormat="1" applyFont="1" applyFill="1" applyBorder="1" applyAlignment="1">
      <alignment horizontal="center"/>
    </xf>
    <xf numFmtId="0" fontId="73" fillId="59" borderId="2" xfId="1551" applyFont="1" applyFill="1" applyBorder="1" applyAlignment="1">
      <alignment horizontal="center" vertical="center"/>
    </xf>
    <xf numFmtId="43" fontId="78" fillId="0" borderId="1" xfId="1" applyFont="1" applyFill="1" applyBorder="1" applyAlignment="1">
      <alignment horizontal="center" vertical="center"/>
    </xf>
    <xf numFmtId="164" fontId="1" fillId="0" borderId="0" xfId="0" applyNumberFormat="1" applyFont="1"/>
    <xf numFmtId="0" fontId="74" fillId="0" borderId="0" xfId="1551" applyFont="1" applyBorder="1" applyAlignment="1">
      <alignment horizontal="left" vertical="center"/>
    </xf>
    <xf numFmtId="0" fontId="76" fillId="0" borderId="0" xfId="1551" applyFont="1" applyBorder="1" applyAlignment="1">
      <alignment horizontal="center" vertical="center"/>
    </xf>
    <xf numFmtId="9" fontId="76" fillId="0" borderId="0" xfId="1551" applyNumberFormat="1" applyFont="1" applyBorder="1" applyAlignment="1">
      <alignment vertical="center"/>
    </xf>
    <xf numFmtId="164" fontId="77" fillId="0" borderId="0" xfId="219" applyNumberFormat="1" applyFont="1" applyBorder="1" applyAlignment="1">
      <alignment horizontal="center" vertical="center"/>
    </xf>
    <xf numFmtId="43" fontId="77" fillId="0" borderId="0" xfId="219" applyFont="1" applyBorder="1" applyAlignment="1">
      <alignment horizontal="center" vertical="center"/>
    </xf>
    <xf numFmtId="164" fontId="76" fillId="0" borderId="0" xfId="1" applyNumberFormat="1" applyFont="1" applyFill="1" applyBorder="1" applyAlignment="1">
      <alignment horizontal="center" vertical="center"/>
    </xf>
    <xf numFmtId="43" fontId="76" fillId="0" borderId="0" xfId="1" applyFont="1" applyFill="1" applyBorder="1" applyAlignment="1">
      <alignment vertical="center"/>
    </xf>
    <xf numFmtId="170" fontId="76" fillId="0" borderId="0" xfId="219" applyNumberFormat="1" applyFont="1" applyFill="1" applyBorder="1" applyAlignment="1">
      <alignment horizontal="center" vertical="center"/>
    </xf>
    <xf numFmtId="164" fontId="73" fillId="59" borderId="0" xfId="724" applyNumberFormat="1" applyFont="1" applyFill="1" applyBorder="1" applyAlignment="1">
      <alignment horizontal="center" vertical="center"/>
    </xf>
    <xf numFmtId="43" fontId="73" fillId="59" borderId="0" xfId="1" applyFont="1" applyFill="1" applyBorder="1" applyAlignment="1">
      <alignment horizontal="center" vertical="center"/>
    </xf>
    <xf numFmtId="171" fontId="73" fillId="59" borderId="0" xfId="1551" applyNumberFormat="1" applyFont="1" applyFill="1" applyBorder="1" applyAlignment="1">
      <alignment horizontal="center"/>
    </xf>
    <xf numFmtId="14" fontId="71" fillId="0" borderId="1" xfId="2903" quotePrefix="1" applyNumberFormat="1" applyFont="1" applyFill="1" applyBorder="1" applyAlignment="1">
      <alignment horizontal="center" vertical="center"/>
    </xf>
    <xf numFmtId="0" fontId="79" fillId="60" borderId="63" xfId="0" applyFont="1" applyFill="1" applyBorder="1" applyAlignment="1">
      <alignment horizontal="center" wrapText="1"/>
    </xf>
    <xf numFmtId="0" fontId="79" fillId="61" borderId="0" xfId="0" applyFont="1" applyFill="1"/>
    <xf numFmtId="0" fontId="79" fillId="62" borderId="63" xfId="0" applyFont="1" applyFill="1" applyBorder="1" applyAlignment="1">
      <alignment horizontal="center" wrapText="1"/>
    </xf>
    <xf numFmtId="0" fontId="4" fillId="62" borderId="63" xfId="0" applyFont="1" applyFill="1" applyBorder="1" applyAlignment="1">
      <alignment horizontal="center" wrapText="1"/>
    </xf>
    <xf numFmtId="0" fontId="79" fillId="61" borderId="63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43" fontId="2" fillId="57" borderId="0" xfId="1" applyFont="1" applyFill="1" applyBorder="1"/>
    <xf numFmtId="43" fontId="79" fillId="61" borderId="0" xfId="1" applyFont="1" applyFill="1"/>
    <xf numFmtId="0" fontId="0" fillId="0" borderId="2" xfId="0" applyBorder="1"/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71" fillId="0" borderId="1" xfId="2903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164" fontId="6" fillId="0" borderId="5" xfId="1" applyNumberFormat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64" fontId="6" fillId="0" borderId="40" xfId="1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72" fillId="0" borderId="11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2" fillId="0" borderId="53" xfId="0" applyFont="1" applyBorder="1" applyAlignment="1">
      <alignment horizontal="center" vertical="center" wrapText="1"/>
    </xf>
    <xf numFmtId="0" fontId="73" fillId="57" borderId="4" xfId="1551" applyFont="1" applyFill="1" applyBorder="1" applyAlignment="1">
      <alignment horizontal="center" vertical="center"/>
    </xf>
    <xf numFmtId="0" fontId="73" fillId="57" borderId="5" xfId="1551" applyFont="1" applyFill="1" applyBorder="1" applyAlignment="1">
      <alignment horizontal="center" vertical="center"/>
    </xf>
    <xf numFmtId="0" fontId="73" fillId="57" borderId="3" xfId="1551" applyFont="1" applyFill="1" applyBorder="1" applyAlignment="1">
      <alignment horizontal="center" vertical="center"/>
    </xf>
    <xf numFmtId="0" fontId="73" fillId="59" borderId="2" xfId="1551" applyFont="1" applyFill="1" applyBorder="1" applyAlignment="1">
      <alignment horizontal="center" vertical="center"/>
    </xf>
    <xf numFmtId="43" fontId="6" fillId="0" borderId="0" xfId="1" applyFont="1" applyBorder="1"/>
  </cellXfs>
  <cellStyles count="2989">
    <cellStyle name="20% - Accent1" xfId="2935" builtinId="30" customBuiltin="1"/>
    <cellStyle name="20% - Accent1 2" xfId="3" xr:uid="{00000000-0005-0000-0000-000001000000}"/>
    <cellStyle name="20% - Accent1 2 2" xfId="4" xr:uid="{00000000-0005-0000-0000-000002000000}"/>
    <cellStyle name="20% - Accent1 2 3" xfId="2904" xr:uid="{00000000-0005-0000-0000-000003000000}"/>
    <cellStyle name="20% - Accent1 2 4" xfId="2946" xr:uid="{00000000-0005-0000-0000-000004000000}"/>
    <cellStyle name="20% - Accent1 3" xfId="2905" xr:uid="{00000000-0005-0000-0000-000005000000}"/>
    <cellStyle name="20% - Accent2" xfId="2937" builtinId="34" customBuiltin="1"/>
    <cellStyle name="20% - Accent2 2" xfId="5" xr:uid="{00000000-0005-0000-0000-000007000000}"/>
    <cellStyle name="20% - Accent2 2 2" xfId="6" xr:uid="{00000000-0005-0000-0000-000008000000}"/>
    <cellStyle name="20% - Accent2 2 3" xfId="2906" xr:uid="{00000000-0005-0000-0000-000009000000}"/>
    <cellStyle name="20% - Accent2 2 4" xfId="2947" xr:uid="{00000000-0005-0000-0000-00000A000000}"/>
    <cellStyle name="20% - Accent2 3" xfId="2907" xr:uid="{00000000-0005-0000-0000-00000B000000}"/>
    <cellStyle name="20% - Accent3" xfId="2939" builtinId="38" customBuiltin="1"/>
    <cellStyle name="20% - Accent3 2" xfId="7" xr:uid="{00000000-0005-0000-0000-00000D000000}"/>
    <cellStyle name="20% - Accent3 2 2" xfId="8" xr:uid="{00000000-0005-0000-0000-00000E000000}"/>
    <cellStyle name="20% - Accent3 2 3" xfId="2908" xr:uid="{00000000-0005-0000-0000-00000F000000}"/>
    <cellStyle name="20% - Accent3 2 4" xfId="2948" xr:uid="{00000000-0005-0000-0000-000010000000}"/>
    <cellStyle name="20% - Accent3 3" xfId="2909" xr:uid="{00000000-0005-0000-0000-000011000000}"/>
    <cellStyle name="20% - Accent4" xfId="2942" builtinId="42" customBuiltin="1"/>
    <cellStyle name="20% - Accent4 2" xfId="9" xr:uid="{00000000-0005-0000-0000-000013000000}"/>
    <cellStyle name="20% - Accent4 2 2" xfId="10" xr:uid="{00000000-0005-0000-0000-000014000000}"/>
    <cellStyle name="20% - Accent4 2 3" xfId="2910" xr:uid="{00000000-0005-0000-0000-000015000000}"/>
    <cellStyle name="20% - Accent4 2 4" xfId="2949" xr:uid="{00000000-0005-0000-0000-000016000000}"/>
    <cellStyle name="20% - Accent4 3" xfId="2911" xr:uid="{00000000-0005-0000-0000-000017000000}"/>
    <cellStyle name="20% - Accent5" xfId="2898" builtinId="46" customBuiltin="1"/>
    <cellStyle name="20% - Accent5 2" xfId="11" xr:uid="{00000000-0005-0000-0000-000019000000}"/>
    <cellStyle name="20% - Accent5 2 2" xfId="12" xr:uid="{00000000-0005-0000-0000-00001A000000}"/>
    <cellStyle name="20% - Accent5 2 3" xfId="2912" xr:uid="{00000000-0005-0000-0000-00001B000000}"/>
    <cellStyle name="20% - Accent5 2 4" xfId="2950" xr:uid="{00000000-0005-0000-0000-00001C000000}"/>
    <cellStyle name="20% - Accent6" xfId="2901" builtinId="50" customBuiltin="1"/>
    <cellStyle name="20% - Accent6 2" xfId="13" xr:uid="{00000000-0005-0000-0000-00001E000000}"/>
    <cellStyle name="20% - Accent6 2 2" xfId="14" xr:uid="{00000000-0005-0000-0000-00001F000000}"/>
    <cellStyle name="20% - Accent6 2 3" xfId="2913" xr:uid="{00000000-0005-0000-0000-000020000000}"/>
    <cellStyle name="20% - Accent6 2 4" xfId="2951" xr:uid="{00000000-0005-0000-0000-000021000000}"/>
    <cellStyle name="40% - Accent1" xfId="2891" builtinId="31" customBuiltin="1"/>
    <cellStyle name="40% - Accent1 2" xfId="15" xr:uid="{00000000-0005-0000-0000-000023000000}"/>
    <cellStyle name="40% - Accent1 2 2" xfId="16" xr:uid="{00000000-0005-0000-0000-000024000000}"/>
    <cellStyle name="40% - Accent1 2 3" xfId="2914" xr:uid="{00000000-0005-0000-0000-000025000000}"/>
    <cellStyle name="40% - Accent1 2 4" xfId="2952" xr:uid="{00000000-0005-0000-0000-000026000000}"/>
    <cellStyle name="40% - Accent2" xfId="2893" builtinId="35" customBuiltin="1"/>
    <cellStyle name="40% - Accent2 2" xfId="17" xr:uid="{00000000-0005-0000-0000-000028000000}"/>
    <cellStyle name="40% - Accent2 2 2" xfId="18" xr:uid="{00000000-0005-0000-0000-000029000000}"/>
    <cellStyle name="40% - Accent2 2 3" xfId="2915" xr:uid="{00000000-0005-0000-0000-00002A000000}"/>
    <cellStyle name="40% - Accent2 2 4" xfId="2953" xr:uid="{00000000-0005-0000-0000-00002B000000}"/>
    <cellStyle name="40% - Accent3" xfId="2940" builtinId="39" customBuiltin="1"/>
    <cellStyle name="40% - Accent3 2" xfId="19" xr:uid="{00000000-0005-0000-0000-00002D000000}"/>
    <cellStyle name="40% - Accent3 2 2" xfId="20" xr:uid="{00000000-0005-0000-0000-00002E000000}"/>
    <cellStyle name="40% - Accent3 2 3" xfId="2916" xr:uid="{00000000-0005-0000-0000-00002F000000}"/>
    <cellStyle name="40% - Accent3 2 4" xfId="2954" xr:uid="{00000000-0005-0000-0000-000030000000}"/>
    <cellStyle name="40% - Accent3 3" xfId="2917" xr:uid="{00000000-0005-0000-0000-000031000000}"/>
    <cellStyle name="40% - Accent4" xfId="2896" builtinId="43" customBuiltin="1"/>
    <cellStyle name="40% - Accent4 2" xfId="21" xr:uid="{00000000-0005-0000-0000-000033000000}"/>
    <cellStyle name="40% - Accent4 2 2" xfId="22" xr:uid="{00000000-0005-0000-0000-000034000000}"/>
    <cellStyle name="40% - Accent4 2 3" xfId="2918" xr:uid="{00000000-0005-0000-0000-000035000000}"/>
    <cellStyle name="40% - Accent4 2 4" xfId="2955" xr:uid="{00000000-0005-0000-0000-000036000000}"/>
    <cellStyle name="40% - Accent5" xfId="2899" builtinId="47" customBuiltin="1"/>
    <cellStyle name="40% - Accent5 2" xfId="23" xr:uid="{00000000-0005-0000-0000-000038000000}"/>
    <cellStyle name="40% - Accent5 2 2" xfId="24" xr:uid="{00000000-0005-0000-0000-000039000000}"/>
    <cellStyle name="40% - Accent5 2 3" xfId="2919" xr:uid="{00000000-0005-0000-0000-00003A000000}"/>
    <cellStyle name="40% - Accent5 2 4" xfId="2956" xr:uid="{00000000-0005-0000-0000-00003B000000}"/>
    <cellStyle name="40% - Accent6" xfId="2902" builtinId="51" customBuiltin="1"/>
    <cellStyle name="40% - Accent6 2" xfId="25" xr:uid="{00000000-0005-0000-0000-00003D000000}"/>
    <cellStyle name="40% - Accent6 2 2" xfId="26" xr:uid="{00000000-0005-0000-0000-00003E000000}"/>
    <cellStyle name="40% - Accent6 2 3" xfId="2920" xr:uid="{00000000-0005-0000-0000-00003F000000}"/>
    <cellStyle name="40% - Accent6 2 4" xfId="2957" xr:uid="{00000000-0005-0000-0000-000040000000}"/>
    <cellStyle name="60% - Accent1" xfId="2936" builtinId="32" customBuiltin="1"/>
    <cellStyle name="60% - Accent1 2" xfId="27" xr:uid="{00000000-0005-0000-0000-000042000000}"/>
    <cellStyle name="60% - Accent1 2 2" xfId="2958" xr:uid="{00000000-0005-0000-0000-000043000000}"/>
    <cellStyle name="60% - Accent1 3" xfId="2921" xr:uid="{00000000-0005-0000-0000-000044000000}"/>
    <cellStyle name="60% - Accent2" xfId="2938" builtinId="36" customBuiltin="1"/>
    <cellStyle name="60% - Accent2 2" xfId="28" xr:uid="{00000000-0005-0000-0000-000046000000}"/>
    <cellStyle name="60% - Accent2 2 2" xfId="2959" xr:uid="{00000000-0005-0000-0000-000047000000}"/>
    <cellStyle name="60% - Accent2 3" xfId="2922" xr:uid="{00000000-0005-0000-0000-000048000000}"/>
    <cellStyle name="60% - Accent3" xfId="2941" builtinId="40" customBuiltin="1"/>
    <cellStyle name="60% - Accent3 2" xfId="29" xr:uid="{00000000-0005-0000-0000-00004A000000}"/>
    <cellStyle name="60% - Accent3 2 2" xfId="2923" xr:uid="{00000000-0005-0000-0000-00004B000000}"/>
    <cellStyle name="60% - Accent3 2 3" xfId="2960" xr:uid="{00000000-0005-0000-0000-00004C000000}"/>
    <cellStyle name="60% - Accent4" xfId="2943" builtinId="44" customBuiltin="1"/>
    <cellStyle name="60% - Accent4 2" xfId="30" xr:uid="{00000000-0005-0000-0000-00004E000000}"/>
    <cellStyle name="60% - Accent4 2 2" xfId="2924" xr:uid="{00000000-0005-0000-0000-00004F000000}"/>
    <cellStyle name="60% - Accent4 2 3" xfId="2961" xr:uid="{00000000-0005-0000-0000-000050000000}"/>
    <cellStyle name="60% - Accent5" xfId="2944" builtinId="48" customBuiltin="1"/>
    <cellStyle name="60% - Accent5 2" xfId="31" xr:uid="{00000000-0005-0000-0000-000052000000}"/>
    <cellStyle name="60% - Accent5 2 2" xfId="2962" xr:uid="{00000000-0005-0000-0000-000053000000}"/>
    <cellStyle name="60% - Accent5 3" xfId="2925" xr:uid="{00000000-0005-0000-0000-000054000000}"/>
    <cellStyle name="60% - Accent6" xfId="2945" builtinId="52" customBuiltin="1"/>
    <cellStyle name="60% - Accent6 2" xfId="32" xr:uid="{00000000-0005-0000-0000-000056000000}"/>
    <cellStyle name="60% - Accent6 2 2" xfId="2926" xr:uid="{00000000-0005-0000-0000-000057000000}"/>
    <cellStyle name="60% - Accent6 2 3" xfId="2963" xr:uid="{00000000-0005-0000-0000-000058000000}"/>
    <cellStyle name="Accent1" xfId="2890" builtinId="29" customBuiltin="1"/>
    <cellStyle name="Accent1 2" xfId="33" xr:uid="{00000000-0005-0000-0000-00005A000000}"/>
    <cellStyle name="Accent1 2 2" xfId="2964" xr:uid="{00000000-0005-0000-0000-00005B000000}"/>
    <cellStyle name="Accent2" xfId="2892" builtinId="33" customBuiltin="1"/>
    <cellStyle name="Accent2 2" xfId="34" xr:uid="{00000000-0005-0000-0000-00005D000000}"/>
    <cellStyle name="Accent2 2 2" xfId="2965" xr:uid="{00000000-0005-0000-0000-00005E000000}"/>
    <cellStyle name="Accent3" xfId="2894" builtinId="37" customBuiltin="1"/>
    <cellStyle name="Accent3 2" xfId="35" xr:uid="{00000000-0005-0000-0000-000060000000}"/>
    <cellStyle name="Accent3 2 2" xfId="2966" xr:uid="{00000000-0005-0000-0000-000061000000}"/>
    <cellStyle name="Accent4" xfId="2895" builtinId="41" customBuiltin="1"/>
    <cellStyle name="Accent4 2" xfId="36" xr:uid="{00000000-0005-0000-0000-000063000000}"/>
    <cellStyle name="Accent4 2 2" xfId="2967" xr:uid="{00000000-0005-0000-0000-000064000000}"/>
    <cellStyle name="Accent5" xfId="2897" builtinId="45" customBuiltin="1"/>
    <cellStyle name="Accent5 2" xfId="37" xr:uid="{00000000-0005-0000-0000-000066000000}"/>
    <cellStyle name="Accent5 2 2" xfId="2968" xr:uid="{00000000-0005-0000-0000-000067000000}"/>
    <cellStyle name="Accent6" xfId="2900" builtinId="49" customBuiltin="1"/>
    <cellStyle name="Accent6 2" xfId="38" xr:uid="{00000000-0005-0000-0000-000069000000}"/>
    <cellStyle name="Accent6 2 2" xfId="2969" xr:uid="{00000000-0005-0000-0000-00006A000000}"/>
    <cellStyle name="Bad" xfId="2881" builtinId="27" customBuiltin="1"/>
    <cellStyle name="Bad 2" xfId="39" xr:uid="{00000000-0005-0000-0000-00006C000000}"/>
    <cellStyle name="Bad 2 2" xfId="2970" xr:uid="{00000000-0005-0000-0000-00006D000000}"/>
    <cellStyle name="Calculation" xfId="2884" builtinId="22" customBuiltin="1"/>
    <cellStyle name="Calculation 2" xfId="40" xr:uid="{00000000-0005-0000-0000-00006F000000}"/>
    <cellStyle name="Calculation 2 2" xfId="2971" xr:uid="{00000000-0005-0000-0000-000070000000}"/>
    <cellStyle name="Check Cell" xfId="2886" builtinId="23" customBuiltin="1"/>
    <cellStyle name="Check Cell 2" xfId="41" xr:uid="{00000000-0005-0000-0000-000072000000}"/>
    <cellStyle name="Check Cell 2 2" xfId="2972" xr:uid="{00000000-0005-0000-0000-000073000000}"/>
    <cellStyle name="Comma" xfId="1" builtinId="3"/>
    <cellStyle name="Comma 10" xfId="42" xr:uid="{00000000-0005-0000-0000-000075000000}"/>
    <cellStyle name="Comma 11" xfId="43" xr:uid="{00000000-0005-0000-0000-000076000000}"/>
    <cellStyle name="Comma 11 2" xfId="44" xr:uid="{00000000-0005-0000-0000-000077000000}"/>
    <cellStyle name="Comma 11 2 2" xfId="45" xr:uid="{00000000-0005-0000-0000-000078000000}"/>
    <cellStyle name="Comma 11 2 2 2" xfId="46" xr:uid="{00000000-0005-0000-0000-000079000000}"/>
    <cellStyle name="Comma 11 2 2 2 2" xfId="47" xr:uid="{00000000-0005-0000-0000-00007A000000}"/>
    <cellStyle name="Comma 11 2 2 2 2 2" xfId="48" xr:uid="{00000000-0005-0000-0000-00007B000000}"/>
    <cellStyle name="Comma 11 2 2 2 3" xfId="49" xr:uid="{00000000-0005-0000-0000-00007C000000}"/>
    <cellStyle name="Comma 11 2 2 3" xfId="50" xr:uid="{00000000-0005-0000-0000-00007D000000}"/>
    <cellStyle name="Comma 11 2 2 3 2" xfId="51" xr:uid="{00000000-0005-0000-0000-00007E000000}"/>
    <cellStyle name="Comma 11 2 2 4" xfId="52" xr:uid="{00000000-0005-0000-0000-00007F000000}"/>
    <cellStyle name="Comma 11 2 3" xfId="53" xr:uid="{00000000-0005-0000-0000-000080000000}"/>
    <cellStyle name="Comma 11 2 3 2" xfId="54" xr:uid="{00000000-0005-0000-0000-000081000000}"/>
    <cellStyle name="Comma 11 2 3 2 2" xfId="55" xr:uid="{00000000-0005-0000-0000-000082000000}"/>
    <cellStyle name="Comma 11 2 3 3" xfId="56" xr:uid="{00000000-0005-0000-0000-000083000000}"/>
    <cellStyle name="Comma 11 2 4" xfId="57" xr:uid="{00000000-0005-0000-0000-000084000000}"/>
    <cellStyle name="Comma 11 2 4 2" xfId="58" xr:uid="{00000000-0005-0000-0000-000085000000}"/>
    <cellStyle name="Comma 11 2 5" xfId="59" xr:uid="{00000000-0005-0000-0000-000086000000}"/>
    <cellStyle name="Comma 11 3" xfId="60" xr:uid="{00000000-0005-0000-0000-000087000000}"/>
    <cellStyle name="Comma 11 3 2" xfId="61" xr:uid="{00000000-0005-0000-0000-000088000000}"/>
    <cellStyle name="Comma 11 3 2 2" xfId="62" xr:uid="{00000000-0005-0000-0000-000089000000}"/>
    <cellStyle name="Comma 11 3 2 2 2" xfId="63" xr:uid="{00000000-0005-0000-0000-00008A000000}"/>
    <cellStyle name="Comma 11 3 2 3" xfId="64" xr:uid="{00000000-0005-0000-0000-00008B000000}"/>
    <cellStyle name="Comma 11 3 3" xfId="65" xr:uid="{00000000-0005-0000-0000-00008C000000}"/>
    <cellStyle name="Comma 11 3 3 2" xfId="66" xr:uid="{00000000-0005-0000-0000-00008D000000}"/>
    <cellStyle name="Comma 11 3 4" xfId="67" xr:uid="{00000000-0005-0000-0000-00008E000000}"/>
    <cellStyle name="Comma 11 4" xfId="68" xr:uid="{00000000-0005-0000-0000-00008F000000}"/>
    <cellStyle name="Comma 11 4 2" xfId="69" xr:uid="{00000000-0005-0000-0000-000090000000}"/>
    <cellStyle name="Comma 11 4 2 2" xfId="70" xr:uid="{00000000-0005-0000-0000-000091000000}"/>
    <cellStyle name="Comma 11 4 3" xfId="71" xr:uid="{00000000-0005-0000-0000-000092000000}"/>
    <cellStyle name="Comma 11 5" xfId="72" xr:uid="{00000000-0005-0000-0000-000093000000}"/>
    <cellStyle name="Comma 11 5 2" xfId="73" xr:uid="{00000000-0005-0000-0000-000094000000}"/>
    <cellStyle name="Comma 11 6" xfId="74" xr:uid="{00000000-0005-0000-0000-000095000000}"/>
    <cellStyle name="Comma 12" xfId="75" xr:uid="{00000000-0005-0000-0000-000096000000}"/>
    <cellStyle name="Comma 12 2" xfId="76" xr:uid="{00000000-0005-0000-0000-000097000000}"/>
    <cellStyle name="Comma 12 2 2" xfId="77" xr:uid="{00000000-0005-0000-0000-000098000000}"/>
    <cellStyle name="Comma 12 2 2 2" xfId="78" xr:uid="{00000000-0005-0000-0000-000099000000}"/>
    <cellStyle name="Comma 12 2 2 2 2" xfId="79" xr:uid="{00000000-0005-0000-0000-00009A000000}"/>
    <cellStyle name="Comma 12 2 2 2 2 2" xfId="80" xr:uid="{00000000-0005-0000-0000-00009B000000}"/>
    <cellStyle name="Comma 12 2 2 2 3" xfId="81" xr:uid="{00000000-0005-0000-0000-00009C000000}"/>
    <cellStyle name="Comma 12 2 2 3" xfId="82" xr:uid="{00000000-0005-0000-0000-00009D000000}"/>
    <cellStyle name="Comma 12 2 2 3 2" xfId="83" xr:uid="{00000000-0005-0000-0000-00009E000000}"/>
    <cellStyle name="Comma 12 2 2 4" xfId="84" xr:uid="{00000000-0005-0000-0000-00009F000000}"/>
    <cellStyle name="Comma 12 2 3" xfId="85" xr:uid="{00000000-0005-0000-0000-0000A0000000}"/>
    <cellStyle name="Comma 12 2 3 2" xfId="86" xr:uid="{00000000-0005-0000-0000-0000A1000000}"/>
    <cellStyle name="Comma 12 2 3 2 2" xfId="87" xr:uid="{00000000-0005-0000-0000-0000A2000000}"/>
    <cellStyle name="Comma 12 2 3 3" xfId="88" xr:uid="{00000000-0005-0000-0000-0000A3000000}"/>
    <cellStyle name="Comma 12 2 4" xfId="89" xr:uid="{00000000-0005-0000-0000-0000A4000000}"/>
    <cellStyle name="Comma 12 2 4 2" xfId="90" xr:uid="{00000000-0005-0000-0000-0000A5000000}"/>
    <cellStyle name="Comma 12 2 5" xfId="91" xr:uid="{00000000-0005-0000-0000-0000A6000000}"/>
    <cellStyle name="Comma 12 3" xfId="92" xr:uid="{00000000-0005-0000-0000-0000A7000000}"/>
    <cellStyle name="Comma 12 3 2" xfId="93" xr:uid="{00000000-0005-0000-0000-0000A8000000}"/>
    <cellStyle name="Comma 12 3 2 2" xfId="94" xr:uid="{00000000-0005-0000-0000-0000A9000000}"/>
    <cellStyle name="Comma 12 3 2 2 2" xfId="95" xr:uid="{00000000-0005-0000-0000-0000AA000000}"/>
    <cellStyle name="Comma 12 3 2 3" xfId="96" xr:uid="{00000000-0005-0000-0000-0000AB000000}"/>
    <cellStyle name="Comma 12 3 3" xfId="97" xr:uid="{00000000-0005-0000-0000-0000AC000000}"/>
    <cellStyle name="Comma 12 3 3 2" xfId="98" xr:uid="{00000000-0005-0000-0000-0000AD000000}"/>
    <cellStyle name="Comma 12 3 4" xfId="99" xr:uid="{00000000-0005-0000-0000-0000AE000000}"/>
    <cellStyle name="Comma 12 4" xfId="100" xr:uid="{00000000-0005-0000-0000-0000AF000000}"/>
    <cellStyle name="Comma 12 4 2" xfId="101" xr:uid="{00000000-0005-0000-0000-0000B0000000}"/>
    <cellStyle name="Comma 12 4 2 2" xfId="102" xr:uid="{00000000-0005-0000-0000-0000B1000000}"/>
    <cellStyle name="Comma 12 4 3" xfId="103" xr:uid="{00000000-0005-0000-0000-0000B2000000}"/>
    <cellStyle name="Comma 12 5" xfId="104" xr:uid="{00000000-0005-0000-0000-0000B3000000}"/>
    <cellStyle name="Comma 12 5 2" xfId="105" xr:uid="{00000000-0005-0000-0000-0000B4000000}"/>
    <cellStyle name="Comma 12 6" xfId="106" xr:uid="{00000000-0005-0000-0000-0000B5000000}"/>
    <cellStyle name="Comma 13" xfId="107" xr:uid="{00000000-0005-0000-0000-0000B6000000}"/>
    <cellStyle name="Comma 13 2" xfId="108" xr:uid="{00000000-0005-0000-0000-0000B7000000}"/>
    <cellStyle name="Comma 13 2 2" xfId="109" xr:uid="{00000000-0005-0000-0000-0000B8000000}"/>
    <cellStyle name="Comma 13 2 2 2" xfId="110" xr:uid="{00000000-0005-0000-0000-0000B9000000}"/>
    <cellStyle name="Comma 13 2 2 2 2" xfId="111" xr:uid="{00000000-0005-0000-0000-0000BA000000}"/>
    <cellStyle name="Comma 13 2 2 3" xfId="112" xr:uid="{00000000-0005-0000-0000-0000BB000000}"/>
    <cellStyle name="Comma 13 2 3" xfId="113" xr:uid="{00000000-0005-0000-0000-0000BC000000}"/>
    <cellStyle name="Comma 13 2 3 2" xfId="114" xr:uid="{00000000-0005-0000-0000-0000BD000000}"/>
    <cellStyle name="Comma 13 2 4" xfId="115" xr:uid="{00000000-0005-0000-0000-0000BE000000}"/>
    <cellStyle name="Comma 13 3" xfId="116" xr:uid="{00000000-0005-0000-0000-0000BF000000}"/>
    <cellStyle name="Comma 13 3 2" xfId="117" xr:uid="{00000000-0005-0000-0000-0000C0000000}"/>
    <cellStyle name="Comma 13 3 2 2" xfId="118" xr:uid="{00000000-0005-0000-0000-0000C1000000}"/>
    <cellStyle name="Comma 13 3 3" xfId="119" xr:uid="{00000000-0005-0000-0000-0000C2000000}"/>
    <cellStyle name="Comma 13 4" xfId="120" xr:uid="{00000000-0005-0000-0000-0000C3000000}"/>
    <cellStyle name="Comma 13 4 2" xfId="121" xr:uid="{00000000-0005-0000-0000-0000C4000000}"/>
    <cellStyle name="Comma 13 5" xfId="122" xr:uid="{00000000-0005-0000-0000-0000C5000000}"/>
    <cellStyle name="Comma 14" xfId="123" xr:uid="{00000000-0005-0000-0000-0000C6000000}"/>
    <cellStyle name="Comma 14 2" xfId="124" xr:uid="{00000000-0005-0000-0000-0000C7000000}"/>
    <cellStyle name="Comma 14 2 2" xfId="125" xr:uid="{00000000-0005-0000-0000-0000C8000000}"/>
    <cellStyle name="Comma 14 2 2 2" xfId="126" xr:uid="{00000000-0005-0000-0000-0000C9000000}"/>
    <cellStyle name="Comma 14 2 2 2 2" xfId="127" xr:uid="{00000000-0005-0000-0000-0000CA000000}"/>
    <cellStyle name="Comma 14 2 2 3" xfId="128" xr:uid="{00000000-0005-0000-0000-0000CB000000}"/>
    <cellStyle name="Comma 14 2 3" xfId="129" xr:uid="{00000000-0005-0000-0000-0000CC000000}"/>
    <cellStyle name="Comma 14 2 3 2" xfId="130" xr:uid="{00000000-0005-0000-0000-0000CD000000}"/>
    <cellStyle name="Comma 14 2 4" xfId="131" xr:uid="{00000000-0005-0000-0000-0000CE000000}"/>
    <cellStyle name="Comma 14 3" xfId="132" xr:uid="{00000000-0005-0000-0000-0000CF000000}"/>
    <cellStyle name="Comma 14 3 2" xfId="133" xr:uid="{00000000-0005-0000-0000-0000D0000000}"/>
    <cellStyle name="Comma 14 3 2 2" xfId="134" xr:uid="{00000000-0005-0000-0000-0000D1000000}"/>
    <cellStyle name="Comma 14 3 3" xfId="135" xr:uid="{00000000-0005-0000-0000-0000D2000000}"/>
    <cellStyle name="Comma 14 4" xfId="136" xr:uid="{00000000-0005-0000-0000-0000D3000000}"/>
    <cellStyle name="Comma 14 4 2" xfId="137" xr:uid="{00000000-0005-0000-0000-0000D4000000}"/>
    <cellStyle name="Comma 14 5" xfId="138" xr:uid="{00000000-0005-0000-0000-0000D5000000}"/>
    <cellStyle name="Comma 15" xfId="139" xr:uid="{00000000-0005-0000-0000-0000D6000000}"/>
    <cellStyle name="Comma 15 2" xfId="140" xr:uid="{00000000-0005-0000-0000-0000D7000000}"/>
    <cellStyle name="Comma 15 2 2" xfId="141" xr:uid="{00000000-0005-0000-0000-0000D8000000}"/>
    <cellStyle name="Comma 15 2 2 2" xfId="142" xr:uid="{00000000-0005-0000-0000-0000D9000000}"/>
    <cellStyle name="Comma 15 2 2 2 2" xfId="143" xr:uid="{00000000-0005-0000-0000-0000DA000000}"/>
    <cellStyle name="Comma 15 2 2 3" xfId="144" xr:uid="{00000000-0005-0000-0000-0000DB000000}"/>
    <cellStyle name="Comma 15 2 3" xfId="145" xr:uid="{00000000-0005-0000-0000-0000DC000000}"/>
    <cellStyle name="Comma 15 2 3 2" xfId="146" xr:uid="{00000000-0005-0000-0000-0000DD000000}"/>
    <cellStyle name="Comma 15 2 4" xfId="147" xr:uid="{00000000-0005-0000-0000-0000DE000000}"/>
    <cellStyle name="Comma 15 3" xfId="148" xr:uid="{00000000-0005-0000-0000-0000DF000000}"/>
    <cellStyle name="Comma 15 3 2" xfId="149" xr:uid="{00000000-0005-0000-0000-0000E0000000}"/>
    <cellStyle name="Comma 15 3 2 2" xfId="150" xr:uid="{00000000-0005-0000-0000-0000E1000000}"/>
    <cellStyle name="Comma 15 3 3" xfId="151" xr:uid="{00000000-0005-0000-0000-0000E2000000}"/>
    <cellStyle name="Comma 15 4" xfId="152" xr:uid="{00000000-0005-0000-0000-0000E3000000}"/>
    <cellStyle name="Comma 15 4 2" xfId="153" xr:uid="{00000000-0005-0000-0000-0000E4000000}"/>
    <cellStyle name="Comma 15 5" xfId="154" xr:uid="{00000000-0005-0000-0000-0000E5000000}"/>
    <cellStyle name="Comma 16" xfId="155" xr:uid="{00000000-0005-0000-0000-0000E6000000}"/>
    <cellStyle name="Comma 16 2" xfId="156" xr:uid="{00000000-0005-0000-0000-0000E7000000}"/>
    <cellStyle name="Comma 16 2 2" xfId="157" xr:uid="{00000000-0005-0000-0000-0000E8000000}"/>
    <cellStyle name="Comma 16 2 2 2" xfId="158" xr:uid="{00000000-0005-0000-0000-0000E9000000}"/>
    <cellStyle name="Comma 16 2 2 2 2" xfId="159" xr:uid="{00000000-0005-0000-0000-0000EA000000}"/>
    <cellStyle name="Comma 16 2 2 3" xfId="160" xr:uid="{00000000-0005-0000-0000-0000EB000000}"/>
    <cellStyle name="Comma 16 2 3" xfId="161" xr:uid="{00000000-0005-0000-0000-0000EC000000}"/>
    <cellStyle name="Comma 16 2 3 2" xfId="162" xr:uid="{00000000-0005-0000-0000-0000ED000000}"/>
    <cellStyle name="Comma 16 2 4" xfId="163" xr:uid="{00000000-0005-0000-0000-0000EE000000}"/>
    <cellStyle name="Comma 16 3" xfId="164" xr:uid="{00000000-0005-0000-0000-0000EF000000}"/>
    <cellStyle name="Comma 16 3 2" xfId="165" xr:uid="{00000000-0005-0000-0000-0000F0000000}"/>
    <cellStyle name="Comma 16 3 2 2" xfId="166" xr:uid="{00000000-0005-0000-0000-0000F1000000}"/>
    <cellStyle name="Comma 16 3 3" xfId="167" xr:uid="{00000000-0005-0000-0000-0000F2000000}"/>
    <cellStyle name="Comma 16 4" xfId="168" xr:uid="{00000000-0005-0000-0000-0000F3000000}"/>
    <cellStyle name="Comma 16 4 2" xfId="169" xr:uid="{00000000-0005-0000-0000-0000F4000000}"/>
    <cellStyle name="Comma 16 5" xfId="170" xr:uid="{00000000-0005-0000-0000-0000F5000000}"/>
    <cellStyle name="Comma 17" xfId="171" xr:uid="{00000000-0005-0000-0000-0000F6000000}"/>
    <cellStyle name="Comma 17 2" xfId="172" xr:uid="{00000000-0005-0000-0000-0000F7000000}"/>
    <cellStyle name="Comma 17 2 2" xfId="173" xr:uid="{00000000-0005-0000-0000-0000F8000000}"/>
    <cellStyle name="Comma 17 2 2 2" xfId="174" xr:uid="{00000000-0005-0000-0000-0000F9000000}"/>
    <cellStyle name="Comma 17 2 2 2 2" xfId="175" xr:uid="{00000000-0005-0000-0000-0000FA000000}"/>
    <cellStyle name="Comma 17 2 2 3" xfId="176" xr:uid="{00000000-0005-0000-0000-0000FB000000}"/>
    <cellStyle name="Comma 17 2 3" xfId="177" xr:uid="{00000000-0005-0000-0000-0000FC000000}"/>
    <cellStyle name="Comma 17 2 3 2" xfId="178" xr:uid="{00000000-0005-0000-0000-0000FD000000}"/>
    <cellStyle name="Comma 17 2 4" xfId="179" xr:uid="{00000000-0005-0000-0000-0000FE000000}"/>
    <cellStyle name="Comma 17 3" xfId="180" xr:uid="{00000000-0005-0000-0000-0000FF000000}"/>
    <cellStyle name="Comma 17 3 2" xfId="181" xr:uid="{00000000-0005-0000-0000-000000010000}"/>
    <cellStyle name="Comma 17 3 2 2" xfId="182" xr:uid="{00000000-0005-0000-0000-000001010000}"/>
    <cellStyle name="Comma 17 3 3" xfId="183" xr:uid="{00000000-0005-0000-0000-000002010000}"/>
    <cellStyle name="Comma 17 4" xfId="184" xr:uid="{00000000-0005-0000-0000-000003010000}"/>
    <cellStyle name="Comma 17 4 2" xfId="185" xr:uid="{00000000-0005-0000-0000-000004010000}"/>
    <cellStyle name="Comma 17 5" xfId="186" xr:uid="{00000000-0005-0000-0000-000005010000}"/>
    <cellStyle name="Comma 18" xfId="187" xr:uid="{00000000-0005-0000-0000-000006010000}"/>
    <cellStyle name="Comma 18 2" xfId="188" xr:uid="{00000000-0005-0000-0000-000007010000}"/>
    <cellStyle name="Comma 18 2 2" xfId="189" xr:uid="{00000000-0005-0000-0000-000008010000}"/>
    <cellStyle name="Comma 18 2 2 2" xfId="190" xr:uid="{00000000-0005-0000-0000-000009010000}"/>
    <cellStyle name="Comma 18 2 2 2 2" xfId="191" xr:uid="{00000000-0005-0000-0000-00000A010000}"/>
    <cellStyle name="Comma 18 2 2 3" xfId="192" xr:uid="{00000000-0005-0000-0000-00000B010000}"/>
    <cellStyle name="Comma 18 2 3" xfId="193" xr:uid="{00000000-0005-0000-0000-00000C010000}"/>
    <cellStyle name="Comma 18 2 3 2" xfId="194" xr:uid="{00000000-0005-0000-0000-00000D010000}"/>
    <cellStyle name="Comma 18 2 4" xfId="195" xr:uid="{00000000-0005-0000-0000-00000E010000}"/>
    <cellStyle name="Comma 18 3" xfId="196" xr:uid="{00000000-0005-0000-0000-00000F010000}"/>
    <cellStyle name="Comma 18 3 2" xfId="197" xr:uid="{00000000-0005-0000-0000-000010010000}"/>
    <cellStyle name="Comma 18 3 2 2" xfId="198" xr:uid="{00000000-0005-0000-0000-000011010000}"/>
    <cellStyle name="Comma 18 3 3" xfId="199" xr:uid="{00000000-0005-0000-0000-000012010000}"/>
    <cellStyle name="Comma 18 4" xfId="200" xr:uid="{00000000-0005-0000-0000-000013010000}"/>
    <cellStyle name="Comma 18 4 2" xfId="201" xr:uid="{00000000-0005-0000-0000-000014010000}"/>
    <cellStyle name="Comma 18 5" xfId="202" xr:uid="{00000000-0005-0000-0000-000015010000}"/>
    <cellStyle name="Comma 19" xfId="203" xr:uid="{00000000-0005-0000-0000-000016010000}"/>
    <cellStyle name="Comma 19 2" xfId="204" xr:uid="{00000000-0005-0000-0000-000017010000}"/>
    <cellStyle name="Comma 19 2 2" xfId="205" xr:uid="{00000000-0005-0000-0000-000018010000}"/>
    <cellStyle name="Comma 19 2 2 2" xfId="206" xr:uid="{00000000-0005-0000-0000-000019010000}"/>
    <cellStyle name="Comma 19 2 2 2 2" xfId="207" xr:uid="{00000000-0005-0000-0000-00001A010000}"/>
    <cellStyle name="Comma 19 2 2 3" xfId="208" xr:uid="{00000000-0005-0000-0000-00001B010000}"/>
    <cellStyle name="Comma 19 2 3" xfId="209" xr:uid="{00000000-0005-0000-0000-00001C010000}"/>
    <cellStyle name="Comma 19 2 3 2" xfId="210" xr:uid="{00000000-0005-0000-0000-00001D010000}"/>
    <cellStyle name="Comma 19 2 4" xfId="211" xr:uid="{00000000-0005-0000-0000-00001E010000}"/>
    <cellStyle name="Comma 19 3" xfId="212" xr:uid="{00000000-0005-0000-0000-00001F010000}"/>
    <cellStyle name="Comma 19 3 2" xfId="213" xr:uid="{00000000-0005-0000-0000-000020010000}"/>
    <cellStyle name="Comma 19 3 2 2" xfId="214" xr:uid="{00000000-0005-0000-0000-000021010000}"/>
    <cellStyle name="Comma 19 3 3" xfId="215" xr:uid="{00000000-0005-0000-0000-000022010000}"/>
    <cellStyle name="Comma 19 4" xfId="216" xr:uid="{00000000-0005-0000-0000-000023010000}"/>
    <cellStyle name="Comma 19 4 2" xfId="217" xr:uid="{00000000-0005-0000-0000-000024010000}"/>
    <cellStyle name="Comma 19 5" xfId="218" xr:uid="{00000000-0005-0000-0000-000025010000}"/>
    <cellStyle name="Comma 2" xfId="219" xr:uid="{00000000-0005-0000-0000-000026010000}"/>
    <cellStyle name="Comma 2 2" xfId="220" xr:uid="{00000000-0005-0000-0000-000027010000}"/>
    <cellStyle name="Comma 2 2 2" xfId="221" xr:uid="{00000000-0005-0000-0000-000028010000}"/>
    <cellStyle name="Comma 2 2 3" xfId="222" xr:uid="{00000000-0005-0000-0000-000029010000}"/>
    <cellStyle name="Comma 2 2 4" xfId="223" xr:uid="{00000000-0005-0000-0000-00002A010000}"/>
    <cellStyle name="Comma 2 3" xfId="224" xr:uid="{00000000-0005-0000-0000-00002B010000}"/>
    <cellStyle name="Comma 2 4" xfId="225" xr:uid="{00000000-0005-0000-0000-00002C010000}"/>
    <cellStyle name="Comma 2 4 2" xfId="226" xr:uid="{00000000-0005-0000-0000-00002D010000}"/>
    <cellStyle name="Comma 2 5" xfId="227" xr:uid="{00000000-0005-0000-0000-00002E010000}"/>
    <cellStyle name="Comma 2 6" xfId="228" xr:uid="{00000000-0005-0000-0000-00002F010000}"/>
    <cellStyle name="Comma 20" xfId="229" xr:uid="{00000000-0005-0000-0000-000030010000}"/>
    <cellStyle name="Comma 20 2" xfId="230" xr:uid="{00000000-0005-0000-0000-000031010000}"/>
    <cellStyle name="Comma 20 2 2" xfId="231" xr:uid="{00000000-0005-0000-0000-000032010000}"/>
    <cellStyle name="Comma 20 2 2 2" xfId="232" xr:uid="{00000000-0005-0000-0000-000033010000}"/>
    <cellStyle name="Comma 20 2 2 2 2" xfId="233" xr:uid="{00000000-0005-0000-0000-000034010000}"/>
    <cellStyle name="Comma 20 2 2 3" xfId="234" xr:uid="{00000000-0005-0000-0000-000035010000}"/>
    <cellStyle name="Comma 20 2 3" xfId="235" xr:uid="{00000000-0005-0000-0000-000036010000}"/>
    <cellStyle name="Comma 20 2 3 2" xfId="236" xr:uid="{00000000-0005-0000-0000-000037010000}"/>
    <cellStyle name="Comma 20 2 4" xfId="237" xr:uid="{00000000-0005-0000-0000-000038010000}"/>
    <cellStyle name="Comma 20 3" xfId="238" xr:uid="{00000000-0005-0000-0000-000039010000}"/>
    <cellStyle name="Comma 20 3 2" xfId="239" xr:uid="{00000000-0005-0000-0000-00003A010000}"/>
    <cellStyle name="Comma 20 3 2 2" xfId="240" xr:uid="{00000000-0005-0000-0000-00003B010000}"/>
    <cellStyle name="Comma 20 3 3" xfId="241" xr:uid="{00000000-0005-0000-0000-00003C010000}"/>
    <cellStyle name="Comma 20 4" xfId="242" xr:uid="{00000000-0005-0000-0000-00003D010000}"/>
    <cellStyle name="Comma 20 4 2" xfId="243" xr:uid="{00000000-0005-0000-0000-00003E010000}"/>
    <cellStyle name="Comma 20 5" xfId="244" xr:uid="{00000000-0005-0000-0000-00003F010000}"/>
    <cellStyle name="Comma 21" xfId="245" xr:uid="{00000000-0005-0000-0000-000040010000}"/>
    <cellStyle name="Comma 21 2" xfId="246" xr:uid="{00000000-0005-0000-0000-000041010000}"/>
    <cellStyle name="Comma 21 2 2" xfId="247" xr:uid="{00000000-0005-0000-0000-000042010000}"/>
    <cellStyle name="Comma 21 2 2 2" xfId="248" xr:uid="{00000000-0005-0000-0000-000043010000}"/>
    <cellStyle name="Comma 21 2 2 2 2" xfId="249" xr:uid="{00000000-0005-0000-0000-000044010000}"/>
    <cellStyle name="Comma 21 2 2 3" xfId="250" xr:uid="{00000000-0005-0000-0000-000045010000}"/>
    <cellStyle name="Comma 21 2 3" xfId="251" xr:uid="{00000000-0005-0000-0000-000046010000}"/>
    <cellStyle name="Comma 21 2 3 2" xfId="252" xr:uid="{00000000-0005-0000-0000-000047010000}"/>
    <cellStyle name="Comma 21 2 4" xfId="253" xr:uid="{00000000-0005-0000-0000-000048010000}"/>
    <cellStyle name="Comma 21 3" xfId="254" xr:uid="{00000000-0005-0000-0000-000049010000}"/>
    <cellStyle name="Comma 21 3 2" xfId="255" xr:uid="{00000000-0005-0000-0000-00004A010000}"/>
    <cellStyle name="Comma 21 3 2 2" xfId="256" xr:uid="{00000000-0005-0000-0000-00004B010000}"/>
    <cellStyle name="Comma 21 3 3" xfId="257" xr:uid="{00000000-0005-0000-0000-00004C010000}"/>
    <cellStyle name="Comma 21 4" xfId="258" xr:uid="{00000000-0005-0000-0000-00004D010000}"/>
    <cellStyle name="Comma 21 4 2" xfId="259" xr:uid="{00000000-0005-0000-0000-00004E010000}"/>
    <cellStyle name="Comma 21 5" xfId="260" xr:uid="{00000000-0005-0000-0000-00004F010000}"/>
    <cellStyle name="Comma 22" xfId="261" xr:uid="{00000000-0005-0000-0000-000050010000}"/>
    <cellStyle name="Comma 22 2" xfId="262" xr:uid="{00000000-0005-0000-0000-000051010000}"/>
    <cellStyle name="Comma 22 2 2" xfId="263" xr:uid="{00000000-0005-0000-0000-000052010000}"/>
    <cellStyle name="Comma 22 2 2 2" xfId="264" xr:uid="{00000000-0005-0000-0000-000053010000}"/>
    <cellStyle name="Comma 22 2 2 2 2" xfId="265" xr:uid="{00000000-0005-0000-0000-000054010000}"/>
    <cellStyle name="Comma 22 2 2 3" xfId="266" xr:uid="{00000000-0005-0000-0000-000055010000}"/>
    <cellStyle name="Comma 22 2 3" xfId="267" xr:uid="{00000000-0005-0000-0000-000056010000}"/>
    <cellStyle name="Comma 22 2 3 2" xfId="268" xr:uid="{00000000-0005-0000-0000-000057010000}"/>
    <cellStyle name="Comma 22 2 4" xfId="269" xr:uid="{00000000-0005-0000-0000-000058010000}"/>
    <cellStyle name="Comma 22 3" xfId="270" xr:uid="{00000000-0005-0000-0000-000059010000}"/>
    <cellStyle name="Comma 22 3 2" xfId="271" xr:uid="{00000000-0005-0000-0000-00005A010000}"/>
    <cellStyle name="Comma 22 3 2 2" xfId="272" xr:uid="{00000000-0005-0000-0000-00005B010000}"/>
    <cellStyle name="Comma 22 3 3" xfId="273" xr:uid="{00000000-0005-0000-0000-00005C010000}"/>
    <cellStyle name="Comma 22 4" xfId="274" xr:uid="{00000000-0005-0000-0000-00005D010000}"/>
    <cellStyle name="Comma 22 4 2" xfId="275" xr:uid="{00000000-0005-0000-0000-00005E010000}"/>
    <cellStyle name="Comma 22 5" xfId="276" xr:uid="{00000000-0005-0000-0000-00005F010000}"/>
    <cellStyle name="Comma 23" xfId="277" xr:uid="{00000000-0005-0000-0000-000060010000}"/>
    <cellStyle name="Comma 23 2" xfId="278" xr:uid="{00000000-0005-0000-0000-000061010000}"/>
    <cellStyle name="Comma 23 2 2" xfId="279" xr:uid="{00000000-0005-0000-0000-000062010000}"/>
    <cellStyle name="Comma 23 2 2 2" xfId="280" xr:uid="{00000000-0005-0000-0000-000063010000}"/>
    <cellStyle name="Comma 23 2 2 2 2" xfId="281" xr:uid="{00000000-0005-0000-0000-000064010000}"/>
    <cellStyle name="Comma 23 2 2 3" xfId="282" xr:uid="{00000000-0005-0000-0000-000065010000}"/>
    <cellStyle name="Comma 23 2 3" xfId="283" xr:uid="{00000000-0005-0000-0000-000066010000}"/>
    <cellStyle name="Comma 23 2 3 2" xfId="284" xr:uid="{00000000-0005-0000-0000-000067010000}"/>
    <cellStyle name="Comma 23 2 4" xfId="285" xr:uid="{00000000-0005-0000-0000-000068010000}"/>
    <cellStyle name="Comma 23 3" xfId="286" xr:uid="{00000000-0005-0000-0000-000069010000}"/>
    <cellStyle name="Comma 23 3 2" xfId="287" xr:uid="{00000000-0005-0000-0000-00006A010000}"/>
    <cellStyle name="Comma 23 3 2 2" xfId="288" xr:uid="{00000000-0005-0000-0000-00006B010000}"/>
    <cellStyle name="Comma 23 3 3" xfId="289" xr:uid="{00000000-0005-0000-0000-00006C010000}"/>
    <cellStyle name="Comma 23 4" xfId="290" xr:uid="{00000000-0005-0000-0000-00006D010000}"/>
    <cellStyle name="Comma 23 4 2" xfId="291" xr:uid="{00000000-0005-0000-0000-00006E010000}"/>
    <cellStyle name="Comma 23 5" xfId="292" xr:uid="{00000000-0005-0000-0000-00006F010000}"/>
    <cellStyle name="Comma 24" xfId="293" xr:uid="{00000000-0005-0000-0000-000070010000}"/>
    <cellStyle name="Comma 24 2" xfId="294" xr:uid="{00000000-0005-0000-0000-000071010000}"/>
    <cellStyle name="Comma 24 2 2" xfId="295" xr:uid="{00000000-0005-0000-0000-000072010000}"/>
    <cellStyle name="Comma 24 2 2 2" xfId="296" xr:uid="{00000000-0005-0000-0000-000073010000}"/>
    <cellStyle name="Comma 24 2 2 2 2" xfId="297" xr:uid="{00000000-0005-0000-0000-000074010000}"/>
    <cellStyle name="Comma 24 2 2 3" xfId="298" xr:uid="{00000000-0005-0000-0000-000075010000}"/>
    <cellStyle name="Comma 24 2 3" xfId="299" xr:uid="{00000000-0005-0000-0000-000076010000}"/>
    <cellStyle name="Comma 24 2 3 2" xfId="300" xr:uid="{00000000-0005-0000-0000-000077010000}"/>
    <cellStyle name="Comma 24 2 4" xfId="301" xr:uid="{00000000-0005-0000-0000-000078010000}"/>
    <cellStyle name="Comma 24 3" xfId="302" xr:uid="{00000000-0005-0000-0000-000079010000}"/>
    <cellStyle name="Comma 24 3 2" xfId="303" xr:uid="{00000000-0005-0000-0000-00007A010000}"/>
    <cellStyle name="Comma 24 3 2 2" xfId="304" xr:uid="{00000000-0005-0000-0000-00007B010000}"/>
    <cellStyle name="Comma 24 3 3" xfId="305" xr:uid="{00000000-0005-0000-0000-00007C010000}"/>
    <cellStyle name="Comma 24 4" xfId="306" xr:uid="{00000000-0005-0000-0000-00007D010000}"/>
    <cellStyle name="Comma 24 4 2" xfId="307" xr:uid="{00000000-0005-0000-0000-00007E010000}"/>
    <cellStyle name="Comma 24 5" xfId="308" xr:uid="{00000000-0005-0000-0000-00007F010000}"/>
    <cellStyle name="Comma 25" xfId="309" xr:uid="{00000000-0005-0000-0000-000080010000}"/>
    <cellStyle name="Comma 25 2" xfId="310" xr:uid="{00000000-0005-0000-0000-000081010000}"/>
    <cellStyle name="Comma 25 2 2" xfId="311" xr:uid="{00000000-0005-0000-0000-000082010000}"/>
    <cellStyle name="Comma 25 2 2 2" xfId="312" xr:uid="{00000000-0005-0000-0000-000083010000}"/>
    <cellStyle name="Comma 25 2 2 2 2" xfId="313" xr:uid="{00000000-0005-0000-0000-000084010000}"/>
    <cellStyle name="Comma 25 2 2 3" xfId="314" xr:uid="{00000000-0005-0000-0000-000085010000}"/>
    <cellStyle name="Comma 25 2 3" xfId="315" xr:uid="{00000000-0005-0000-0000-000086010000}"/>
    <cellStyle name="Comma 25 2 3 2" xfId="316" xr:uid="{00000000-0005-0000-0000-000087010000}"/>
    <cellStyle name="Comma 25 2 4" xfId="317" xr:uid="{00000000-0005-0000-0000-000088010000}"/>
    <cellStyle name="Comma 25 3" xfId="318" xr:uid="{00000000-0005-0000-0000-000089010000}"/>
    <cellStyle name="Comma 25 3 2" xfId="319" xr:uid="{00000000-0005-0000-0000-00008A010000}"/>
    <cellStyle name="Comma 25 3 2 2" xfId="320" xr:uid="{00000000-0005-0000-0000-00008B010000}"/>
    <cellStyle name="Comma 25 3 3" xfId="321" xr:uid="{00000000-0005-0000-0000-00008C010000}"/>
    <cellStyle name="Comma 25 4" xfId="322" xr:uid="{00000000-0005-0000-0000-00008D010000}"/>
    <cellStyle name="Comma 25 4 2" xfId="323" xr:uid="{00000000-0005-0000-0000-00008E010000}"/>
    <cellStyle name="Comma 25 5" xfId="324" xr:uid="{00000000-0005-0000-0000-00008F010000}"/>
    <cellStyle name="Comma 26" xfId="325" xr:uid="{00000000-0005-0000-0000-000090010000}"/>
    <cellStyle name="Comma 26 2" xfId="326" xr:uid="{00000000-0005-0000-0000-000091010000}"/>
    <cellStyle name="Comma 26 2 2" xfId="327" xr:uid="{00000000-0005-0000-0000-000092010000}"/>
    <cellStyle name="Comma 26 2 2 2" xfId="328" xr:uid="{00000000-0005-0000-0000-000093010000}"/>
    <cellStyle name="Comma 26 2 2 2 2" xfId="329" xr:uid="{00000000-0005-0000-0000-000094010000}"/>
    <cellStyle name="Comma 26 2 2 3" xfId="330" xr:uid="{00000000-0005-0000-0000-000095010000}"/>
    <cellStyle name="Comma 26 2 3" xfId="331" xr:uid="{00000000-0005-0000-0000-000096010000}"/>
    <cellStyle name="Comma 26 2 3 2" xfId="332" xr:uid="{00000000-0005-0000-0000-000097010000}"/>
    <cellStyle name="Comma 26 2 4" xfId="333" xr:uid="{00000000-0005-0000-0000-000098010000}"/>
    <cellStyle name="Comma 26 3" xfId="334" xr:uid="{00000000-0005-0000-0000-000099010000}"/>
    <cellStyle name="Comma 26 3 2" xfId="335" xr:uid="{00000000-0005-0000-0000-00009A010000}"/>
    <cellStyle name="Comma 26 3 2 2" xfId="336" xr:uid="{00000000-0005-0000-0000-00009B010000}"/>
    <cellStyle name="Comma 26 3 3" xfId="337" xr:uid="{00000000-0005-0000-0000-00009C010000}"/>
    <cellStyle name="Comma 26 4" xfId="338" xr:uid="{00000000-0005-0000-0000-00009D010000}"/>
    <cellStyle name="Comma 26 4 2" xfId="339" xr:uid="{00000000-0005-0000-0000-00009E010000}"/>
    <cellStyle name="Comma 26 5" xfId="340" xr:uid="{00000000-0005-0000-0000-00009F010000}"/>
    <cellStyle name="Comma 27" xfId="341" xr:uid="{00000000-0005-0000-0000-0000A0010000}"/>
    <cellStyle name="Comma 27 2" xfId="342" xr:uid="{00000000-0005-0000-0000-0000A1010000}"/>
    <cellStyle name="Comma 27 2 2" xfId="343" xr:uid="{00000000-0005-0000-0000-0000A2010000}"/>
    <cellStyle name="Comma 27 2 2 2" xfId="344" xr:uid="{00000000-0005-0000-0000-0000A3010000}"/>
    <cellStyle name="Comma 27 2 2 2 2" xfId="345" xr:uid="{00000000-0005-0000-0000-0000A4010000}"/>
    <cellStyle name="Comma 27 2 2 3" xfId="346" xr:uid="{00000000-0005-0000-0000-0000A5010000}"/>
    <cellStyle name="Comma 27 2 3" xfId="347" xr:uid="{00000000-0005-0000-0000-0000A6010000}"/>
    <cellStyle name="Comma 27 2 3 2" xfId="348" xr:uid="{00000000-0005-0000-0000-0000A7010000}"/>
    <cellStyle name="Comma 27 2 4" xfId="349" xr:uid="{00000000-0005-0000-0000-0000A8010000}"/>
    <cellStyle name="Comma 27 3" xfId="350" xr:uid="{00000000-0005-0000-0000-0000A9010000}"/>
    <cellStyle name="Comma 27 3 2" xfId="351" xr:uid="{00000000-0005-0000-0000-0000AA010000}"/>
    <cellStyle name="Comma 27 3 2 2" xfId="352" xr:uid="{00000000-0005-0000-0000-0000AB010000}"/>
    <cellStyle name="Comma 27 3 3" xfId="353" xr:uid="{00000000-0005-0000-0000-0000AC010000}"/>
    <cellStyle name="Comma 27 4" xfId="354" xr:uid="{00000000-0005-0000-0000-0000AD010000}"/>
    <cellStyle name="Comma 27 4 2" xfId="355" xr:uid="{00000000-0005-0000-0000-0000AE010000}"/>
    <cellStyle name="Comma 27 5" xfId="356" xr:uid="{00000000-0005-0000-0000-0000AF010000}"/>
    <cellStyle name="Comma 28" xfId="357" xr:uid="{00000000-0005-0000-0000-0000B0010000}"/>
    <cellStyle name="Comma 28 2" xfId="358" xr:uid="{00000000-0005-0000-0000-0000B1010000}"/>
    <cellStyle name="Comma 28 2 2" xfId="359" xr:uid="{00000000-0005-0000-0000-0000B2010000}"/>
    <cellStyle name="Comma 28 2 2 2" xfId="360" xr:uid="{00000000-0005-0000-0000-0000B3010000}"/>
    <cellStyle name="Comma 28 2 2 2 2" xfId="361" xr:uid="{00000000-0005-0000-0000-0000B4010000}"/>
    <cellStyle name="Comma 28 2 2 3" xfId="362" xr:uid="{00000000-0005-0000-0000-0000B5010000}"/>
    <cellStyle name="Comma 28 2 3" xfId="363" xr:uid="{00000000-0005-0000-0000-0000B6010000}"/>
    <cellStyle name="Comma 28 2 3 2" xfId="364" xr:uid="{00000000-0005-0000-0000-0000B7010000}"/>
    <cellStyle name="Comma 28 2 4" xfId="365" xr:uid="{00000000-0005-0000-0000-0000B8010000}"/>
    <cellStyle name="Comma 28 3" xfId="366" xr:uid="{00000000-0005-0000-0000-0000B9010000}"/>
    <cellStyle name="Comma 28 3 2" xfId="367" xr:uid="{00000000-0005-0000-0000-0000BA010000}"/>
    <cellStyle name="Comma 28 3 2 2" xfId="368" xr:uid="{00000000-0005-0000-0000-0000BB010000}"/>
    <cellStyle name="Comma 28 3 3" xfId="369" xr:uid="{00000000-0005-0000-0000-0000BC010000}"/>
    <cellStyle name="Comma 28 4" xfId="370" xr:uid="{00000000-0005-0000-0000-0000BD010000}"/>
    <cellStyle name="Comma 28 4 2" xfId="371" xr:uid="{00000000-0005-0000-0000-0000BE010000}"/>
    <cellStyle name="Comma 28 5" xfId="372" xr:uid="{00000000-0005-0000-0000-0000BF010000}"/>
    <cellStyle name="Comma 29" xfId="373" xr:uid="{00000000-0005-0000-0000-0000C0010000}"/>
    <cellStyle name="Comma 29 2" xfId="374" xr:uid="{00000000-0005-0000-0000-0000C1010000}"/>
    <cellStyle name="Comma 29 2 2" xfId="375" xr:uid="{00000000-0005-0000-0000-0000C2010000}"/>
    <cellStyle name="Comma 29 2 2 2" xfId="376" xr:uid="{00000000-0005-0000-0000-0000C3010000}"/>
    <cellStyle name="Comma 29 2 2 2 2" xfId="377" xr:uid="{00000000-0005-0000-0000-0000C4010000}"/>
    <cellStyle name="Comma 29 2 2 3" xfId="378" xr:uid="{00000000-0005-0000-0000-0000C5010000}"/>
    <cellStyle name="Comma 29 2 3" xfId="379" xr:uid="{00000000-0005-0000-0000-0000C6010000}"/>
    <cellStyle name="Comma 29 2 3 2" xfId="380" xr:uid="{00000000-0005-0000-0000-0000C7010000}"/>
    <cellStyle name="Comma 29 2 4" xfId="381" xr:uid="{00000000-0005-0000-0000-0000C8010000}"/>
    <cellStyle name="Comma 29 3" xfId="382" xr:uid="{00000000-0005-0000-0000-0000C9010000}"/>
    <cellStyle name="Comma 29 3 2" xfId="383" xr:uid="{00000000-0005-0000-0000-0000CA010000}"/>
    <cellStyle name="Comma 29 3 2 2" xfId="384" xr:uid="{00000000-0005-0000-0000-0000CB010000}"/>
    <cellStyle name="Comma 29 3 3" xfId="385" xr:uid="{00000000-0005-0000-0000-0000CC010000}"/>
    <cellStyle name="Comma 29 4" xfId="386" xr:uid="{00000000-0005-0000-0000-0000CD010000}"/>
    <cellStyle name="Comma 29 4 2" xfId="387" xr:uid="{00000000-0005-0000-0000-0000CE010000}"/>
    <cellStyle name="Comma 29 5" xfId="388" xr:uid="{00000000-0005-0000-0000-0000CF010000}"/>
    <cellStyle name="Comma 3" xfId="389" xr:uid="{00000000-0005-0000-0000-0000D0010000}"/>
    <cellStyle name="Comma 3 10" xfId="390" xr:uid="{00000000-0005-0000-0000-0000D1010000}"/>
    <cellStyle name="Comma 3 10 2" xfId="391" xr:uid="{00000000-0005-0000-0000-0000D2010000}"/>
    <cellStyle name="Comma 3 10 2 2" xfId="392" xr:uid="{00000000-0005-0000-0000-0000D3010000}"/>
    <cellStyle name="Comma 3 10 2 2 2" xfId="393" xr:uid="{00000000-0005-0000-0000-0000D4010000}"/>
    <cellStyle name="Comma 3 10 2 3" xfId="394" xr:uid="{00000000-0005-0000-0000-0000D5010000}"/>
    <cellStyle name="Comma 3 10 3" xfId="395" xr:uid="{00000000-0005-0000-0000-0000D6010000}"/>
    <cellStyle name="Comma 3 10 3 2" xfId="396" xr:uid="{00000000-0005-0000-0000-0000D7010000}"/>
    <cellStyle name="Comma 3 10 4" xfId="397" xr:uid="{00000000-0005-0000-0000-0000D8010000}"/>
    <cellStyle name="Comma 3 11" xfId="398" xr:uid="{00000000-0005-0000-0000-0000D9010000}"/>
    <cellStyle name="Comma 3 11 2" xfId="399" xr:uid="{00000000-0005-0000-0000-0000DA010000}"/>
    <cellStyle name="Comma 3 11 2 2" xfId="400" xr:uid="{00000000-0005-0000-0000-0000DB010000}"/>
    <cellStyle name="Comma 3 11 2 2 2" xfId="401" xr:uid="{00000000-0005-0000-0000-0000DC010000}"/>
    <cellStyle name="Comma 3 11 2 3" xfId="402" xr:uid="{00000000-0005-0000-0000-0000DD010000}"/>
    <cellStyle name="Comma 3 11 3" xfId="403" xr:uid="{00000000-0005-0000-0000-0000DE010000}"/>
    <cellStyle name="Comma 3 11 3 2" xfId="404" xr:uid="{00000000-0005-0000-0000-0000DF010000}"/>
    <cellStyle name="Comma 3 11 4" xfId="405" xr:uid="{00000000-0005-0000-0000-0000E0010000}"/>
    <cellStyle name="Comma 3 12" xfId="406" xr:uid="{00000000-0005-0000-0000-0000E1010000}"/>
    <cellStyle name="Comma 3 12 2" xfId="407" xr:uid="{00000000-0005-0000-0000-0000E2010000}"/>
    <cellStyle name="Comma 3 12 2 2" xfId="408" xr:uid="{00000000-0005-0000-0000-0000E3010000}"/>
    <cellStyle name="Comma 3 12 2 2 2" xfId="409" xr:uid="{00000000-0005-0000-0000-0000E4010000}"/>
    <cellStyle name="Comma 3 12 2 3" xfId="410" xr:uid="{00000000-0005-0000-0000-0000E5010000}"/>
    <cellStyle name="Comma 3 12 3" xfId="411" xr:uid="{00000000-0005-0000-0000-0000E6010000}"/>
    <cellStyle name="Comma 3 12 3 2" xfId="412" xr:uid="{00000000-0005-0000-0000-0000E7010000}"/>
    <cellStyle name="Comma 3 12 4" xfId="413" xr:uid="{00000000-0005-0000-0000-0000E8010000}"/>
    <cellStyle name="Comma 3 13" xfId="414" xr:uid="{00000000-0005-0000-0000-0000E9010000}"/>
    <cellStyle name="Comma 3 13 2" xfId="415" xr:uid="{00000000-0005-0000-0000-0000EA010000}"/>
    <cellStyle name="Comma 3 13 2 2" xfId="416" xr:uid="{00000000-0005-0000-0000-0000EB010000}"/>
    <cellStyle name="Comma 3 13 2 2 2" xfId="417" xr:uid="{00000000-0005-0000-0000-0000EC010000}"/>
    <cellStyle name="Comma 3 13 2 3" xfId="418" xr:uid="{00000000-0005-0000-0000-0000ED010000}"/>
    <cellStyle name="Comma 3 13 3" xfId="419" xr:uid="{00000000-0005-0000-0000-0000EE010000}"/>
    <cellStyle name="Comma 3 13 3 2" xfId="420" xr:uid="{00000000-0005-0000-0000-0000EF010000}"/>
    <cellStyle name="Comma 3 13 4" xfId="421" xr:uid="{00000000-0005-0000-0000-0000F0010000}"/>
    <cellStyle name="Comma 3 14" xfId="422" xr:uid="{00000000-0005-0000-0000-0000F1010000}"/>
    <cellStyle name="Comma 3 14 2" xfId="423" xr:uid="{00000000-0005-0000-0000-0000F2010000}"/>
    <cellStyle name="Comma 3 14 2 2" xfId="424" xr:uid="{00000000-0005-0000-0000-0000F3010000}"/>
    <cellStyle name="Comma 3 14 3" xfId="425" xr:uid="{00000000-0005-0000-0000-0000F4010000}"/>
    <cellStyle name="Comma 3 15" xfId="426" xr:uid="{00000000-0005-0000-0000-0000F5010000}"/>
    <cellStyle name="Comma 3 15 2" xfId="427" xr:uid="{00000000-0005-0000-0000-0000F6010000}"/>
    <cellStyle name="Comma 3 15 2 2" xfId="428" xr:uid="{00000000-0005-0000-0000-0000F7010000}"/>
    <cellStyle name="Comma 3 15 3" xfId="429" xr:uid="{00000000-0005-0000-0000-0000F8010000}"/>
    <cellStyle name="Comma 3 16" xfId="430" xr:uid="{00000000-0005-0000-0000-0000F9010000}"/>
    <cellStyle name="Comma 3 16 2" xfId="431" xr:uid="{00000000-0005-0000-0000-0000FA010000}"/>
    <cellStyle name="Comma 3 17" xfId="432" xr:uid="{00000000-0005-0000-0000-0000FB010000}"/>
    <cellStyle name="Comma 3 17 2" xfId="433" xr:uid="{00000000-0005-0000-0000-0000FC010000}"/>
    <cellStyle name="Comma 3 18" xfId="434" xr:uid="{00000000-0005-0000-0000-0000FD010000}"/>
    <cellStyle name="Comma 3 19" xfId="435" xr:uid="{00000000-0005-0000-0000-0000FE010000}"/>
    <cellStyle name="Comma 3 2" xfId="436" xr:uid="{00000000-0005-0000-0000-0000FF010000}"/>
    <cellStyle name="Comma 3 2 2" xfId="437" xr:uid="{00000000-0005-0000-0000-000000020000}"/>
    <cellStyle name="Comma 3 2 2 2" xfId="438" xr:uid="{00000000-0005-0000-0000-000001020000}"/>
    <cellStyle name="Comma 3 2 2 2 2" xfId="439" xr:uid="{00000000-0005-0000-0000-000002020000}"/>
    <cellStyle name="Comma 3 2 2 2 2 2" xfId="440" xr:uid="{00000000-0005-0000-0000-000003020000}"/>
    <cellStyle name="Comma 3 2 2 2 2 2 2" xfId="441" xr:uid="{00000000-0005-0000-0000-000004020000}"/>
    <cellStyle name="Comma 3 2 2 2 2 3" xfId="442" xr:uid="{00000000-0005-0000-0000-000005020000}"/>
    <cellStyle name="Comma 3 2 2 2 3" xfId="443" xr:uid="{00000000-0005-0000-0000-000006020000}"/>
    <cellStyle name="Comma 3 2 2 2 3 2" xfId="444" xr:uid="{00000000-0005-0000-0000-000007020000}"/>
    <cellStyle name="Comma 3 2 2 2 4" xfId="445" xr:uid="{00000000-0005-0000-0000-000008020000}"/>
    <cellStyle name="Comma 3 2 2 3" xfId="446" xr:uid="{00000000-0005-0000-0000-000009020000}"/>
    <cellStyle name="Comma 3 2 2 3 2" xfId="447" xr:uid="{00000000-0005-0000-0000-00000A020000}"/>
    <cellStyle name="Comma 3 2 2 3 2 2" xfId="448" xr:uid="{00000000-0005-0000-0000-00000B020000}"/>
    <cellStyle name="Comma 3 2 2 3 3" xfId="449" xr:uid="{00000000-0005-0000-0000-00000C020000}"/>
    <cellStyle name="Comma 3 2 2 4" xfId="450" xr:uid="{00000000-0005-0000-0000-00000D020000}"/>
    <cellStyle name="Comma 3 2 2 4 2" xfId="451" xr:uid="{00000000-0005-0000-0000-00000E020000}"/>
    <cellStyle name="Comma 3 2 2 5" xfId="452" xr:uid="{00000000-0005-0000-0000-00000F020000}"/>
    <cellStyle name="Comma 3 2 3" xfId="453" xr:uid="{00000000-0005-0000-0000-000010020000}"/>
    <cellStyle name="Comma 3 2 3 2" xfId="454" xr:uid="{00000000-0005-0000-0000-000011020000}"/>
    <cellStyle name="Comma 3 2 3 2 2" xfId="455" xr:uid="{00000000-0005-0000-0000-000012020000}"/>
    <cellStyle name="Comma 3 2 3 2 2 2" xfId="456" xr:uid="{00000000-0005-0000-0000-000013020000}"/>
    <cellStyle name="Comma 3 2 3 2 3" xfId="457" xr:uid="{00000000-0005-0000-0000-000014020000}"/>
    <cellStyle name="Comma 3 2 3 3" xfId="458" xr:uid="{00000000-0005-0000-0000-000015020000}"/>
    <cellStyle name="Comma 3 2 3 3 2" xfId="459" xr:uid="{00000000-0005-0000-0000-000016020000}"/>
    <cellStyle name="Comma 3 2 3 4" xfId="460" xr:uid="{00000000-0005-0000-0000-000017020000}"/>
    <cellStyle name="Comma 3 2 4" xfId="461" xr:uid="{00000000-0005-0000-0000-000018020000}"/>
    <cellStyle name="Comma 3 2 4 2" xfId="462" xr:uid="{00000000-0005-0000-0000-000019020000}"/>
    <cellStyle name="Comma 3 2 4 2 2" xfId="463" xr:uid="{00000000-0005-0000-0000-00001A020000}"/>
    <cellStyle name="Comma 3 2 4 3" xfId="464" xr:uid="{00000000-0005-0000-0000-00001B020000}"/>
    <cellStyle name="Comma 3 2 5" xfId="465" xr:uid="{00000000-0005-0000-0000-00001C020000}"/>
    <cellStyle name="Comma 3 2 5 2" xfId="466" xr:uid="{00000000-0005-0000-0000-00001D020000}"/>
    <cellStyle name="Comma 3 2 6" xfId="467" xr:uid="{00000000-0005-0000-0000-00001E020000}"/>
    <cellStyle name="Comma 3 3" xfId="468" xr:uid="{00000000-0005-0000-0000-00001F020000}"/>
    <cellStyle name="Comma 3 3 2" xfId="469" xr:uid="{00000000-0005-0000-0000-000020020000}"/>
    <cellStyle name="Comma 3 3 2 2" xfId="470" xr:uid="{00000000-0005-0000-0000-000021020000}"/>
    <cellStyle name="Comma 3 3 2 2 2" xfId="471" xr:uid="{00000000-0005-0000-0000-000022020000}"/>
    <cellStyle name="Comma 3 3 2 2 2 2" xfId="472" xr:uid="{00000000-0005-0000-0000-000023020000}"/>
    <cellStyle name="Comma 3 3 2 2 3" xfId="473" xr:uid="{00000000-0005-0000-0000-000024020000}"/>
    <cellStyle name="Comma 3 3 2 3" xfId="474" xr:uid="{00000000-0005-0000-0000-000025020000}"/>
    <cellStyle name="Comma 3 3 2 3 2" xfId="475" xr:uid="{00000000-0005-0000-0000-000026020000}"/>
    <cellStyle name="Comma 3 3 2 4" xfId="476" xr:uid="{00000000-0005-0000-0000-000027020000}"/>
    <cellStyle name="Comma 3 3 3" xfId="477" xr:uid="{00000000-0005-0000-0000-000028020000}"/>
    <cellStyle name="Comma 3 3 3 2" xfId="478" xr:uid="{00000000-0005-0000-0000-000029020000}"/>
    <cellStyle name="Comma 3 3 3 2 2" xfId="479" xr:uid="{00000000-0005-0000-0000-00002A020000}"/>
    <cellStyle name="Comma 3 3 3 3" xfId="480" xr:uid="{00000000-0005-0000-0000-00002B020000}"/>
    <cellStyle name="Comma 3 3 4" xfId="481" xr:uid="{00000000-0005-0000-0000-00002C020000}"/>
    <cellStyle name="Comma 3 3 4 2" xfId="482" xr:uid="{00000000-0005-0000-0000-00002D020000}"/>
    <cellStyle name="Comma 3 3 5" xfId="483" xr:uid="{00000000-0005-0000-0000-00002E020000}"/>
    <cellStyle name="Comma 3 4" xfId="484" xr:uid="{00000000-0005-0000-0000-00002F020000}"/>
    <cellStyle name="Comma 3 4 2" xfId="485" xr:uid="{00000000-0005-0000-0000-000030020000}"/>
    <cellStyle name="Comma 3 4 2 2" xfId="486" xr:uid="{00000000-0005-0000-0000-000031020000}"/>
    <cellStyle name="Comma 3 4 2 2 2" xfId="487" xr:uid="{00000000-0005-0000-0000-000032020000}"/>
    <cellStyle name="Comma 3 4 2 2 2 2" xfId="488" xr:uid="{00000000-0005-0000-0000-000033020000}"/>
    <cellStyle name="Comma 3 4 2 2 3" xfId="489" xr:uid="{00000000-0005-0000-0000-000034020000}"/>
    <cellStyle name="Comma 3 4 2 3" xfId="490" xr:uid="{00000000-0005-0000-0000-000035020000}"/>
    <cellStyle name="Comma 3 4 2 3 2" xfId="491" xr:uid="{00000000-0005-0000-0000-000036020000}"/>
    <cellStyle name="Comma 3 4 2 4" xfId="492" xr:uid="{00000000-0005-0000-0000-000037020000}"/>
    <cellStyle name="Comma 3 4 3" xfId="493" xr:uid="{00000000-0005-0000-0000-000038020000}"/>
    <cellStyle name="Comma 3 4 3 2" xfId="494" xr:uid="{00000000-0005-0000-0000-000039020000}"/>
    <cellStyle name="Comma 3 4 3 2 2" xfId="495" xr:uid="{00000000-0005-0000-0000-00003A020000}"/>
    <cellStyle name="Comma 3 4 3 3" xfId="496" xr:uid="{00000000-0005-0000-0000-00003B020000}"/>
    <cellStyle name="Comma 3 4 4" xfId="497" xr:uid="{00000000-0005-0000-0000-00003C020000}"/>
    <cellStyle name="Comma 3 4 4 2" xfId="498" xr:uid="{00000000-0005-0000-0000-00003D020000}"/>
    <cellStyle name="Comma 3 4 5" xfId="499" xr:uid="{00000000-0005-0000-0000-00003E020000}"/>
    <cellStyle name="Comma 3 5" xfId="500" xr:uid="{00000000-0005-0000-0000-00003F020000}"/>
    <cellStyle name="Comma 3 5 2" xfId="501" xr:uid="{00000000-0005-0000-0000-000040020000}"/>
    <cellStyle name="Comma 3 5 2 2" xfId="502" xr:uid="{00000000-0005-0000-0000-000041020000}"/>
    <cellStyle name="Comma 3 5 2 2 2" xfId="503" xr:uid="{00000000-0005-0000-0000-000042020000}"/>
    <cellStyle name="Comma 3 5 2 2 2 2" xfId="504" xr:uid="{00000000-0005-0000-0000-000043020000}"/>
    <cellStyle name="Comma 3 5 2 2 3" xfId="505" xr:uid="{00000000-0005-0000-0000-000044020000}"/>
    <cellStyle name="Comma 3 5 2 3" xfId="506" xr:uid="{00000000-0005-0000-0000-000045020000}"/>
    <cellStyle name="Comma 3 5 2 3 2" xfId="507" xr:uid="{00000000-0005-0000-0000-000046020000}"/>
    <cellStyle name="Comma 3 5 2 4" xfId="508" xr:uid="{00000000-0005-0000-0000-000047020000}"/>
    <cellStyle name="Comma 3 5 3" xfId="509" xr:uid="{00000000-0005-0000-0000-000048020000}"/>
    <cellStyle name="Comma 3 5 3 2" xfId="510" xr:uid="{00000000-0005-0000-0000-000049020000}"/>
    <cellStyle name="Comma 3 5 3 2 2" xfId="511" xr:uid="{00000000-0005-0000-0000-00004A020000}"/>
    <cellStyle name="Comma 3 5 3 3" xfId="512" xr:uid="{00000000-0005-0000-0000-00004B020000}"/>
    <cellStyle name="Comma 3 5 4" xfId="513" xr:uid="{00000000-0005-0000-0000-00004C020000}"/>
    <cellStyle name="Comma 3 5 4 2" xfId="514" xr:uid="{00000000-0005-0000-0000-00004D020000}"/>
    <cellStyle name="Comma 3 5 5" xfId="515" xr:uid="{00000000-0005-0000-0000-00004E020000}"/>
    <cellStyle name="Comma 3 6" xfId="516" xr:uid="{00000000-0005-0000-0000-00004F020000}"/>
    <cellStyle name="Comma 3 6 2" xfId="517" xr:uid="{00000000-0005-0000-0000-000050020000}"/>
    <cellStyle name="Comma 3 6 2 2" xfId="518" xr:uid="{00000000-0005-0000-0000-000051020000}"/>
    <cellStyle name="Comma 3 6 2 2 2" xfId="519" xr:uid="{00000000-0005-0000-0000-000052020000}"/>
    <cellStyle name="Comma 3 6 2 2 2 2" xfId="520" xr:uid="{00000000-0005-0000-0000-000053020000}"/>
    <cellStyle name="Comma 3 6 2 2 3" xfId="521" xr:uid="{00000000-0005-0000-0000-000054020000}"/>
    <cellStyle name="Comma 3 6 2 3" xfId="522" xr:uid="{00000000-0005-0000-0000-000055020000}"/>
    <cellStyle name="Comma 3 6 2 3 2" xfId="523" xr:uid="{00000000-0005-0000-0000-000056020000}"/>
    <cellStyle name="Comma 3 6 2 4" xfId="524" xr:uid="{00000000-0005-0000-0000-000057020000}"/>
    <cellStyle name="Comma 3 6 3" xfId="525" xr:uid="{00000000-0005-0000-0000-000058020000}"/>
    <cellStyle name="Comma 3 6 3 2" xfId="526" xr:uid="{00000000-0005-0000-0000-000059020000}"/>
    <cellStyle name="Comma 3 6 3 2 2" xfId="527" xr:uid="{00000000-0005-0000-0000-00005A020000}"/>
    <cellStyle name="Comma 3 6 3 3" xfId="528" xr:uid="{00000000-0005-0000-0000-00005B020000}"/>
    <cellStyle name="Comma 3 6 4" xfId="529" xr:uid="{00000000-0005-0000-0000-00005C020000}"/>
    <cellStyle name="Comma 3 6 4 2" xfId="530" xr:uid="{00000000-0005-0000-0000-00005D020000}"/>
    <cellStyle name="Comma 3 6 5" xfId="531" xr:uid="{00000000-0005-0000-0000-00005E020000}"/>
    <cellStyle name="Comma 3 7" xfId="532" xr:uid="{00000000-0005-0000-0000-00005F020000}"/>
    <cellStyle name="Comma 3 7 2" xfId="533" xr:uid="{00000000-0005-0000-0000-000060020000}"/>
    <cellStyle name="Comma 3 7 2 2" xfId="534" xr:uid="{00000000-0005-0000-0000-000061020000}"/>
    <cellStyle name="Comma 3 7 2 2 2" xfId="535" xr:uid="{00000000-0005-0000-0000-000062020000}"/>
    <cellStyle name="Comma 3 7 2 2 2 2" xfId="536" xr:uid="{00000000-0005-0000-0000-000063020000}"/>
    <cellStyle name="Comma 3 7 2 2 3" xfId="537" xr:uid="{00000000-0005-0000-0000-000064020000}"/>
    <cellStyle name="Comma 3 7 2 3" xfId="538" xr:uid="{00000000-0005-0000-0000-000065020000}"/>
    <cellStyle name="Comma 3 7 2 3 2" xfId="539" xr:uid="{00000000-0005-0000-0000-000066020000}"/>
    <cellStyle name="Comma 3 7 2 4" xfId="540" xr:uid="{00000000-0005-0000-0000-000067020000}"/>
    <cellStyle name="Comma 3 7 3" xfId="541" xr:uid="{00000000-0005-0000-0000-000068020000}"/>
    <cellStyle name="Comma 3 7 3 2" xfId="542" xr:uid="{00000000-0005-0000-0000-000069020000}"/>
    <cellStyle name="Comma 3 7 3 2 2" xfId="543" xr:uid="{00000000-0005-0000-0000-00006A020000}"/>
    <cellStyle name="Comma 3 7 3 3" xfId="544" xr:uid="{00000000-0005-0000-0000-00006B020000}"/>
    <cellStyle name="Comma 3 7 4" xfId="545" xr:uid="{00000000-0005-0000-0000-00006C020000}"/>
    <cellStyle name="Comma 3 7 4 2" xfId="546" xr:uid="{00000000-0005-0000-0000-00006D020000}"/>
    <cellStyle name="Comma 3 7 5" xfId="547" xr:uid="{00000000-0005-0000-0000-00006E020000}"/>
    <cellStyle name="Comma 3 8" xfId="548" xr:uid="{00000000-0005-0000-0000-00006F020000}"/>
    <cellStyle name="Comma 3 8 2" xfId="549" xr:uid="{00000000-0005-0000-0000-000070020000}"/>
    <cellStyle name="Comma 3 8 2 2" xfId="550" xr:uid="{00000000-0005-0000-0000-000071020000}"/>
    <cellStyle name="Comma 3 8 2 2 2" xfId="551" xr:uid="{00000000-0005-0000-0000-000072020000}"/>
    <cellStyle name="Comma 3 8 2 3" xfId="552" xr:uid="{00000000-0005-0000-0000-000073020000}"/>
    <cellStyle name="Comma 3 8 3" xfId="553" xr:uid="{00000000-0005-0000-0000-000074020000}"/>
    <cellStyle name="Comma 3 8 3 2" xfId="554" xr:uid="{00000000-0005-0000-0000-000075020000}"/>
    <cellStyle name="Comma 3 8 4" xfId="555" xr:uid="{00000000-0005-0000-0000-000076020000}"/>
    <cellStyle name="Comma 3 9" xfId="556" xr:uid="{00000000-0005-0000-0000-000077020000}"/>
    <cellStyle name="Comma 3 9 2" xfId="557" xr:uid="{00000000-0005-0000-0000-000078020000}"/>
    <cellStyle name="Comma 3 9 2 2" xfId="558" xr:uid="{00000000-0005-0000-0000-000079020000}"/>
    <cellStyle name="Comma 3 9 2 2 2" xfId="559" xr:uid="{00000000-0005-0000-0000-00007A020000}"/>
    <cellStyle name="Comma 3 9 2 3" xfId="560" xr:uid="{00000000-0005-0000-0000-00007B020000}"/>
    <cellStyle name="Comma 3 9 3" xfId="561" xr:uid="{00000000-0005-0000-0000-00007C020000}"/>
    <cellStyle name="Comma 3 9 3 2" xfId="562" xr:uid="{00000000-0005-0000-0000-00007D020000}"/>
    <cellStyle name="Comma 3 9 4" xfId="563" xr:uid="{00000000-0005-0000-0000-00007E020000}"/>
    <cellStyle name="Comma 30" xfId="564" xr:uid="{00000000-0005-0000-0000-00007F020000}"/>
    <cellStyle name="Comma 30 2" xfId="565" xr:uid="{00000000-0005-0000-0000-000080020000}"/>
    <cellStyle name="Comma 30 2 2" xfId="566" xr:uid="{00000000-0005-0000-0000-000081020000}"/>
    <cellStyle name="Comma 30 2 2 2" xfId="567" xr:uid="{00000000-0005-0000-0000-000082020000}"/>
    <cellStyle name="Comma 30 2 2 2 2" xfId="568" xr:uid="{00000000-0005-0000-0000-000083020000}"/>
    <cellStyle name="Comma 30 2 2 3" xfId="569" xr:uid="{00000000-0005-0000-0000-000084020000}"/>
    <cellStyle name="Comma 30 2 3" xfId="570" xr:uid="{00000000-0005-0000-0000-000085020000}"/>
    <cellStyle name="Comma 30 2 3 2" xfId="571" xr:uid="{00000000-0005-0000-0000-000086020000}"/>
    <cellStyle name="Comma 30 2 4" xfId="572" xr:uid="{00000000-0005-0000-0000-000087020000}"/>
    <cellStyle name="Comma 30 3" xfId="573" xr:uid="{00000000-0005-0000-0000-000088020000}"/>
    <cellStyle name="Comma 30 3 2" xfId="574" xr:uid="{00000000-0005-0000-0000-000089020000}"/>
    <cellStyle name="Comma 30 3 2 2" xfId="575" xr:uid="{00000000-0005-0000-0000-00008A020000}"/>
    <cellStyle name="Comma 30 3 3" xfId="576" xr:uid="{00000000-0005-0000-0000-00008B020000}"/>
    <cellStyle name="Comma 30 4" xfId="577" xr:uid="{00000000-0005-0000-0000-00008C020000}"/>
    <cellStyle name="Comma 30 4 2" xfId="578" xr:uid="{00000000-0005-0000-0000-00008D020000}"/>
    <cellStyle name="Comma 30 5" xfId="579" xr:uid="{00000000-0005-0000-0000-00008E020000}"/>
    <cellStyle name="Comma 31" xfId="580" xr:uid="{00000000-0005-0000-0000-00008F020000}"/>
    <cellStyle name="Comma 31 2" xfId="581" xr:uid="{00000000-0005-0000-0000-000090020000}"/>
    <cellStyle name="Comma 31 2 2" xfId="582" xr:uid="{00000000-0005-0000-0000-000091020000}"/>
    <cellStyle name="Comma 31 2 2 2" xfId="583" xr:uid="{00000000-0005-0000-0000-000092020000}"/>
    <cellStyle name="Comma 31 2 2 2 2" xfId="584" xr:uid="{00000000-0005-0000-0000-000093020000}"/>
    <cellStyle name="Comma 31 2 2 3" xfId="585" xr:uid="{00000000-0005-0000-0000-000094020000}"/>
    <cellStyle name="Comma 31 2 3" xfId="586" xr:uid="{00000000-0005-0000-0000-000095020000}"/>
    <cellStyle name="Comma 31 2 3 2" xfId="587" xr:uid="{00000000-0005-0000-0000-000096020000}"/>
    <cellStyle name="Comma 31 2 4" xfId="588" xr:uid="{00000000-0005-0000-0000-000097020000}"/>
    <cellStyle name="Comma 31 3" xfId="589" xr:uid="{00000000-0005-0000-0000-000098020000}"/>
    <cellStyle name="Comma 31 3 2" xfId="590" xr:uid="{00000000-0005-0000-0000-000099020000}"/>
    <cellStyle name="Comma 31 3 2 2" xfId="591" xr:uid="{00000000-0005-0000-0000-00009A020000}"/>
    <cellStyle name="Comma 31 3 3" xfId="592" xr:uid="{00000000-0005-0000-0000-00009B020000}"/>
    <cellStyle name="Comma 31 4" xfId="593" xr:uid="{00000000-0005-0000-0000-00009C020000}"/>
    <cellStyle name="Comma 31 4 2" xfId="594" xr:uid="{00000000-0005-0000-0000-00009D020000}"/>
    <cellStyle name="Comma 31 5" xfId="595" xr:uid="{00000000-0005-0000-0000-00009E020000}"/>
    <cellStyle name="Comma 32" xfId="596" xr:uid="{00000000-0005-0000-0000-00009F020000}"/>
    <cellStyle name="Comma 32 2" xfId="597" xr:uid="{00000000-0005-0000-0000-0000A0020000}"/>
    <cellStyle name="Comma 32 2 2" xfId="598" xr:uid="{00000000-0005-0000-0000-0000A1020000}"/>
    <cellStyle name="Comma 32 2 2 2" xfId="599" xr:uid="{00000000-0005-0000-0000-0000A2020000}"/>
    <cellStyle name="Comma 32 2 2 2 2" xfId="600" xr:uid="{00000000-0005-0000-0000-0000A3020000}"/>
    <cellStyle name="Comma 32 2 2 3" xfId="601" xr:uid="{00000000-0005-0000-0000-0000A4020000}"/>
    <cellStyle name="Comma 32 2 3" xfId="602" xr:uid="{00000000-0005-0000-0000-0000A5020000}"/>
    <cellStyle name="Comma 32 2 3 2" xfId="603" xr:uid="{00000000-0005-0000-0000-0000A6020000}"/>
    <cellStyle name="Comma 32 2 4" xfId="604" xr:uid="{00000000-0005-0000-0000-0000A7020000}"/>
    <cellStyle name="Comma 32 3" xfId="605" xr:uid="{00000000-0005-0000-0000-0000A8020000}"/>
    <cellStyle name="Comma 32 3 2" xfId="606" xr:uid="{00000000-0005-0000-0000-0000A9020000}"/>
    <cellStyle name="Comma 32 3 2 2" xfId="607" xr:uid="{00000000-0005-0000-0000-0000AA020000}"/>
    <cellStyle name="Comma 32 3 3" xfId="608" xr:uid="{00000000-0005-0000-0000-0000AB020000}"/>
    <cellStyle name="Comma 32 4" xfId="609" xr:uid="{00000000-0005-0000-0000-0000AC020000}"/>
    <cellStyle name="Comma 32 4 2" xfId="610" xr:uid="{00000000-0005-0000-0000-0000AD020000}"/>
    <cellStyle name="Comma 32 5" xfId="611" xr:uid="{00000000-0005-0000-0000-0000AE020000}"/>
    <cellStyle name="Comma 33" xfId="612" xr:uid="{00000000-0005-0000-0000-0000AF020000}"/>
    <cellStyle name="Comma 33 2" xfId="613" xr:uid="{00000000-0005-0000-0000-0000B0020000}"/>
    <cellStyle name="Comma 33 2 2" xfId="614" xr:uid="{00000000-0005-0000-0000-0000B1020000}"/>
    <cellStyle name="Comma 33 2 2 2" xfId="615" xr:uid="{00000000-0005-0000-0000-0000B2020000}"/>
    <cellStyle name="Comma 33 2 2 2 2" xfId="616" xr:uid="{00000000-0005-0000-0000-0000B3020000}"/>
    <cellStyle name="Comma 33 2 2 3" xfId="617" xr:uid="{00000000-0005-0000-0000-0000B4020000}"/>
    <cellStyle name="Comma 33 2 3" xfId="618" xr:uid="{00000000-0005-0000-0000-0000B5020000}"/>
    <cellStyle name="Comma 33 2 3 2" xfId="619" xr:uid="{00000000-0005-0000-0000-0000B6020000}"/>
    <cellStyle name="Comma 33 2 4" xfId="620" xr:uid="{00000000-0005-0000-0000-0000B7020000}"/>
    <cellStyle name="Comma 33 3" xfId="621" xr:uid="{00000000-0005-0000-0000-0000B8020000}"/>
    <cellStyle name="Comma 33 3 2" xfId="622" xr:uid="{00000000-0005-0000-0000-0000B9020000}"/>
    <cellStyle name="Comma 33 3 2 2" xfId="623" xr:uid="{00000000-0005-0000-0000-0000BA020000}"/>
    <cellStyle name="Comma 33 3 3" xfId="624" xr:uid="{00000000-0005-0000-0000-0000BB020000}"/>
    <cellStyle name="Comma 33 4" xfId="625" xr:uid="{00000000-0005-0000-0000-0000BC020000}"/>
    <cellStyle name="Comma 33 4 2" xfId="626" xr:uid="{00000000-0005-0000-0000-0000BD020000}"/>
    <cellStyle name="Comma 33 5" xfId="627" xr:uid="{00000000-0005-0000-0000-0000BE020000}"/>
    <cellStyle name="Comma 34" xfId="628" xr:uid="{00000000-0005-0000-0000-0000BF020000}"/>
    <cellStyle name="Comma 34 2" xfId="629" xr:uid="{00000000-0005-0000-0000-0000C0020000}"/>
    <cellStyle name="Comma 34 2 2" xfId="630" xr:uid="{00000000-0005-0000-0000-0000C1020000}"/>
    <cellStyle name="Comma 34 2 2 2" xfId="631" xr:uid="{00000000-0005-0000-0000-0000C2020000}"/>
    <cellStyle name="Comma 34 2 2 2 2" xfId="632" xr:uid="{00000000-0005-0000-0000-0000C3020000}"/>
    <cellStyle name="Comma 34 2 2 3" xfId="633" xr:uid="{00000000-0005-0000-0000-0000C4020000}"/>
    <cellStyle name="Comma 34 2 3" xfId="634" xr:uid="{00000000-0005-0000-0000-0000C5020000}"/>
    <cellStyle name="Comma 34 2 3 2" xfId="635" xr:uid="{00000000-0005-0000-0000-0000C6020000}"/>
    <cellStyle name="Comma 34 2 4" xfId="636" xr:uid="{00000000-0005-0000-0000-0000C7020000}"/>
    <cellStyle name="Comma 34 3" xfId="637" xr:uid="{00000000-0005-0000-0000-0000C8020000}"/>
    <cellStyle name="Comma 34 3 2" xfId="638" xr:uid="{00000000-0005-0000-0000-0000C9020000}"/>
    <cellStyle name="Comma 34 3 2 2" xfId="639" xr:uid="{00000000-0005-0000-0000-0000CA020000}"/>
    <cellStyle name="Comma 34 3 3" xfId="640" xr:uid="{00000000-0005-0000-0000-0000CB020000}"/>
    <cellStyle name="Comma 34 4" xfId="641" xr:uid="{00000000-0005-0000-0000-0000CC020000}"/>
    <cellStyle name="Comma 34 4 2" xfId="642" xr:uid="{00000000-0005-0000-0000-0000CD020000}"/>
    <cellStyle name="Comma 34 5" xfId="643" xr:uid="{00000000-0005-0000-0000-0000CE020000}"/>
    <cellStyle name="Comma 35" xfId="644" xr:uid="{00000000-0005-0000-0000-0000CF020000}"/>
    <cellStyle name="Comma 35 2" xfId="645" xr:uid="{00000000-0005-0000-0000-0000D0020000}"/>
    <cellStyle name="Comma 35 2 2" xfId="646" xr:uid="{00000000-0005-0000-0000-0000D1020000}"/>
    <cellStyle name="Comma 35 2 2 2" xfId="647" xr:uid="{00000000-0005-0000-0000-0000D2020000}"/>
    <cellStyle name="Comma 35 2 2 2 2" xfId="648" xr:uid="{00000000-0005-0000-0000-0000D3020000}"/>
    <cellStyle name="Comma 35 2 2 3" xfId="649" xr:uid="{00000000-0005-0000-0000-0000D4020000}"/>
    <cellStyle name="Comma 35 2 3" xfId="650" xr:uid="{00000000-0005-0000-0000-0000D5020000}"/>
    <cellStyle name="Comma 35 2 3 2" xfId="651" xr:uid="{00000000-0005-0000-0000-0000D6020000}"/>
    <cellStyle name="Comma 35 2 4" xfId="652" xr:uid="{00000000-0005-0000-0000-0000D7020000}"/>
    <cellStyle name="Comma 35 3" xfId="653" xr:uid="{00000000-0005-0000-0000-0000D8020000}"/>
    <cellStyle name="Comma 35 3 2" xfId="654" xr:uid="{00000000-0005-0000-0000-0000D9020000}"/>
    <cellStyle name="Comma 35 3 2 2" xfId="655" xr:uid="{00000000-0005-0000-0000-0000DA020000}"/>
    <cellStyle name="Comma 35 3 3" xfId="656" xr:uid="{00000000-0005-0000-0000-0000DB020000}"/>
    <cellStyle name="Comma 35 4" xfId="657" xr:uid="{00000000-0005-0000-0000-0000DC020000}"/>
    <cellStyle name="Comma 35 4 2" xfId="658" xr:uid="{00000000-0005-0000-0000-0000DD020000}"/>
    <cellStyle name="Comma 35 5" xfId="659" xr:uid="{00000000-0005-0000-0000-0000DE020000}"/>
    <cellStyle name="Comma 36" xfId="660" xr:uid="{00000000-0005-0000-0000-0000DF020000}"/>
    <cellStyle name="Comma 36 2" xfId="661" xr:uid="{00000000-0005-0000-0000-0000E0020000}"/>
    <cellStyle name="Comma 36 2 2" xfId="662" xr:uid="{00000000-0005-0000-0000-0000E1020000}"/>
    <cellStyle name="Comma 36 2 2 2" xfId="663" xr:uid="{00000000-0005-0000-0000-0000E2020000}"/>
    <cellStyle name="Comma 36 2 2 2 2" xfId="664" xr:uid="{00000000-0005-0000-0000-0000E3020000}"/>
    <cellStyle name="Comma 36 2 2 3" xfId="665" xr:uid="{00000000-0005-0000-0000-0000E4020000}"/>
    <cellStyle name="Comma 36 2 3" xfId="666" xr:uid="{00000000-0005-0000-0000-0000E5020000}"/>
    <cellStyle name="Comma 36 2 3 2" xfId="667" xr:uid="{00000000-0005-0000-0000-0000E6020000}"/>
    <cellStyle name="Comma 36 2 4" xfId="668" xr:uid="{00000000-0005-0000-0000-0000E7020000}"/>
    <cellStyle name="Comma 36 3" xfId="669" xr:uid="{00000000-0005-0000-0000-0000E8020000}"/>
    <cellStyle name="Comma 36 3 2" xfId="670" xr:uid="{00000000-0005-0000-0000-0000E9020000}"/>
    <cellStyle name="Comma 36 3 2 2" xfId="671" xr:uid="{00000000-0005-0000-0000-0000EA020000}"/>
    <cellStyle name="Comma 36 3 3" xfId="672" xr:uid="{00000000-0005-0000-0000-0000EB020000}"/>
    <cellStyle name="Comma 36 4" xfId="673" xr:uid="{00000000-0005-0000-0000-0000EC020000}"/>
    <cellStyle name="Comma 36 4 2" xfId="674" xr:uid="{00000000-0005-0000-0000-0000ED020000}"/>
    <cellStyle name="Comma 36 5" xfId="675" xr:uid="{00000000-0005-0000-0000-0000EE020000}"/>
    <cellStyle name="Comma 37" xfId="676" xr:uid="{00000000-0005-0000-0000-0000EF020000}"/>
    <cellStyle name="Comma 37 2" xfId="677" xr:uid="{00000000-0005-0000-0000-0000F0020000}"/>
    <cellStyle name="Comma 37 2 2" xfId="678" xr:uid="{00000000-0005-0000-0000-0000F1020000}"/>
    <cellStyle name="Comma 37 2 2 2" xfId="679" xr:uid="{00000000-0005-0000-0000-0000F2020000}"/>
    <cellStyle name="Comma 37 2 2 2 2" xfId="680" xr:uid="{00000000-0005-0000-0000-0000F3020000}"/>
    <cellStyle name="Comma 37 2 2 3" xfId="681" xr:uid="{00000000-0005-0000-0000-0000F4020000}"/>
    <cellStyle name="Comma 37 2 3" xfId="682" xr:uid="{00000000-0005-0000-0000-0000F5020000}"/>
    <cellStyle name="Comma 37 2 3 2" xfId="683" xr:uid="{00000000-0005-0000-0000-0000F6020000}"/>
    <cellStyle name="Comma 37 2 4" xfId="684" xr:uid="{00000000-0005-0000-0000-0000F7020000}"/>
    <cellStyle name="Comma 37 3" xfId="685" xr:uid="{00000000-0005-0000-0000-0000F8020000}"/>
    <cellStyle name="Comma 37 3 2" xfId="686" xr:uid="{00000000-0005-0000-0000-0000F9020000}"/>
    <cellStyle name="Comma 37 3 2 2" xfId="687" xr:uid="{00000000-0005-0000-0000-0000FA020000}"/>
    <cellStyle name="Comma 37 3 3" xfId="688" xr:uid="{00000000-0005-0000-0000-0000FB020000}"/>
    <cellStyle name="Comma 37 4" xfId="689" xr:uid="{00000000-0005-0000-0000-0000FC020000}"/>
    <cellStyle name="Comma 37 4 2" xfId="690" xr:uid="{00000000-0005-0000-0000-0000FD020000}"/>
    <cellStyle name="Comma 37 5" xfId="691" xr:uid="{00000000-0005-0000-0000-0000FE020000}"/>
    <cellStyle name="Comma 38" xfId="692" xr:uid="{00000000-0005-0000-0000-0000FF020000}"/>
    <cellStyle name="Comma 38 2" xfId="693" xr:uid="{00000000-0005-0000-0000-000000030000}"/>
    <cellStyle name="Comma 38 2 2" xfId="694" xr:uid="{00000000-0005-0000-0000-000001030000}"/>
    <cellStyle name="Comma 38 2 2 2" xfId="695" xr:uid="{00000000-0005-0000-0000-000002030000}"/>
    <cellStyle name="Comma 38 2 2 2 2" xfId="696" xr:uid="{00000000-0005-0000-0000-000003030000}"/>
    <cellStyle name="Comma 38 2 2 3" xfId="697" xr:uid="{00000000-0005-0000-0000-000004030000}"/>
    <cellStyle name="Comma 38 2 3" xfId="698" xr:uid="{00000000-0005-0000-0000-000005030000}"/>
    <cellStyle name="Comma 38 2 3 2" xfId="699" xr:uid="{00000000-0005-0000-0000-000006030000}"/>
    <cellStyle name="Comma 38 2 4" xfId="700" xr:uid="{00000000-0005-0000-0000-000007030000}"/>
    <cellStyle name="Comma 38 3" xfId="701" xr:uid="{00000000-0005-0000-0000-000008030000}"/>
    <cellStyle name="Comma 38 3 2" xfId="702" xr:uid="{00000000-0005-0000-0000-000009030000}"/>
    <cellStyle name="Comma 38 3 2 2" xfId="703" xr:uid="{00000000-0005-0000-0000-00000A030000}"/>
    <cellStyle name="Comma 38 3 3" xfId="704" xr:uid="{00000000-0005-0000-0000-00000B030000}"/>
    <cellStyle name="Comma 38 4" xfId="705" xr:uid="{00000000-0005-0000-0000-00000C030000}"/>
    <cellStyle name="Comma 38 4 2" xfId="706" xr:uid="{00000000-0005-0000-0000-00000D030000}"/>
    <cellStyle name="Comma 38 5" xfId="707" xr:uid="{00000000-0005-0000-0000-00000E030000}"/>
    <cellStyle name="Comma 39" xfId="708" xr:uid="{00000000-0005-0000-0000-00000F030000}"/>
    <cellStyle name="Comma 39 2" xfId="709" xr:uid="{00000000-0005-0000-0000-000010030000}"/>
    <cellStyle name="Comma 39 2 2" xfId="710" xr:uid="{00000000-0005-0000-0000-000011030000}"/>
    <cellStyle name="Comma 39 2 2 2" xfId="711" xr:uid="{00000000-0005-0000-0000-000012030000}"/>
    <cellStyle name="Comma 39 2 2 2 2" xfId="712" xr:uid="{00000000-0005-0000-0000-000013030000}"/>
    <cellStyle name="Comma 39 2 2 3" xfId="713" xr:uid="{00000000-0005-0000-0000-000014030000}"/>
    <cellStyle name="Comma 39 2 3" xfId="714" xr:uid="{00000000-0005-0000-0000-000015030000}"/>
    <cellStyle name="Comma 39 2 3 2" xfId="715" xr:uid="{00000000-0005-0000-0000-000016030000}"/>
    <cellStyle name="Comma 39 2 4" xfId="716" xr:uid="{00000000-0005-0000-0000-000017030000}"/>
    <cellStyle name="Comma 39 3" xfId="717" xr:uid="{00000000-0005-0000-0000-000018030000}"/>
    <cellStyle name="Comma 39 3 2" xfId="718" xr:uid="{00000000-0005-0000-0000-000019030000}"/>
    <cellStyle name="Comma 39 3 2 2" xfId="719" xr:uid="{00000000-0005-0000-0000-00001A030000}"/>
    <cellStyle name="Comma 39 3 3" xfId="720" xr:uid="{00000000-0005-0000-0000-00001B030000}"/>
    <cellStyle name="Comma 39 4" xfId="721" xr:uid="{00000000-0005-0000-0000-00001C030000}"/>
    <cellStyle name="Comma 39 4 2" xfId="722" xr:uid="{00000000-0005-0000-0000-00001D030000}"/>
    <cellStyle name="Comma 39 5" xfId="723" xr:uid="{00000000-0005-0000-0000-00001E030000}"/>
    <cellStyle name="Comma 4" xfId="724" xr:uid="{00000000-0005-0000-0000-00001F030000}"/>
    <cellStyle name="Comma 40" xfId="725" xr:uid="{00000000-0005-0000-0000-000020030000}"/>
    <cellStyle name="Comma 40 2" xfId="726" xr:uid="{00000000-0005-0000-0000-000021030000}"/>
    <cellStyle name="Comma 40 2 2" xfId="727" xr:uid="{00000000-0005-0000-0000-000022030000}"/>
    <cellStyle name="Comma 40 2 2 2" xfId="728" xr:uid="{00000000-0005-0000-0000-000023030000}"/>
    <cellStyle name="Comma 40 2 2 2 2" xfId="729" xr:uid="{00000000-0005-0000-0000-000024030000}"/>
    <cellStyle name="Comma 40 2 2 3" xfId="730" xr:uid="{00000000-0005-0000-0000-000025030000}"/>
    <cellStyle name="Comma 40 2 3" xfId="731" xr:uid="{00000000-0005-0000-0000-000026030000}"/>
    <cellStyle name="Comma 40 2 3 2" xfId="732" xr:uid="{00000000-0005-0000-0000-000027030000}"/>
    <cellStyle name="Comma 40 2 4" xfId="733" xr:uid="{00000000-0005-0000-0000-000028030000}"/>
    <cellStyle name="Comma 40 3" xfId="734" xr:uid="{00000000-0005-0000-0000-000029030000}"/>
    <cellStyle name="Comma 40 3 2" xfId="735" xr:uid="{00000000-0005-0000-0000-00002A030000}"/>
    <cellStyle name="Comma 40 3 2 2" xfId="736" xr:uid="{00000000-0005-0000-0000-00002B030000}"/>
    <cellStyle name="Comma 40 3 3" xfId="737" xr:uid="{00000000-0005-0000-0000-00002C030000}"/>
    <cellStyle name="Comma 40 4" xfId="738" xr:uid="{00000000-0005-0000-0000-00002D030000}"/>
    <cellStyle name="Comma 40 4 2" xfId="739" xr:uid="{00000000-0005-0000-0000-00002E030000}"/>
    <cellStyle name="Comma 40 5" xfId="740" xr:uid="{00000000-0005-0000-0000-00002F030000}"/>
    <cellStyle name="Comma 41" xfId="741" xr:uid="{00000000-0005-0000-0000-000030030000}"/>
    <cellStyle name="Comma 41 2" xfId="742" xr:uid="{00000000-0005-0000-0000-000031030000}"/>
    <cellStyle name="Comma 41 2 2" xfId="743" xr:uid="{00000000-0005-0000-0000-000032030000}"/>
    <cellStyle name="Comma 41 2 2 2" xfId="744" xr:uid="{00000000-0005-0000-0000-000033030000}"/>
    <cellStyle name="Comma 41 2 2 2 2" xfId="745" xr:uid="{00000000-0005-0000-0000-000034030000}"/>
    <cellStyle name="Comma 41 2 2 3" xfId="746" xr:uid="{00000000-0005-0000-0000-000035030000}"/>
    <cellStyle name="Comma 41 2 3" xfId="747" xr:uid="{00000000-0005-0000-0000-000036030000}"/>
    <cellStyle name="Comma 41 2 3 2" xfId="748" xr:uid="{00000000-0005-0000-0000-000037030000}"/>
    <cellStyle name="Comma 41 2 4" xfId="749" xr:uid="{00000000-0005-0000-0000-000038030000}"/>
    <cellStyle name="Comma 41 3" xfId="750" xr:uid="{00000000-0005-0000-0000-000039030000}"/>
    <cellStyle name="Comma 41 3 2" xfId="751" xr:uid="{00000000-0005-0000-0000-00003A030000}"/>
    <cellStyle name="Comma 41 3 2 2" xfId="752" xr:uid="{00000000-0005-0000-0000-00003B030000}"/>
    <cellStyle name="Comma 41 3 3" xfId="753" xr:uid="{00000000-0005-0000-0000-00003C030000}"/>
    <cellStyle name="Comma 41 4" xfId="754" xr:uid="{00000000-0005-0000-0000-00003D030000}"/>
    <cellStyle name="Comma 41 4 2" xfId="755" xr:uid="{00000000-0005-0000-0000-00003E030000}"/>
    <cellStyle name="Comma 41 5" xfId="756" xr:uid="{00000000-0005-0000-0000-00003F030000}"/>
    <cellStyle name="Comma 42" xfId="757" xr:uid="{00000000-0005-0000-0000-000040030000}"/>
    <cellStyle name="Comma 42 2" xfId="758" xr:uid="{00000000-0005-0000-0000-000041030000}"/>
    <cellStyle name="Comma 42 2 2" xfId="759" xr:uid="{00000000-0005-0000-0000-000042030000}"/>
    <cellStyle name="Comma 42 2 2 2" xfId="760" xr:uid="{00000000-0005-0000-0000-000043030000}"/>
    <cellStyle name="Comma 42 2 2 2 2" xfId="761" xr:uid="{00000000-0005-0000-0000-000044030000}"/>
    <cellStyle name="Comma 42 2 2 3" xfId="762" xr:uid="{00000000-0005-0000-0000-000045030000}"/>
    <cellStyle name="Comma 42 2 3" xfId="763" xr:uid="{00000000-0005-0000-0000-000046030000}"/>
    <cellStyle name="Comma 42 2 3 2" xfId="764" xr:uid="{00000000-0005-0000-0000-000047030000}"/>
    <cellStyle name="Comma 42 2 4" xfId="765" xr:uid="{00000000-0005-0000-0000-000048030000}"/>
    <cellStyle name="Comma 42 3" xfId="766" xr:uid="{00000000-0005-0000-0000-000049030000}"/>
    <cellStyle name="Comma 42 3 2" xfId="767" xr:uid="{00000000-0005-0000-0000-00004A030000}"/>
    <cellStyle name="Comma 42 3 2 2" xfId="768" xr:uid="{00000000-0005-0000-0000-00004B030000}"/>
    <cellStyle name="Comma 42 3 3" xfId="769" xr:uid="{00000000-0005-0000-0000-00004C030000}"/>
    <cellStyle name="Comma 42 4" xfId="770" xr:uid="{00000000-0005-0000-0000-00004D030000}"/>
    <cellStyle name="Comma 42 4 2" xfId="771" xr:uid="{00000000-0005-0000-0000-00004E030000}"/>
    <cellStyle name="Comma 42 5" xfId="772" xr:uid="{00000000-0005-0000-0000-00004F030000}"/>
    <cellStyle name="Comma 43" xfId="773" xr:uid="{00000000-0005-0000-0000-000050030000}"/>
    <cellStyle name="Comma 43 2" xfId="774" xr:uid="{00000000-0005-0000-0000-000051030000}"/>
    <cellStyle name="Comma 43 2 2" xfId="775" xr:uid="{00000000-0005-0000-0000-000052030000}"/>
    <cellStyle name="Comma 43 2 2 2" xfId="776" xr:uid="{00000000-0005-0000-0000-000053030000}"/>
    <cellStyle name="Comma 43 2 2 2 2" xfId="777" xr:uid="{00000000-0005-0000-0000-000054030000}"/>
    <cellStyle name="Comma 43 2 2 3" xfId="778" xr:uid="{00000000-0005-0000-0000-000055030000}"/>
    <cellStyle name="Comma 43 2 3" xfId="779" xr:uid="{00000000-0005-0000-0000-000056030000}"/>
    <cellStyle name="Comma 43 2 3 2" xfId="780" xr:uid="{00000000-0005-0000-0000-000057030000}"/>
    <cellStyle name="Comma 43 2 4" xfId="781" xr:uid="{00000000-0005-0000-0000-000058030000}"/>
    <cellStyle name="Comma 43 3" xfId="782" xr:uid="{00000000-0005-0000-0000-000059030000}"/>
    <cellStyle name="Comma 43 3 2" xfId="783" xr:uid="{00000000-0005-0000-0000-00005A030000}"/>
    <cellStyle name="Comma 43 3 2 2" xfId="784" xr:uid="{00000000-0005-0000-0000-00005B030000}"/>
    <cellStyle name="Comma 43 3 3" xfId="785" xr:uid="{00000000-0005-0000-0000-00005C030000}"/>
    <cellStyle name="Comma 43 4" xfId="786" xr:uid="{00000000-0005-0000-0000-00005D030000}"/>
    <cellStyle name="Comma 43 4 2" xfId="787" xr:uid="{00000000-0005-0000-0000-00005E030000}"/>
    <cellStyle name="Comma 43 5" xfId="788" xr:uid="{00000000-0005-0000-0000-00005F030000}"/>
    <cellStyle name="Comma 44" xfId="789" xr:uid="{00000000-0005-0000-0000-000060030000}"/>
    <cellStyle name="Comma 44 2" xfId="790" xr:uid="{00000000-0005-0000-0000-000061030000}"/>
    <cellStyle name="Comma 44 2 2" xfId="791" xr:uid="{00000000-0005-0000-0000-000062030000}"/>
    <cellStyle name="Comma 44 2 2 2" xfId="792" xr:uid="{00000000-0005-0000-0000-000063030000}"/>
    <cellStyle name="Comma 44 2 2 2 2" xfId="793" xr:uid="{00000000-0005-0000-0000-000064030000}"/>
    <cellStyle name="Comma 44 2 2 3" xfId="794" xr:uid="{00000000-0005-0000-0000-000065030000}"/>
    <cellStyle name="Comma 44 2 3" xfId="795" xr:uid="{00000000-0005-0000-0000-000066030000}"/>
    <cellStyle name="Comma 44 2 3 2" xfId="796" xr:uid="{00000000-0005-0000-0000-000067030000}"/>
    <cellStyle name="Comma 44 2 4" xfId="797" xr:uid="{00000000-0005-0000-0000-000068030000}"/>
    <cellStyle name="Comma 44 3" xfId="798" xr:uid="{00000000-0005-0000-0000-000069030000}"/>
    <cellStyle name="Comma 44 3 2" xfId="799" xr:uid="{00000000-0005-0000-0000-00006A030000}"/>
    <cellStyle name="Comma 44 3 2 2" xfId="800" xr:uid="{00000000-0005-0000-0000-00006B030000}"/>
    <cellStyle name="Comma 44 3 3" xfId="801" xr:uid="{00000000-0005-0000-0000-00006C030000}"/>
    <cellStyle name="Comma 44 4" xfId="802" xr:uid="{00000000-0005-0000-0000-00006D030000}"/>
    <cellStyle name="Comma 44 4 2" xfId="803" xr:uid="{00000000-0005-0000-0000-00006E030000}"/>
    <cellStyle name="Comma 44 5" xfId="804" xr:uid="{00000000-0005-0000-0000-00006F030000}"/>
    <cellStyle name="Comma 45" xfId="805" xr:uid="{00000000-0005-0000-0000-000070030000}"/>
    <cellStyle name="Comma 45 2" xfId="806" xr:uid="{00000000-0005-0000-0000-000071030000}"/>
    <cellStyle name="Comma 45 2 2" xfId="807" xr:uid="{00000000-0005-0000-0000-000072030000}"/>
    <cellStyle name="Comma 45 2 2 2" xfId="808" xr:uid="{00000000-0005-0000-0000-000073030000}"/>
    <cellStyle name="Comma 45 2 2 2 2" xfId="809" xr:uid="{00000000-0005-0000-0000-000074030000}"/>
    <cellStyle name="Comma 45 2 2 3" xfId="810" xr:uid="{00000000-0005-0000-0000-000075030000}"/>
    <cellStyle name="Comma 45 2 3" xfId="811" xr:uid="{00000000-0005-0000-0000-000076030000}"/>
    <cellStyle name="Comma 45 2 3 2" xfId="812" xr:uid="{00000000-0005-0000-0000-000077030000}"/>
    <cellStyle name="Comma 45 2 4" xfId="813" xr:uid="{00000000-0005-0000-0000-000078030000}"/>
    <cellStyle name="Comma 45 3" xfId="814" xr:uid="{00000000-0005-0000-0000-000079030000}"/>
    <cellStyle name="Comma 45 3 2" xfId="815" xr:uid="{00000000-0005-0000-0000-00007A030000}"/>
    <cellStyle name="Comma 45 3 2 2" xfId="816" xr:uid="{00000000-0005-0000-0000-00007B030000}"/>
    <cellStyle name="Comma 45 3 3" xfId="817" xr:uid="{00000000-0005-0000-0000-00007C030000}"/>
    <cellStyle name="Comma 45 4" xfId="818" xr:uid="{00000000-0005-0000-0000-00007D030000}"/>
    <cellStyle name="Comma 45 4 2" xfId="819" xr:uid="{00000000-0005-0000-0000-00007E030000}"/>
    <cellStyle name="Comma 45 5" xfId="820" xr:uid="{00000000-0005-0000-0000-00007F030000}"/>
    <cellStyle name="Comma 46" xfId="821" xr:uid="{00000000-0005-0000-0000-000080030000}"/>
    <cellStyle name="Comma 46 2" xfId="822" xr:uid="{00000000-0005-0000-0000-000081030000}"/>
    <cellStyle name="Comma 46 2 2" xfId="823" xr:uid="{00000000-0005-0000-0000-000082030000}"/>
    <cellStyle name="Comma 46 2 2 2" xfId="824" xr:uid="{00000000-0005-0000-0000-000083030000}"/>
    <cellStyle name="Comma 46 2 2 2 2" xfId="825" xr:uid="{00000000-0005-0000-0000-000084030000}"/>
    <cellStyle name="Comma 46 2 2 3" xfId="826" xr:uid="{00000000-0005-0000-0000-000085030000}"/>
    <cellStyle name="Comma 46 2 3" xfId="827" xr:uid="{00000000-0005-0000-0000-000086030000}"/>
    <cellStyle name="Comma 46 2 3 2" xfId="828" xr:uid="{00000000-0005-0000-0000-000087030000}"/>
    <cellStyle name="Comma 46 2 4" xfId="829" xr:uid="{00000000-0005-0000-0000-000088030000}"/>
    <cellStyle name="Comma 46 3" xfId="830" xr:uid="{00000000-0005-0000-0000-000089030000}"/>
    <cellStyle name="Comma 46 3 2" xfId="831" xr:uid="{00000000-0005-0000-0000-00008A030000}"/>
    <cellStyle name="Comma 46 3 2 2" xfId="832" xr:uid="{00000000-0005-0000-0000-00008B030000}"/>
    <cellStyle name="Comma 46 3 3" xfId="833" xr:uid="{00000000-0005-0000-0000-00008C030000}"/>
    <cellStyle name="Comma 46 4" xfId="834" xr:uid="{00000000-0005-0000-0000-00008D030000}"/>
    <cellStyle name="Comma 46 4 2" xfId="835" xr:uid="{00000000-0005-0000-0000-00008E030000}"/>
    <cellStyle name="Comma 46 5" xfId="836" xr:uid="{00000000-0005-0000-0000-00008F030000}"/>
    <cellStyle name="Comma 47" xfId="837" xr:uid="{00000000-0005-0000-0000-000090030000}"/>
    <cellStyle name="Comma 47 2" xfId="838" xr:uid="{00000000-0005-0000-0000-000091030000}"/>
    <cellStyle name="Comma 47 2 2" xfId="839" xr:uid="{00000000-0005-0000-0000-000092030000}"/>
    <cellStyle name="Comma 47 2 2 2" xfId="840" xr:uid="{00000000-0005-0000-0000-000093030000}"/>
    <cellStyle name="Comma 47 2 2 2 2" xfId="841" xr:uid="{00000000-0005-0000-0000-000094030000}"/>
    <cellStyle name="Comma 47 2 2 3" xfId="842" xr:uid="{00000000-0005-0000-0000-000095030000}"/>
    <cellStyle name="Comma 47 2 3" xfId="843" xr:uid="{00000000-0005-0000-0000-000096030000}"/>
    <cellStyle name="Comma 47 2 3 2" xfId="844" xr:uid="{00000000-0005-0000-0000-000097030000}"/>
    <cellStyle name="Comma 47 2 4" xfId="845" xr:uid="{00000000-0005-0000-0000-000098030000}"/>
    <cellStyle name="Comma 47 3" xfId="846" xr:uid="{00000000-0005-0000-0000-000099030000}"/>
    <cellStyle name="Comma 47 3 2" xfId="847" xr:uid="{00000000-0005-0000-0000-00009A030000}"/>
    <cellStyle name="Comma 47 3 2 2" xfId="848" xr:uid="{00000000-0005-0000-0000-00009B030000}"/>
    <cellStyle name="Comma 47 3 3" xfId="849" xr:uid="{00000000-0005-0000-0000-00009C030000}"/>
    <cellStyle name="Comma 47 4" xfId="850" xr:uid="{00000000-0005-0000-0000-00009D030000}"/>
    <cellStyle name="Comma 47 4 2" xfId="851" xr:uid="{00000000-0005-0000-0000-00009E030000}"/>
    <cellStyle name="Comma 47 5" xfId="852" xr:uid="{00000000-0005-0000-0000-00009F030000}"/>
    <cellStyle name="Comma 48" xfId="853" xr:uid="{00000000-0005-0000-0000-0000A0030000}"/>
    <cellStyle name="Comma 48 2" xfId="854" xr:uid="{00000000-0005-0000-0000-0000A1030000}"/>
    <cellStyle name="Comma 48 2 2" xfId="855" xr:uid="{00000000-0005-0000-0000-0000A2030000}"/>
    <cellStyle name="Comma 48 2 2 2" xfId="856" xr:uid="{00000000-0005-0000-0000-0000A3030000}"/>
    <cellStyle name="Comma 48 2 2 2 2" xfId="857" xr:uid="{00000000-0005-0000-0000-0000A4030000}"/>
    <cellStyle name="Comma 48 2 2 3" xfId="858" xr:uid="{00000000-0005-0000-0000-0000A5030000}"/>
    <cellStyle name="Comma 48 2 3" xfId="859" xr:uid="{00000000-0005-0000-0000-0000A6030000}"/>
    <cellStyle name="Comma 48 2 3 2" xfId="860" xr:uid="{00000000-0005-0000-0000-0000A7030000}"/>
    <cellStyle name="Comma 48 2 4" xfId="861" xr:uid="{00000000-0005-0000-0000-0000A8030000}"/>
    <cellStyle name="Comma 48 3" xfId="862" xr:uid="{00000000-0005-0000-0000-0000A9030000}"/>
    <cellStyle name="Comma 48 3 2" xfId="863" xr:uid="{00000000-0005-0000-0000-0000AA030000}"/>
    <cellStyle name="Comma 48 3 2 2" xfId="864" xr:uid="{00000000-0005-0000-0000-0000AB030000}"/>
    <cellStyle name="Comma 48 3 3" xfId="865" xr:uid="{00000000-0005-0000-0000-0000AC030000}"/>
    <cellStyle name="Comma 48 4" xfId="866" xr:uid="{00000000-0005-0000-0000-0000AD030000}"/>
    <cellStyle name="Comma 48 4 2" xfId="867" xr:uid="{00000000-0005-0000-0000-0000AE030000}"/>
    <cellStyle name="Comma 48 5" xfId="868" xr:uid="{00000000-0005-0000-0000-0000AF030000}"/>
    <cellStyle name="Comma 49" xfId="869" xr:uid="{00000000-0005-0000-0000-0000B0030000}"/>
    <cellStyle name="Comma 49 2" xfId="870" xr:uid="{00000000-0005-0000-0000-0000B1030000}"/>
    <cellStyle name="Comma 49 2 2" xfId="871" xr:uid="{00000000-0005-0000-0000-0000B2030000}"/>
    <cellStyle name="Comma 49 2 2 2" xfId="872" xr:uid="{00000000-0005-0000-0000-0000B3030000}"/>
    <cellStyle name="Comma 49 2 2 2 2" xfId="873" xr:uid="{00000000-0005-0000-0000-0000B4030000}"/>
    <cellStyle name="Comma 49 2 2 3" xfId="874" xr:uid="{00000000-0005-0000-0000-0000B5030000}"/>
    <cellStyle name="Comma 49 2 3" xfId="875" xr:uid="{00000000-0005-0000-0000-0000B6030000}"/>
    <cellStyle name="Comma 49 2 3 2" xfId="876" xr:uid="{00000000-0005-0000-0000-0000B7030000}"/>
    <cellStyle name="Comma 49 2 4" xfId="877" xr:uid="{00000000-0005-0000-0000-0000B8030000}"/>
    <cellStyle name="Comma 49 3" xfId="878" xr:uid="{00000000-0005-0000-0000-0000B9030000}"/>
    <cellStyle name="Comma 49 3 2" xfId="879" xr:uid="{00000000-0005-0000-0000-0000BA030000}"/>
    <cellStyle name="Comma 49 3 2 2" xfId="880" xr:uid="{00000000-0005-0000-0000-0000BB030000}"/>
    <cellStyle name="Comma 49 3 3" xfId="881" xr:uid="{00000000-0005-0000-0000-0000BC030000}"/>
    <cellStyle name="Comma 49 4" xfId="882" xr:uid="{00000000-0005-0000-0000-0000BD030000}"/>
    <cellStyle name="Comma 49 4 2" xfId="883" xr:uid="{00000000-0005-0000-0000-0000BE030000}"/>
    <cellStyle name="Comma 49 5" xfId="884" xr:uid="{00000000-0005-0000-0000-0000BF030000}"/>
    <cellStyle name="Comma 5" xfId="885" xr:uid="{00000000-0005-0000-0000-0000C0030000}"/>
    <cellStyle name="Comma 5 2" xfId="886" xr:uid="{00000000-0005-0000-0000-0000C1030000}"/>
    <cellStyle name="Comma 5 2 2" xfId="887" xr:uid="{00000000-0005-0000-0000-0000C2030000}"/>
    <cellStyle name="Comma 5 2 2 2" xfId="888" xr:uid="{00000000-0005-0000-0000-0000C3030000}"/>
    <cellStyle name="Comma 5 2 2 2 2" xfId="889" xr:uid="{00000000-0005-0000-0000-0000C4030000}"/>
    <cellStyle name="Comma 5 2 2 2 2 2" xfId="890" xr:uid="{00000000-0005-0000-0000-0000C5030000}"/>
    <cellStyle name="Comma 5 2 2 2 3" xfId="891" xr:uid="{00000000-0005-0000-0000-0000C6030000}"/>
    <cellStyle name="Comma 5 2 2 3" xfId="892" xr:uid="{00000000-0005-0000-0000-0000C7030000}"/>
    <cellStyle name="Comma 5 2 2 3 2" xfId="893" xr:uid="{00000000-0005-0000-0000-0000C8030000}"/>
    <cellStyle name="Comma 5 2 2 4" xfId="894" xr:uid="{00000000-0005-0000-0000-0000C9030000}"/>
    <cellStyle name="Comma 5 2 3" xfId="895" xr:uid="{00000000-0005-0000-0000-0000CA030000}"/>
    <cellStyle name="Comma 5 2 3 2" xfId="896" xr:uid="{00000000-0005-0000-0000-0000CB030000}"/>
    <cellStyle name="Comma 5 2 3 2 2" xfId="897" xr:uid="{00000000-0005-0000-0000-0000CC030000}"/>
    <cellStyle name="Comma 5 2 3 3" xfId="898" xr:uid="{00000000-0005-0000-0000-0000CD030000}"/>
    <cellStyle name="Comma 5 2 4" xfId="899" xr:uid="{00000000-0005-0000-0000-0000CE030000}"/>
    <cellStyle name="Comma 5 2 4 2" xfId="900" xr:uid="{00000000-0005-0000-0000-0000CF030000}"/>
    <cellStyle name="Comma 5 2 5" xfId="901" xr:uid="{00000000-0005-0000-0000-0000D0030000}"/>
    <cellStyle name="Comma 5 3" xfId="902" xr:uid="{00000000-0005-0000-0000-0000D1030000}"/>
    <cellStyle name="Comma 5 3 2" xfId="903" xr:uid="{00000000-0005-0000-0000-0000D2030000}"/>
    <cellStyle name="Comma 5 3 2 2" xfId="904" xr:uid="{00000000-0005-0000-0000-0000D3030000}"/>
    <cellStyle name="Comma 5 3 2 2 2" xfId="905" xr:uid="{00000000-0005-0000-0000-0000D4030000}"/>
    <cellStyle name="Comma 5 3 2 3" xfId="906" xr:uid="{00000000-0005-0000-0000-0000D5030000}"/>
    <cellStyle name="Comma 5 3 3" xfId="907" xr:uid="{00000000-0005-0000-0000-0000D6030000}"/>
    <cellStyle name="Comma 5 3 3 2" xfId="908" xr:uid="{00000000-0005-0000-0000-0000D7030000}"/>
    <cellStyle name="Comma 5 3 4" xfId="909" xr:uid="{00000000-0005-0000-0000-0000D8030000}"/>
    <cellStyle name="Comma 5 4" xfId="910" xr:uid="{00000000-0005-0000-0000-0000D9030000}"/>
    <cellStyle name="Comma 5 4 2" xfId="911" xr:uid="{00000000-0005-0000-0000-0000DA030000}"/>
    <cellStyle name="Comma 5 4 2 2" xfId="912" xr:uid="{00000000-0005-0000-0000-0000DB030000}"/>
    <cellStyle name="Comma 5 4 3" xfId="913" xr:uid="{00000000-0005-0000-0000-0000DC030000}"/>
    <cellStyle name="Comma 5 5" xfId="914" xr:uid="{00000000-0005-0000-0000-0000DD030000}"/>
    <cellStyle name="Comma 5 5 2" xfId="915" xr:uid="{00000000-0005-0000-0000-0000DE030000}"/>
    <cellStyle name="Comma 5 6" xfId="916" xr:uid="{00000000-0005-0000-0000-0000DF030000}"/>
    <cellStyle name="Comma 50" xfId="917" xr:uid="{00000000-0005-0000-0000-0000E0030000}"/>
    <cellStyle name="Comma 50 2" xfId="918" xr:uid="{00000000-0005-0000-0000-0000E1030000}"/>
    <cellStyle name="Comma 50 2 2" xfId="919" xr:uid="{00000000-0005-0000-0000-0000E2030000}"/>
    <cellStyle name="Comma 50 2 2 2" xfId="920" xr:uid="{00000000-0005-0000-0000-0000E3030000}"/>
    <cellStyle name="Comma 50 2 2 2 2" xfId="921" xr:uid="{00000000-0005-0000-0000-0000E4030000}"/>
    <cellStyle name="Comma 50 2 2 3" xfId="922" xr:uid="{00000000-0005-0000-0000-0000E5030000}"/>
    <cellStyle name="Comma 50 2 3" xfId="923" xr:uid="{00000000-0005-0000-0000-0000E6030000}"/>
    <cellStyle name="Comma 50 2 3 2" xfId="924" xr:uid="{00000000-0005-0000-0000-0000E7030000}"/>
    <cellStyle name="Comma 50 2 4" xfId="925" xr:uid="{00000000-0005-0000-0000-0000E8030000}"/>
    <cellStyle name="Comma 50 3" xfId="926" xr:uid="{00000000-0005-0000-0000-0000E9030000}"/>
    <cellStyle name="Comma 50 3 2" xfId="927" xr:uid="{00000000-0005-0000-0000-0000EA030000}"/>
    <cellStyle name="Comma 50 3 2 2" xfId="928" xr:uid="{00000000-0005-0000-0000-0000EB030000}"/>
    <cellStyle name="Comma 50 3 3" xfId="929" xr:uid="{00000000-0005-0000-0000-0000EC030000}"/>
    <cellStyle name="Comma 50 4" xfId="930" xr:uid="{00000000-0005-0000-0000-0000ED030000}"/>
    <cellStyle name="Comma 50 4 2" xfId="931" xr:uid="{00000000-0005-0000-0000-0000EE030000}"/>
    <cellStyle name="Comma 50 5" xfId="932" xr:uid="{00000000-0005-0000-0000-0000EF030000}"/>
    <cellStyle name="Comma 51" xfId="933" xr:uid="{00000000-0005-0000-0000-0000F0030000}"/>
    <cellStyle name="Comma 51 2" xfId="934" xr:uid="{00000000-0005-0000-0000-0000F1030000}"/>
    <cellStyle name="Comma 51 2 2" xfId="935" xr:uid="{00000000-0005-0000-0000-0000F2030000}"/>
    <cellStyle name="Comma 51 2 2 2" xfId="936" xr:uid="{00000000-0005-0000-0000-0000F3030000}"/>
    <cellStyle name="Comma 51 2 2 2 2" xfId="937" xr:uid="{00000000-0005-0000-0000-0000F4030000}"/>
    <cellStyle name="Comma 51 2 2 3" xfId="938" xr:uid="{00000000-0005-0000-0000-0000F5030000}"/>
    <cellStyle name="Comma 51 2 3" xfId="939" xr:uid="{00000000-0005-0000-0000-0000F6030000}"/>
    <cellStyle name="Comma 51 2 3 2" xfId="940" xr:uid="{00000000-0005-0000-0000-0000F7030000}"/>
    <cellStyle name="Comma 51 2 4" xfId="941" xr:uid="{00000000-0005-0000-0000-0000F8030000}"/>
    <cellStyle name="Comma 51 3" xfId="942" xr:uid="{00000000-0005-0000-0000-0000F9030000}"/>
    <cellStyle name="Comma 51 3 2" xfId="943" xr:uid="{00000000-0005-0000-0000-0000FA030000}"/>
    <cellStyle name="Comma 51 3 2 2" xfId="944" xr:uid="{00000000-0005-0000-0000-0000FB030000}"/>
    <cellStyle name="Comma 51 3 3" xfId="945" xr:uid="{00000000-0005-0000-0000-0000FC030000}"/>
    <cellStyle name="Comma 51 4" xfId="946" xr:uid="{00000000-0005-0000-0000-0000FD030000}"/>
    <cellStyle name="Comma 51 4 2" xfId="947" xr:uid="{00000000-0005-0000-0000-0000FE030000}"/>
    <cellStyle name="Comma 51 5" xfId="948" xr:uid="{00000000-0005-0000-0000-0000FF030000}"/>
    <cellStyle name="Comma 52" xfId="949" xr:uid="{00000000-0005-0000-0000-000000040000}"/>
    <cellStyle name="Comma 52 2" xfId="950" xr:uid="{00000000-0005-0000-0000-000001040000}"/>
    <cellStyle name="Comma 52 2 2" xfId="951" xr:uid="{00000000-0005-0000-0000-000002040000}"/>
    <cellStyle name="Comma 52 2 2 2" xfId="952" xr:uid="{00000000-0005-0000-0000-000003040000}"/>
    <cellStyle name="Comma 52 2 2 2 2" xfId="953" xr:uid="{00000000-0005-0000-0000-000004040000}"/>
    <cellStyle name="Comma 52 2 2 3" xfId="954" xr:uid="{00000000-0005-0000-0000-000005040000}"/>
    <cellStyle name="Comma 52 2 3" xfId="955" xr:uid="{00000000-0005-0000-0000-000006040000}"/>
    <cellStyle name="Comma 52 2 3 2" xfId="956" xr:uid="{00000000-0005-0000-0000-000007040000}"/>
    <cellStyle name="Comma 52 2 4" xfId="957" xr:uid="{00000000-0005-0000-0000-000008040000}"/>
    <cellStyle name="Comma 52 3" xfId="958" xr:uid="{00000000-0005-0000-0000-000009040000}"/>
    <cellStyle name="Comma 52 3 2" xfId="959" xr:uid="{00000000-0005-0000-0000-00000A040000}"/>
    <cellStyle name="Comma 52 3 2 2" xfId="960" xr:uid="{00000000-0005-0000-0000-00000B040000}"/>
    <cellStyle name="Comma 52 3 3" xfId="961" xr:uid="{00000000-0005-0000-0000-00000C040000}"/>
    <cellStyle name="Comma 52 4" xfId="962" xr:uid="{00000000-0005-0000-0000-00000D040000}"/>
    <cellStyle name="Comma 52 4 2" xfId="963" xr:uid="{00000000-0005-0000-0000-00000E040000}"/>
    <cellStyle name="Comma 52 5" xfId="964" xr:uid="{00000000-0005-0000-0000-00000F040000}"/>
    <cellStyle name="Comma 53" xfId="965" xr:uid="{00000000-0005-0000-0000-000010040000}"/>
    <cellStyle name="Comma 53 2" xfId="966" xr:uid="{00000000-0005-0000-0000-000011040000}"/>
    <cellStyle name="Comma 53 2 2" xfId="967" xr:uid="{00000000-0005-0000-0000-000012040000}"/>
    <cellStyle name="Comma 53 2 2 2" xfId="968" xr:uid="{00000000-0005-0000-0000-000013040000}"/>
    <cellStyle name="Comma 53 2 2 2 2" xfId="969" xr:uid="{00000000-0005-0000-0000-000014040000}"/>
    <cellStyle name="Comma 53 2 2 3" xfId="970" xr:uid="{00000000-0005-0000-0000-000015040000}"/>
    <cellStyle name="Comma 53 2 3" xfId="971" xr:uid="{00000000-0005-0000-0000-000016040000}"/>
    <cellStyle name="Comma 53 2 3 2" xfId="972" xr:uid="{00000000-0005-0000-0000-000017040000}"/>
    <cellStyle name="Comma 53 2 4" xfId="973" xr:uid="{00000000-0005-0000-0000-000018040000}"/>
    <cellStyle name="Comma 53 3" xfId="974" xr:uid="{00000000-0005-0000-0000-000019040000}"/>
    <cellStyle name="Comma 53 3 2" xfId="975" xr:uid="{00000000-0005-0000-0000-00001A040000}"/>
    <cellStyle name="Comma 53 3 2 2" xfId="976" xr:uid="{00000000-0005-0000-0000-00001B040000}"/>
    <cellStyle name="Comma 53 3 3" xfId="977" xr:uid="{00000000-0005-0000-0000-00001C040000}"/>
    <cellStyle name="Comma 53 4" xfId="978" xr:uid="{00000000-0005-0000-0000-00001D040000}"/>
    <cellStyle name="Comma 53 4 2" xfId="979" xr:uid="{00000000-0005-0000-0000-00001E040000}"/>
    <cellStyle name="Comma 53 5" xfId="980" xr:uid="{00000000-0005-0000-0000-00001F040000}"/>
    <cellStyle name="Comma 54" xfId="981" xr:uid="{00000000-0005-0000-0000-000020040000}"/>
    <cellStyle name="Comma 54 2" xfId="982" xr:uid="{00000000-0005-0000-0000-000021040000}"/>
    <cellStyle name="Comma 54 2 2" xfId="983" xr:uid="{00000000-0005-0000-0000-000022040000}"/>
    <cellStyle name="Comma 54 2 2 2" xfId="984" xr:uid="{00000000-0005-0000-0000-000023040000}"/>
    <cellStyle name="Comma 54 2 2 2 2" xfId="985" xr:uid="{00000000-0005-0000-0000-000024040000}"/>
    <cellStyle name="Comma 54 2 2 3" xfId="986" xr:uid="{00000000-0005-0000-0000-000025040000}"/>
    <cellStyle name="Comma 54 2 3" xfId="987" xr:uid="{00000000-0005-0000-0000-000026040000}"/>
    <cellStyle name="Comma 54 2 3 2" xfId="988" xr:uid="{00000000-0005-0000-0000-000027040000}"/>
    <cellStyle name="Comma 54 2 4" xfId="989" xr:uid="{00000000-0005-0000-0000-000028040000}"/>
    <cellStyle name="Comma 54 3" xfId="990" xr:uid="{00000000-0005-0000-0000-000029040000}"/>
    <cellStyle name="Comma 54 3 2" xfId="991" xr:uid="{00000000-0005-0000-0000-00002A040000}"/>
    <cellStyle name="Comma 54 3 2 2" xfId="992" xr:uid="{00000000-0005-0000-0000-00002B040000}"/>
    <cellStyle name="Comma 54 3 3" xfId="993" xr:uid="{00000000-0005-0000-0000-00002C040000}"/>
    <cellStyle name="Comma 54 4" xfId="994" xr:uid="{00000000-0005-0000-0000-00002D040000}"/>
    <cellStyle name="Comma 54 4 2" xfId="995" xr:uid="{00000000-0005-0000-0000-00002E040000}"/>
    <cellStyle name="Comma 54 5" xfId="996" xr:uid="{00000000-0005-0000-0000-00002F040000}"/>
    <cellStyle name="Comma 55" xfId="997" xr:uid="{00000000-0005-0000-0000-000030040000}"/>
    <cellStyle name="Comma 55 2" xfId="998" xr:uid="{00000000-0005-0000-0000-000031040000}"/>
    <cellStyle name="Comma 55 2 2" xfId="999" xr:uid="{00000000-0005-0000-0000-000032040000}"/>
    <cellStyle name="Comma 55 2 2 2" xfId="1000" xr:uid="{00000000-0005-0000-0000-000033040000}"/>
    <cellStyle name="Comma 55 2 2 2 2" xfId="1001" xr:uid="{00000000-0005-0000-0000-000034040000}"/>
    <cellStyle name="Comma 55 2 2 3" xfId="1002" xr:uid="{00000000-0005-0000-0000-000035040000}"/>
    <cellStyle name="Comma 55 2 3" xfId="1003" xr:uid="{00000000-0005-0000-0000-000036040000}"/>
    <cellStyle name="Comma 55 2 3 2" xfId="1004" xr:uid="{00000000-0005-0000-0000-000037040000}"/>
    <cellStyle name="Comma 55 2 4" xfId="1005" xr:uid="{00000000-0005-0000-0000-000038040000}"/>
    <cellStyle name="Comma 55 3" xfId="1006" xr:uid="{00000000-0005-0000-0000-000039040000}"/>
    <cellStyle name="Comma 55 3 2" xfId="1007" xr:uid="{00000000-0005-0000-0000-00003A040000}"/>
    <cellStyle name="Comma 55 3 2 2" xfId="1008" xr:uid="{00000000-0005-0000-0000-00003B040000}"/>
    <cellStyle name="Comma 55 3 3" xfId="1009" xr:uid="{00000000-0005-0000-0000-00003C040000}"/>
    <cellStyle name="Comma 55 4" xfId="1010" xr:uid="{00000000-0005-0000-0000-00003D040000}"/>
    <cellStyle name="Comma 55 4 2" xfId="1011" xr:uid="{00000000-0005-0000-0000-00003E040000}"/>
    <cellStyle name="Comma 55 5" xfId="1012" xr:uid="{00000000-0005-0000-0000-00003F040000}"/>
    <cellStyle name="Comma 56" xfId="1013" xr:uid="{00000000-0005-0000-0000-000040040000}"/>
    <cellStyle name="Comma 56 2" xfId="1014" xr:uid="{00000000-0005-0000-0000-000041040000}"/>
    <cellStyle name="Comma 56 2 2" xfId="1015" xr:uid="{00000000-0005-0000-0000-000042040000}"/>
    <cellStyle name="Comma 56 2 2 2" xfId="1016" xr:uid="{00000000-0005-0000-0000-000043040000}"/>
    <cellStyle name="Comma 56 2 2 2 2" xfId="1017" xr:uid="{00000000-0005-0000-0000-000044040000}"/>
    <cellStyle name="Comma 56 2 2 3" xfId="1018" xr:uid="{00000000-0005-0000-0000-000045040000}"/>
    <cellStyle name="Comma 56 2 3" xfId="1019" xr:uid="{00000000-0005-0000-0000-000046040000}"/>
    <cellStyle name="Comma 56 2 3 2" xfId="1020" xr:uid="{00000000-0005-0000-0000-000047040000}"/>
    <cellStyle name="Comma 56 2 4" xfId="1021" xr:uid="{00000000-0005-0000-0000-000048040000}"/>
    <cellStyle name="Comma 56 3" xfId="1022" xr:uid="{00000000-0005-0000-0000-000049040000}"/>
    <cellStyle name="Comma 56 3 2" xfId="1023" xr:uid="{00000000-0005-0000-0000-00004A040000}"/>
    <cellStyle name="Comma 56 3 2 2" xfId="1024" xr:uid="{00000000-0005-0000-0000-00004B040000}"/>
    <cellStyle name="Comma 56 3 3" xfId="1025" xr:uid="{00000000-0005-0000-0000-00004C040000}"/>
    <cellStyle name="Comma 56 4" xfId="1026" xr:uid="{00000000-0005-0000-0000-00004D040000}"/>
    <cellStyle name="Comma 56 4 2" xfId="1027" xr:uid="{00000000-0005-0000-0000-00004E040000}"/>
    <cellStyle name="Comma 56 5" xfId="1028" xr:uid="{00000000-0005-0000-0000-00004F040000}"/>
    <cellStyle name="Comma 57" xfId="1029" xr:uid="{00000000-0005-0000-0000-000050040000}"/>
    <cellStyle name="Comma 57 2" xfId="1030" xr:uid="{00000000-0005-0000-0000-000051040000}"/>
    <cellStyle name="Comma 57 2 2" xfId="1031" xr:uid="{00000000-0005-0000-0000-000052040000}"/>
    <cellStyle name="Comma 57 2 2 2" xfId="1032" xr:uid="{00000000-0005-0000-0000-000053040000}"/>
    <cellStyle name="Comma 57 2 2 2 2" xfId="1033" xr:uid="{00000000-0005-0000-0000-000054040000}"/>
    <cellStyle name="Comma 57 2 2 3" xfId="1034" xr:uid="{00000000-0005-0000-0000-000055040000}"/>
    <cellStyle name="Comma 57 2 3" xfId="1035" xr:uid="{00000000-0005-0000-0000-000056040000}"/>
    <cellStyle name="Comma 57 2 3 2" xfId="1036" xr:uid="{00000000-0005-0000-0000-000057040000}"/>
    <cellStyle name="Comma 57 2 4" xfId="1037" xr:uid="{00000000-0005-0000-0000-000058040000}"/>
    <cellStyle name="Comma 57 3" xfId="1038" xr:uid="{00000000-0005-0000-0000-000059040000}"/>
    <cellStyle name="Comma 57 3 2" xfId="1039" xr:uid="{00000000-0005-0000-0000-00005A040000}"/>
    <cellStyle name="Comma 57 3 2 2" xfId="1040" xr:uid="{00000000-0005-0000-0000-00005B040000}"/>
    <cellStyle name="Comma 57 3 3" xfId="1041" xr:uid="{00000000-0005-0000-0000-00005C040000}"/>
    <cellStyle name="Comma 57 4" xfId="1042" xr:uid="{00000000-0005-0000-0000-00005D040000}"/>
    <cellStyle name="Comma 57 4 2" xfId="1043" xr:uid="{00000000-0005-0000-0000-00005E040000}"/>
    <cellStyle name="Comma 57 5" xfId="1044" xr:uid="{00000000-0005-0000-0000-00005F040000}"/>
    <cellStyle name="Comma 58" xfId="1045" xr:uid="{00000000-0005-0000-0000-000060040000}"/>
    <cellStyle name="Comma 58 2" xfId="1046" xr:uid="{00000000-0005-0000-0000-000061040000}"/>
    <cellStyle name="Comma 58 2 2" xfId="1047" xr:uid="{00000000-0005-0000-0000-000062040000}"/>
    <cellStyle name="Comma 58 2 2 2" xfId="1048" xr:uid="{00000000-0005-0000-0000-000063040000}"/>
    <cellStyle name="Comma 58 2 2 2 2" xfId="1049" xr:uid="{00000000-0005-0000-0000-000064040000}"/>
    <cellStyle name="Comma 58 2 2 3" xfId="1050" xr:uid="{00000000-0005-0000-0000-000065040000}"/>
    <cellStyle name="Comma 58 2 3" xfId="1051" xr:uid="{00000000-0005-0000-0000-000066040000}"/>
    <cellStyle name="Comma 58 2 3 2" xfId="1052" xr:uid="{00000000-0005-0000-0000-000067040000}"/>
    <cellStyle name="Comma 58 2 4" xfId="1053" xr:uid="{00000000-0005-0000-0000-000068040000}"/>
    <cellStyle name="Comma 58 3" xfId="1054" xr:uid="{00000000-0005-0000-0000-000069040000}"/>
    <cellStyle name="Comma 58 3 2" xfId="1055" xr:uid="{00000000-0005-0000-0000-00006A040000}"/>
    <cellStyle name="Comma 58 3 2 2" xfId="1056" xr:uid="{00000000-0005-0000-0000-00006B040000}"/>
    <cellStyle name="Comma 58 3 3" xfId="1057" xr:uid="{00000000-0005-0000-0000-00006C040000}"/>
    <cellStyle name="Comma 58 4" xfId="1058" xr:uid="{00000000-0005-0000-0000-00006D040000}"/>
    <cellStyle name="Comma 58 4 2" xfId="1059" xr:uid="{00000000-0005-0000-0000-00006E040000}"/>
    <cellStyle name="Comma 58 5" xfId="1060" xr:uid="{00000000-0005-0000-0000-00006F040000}"/>
    <cellStyle name="Comma 59" xfId="1061" xr:uid="{00000000-0005-0000-0000-000070040000}"/>
    <cellStyle name="Comma 59 2" xfId="1062" xr:uid="{00000000-0005-0000-0000-000071040000}"/>
    <cellStyle name="Comma 59 2 2" xfId="1063" xr:uid="{00000000-0005-0000-0000-000072040000}"/>
    <cellStyle name="Comma 59 2 2 2" xfId="1064" xr:uid="{00000000-0005-0000-0000-000073040000}"/>
    <cellStyle name="Comma 59 2 2 2 2" xfId="1065" xr:uid="{00000000-0005-0000-0000-000074040000}"/>
    <cellStyle name="Comma 59 2 2 3" xfId="1066" xr:uid="{00000000-0005-0000-0000-000075040000}"/>
    <cellStyle name="Comma 59 2 3" xfId="1067" xr:uid="{00000000-0005-0000-0000-000076040000}"/>
    <cellStyle name="Comma 59 2 3 2" xfId="1068" xr:uid="{00000000-0005-0000-0000-000077040000}"/>
    <cellStyle name="Comma 59 2 4" xfId="1069" xr:uid="{00000000-0005-0000-0000-000078040000}"/>
    <cellStyle name="Comma 59 3" xfId="1070" xr:uid="{00000000-0005-0000-0000-000079040000}"/>
    <cellStyle name="Comma 59 3 2" xfId="1071" xr:uid="{00000000-0005-0000-0000-00007A040000}"/>
    <cellStyle name="Comma 59 3 2 2" xfId="1072" xr:uid="{00000000-0005-0000-0000-00007B040000}"/>
    <cellStyle name="Comma 59 3 3" xfId="1073" xr:uid="{00000000-0005-0000-0000-00007C040000}"/>
    <cellStyle name="Comma 59 4" xfId="1074" xr:uid="{00000000-0005-0000-0000-00007D040000}"/>
    <cellStyle name="Comma 59 4 2" xfId="1075" xr:uid="{00000000-0005-0000-0000-00007E040000}"/>
    <cellStyle name="Comma 59 5" xfId="1076" xr:uid="{00000000-0005-0000-0000-00007F040000}"/>
    <cellStyle name="Comma 6" xfId="1077" xr:uid="{00000000-0005-0000-0000-000080040000}"/>
    <cellStyle name="Comma 6 2" xfId="1078" xr:uid="{00000000-0005-0000-0000-000081040000}"/>
    <cellStyle name="Comma 6 2 2" xfId="1079" xr:uid="{00000000-0005-0000-0000-000082040000}"/>
    <cellStyle name="Comma 6 2 2 2" xfId="1080" xr:uid="{00000000-0005-0000-0000-000083040000}"/>
    <cellStyle name="Comma 6 2 2 2 2" xfId="1081" xr:uid="{00000000-0005-0000-0000-000084040000}"/>
    <cellStyle name="Comma 6 2 2 2 2 2" xfId="1082" xr:uid="{00000000-0005-0000-0000-000085040000}"/>
    <cellStyle name="Comma 6 2 2 2 3" xfId="1083" xr:uid="{00000000-0005-0000-0000-000086040000}"/>
    <cellStyle name="Comma 6 2 2 3" xfId="1084" xr:uid="{00000000-0005-0000-0000-000087040000}"/>
    <cellStyle name="Comma 6 2 2 3 2" xfId="1085" xr:uid="{00000000-0005-0000-0000-000088040000}"/>
    <cellStyle name="Comma 6 2 2 4" xfId="1086" xr:uid="{00000000-0005-0000-0000-000089040000}"/>
    <cellStyle name="Comma 6 2 3" xfId="1087" xr:uid="{00000000-0005-0000-0000-00008A040000}"/>
    <cellStyle name="Comma 6 2 3 2" xfId="1088" xr:uid="{00000000-0005-0000-0000-00008B040000}"/>
    <cellStyle name="Comma 6 2 3 2 2" xfId="1089" xr:uid="{00000000-0005-0000-0000-00008C040000}"/>
    <cellStyle name="Comma 6 2 3 3" xfId="1090" xr:uid="{00000000-0005-0000-0000-00008D040000}"/>
    <cellStyle name="Comma 6 2 4" xfId="1091" xr:uid="{00000000-0005-0000-0000-00008E040000}"/>
    <cellStyle name="Comma 6 2 4 2" xfId="1092" xr:uid="{00000000-0005-0000-0000-00008F040000}"/>
    <cellStyle name="Comma 6 2 5" xfId="1093" xr:uid="{00000000-0005-0000-0000-000090040000}"/>
    <cellStyle name="Comma 6 3" xfId="1094" xr:uid="{00000000-0005-0000-0000-000091040000}"/>
    <cellStyle name="Comma 6 3 2" xfId="1095" xr:uid="{00000000-0005-0000-0000-000092040000}"/>
    <cellStyle name="Comma 6 3 2 2" xfId="1096" xr:uid="{00000000-0005-0000-0000-000093040000}"/>
    <cellStyle name="Comma 6 3 2 2 2" xfId="1097" xr:uid="{00000000-0005-0000-0000-000094040000}"/>
    <cellStyle name="Comma 6 3 2 3" xfId="1098" xr:uid="{00000000-0005-0000-0000-000095040000}"/>
    <cellStyle name="Comma 6 3 3" xfId="1099" xr:uid="{00000000-0005-0000-0000-000096040000}"/>
    <cellStyle name="Comma 6 3 3 2" xfId="1100" xr:uid="{00000000-0005-0000-0000-000097040000}"/>
    <cellStyle name="Comma 6 3 4" xfId="1101" xr:uid="{00000000-0005-0000-0000-000098040000}"/>
    <cellStyle name="Comma 6 4" xfId="1102" xr:uid="{00000000-0005-0000-0000-000099040000}"/>
    <cellStyle name="Comma 6 4 2" xfId="1103" xr:uid="{00000000-0005-0000-0000-00009A040000}"/>
    <cellStyle name="Comma 6 4 2 2" xfId="1104" xr:uid="{00000000-0005-0000-0000-00009B040000}"/>
    <cellStyle name="Comma 6 4 3" xfId="1105" xr:uid="{00000000-0005-0000-0000-00009C040000}"/>
    <cellStyle name="Comma 6 5" xfId="1106" xr:uid="{00000000-0005-0000-0000-00009D040000}"/>
    <cellStyle name="Comma 6 5 2" xfId="1107" xr:uid="{00000000-0005-0000-0000-00009E040000}"/>
    <cellStyle name="Comma 6 6" xfId="1108" xr:uid="{00000000-0005-0000-0000-00009F040000}"/>
    <cellStyle name="Comma 60" xfId="1109" xr:uid="{00000000-0005-0000-0000-0000A0040000}"/>
    <cellStyle name="Comma 60 2" xfId="1110" xr:uid="{00000000-0005-0000-0000-0000A1040000}"/>
    <cellStyle name="Comma 60 2 2" xfId="1111" xr:uid="{00000000-0005-0000-0000-0000A2040000}"/>
    <cellStyle name="Comma 60 2 2 2" xfId="1112" xr:uid="{00000000-0005-0000-0000-0000A3040000}"/>
    <cellStyle name="Comma 60 2 2 2 2" xfId="1113" xr:uid="{00000000-0005-0000-0000-0000A4040000}"/>
    <cellStyle name="Comma 60 2 2 3" xfId="1114" xr:uid="{00000000-0005-0000-0000-0000A5040000}"/>
    <cellStyle name="Comma 60 2 3" xfId="1115" xr:uid="{00000000-0005-0000-0000-0000A6040000}"/>
    <cellStyle name="Comma 60 2 3 2" xfId="1116" xr:uid="{00000000-0005-0000-0000-0000A7040000}"/>
    <cellStyle name="Comma 60 2 4" xfId="1117" xr:uid="{00000000-0005-0000-0000-0000A8040000}"/>
    <cellStyle name="Comma 60 3" xfId="1118" xr:uid="{00000000-0005-0000-0000-0000A9040000}"/>
    <cellStyle name="Comma 60 3 2" xfId="1119" xr:uid="{00000000-0005-0000-0000-0000AA040000}"/>
    <cellStyle name="Comma 60 3 2 2" xfId="1120" xr:uid="{00000000-0005-0000-0000-0000AB040000}"/>
    <cellStyle name="Comma 60 3 3" xfId="1121" xr:uid="{00000000-0005-0000-0000-0000AC040000}"/>
    <cellStyle name="Comma 60 4" xfId="1122" xr:uid="{00000000-0005-0000-0000-0000AD040000}"/>
    <cellStyle name="Comma 60 4 2" xfId="1123" xr:uid="{00000000-0005-0000-0000-0000AE040000}"/>
    <cellStyle name="Comma 60 5" xfId="1124" xr:uid="{00000000-0005-0000-0000-0000AF040000}"/>
    <cellStyle name="Comma 61" xfId="1125" xr:uid="{00000000-0005-0000-0000-0000B0040000}"/>
    <cellStyle name="Comma 62" xfId="2927" xr:uid="{00000000-0005-0000-0000-0000B1040000}"/>
    <cellStyle name="Comma 7" xfId="1126" xr:uid="{00000000-0005-0000-0000-0000B2040000}"/>
    <cellStyle name="Comma 7 2" xfId="1127" xr:uid="{00000000-0005-0000-0000-0000B3040000}"/>
    <cellStyle name="Comma 7 2 2" xfId="1128" xr:uid="{00000000-0005-0000-0000-0000B4040000}"/>
    <cellStyle name="Comma 7 2 2 2" xfId="1129" xr:uid="{00000000-0005-0000-0000-0000B5040000}"/>
    <cellStyle name="Comma 7 2 2 2 2" xfId="1130" xr:uid="{00000000-0005-0000-0000-0000B6040000}"/>
    <cellStyle name="Comma 7 2 2 2 2 2" xfId="1131" xr:uid="{00000000-0005-0000-0000-0000B7040000}"/>
    <cellStyle name="Comma 7 2 2 2 3" xfId="1132" xr:uid="{00000000-0005-0000-0000-0000B8040000}"/>
    <cellStyle name="Comma 7 2 2 3" xfId="1133" xr:uid="{00000000-0005-0000-0000-0000B9040000}"/>
    <cellStyle name="Comma 7 2 2 3 2" xfId="1134" xr:uid="{00000000-0005-0000-0000-0000BA040000}"/>
    <cellStyle name="Comma 7 2 2 4" xfId="1135" xr:uid="{00000000-0005-0000-0000-0000BB040000}"/>
    <cellStyle name="Comma 7 2 3" xfId="1136" xr:uid="{00000000-0005-0000-0000-0000BC040000}"/>
    <cellStyle name="Comma 7 2 3 2" xfId="1137" xr:uid="{00000000-0005-0000-0000-0000BD040000}"/>
    <cellStyle name="Comma 7 2 3 2 2" xfId="1138" xr:uid="{00000000-0005-0000-0000-0000BE040000}"/>
    <cellStyle name="Comma 7 2 3 3" xfId="1139" xr:uid="{00000000-0005-0000-0000-0000BF040000}"/>
    <cellStyle name="Comma 7 2 4" xfId="1140" xr:uid="{00000000-0005-0000-0000-0000C0040000}"/>
    <cellStyle name="Comma 7 2 4 2" xfId="1141" xr:uid="{00000000-0005-0000-0000-0000C1040000}"/>
    <cellStyle name="Comma 7 2 5" xfId="1142" xr:uid="{00000000-0005-0000-0000-0000C2040000}"/>
    <cellStyle name="Comma 7 3" xfId="1143" xr:uid="{00000000-0005-0000-0000-0000C3040000}"/>
    <cellStyle name="Comma 7 3 2" xfId="1144" xr:uid="{00000000-0005-0000-0000-0000C4040000}"/>
    <cellStyle name="Comma 7 3 2 2" xfId="1145" xr:uid="{00000000-0005-0000-0000-0000C5040000}"/>
    <cellStyle name="Comma 7 3 2 2 2" xfId="1146" xr:uid="{00000000-0005-0000-0000-0000C6040000}"/>
    <cellStyle name="Comma 7 3 2 3" xfId="1147" xr:uid="{00000000-0005-0000-0000-0000C7040000}"/>
    <cellStyle name="Comma 7 3 3" xfId="1148" xr:uid="{00000000-0005-0000-0000-0000C8040000}"/>
    <cellStyle name="Comma 7 3 3 2" xfId="1149" xr:uid="{00000000-0005-0000-0000-0000C9040000}"/>
    <cellStyle name="Comma 7 3 4" xfId="1150" xr:uid="{00000000-0005-0000-0000-0000CA040000}"/>
    <cellStyle name="Comma 7 4" xfId="1151" xr:uid="{00000000-0005-0000-0000-0000CB040000}"/>
    <cellStyle name="Comma 7 4 2" xfId="1152" xr:uid="{00000000-0005-0000-0000-0000CC040000}"/>
    <cellStyle name="Comma 7 4 2 2" xfId="1153" xr:uid="{00000000-0005-0000-0000-0000CD040000}"/>
    <cellStyle name="Comma 7 4 3" xfId="1154" xr:uid="{00000000-0005-0000-0000-0000CE040000}"/>
    <cellStyle name="Comma 7 5" xfId="1155" xr:uid="{00000000-0005-0000-0000-0000CF040000}"/>
    <cellStyle name="Comma 7 5 2" xfId="1156" xr:uid="{00000000-0005-0000-0000-0000D0040000}"/>
    <cellStyle name="Comma 7 6" xfId="1157" xr:uid="{00000000-0005-0000-0000-0000D1040000}"/>
    <cellStyle name="Comma 8" xfId="1158" xr:uid="{00000000-0005-0000-0000-0000D2040000}"/>
    <cellStyle name="Comma 8 2" xfId="1159" xr:uid="{00000000-0005-0000-0000-0000D3040000}"/>
    <cellStyle name="Comma 8 2 2" xfId="1160" xr:uid="{00000000-0005-0000-0000-0000D4040000}"/>
    <cellStyle name="Comma 8 2 2 2" xfId="1161" xr:uid="{00000000-0005-0000-0000-0000D5040000}"/>
    <cellStyle name="Comma 8 2 2 2 2" xfId="1162" xr:uid="{00000000-0005-0000-0000-0000D6040000}"/>
    <cellStyle name="Comma 8 2 2 2 2 2" xfId="1163" xr:uid="{00000000-0005-0000-0000-0000D7040000}"/>
    <cellStyle name="Comma 8 2 2 2 2 2 2" xfId="1164" xr:uid="{00000000-0005-0000-0000-0000D8040000}"/>
    <cellStyle name="Comma 8 2 2 2 2 3" xfId="1165" xr:uid="{00000000-0005-0000-0000-0000D9040000}"/>
    <cellStyle name="Comma 8 2 2 2 3" xfId="1166" xr:uid="{00000000-0005-0000-0000-0000DA040000}"/>
    <cellStyle name="Comma 8 2 2 2 3 2" xfId="1167" xr:uid="{00000000-0005-0000-0000-0000DB040000}"/>
    <cellStyle name="Comma 8 2 2 2 4" xfId="1168" xr:uid="{00000000-0005-0000-0000-0000DC040000}"/>
    <cellStyle name="Comma 8 2 2 3" xfId="1169" xr:uid="{00000000-0005-0000-0000-0000DD040000}"/>
    <cellStyle name="Comma 8 2 2 3 2" xfId="1170" xr:uid="{00000000-0005-0000-0000-0000DE040000}"/>
    <cellStyle name="Comma 8 2 2 3 2 2" xfId="1171" xr:uid="{00000000-0005-0000-0000-0000DF040000}"/>
    <cellStyle name="Comma 8 2 2 3 3" xfId="1172" xr:uid="{00000000-0005-0000-0000-0000E0040000}"/>
    <cellStyle name="Comma 8 2 2 4" xfId="1173" xr:uid="{00000000-0005-0000-0000-0000E1040000}"/>
    <cellStyle name="Comma 8 2 2 4 2" xfId="1174" xr:uid="{00000000-0005-0000-0000-0000E2040000}"/>
    <cellStyle name="Comma 8 2 2 5" xfId="1175" xr:uid="{00000000-0005-0000-0000-0000E3040000}"/>
    <cellStyle name="Comma 8 2 3" xfId="1176" xr:uid="{00000000-0005-0000-0000-0000E4040000}"/>
    <cellStyle name="Comma 8 2 3 2" xfId="1177" xr:uid="{00000000-0005-0000-0000-0000E5040000}"/>
    <cellStyle name="Comma 8 2 3 2 2" xfId="1178" xr:uid="{00000000-0005-0000-0000-0000E6040000}"/>
    <cellStyle name="Comma 8 2 3 2 2 2" xfId="1179" xr:uid="{00000000-0005-0000-0000-0000E7040000}"/>
    <cellStyle name="Comma 8 2 3 2 3" xfId="1180" xr:uid="{00000000-0005-0000-0000-0000E8040000}"/>
    <cellStyle name="Comma 8 2 3 3" xfId="1181" xr:uid="{00000000-0005-0000-0000-0000E9040000}"/>
    <cellStyle name="Comma 8 2 3 3 2" xfId="1182" xr:uid="{00000000-0005-0000-0000-0000EA040000}"/>
    <cellStyle name="Comma 8 2 3 4" xfId="1183" xr:uid="{00000000-0005-0000-0000-0000EB040000}"/>
    <cellStyle name="Comma 8 2 4" xfId="1184" xr:uid="{00000000-0005-0000-0000-0000EC040000}"/>
    <cellStyle name="Comma 8 2 4 2" xfId="1185" xr:uid="{00000000-0005-0000-0000-0000ED040000}"/>
    <cellStyle name="Comma 8 2 4 2 2" xfId="1186" xr:uid="{00000000-0005-0000-0000-0000EE040000}"/>
    <cellStyle name="Comma 8 2 4 3" xfId="1187" xr:uid="{00000000-0005-0000-0000-0000EF040000}"/>
    <cellStyle name="Comma 8 2 5" xfId="1188" xr:uid="{00000000-0005-0000-0000-0000F0040000}"/>
    <cellStyle name="Comma 8 2 5 2" xfId="1189" xr:uid="{00000000-0005-0000-0000-0000F1040000}"/>
    <cellStyle name="Comma 8 2 6" xfId="1190" xr:uid="{00000000-0005-0000-0000-0000F2040000}"/>
    <cellStyle name="Comma 8 3" xfId="1191" xr:uid="{00000000-0005-0000-0000-0000F3040000}"/>
    <cellStyle name="Comma 8 3 2" xfId="1192" xr:uid="{00000000-0005-0000-0000-0000F4040000}"/>
    <cellStyle name="Comma 8 3 2 2" xfId="1193" xr:uid="{00000000-0005-0000-0000-0000F5040000}"/>
    <cellStyle name="Comma 8 3 2 2 2" xfId="1194" xr:uid="{00000000-0005-0000-0000-0000F6040000}"/>
    <cellStyle name="Comma 8 3 2 2 2 2" xfId="1195" xr:uid="{00000000-0005-0000-0000-0000F7040000}"/>
    <cellStyle name="Comma 8 3 2 2 3" xfId="1196" xr:uid="{00000000-0005-0000-0000-0000F8040000}"/>
    <cellStyle name="Comma 8 3 2 3" xfId="1197" xr:uid="{00000000-0005-0000-0000-0000F9040000}"/>
    <cellStyle name="Comma 8 3 2 3 2" xfId="1198" xr:uid="{00000000-0005-0000-0000-0000FA040000}"/>
    <cellStyle name="Comma 8 3 2 4" xfId="1199" xr:uid="{00000000-0005-0000-0000-0000FB040000}"/>
    <cellStyle name="Comma 8 3 3" xfId="1200" xr:uid="{00000000-0005-0000-0000-0000FC040000}"/>
    <cellStyle name="Comma 8 3 3 2" xfId="1201" xr:uid="{00000000-0005-0000-0000-0000FD040000}"/>
    <cellStyle name="Comma 8 3 3 2 2" xfId="1202" xr:uid="{00000000-0005-0000-0000-0000FE040000}"/>
    <cellStyle name="Comma 8 3 3 3" xfId="1203" xr:uid="{00000000-0005-0000-0000-0000FF040000}"/>
    <cellStyle name="Comma 8 3 4" xfId="1204" xr:uid="{00000000-0005-0000-0000-000000050000}"/>
    <cellStyle name="Comma 8 3 4 2" xfId="1205" xr:uid="{00000000-0005-0000-0000-000001050000}"/>
    <cellStyle name="Comma 8 3 5" xfId="1206" xr:uid="{00000000-0005-0000-0000-000002050000}"/>
    <cellStyle name="Comma 8 4" xfId="1207" xr:uid="{00000000-0005-0000-0000-000003050000}"/>
    <cellStyle name="Comma 8 4 2" xfId="1208" xr:uid="{00000000-0005-0000-0000-000004050000}"/>
    <cellStyle name="Comma 8 4 2 2" xfId="1209" xr:uid="{00000000-0005-0000-0000-000005050000}"/>
    <cellStyle name="Comma 8 4 2 2 2" xfId="1210" xr:uid="{00000000-0005-0000-0000-000006050000}"/>
    <cellStyle name="Comma 8 4 2 3" xfId="1211" xr:uid="{00000000-0005-0000-0000-000007050000}"/>
    <cellStyle name="Comma 8 4 3" xfId="1212" xr:uid="{00000000-0005-0000-0000-000008050000}"/>
    <cellStyle name="Comma 8 4 3 2" xfId="1213" xr:uid="{00000000-0005-0000-0000-000009050000}"/>
    <cellStyle name="Comma 8 4 4" xfId="1214" xr:uid="{00000000-0005-0000-0000-00000A050000}"/>
    <cellStyle name="Comma 8 5" xfId="1215" xr:uid="{00000000-0005-0000-0000-00000B050000}"/>
    <cellStyle name="Comma 8 5 2" xfId="1216" xr:uid="{00000000-0005-0000-0000-00000C050000}"/>
    <cellStyle name="Comma 8 5 2 2" xfId="1217" xr:uid="{00000000-0005-0000-0000-00000D050000}"/>
    <cellStyle name="Comma 8 5 3" xfId="1218" xr:uid="{00000000-0005-0000-0000-00000E050000}"/>
    <cellStyle name="Comma 8 6" xfId="1219" xr:uid="{00000000-0005-0000-0000-00000F050000}"/>
    <cellStyle name="Comma 8 6 2" xfId="1220" xr:uid="{00000000-0005-0000-0000-000010050000}"/>
    <cellStyle name="Comma 8 7" xfId="1221" xr:uid="{00000000-0005-0000-0000-000011050000}"/>
    <cellStyle name="Comma 9" xfId="1222" xr:uid="{00000000-0005-0000-0000-000012050000}"/>
    <cellStyle name="Comma 9 2" xfId="1223" xr:uid="{00000000-0005-0000-0000-000013050000}"/>
    <cellStyle name="Comma 9 2 2" xfId="1224" xr:uid="{00000000-0005-0000-0000-000014050000}"/>
    <cellStyle name="Comma 9 2 2 2" xfId="1225" xr:uid="{00000000-0005-0000-0000-000015050000}"/>
    <cellStyle name="Comma 9 2 2 2 2" xfId="1226" xr:uid="{00000000-0005-0000-0000-000016050000}"/>
    <cellStyle name="Comma 9 2 2 2 2 2" xfId="1227" xr:uid="{00000000-0005-0000-0000-000017050000}"/>
    <cellStyle name="Comma 9 2 2 2 3" xfId="1228" xr:uid="{00000000-0005-0000-0000-000018050000}"/>
    <cellStyle name="Comma 9 2 2 3" xfId="1229" xr:uid="{00000000-0005-0000-0000-000019050000}"/>
    <cellStyle name="Comma 9 2 2 3 2" xfId="1230" xr:uid="{00000000-0005-0000-0000-00001A050000}"/>
    <cellStyle name="Comma 9 2 2 4" xfId="1231" xr:uid="{00000000-0005-0000-0000-00001B050000}"/>
    <cellStyle name="Comma 9 2 3" xfId="1232" xr:uid="{00000000-0005-0000-0000-00001C050000}"/>
    <cellStyle name="Comma 9 2 3 2" xfId="1233" xr:uid="{00000000-0005-0000-0000-00001D050000}"/>
    <cellStyle name="Comma 9 2 3 2 2" xfId="1234" xr:uid="{00000000-0005-0000-0000-00001E050000}"/>
    <cellStyle name="Comma 9 2 3 3" xfId="1235" xr:uid="{00000000-0005-0000-0000-00001F050000}"/>
    <cellStyle name="Comma 9 2 4" xfId="1236" xr:uid="{00000000-0005-0000-0000-000020050000}"/>
    <cellStyle name="Comma 9 2 4 2" xfId="1237" xr:uid="{00000000-0005-0000-0000-000021050000}"/>
    <cellStyle name="Comma 9 2 5" xfId="1238" xr:uid="{00000000-0005-0000-0000-000022050000}"/>
    <cellStyle name="Comma 9 3" xfId="1239" xr:uid="{00000000-0005-0000-0000-000023050000}"/>
    <cellStyle name="Comma 9 3 2" xfId="1240" xr:uid="{00000000-0005-0000-0000-000024050000}"/>
    <cellStyle name="Comma 9 3 2 2" xfId="1241" xr:uid="{00000000-0005-0000-0000-000025050000}"/>
    <cellStyle name="Comma 9 3 2 2 2" xfId="1242" xr:uid="{00000000-0005-0000-0000-000026050000}"/>
    <cellStyle name="Comma 9 3 2 3" xfId="1243" xr:uid="{00000000-0005-0000-0000-000027050000}"/>
    <cellStyle name="Comma 9 3 3" xfId="1244" xr:uid="{00000000-0005-0000-0000-000028050000}"/>
    <cellStyle name="Comma 9 3 3 2" xfId="1245" xr:uid="{00000000-0005-0000-0000-000029050000}"/>
    <cellStyle name="Comma 9 3 4" xfId="1246" xr:uid="{00000000-0005-0000-0000-00002A050000}"/>
    <cellStyle name="Comma 9 4" xfId="1247" xr:uid="{00000000-0005-0000-0000-00002B050000}"/>
    <cellStyle name="Comma 9 4 2" xfId="1248" xr:uid="{00000000-0005-0000-0000-00002C050000}"/>
    <cellStyle name="Comma 9 4 2 2" xfId="1249" xr:uid="{00000000-0005-0000-0000-00002D050000}"/>
    <cellStyle name="Comma 9 4 3" xfId="1250" xr:uid="{00000000-0005-0000-0000-00002E050000}"/>
    <cellStyle name="Comma 9 5" xfId="1251" xr:uid="{00000000-0005-0000-0000-00002F050000}"/>
    <cellStyle name="Comma 9 5 2" xfId="1252" xr:uid="{00000000-0005-0000-0000-000030050000}"/>
    <cellStyle name="Comma 9 6" xfId="1253" xr:uid="{00000000-0005-0000-0000-000031050000}"/>
    <cellStyle name="Explanatory Text" xfId="2888" builtinId="53" customBuiltin="1"/>
    <cellStyle name="Explanatory Text 2" xfId="1254" xr:uid="{00000000-0005-0000-0000-000033050000}"/>
    <cellStyle name="Explanatory Text 2 2" xfId="2973" xr:uid="{00000000-0005-0000-0000-000034050000}"/>
    <cellStyle name="Good" xfId="2880" builtinId="26" customBuiltin="1"/>
    <cellStyle name="Good 2" xfId="1255" xr:uid="{00000000-0005-0000-0000-000036050000}"/>
    <cellStyle name="Good 2 2" xfId="2974" xr:uid="{00000000-0005-0000-0000-000037050000}"/>
    <cellStyle name="Heading 1" xfId="2876" builtinId="16" customBuiltin="1"/>
    <cellStyle name="Heading 1 2" xfId="1256" xr:uid="{00000000-0005-0000-0000-000039050000}"/>
    <cellStyle name="Heading 1 2 2" xfId="2975" xr:uid="{00000000-0005-0000-0000-00003A050000}"/>
    <cellStyle name="Heading 2" xfId="2877" builtinId="17" customBuiltin="1"/>
    <cellStyle name="Heading 2 2" xfId="1257" xr:uid="{00000000-0005-0000-0000-00003C050000}"/>
    <cellStyle name="Heading 2 2 2" xfId="2976" xr:uid="{00000000-0005-0000-0000-00003D050000}"/>
    <cellStyle name="Heading 3" xfId="2878" builtinId="18" customBuiltin="1"/>
    <cellStyle name="Heading 3 2" xfId="1258" xr:uid="{00000000-0005-0000-0000-00003F050000}"/>
    <cellStyle name="Heading 3 2 2" xfId="2977" xr:uid="{00000000-0005-0000-0000-000040050000}"/>
    <cellStyle name="Heading 4" xfId="2879" builtinId="19" customBuiltin="1"/>
    <cellStyle name="Heading 4 2" xfId="1259" xr:uid="{00000000-0005-0000-0000-000042050000}"/>
    <cellStyle name="Heading 4 2 2" xfId="2978" xr:uid="{00000000-0005-0000-0000-000043050000}"/>
    <cellStyle name="Input" xfId="2882" builtinId="20" customBuiltin="1"/>
    <cellStyle name="Input 2" xfId="1260" xr:uid="{00000000-0005-0000-0000-000045050000}"/>
    <cellStyle name="Input 2 2" xfId="2979" xr:uid="{00000000-0005-0000-0000-000046050000}"/>
    <cellStyle name="Linked Cell" xfId="2885" builtinId="24" customBuiltin="1"/>
    <cellStyle name="Linked Cell 2" xfId="1261" xr:uid="{00000000-0005-0000-0000-000048050000}"/>
    <cellStyle name="Linked Cell 2 2" xfId="2980" xr:uid="{00000000-0005-0000-0000-000049050000}"/>
    <cellStyle name="Neutral" xfId="2933" builtinId="28" customBuiltin="1"/>
    <cellStyle name="Neutral 2" xfId="1262" xr:uid="{00000000-0005-0000-0000-00004B050000}"/>
    <cellStyle name="Neutral 2 2" xfId="2981" xr:uid="{00000000-0005-0000-0000-00004C050000}"/>
    <cellStyle name="Neutral 3" xfId="2928" xr:uid="{00000000-0005-0000-0000-00004D050000}"/>
    <cellStyle name="Normal" xfId="0" builtinId="0"/>
    <cellStyle name="Normal 10" xfId="1263" xr:uid="{00000000-0005-0000-0000-00004F050000}"/>
    <cellStyle name="Normal 10 2" xfId="1264" xr:uid="{00000000-0005-0000-0000-000050050000}"/>
    <cellStyle name="Normal 10 2 2" xfId="1265" xr:uid="{00000000-0005-0000-0000-000051050000}"/>
    <cellStyle name="Normal 10 2 2 2" xfId="1266" xr:uid="{00000000-0005-0000-0000-000052050000}"/>
    <cellStyle name="Normal 10 2 2 2 2" xfId="1267" xr:uid="{00000000-0005-0000-0000-000053050000}"/>
    <cellStyle name="Normal 10 2 2 2 2 2" xfId="1268" xr:uid="{00000000-0005-0000-0000-000054050000}"/>
    <cellStyle name="Normal 10 2 2 2 3" xfId="1269" xr:uid="{00000000-0005-0000-0000-000055050000}"/>
    <cellStyle name="Normal 10 2 2 3" xfId="1270" xr:uid="{00000000-0005-0000-0000-000056050000}"/>
    <cellStyle name="Normal 10 2 2 3 2" xfId="1271" xr:uid="{00000000-0005-0000-0000-000057050000}"/>
    <cellStyle name="Normal 10 2 2 4" xfId="1272" xr:uid="{00000000-0005-0000-0000-000058050000}"/>
    <cellStyle name="Normal 10 2 3" xfId="1273" xr:uid="{00000000-0005-0000-0000-000059050000}"/>
    <cellStyle name="Normal 10 2 3 2" xfId="1274" xr:uid="{00000000-0005-0000-0000-00005A050000}"/>
    <cellStyle name="Normal 10 2 3 2 2" xfId="1275" xr:uid="{00000000-0005-0000-0000-00005B050000}"/>
    <cellStyle name="Normal 10 2 3 3" xfId="1276" xr:uid="{00000000-0005-0000-0000-00005C050000}"/>
    <cellStyle name="Normal 10 2 4" xfId="1277" xr:uid="{00000000-0005-0000-0000-00005D050000}"/>
    <cellStyle name="Normal 10 2 4 2" xfId="1278" xr:uid="{00000000-0005-0000-0000-00005E050000}"/>
    <cellStyle name="Normal 10 2 5" xfId="1279" xr:uid="{00000000-0005-0000-0000-00005F050000}"/>
    <cellStyle name="Normal 10 3" xfId="1280" xr:uid="{00000000-0005-0000-0000-000060050000}"/>
    <cellStyle name="Normal 10 3 2" xfId="1281" xr:uid="{00000000-0005-0000-0000-000061050000}"/>
    <cellStyle name="Normal 10 3 2 2" xfId="1282" xr:uid="{00000000-0005-0000-0000-000062050000}"/>
    <cellStyle name="Normal 10 3 2 2 2" xfId="1283" xr:uid="{00000000-0005-0000-0000-000063050000}"/>
    <cellStyle name="Normal 10 3 2 3" xfId="1284" xr:uid="{00000000-0005-0000-0000-000064050000}"/>
    <cellStyle name="Normal 10 3 3" xfId="1285" xr:uid="{00000000-0005-0000-0000-000065050000}"/>
    <cellStyle name="Normal 10 3 3 2" xfId="1286" xr:uid="{00000000-0005-0000-0000-000066050000}"/>
    <cellStyle name="Normal 10 3 4" xfId="1287" xr:uid="{00000000-0005-0000-0000-000067050000}"/>
    <cellStyle name="Normal 10 4" xfId="1288" xr:uid="{00000000-0005-0000-0000-000068050000}"/>
    <cellStyle name="Normal 10 4 2" xfId="1289" xr:uid="{00000000-0005-0000-0000-000069050000}"/>
    <cellStyle name="Normal 10 4 2 2" xfId="1290" xr:uid="{00000000-0005-0000-0000-00006A050000}"/>
    <cellStyle name="Normal 10 4 3" xfId="1291" xr:uid="{00000000-0005-0000-0000-00006B050000}"/>
    <cellStyle name="Normal 10 5" xfId="1292" xr:uid="{00000000-0005-0000-0000-00006C050000}"/>
    <cellStyle name="Normal 10 5 2" xfId="1293" xr:uid="{00000000-0005-0000-0000-00006D050000}"/>
    <cellStyle name="Normal 10 6" xfId="1294" xr:uid="{00000000-0005-0000-0000-00006E050000}"/>
    <cellStyle name="Normal 11" xfId="1295" xr:uid="{00000000-0005-0000-0000-00006F050000}"/>
    <cellStyle name="Normal 11 2" xfId="1296" xr:uid="{00000000-0005-0000-0000-000070050000}"/>
    <cellStyle name="Normal 11 2 2" xfId="1297" xr:uid="{00000000-0005-0000-0000-000071050000}"/>
    <cellStyle name="Normal 11 2 2 2" xfId="1298" xr:uid="{00000000-0005-0000-0000-000072050000}"/>
    <cellStyle name="Normal 11 2 2 2 2" xfId="1299" xr:uid="{00000000-0005-0000-0000-000073050000}"/>
    <cellStyle name="Normal 11 2 2 2 2 2" xfId="1300" xr:uid="{00000000-0005-0000-0000-000074050000}"/>
    <cellStyle name="Normal 11 2 2 2 3" xfId="1301" xr:uid="{00000000-0005-0000-0000-000075050000}"/>
    <cellStyle name="Normal 11 2 2 3" xfId="1302" xr:uid="{00000000-0005-0000-0000-000076050000}"/>
    <cellStyle name="Normal 11 2 2 3 2" xfId="1303" xr:uid="{00000000-0005-0000-0000-000077050000}"/>
    <cellStyle name="Normal 11 2 2 4" xfId="1304" xr:uid="{00000000-0005-0000-0000-000078050000}"/>
    <cellStyle name="Normal 11 2 3" xfId="1305" xr:uid="{00000000-0005-0000-0000-000079050000}"/>
    <cellStyle name="Normal 11 2 3 2" xfId="1306" xr:uid="{00000000-0005-0000-0000-00007A050000}"/>
    <cellStyle name="Normal 11 2 3 2 2" xfId="1307" xr:uid="{00000000-0005-0000-0000-00007B050000}"/>
    <cellStyle name="Normal 11 2 3 3" xfId="1308" xr:uid="{00000000-0005-0000-0000-00007C050000}"/>
    <cellStyle name="Normal 11 2 4" xfId="1309" xr:uid="{00000000-0005-0000-0000-00007D050000}"/>
    <cellStyle name="Normal 11 2 4 2" xfId="1310" xr:uid="{00000000-0005-0000-0000-00007E050000}"/>
    <cellStyle name="Normal 11 2 5" xfId="1311" xr:uid="{00000000-0005-0000-0000-00007F050000}"/>
    <cellStyle name="Normal 11 3" xfId="1312" xr:uid="{00000000-0005-0000-0000-000080050000}"/>
    <cellStyle name="Normal 11 3 2" xfId="1313" xr:uid="{00000000-0005-0000-0000-000081050000}"/>
    <cellStyle name="Normal 11 3 2 2" xfId="1314" xr:uid="{00000000-0005-0000-0000-000082050000}"/>
    <cellStyle name="Normal 11 3 2 2 2" xfId="1315" xr:uid="{00000000-0005-0000-0000-000083050000}"/>
    <cellStyle name="Normal 11 3 2 3" xfId="1316" xr:uid="{00000000-0005-0000-0000-000084050000}"/>
    <cellStyle name="Normal 11 3 3" xfId="1317" xr:uid="{00000000-0005-0000-0000-000085050000}"/>
    <cellStyle name="Normal 11 3 3 2" xfId="1318" xr:uid="{00000000-0005-0000-0000-000086050000}"/>
    <cellStyle name="Normal 11 3 4" xfId="1319" xr:uid="{00000000-0005-0000-0000-000087050000}"/>
    <cellStyle name="Normal 11 4" xfId="1320" xr:uid="{00000000-0005-0000-0000-000088050000}"/>
    <cellStyle name="Normal 11 4 2" xfId="1321" xr:uid="{00000000-0005-0000-0000-000089050000}"/>
    <cellStyle name="Normal 11 4 2 2" xfId="1322" xr:uid="{00000000-0005-0000-0000-00008A050000}"/>
    <cellStyle name="Normal 11 4 3" xfId="1323" xr:uid="{00000000-0005-0000-0000-00008B050000}"/>
    <cellStyle name="Normal 11 5" xfId="1324" xr:uid="{00000000-0005-0000-0000-00008C050000}"/>
    <cellStyle name="Normal 11 5 2" xfId="1325" xr:uid="{00000000-0005-0000-0000-00008D050000}"/>
    <cellStyle name="Normal 11 6" xfId="1326" xr:uid="{00000000-0005-0000-0000-00008E050000}"/>
    <cellStyle name="Normal 12" xfId="1327" xr:uid="{00000000-0005-0000-0000-00008F050000}"/>
    <cellStyle name="Normal 12 2" xfId="1328" xr:uid="{00000000-0005-0000-0000-000090050000}"/>
    <cellStyle name="Normal 12 2 2" xfId="1329" xr:uid="{00000000-0005-0000-0000-000091050000}"/>
    <cellStyle name="Normal 12 2 2 2" xfId="1330" xr:uid="{00000000-0005-0000-0000-000092050000}"/>
    <cellStyle name="Normal 12 2 2 2 2" xfId="1331" xr:uid="{00000000-0005-0000-0000-000093050000}"/>
    <cellStyle name="Normal 12 2 2 2 2 2" xfId="1332" xr:uid="{00000000-0005-0000-0000-000094050000}"/>
    <cellStyle name="Normal 12 2 2 2 3" xfId="1333" xr:uid="{00000000-0005-0000-0000-000095050000}"/>
    <cellStyle name="Normal 12 2 2 3" xfId="1334" xr:uid="{00000000-0005-0000-0000-000096050000}"/>
    <cellStyle name="Normal 12 2 2 3 2" xfId="1335" xr:uid="{00000000-0005-0000-0000-000097050000}"/>
    <cellStyle name="Normal 12 2 2 4" xfId="1336" xr:uid="{00000000-0005-0000-0000-000098050000}"/>
    <cellStyle name="Normal 12 2 3" xfId="1337" xr:uid="{00000000-0005-0000-0000-000099050000}"/>
    <cellStyle name="Normal 12 2 3 2" xfId="1338" xr:uid="{00000000-0005-0000-0000-00009A050000}"/>
    <cellStyle name="Normal 12 2 3 2 2" xfId="1339" xr:uid="{00000000-0005-0000-0000-00009B050000}"/>
    <cellStyle name="Normal 12 2 3 3" xfId="1340" xr:uid="{00000000-0005-0000-0000-00009C050000}"/>
    <cellStyle name="Normal 12 2 4" xfId="1341" xr:uid="{00000000-0005-0000-0000-00009D050000}"/>
    <cellStyle name="Normal 12 2 4 2" xfId="1342" xr:uid="{00000000-0005-0000-0000-00009E050000}"/>
    <cellStyle name="Normal 12 2 5" xfId="1343" xr:uid="{00000000-0005-0000-0000-00009F050000}"/>
    <cellStyle name="Normal 12 3" xfId="1344" xr:uid="{00000000-0005-0000-0000-0000A0050000}"/>
    <cellStyle name="Normal 12 3 2" xfId="1345" xr:uid="{00000000-0005-0000-0000-0000A1050000}"/>
    <cellStyle name="Normal 12 3 2 2" xfId="1346" xr:uid="{00000000-0005-0000-0000-0000A2050000}"/>
    <cellStyle name="Normal 12 3 2 2 2" xfId="1347" xr:uid="{00000000-0005-0000-0000-0000A3050000}"/>
    <cellStyle name="Normal 12 3 2 3" xfId="1348" xr:uid="{00000000-0005-0000-0000-0000A4050000}"/>
    <cellStyle name="Normal 12 3 3" xfId="1349" xr:uid="{00000000-0005-0000-0000-0000A5050000}"/>
    <cellStyle name="Normal 12 3 3 2" xfId="1350" xr:uid="{00000000-0005-0000-0000-0000A6050000}"/>
    <cellStyle name="Normal 12 3 4" xfId="1351" xr:uid="{00000000-0005-0000-0000-0000A7050000}"/>
    <cellStyle name="Normal 12 4" xfId="1352" xr:uid="{00000000-0005-0000-0000-0000A8050000}"/>
    <cellStyle name="Normal 12 4 2" xfId="1353" xr:uid="{00000000-0005-0000-0000-0000A9050000}"/>
    <cellStyle name="Normal 12 4 2 2" xfId="1354" xr:uid="{00000000-0005-0000-0000-0000AA050000}"/>
    <cellStyle name="Normal 12 4 3" xfId="1355" xr:uid="{00000000-0005-0000-0000-0000AB050000}"/>
    <cellStyle name="Normal 12 5" xfId="1356" xr:uid="{00000000-0005-0000-0000-0000AC050000}"/>
    <cellStyle name="Normal 12 5 2" xfId="1357" xr:uid="{00000000-0005-0000-0000-0000AD050000}"/>
    <cellStyle name="Normal 12 6" xfId="1358" xr:uid="{00000000-0005-0000-0000-0000AE050000}"/>
    <cellStyle name="Normal 13" xfId="1359" xr:uid="{00000000-0005-0000-0000-0000AF050000}"/>
    <cellStyle name="Normal 13 2" xfId="1360" xr:uid="{00000000-0005-0000-0000-0000B0050000}"/>
    <cellStyle name="Normal 13 2 2" xfId="1361" xr:uid="{00000000-0005-0000-0000-0000B1050000}"/>
    <cellStyle name="Normal 13 2 2 2" xfId="1362" xr:uid="{00000000-0005-0000-0000-0000B2050000}"/>
    <cellStyle name="Normal 13 2 2 2 2" xfId="1363" xr:uid="{00000000-0005-0000-0000-0000B3050000}"/>
    <cellStyle name="Normal 13 2 2 2 2 2" xfId="1364" xr:uid="{00000000-0005-0000-0000-0000B4050000}"/>
    <cellStyle name="Normal 13 2 2 2 3" xfId="1365" xr:uid="{00000000-0005-0000-0000-0000B5050000}"/>
    <cellStyle name="Normal 13 2 2 3" xfId="1366" xr:uid="{00000000-0005-0000-0000-0000B6050000}"/>
    <cellStyle name="Normal 13 2 2 3 2" xfId="1367" xr:uid="{00000000-0005-0000-0000-0000B7050000}"/>
    <cellStyle name="Normal 13 2 2 4" xfId="1368" xr:uid="{00000000-0005-0000-0000-0000B8050000}"/>
    <cellStyle name="Normal 13 2 3" xfId="1369" xr:uid="{00000000-0005-0000-0000-0000B9050000}"/>
    <cellStyle name="Normal 13 2 3 2" xfId="1370" xr:uid="{00000000-0005-0000-0000-0000BA050000}"/>
    <cellStyle name="Normal 13 2 3 2 2" xfId="1371" xr:uid="{00000000-0005-0000-0000-0000BB050000}"/>
    <cellStyle name="Normal 13 2 3 3" xfId="1372" xr:uid="{00000000-0005-0000-0000-0000BC050000}"/>
    <cellStyle name="Normal 13 2 4" xfId="1373" xr:uid="{00000000-0005-0000-0000-0000BD050000}"/>
    <cellStyle name="Normal 13 2 4 2" xfId="1374" xr:uid="{00000000-0005-0000-0000-0000BE050000}"/>
    <cellStyle name="Normal 13 2 5" xfId="1375" xr:uid="{00000000-0005-0000-0000-0000BF050000}"/>
    <cellStyle name="Normal 13 3" xfId="1376" xr:uid="{00000000-0005-0000-0000-0000C0050000}"/>
    <cellStyle name="Normal 13 3 2" xfId="1377" xr:uid="{00000000-0005-0000-0000-0000C1050000}"/>
    <cellStyle name="Normal 13 3 2 2" xfId="1378" xr:uid="{00000000-0005-0000-0000-0000C2050000}"/>
    <cellStyle name="Normal 13 3 2 2 2" xfId="1379" xr:uid="{00000000-0005-0000-0000-0000C3050000}"/>
    <cellStyle name="Normal 13 3 2 3" xfId="1380" xr:uid="{00000000-0005-0000-0000-0000C4050000}"/>
    <cellStyle name="Normal 13 3 3" xfId="1381" xr:uid="{00000000-0005-0000-0000-0000C5050000}"/>
    <cellStyle name="Normal 13 3 3 2" xfId="1382" xr:uid="{00000000-0005-0000-0000-0000C6050000}"/>
    <cellStyle name="Normal 13 3 4" xfId="1383" xr:uid="{00000000-0005-0000-0000-0000C7050000}"/>
    <cellStyle name="Normal 13 4" xfId="1384" xr:uid="{00000000-0005-0000-0000-0000C8050000}"/>
    <cellStyle name="Normal 13 4 2" xfId="1385" xr:uid="{00000000-0005-0000-0000-0000C9050000}"/>
    <cellStyle name="Normal 13 4 2 2" xfId="1386" xr:uid="{00000000-0005-0000-0000-0000CA050000}"/>
    <cellStyle name="Normal 13 4 3" xfId="1387" xr:uid="{00000000-0005-0000-0000-0000CB050000}"/>
    <cellStyle name="Normal 13 5" xfId="1388" xr:uid="{00000000-0005-0000-0000-0000CC050000}"/>
    <cellStyle name="Normal 13 5 2" xfId="1389" xr:uid="{00000000-0005-0000-0000-0000CD050000}"/>
    <cellStyle name="Normal 13 6" xfId="1390" xr:uid="{00000000-0005-0000-0000-0000CE050000}"/>
    <cellStyle name="Normal 14" xfId="1391" xr:uid="{00000000-0005-0000-0000-0000CF050000}"/>
    <cellStyle name="Normal 14 2" xfId="1392" xr:uid="{00000000-0005-0000-0000-0000D0050000}"/>
    <cellStyle name="Normal 14 2 2" xfId="1393" xr:uid="{00000000-0005-0000-0000-0000D1050000}"/>
    <cellStyle name="Normal 14 2 2 2" xfId="1394" xr:uid="{00000000-0005-0000-0000-0000D2050000}"/>
    <cellStyle name="Normal 14 2 2 2 2" xfId="1395" xr:uid="{00000000-0005-0000-0000-0000D3050000}"/>
    <cellStyle name="Normal 14 2 2 2 2 2" xfId="1396" xr:uid="{00000000-0005-0000-0000-0000D4050000}"/>
    <cellStyle name="Normal 14 2 2 2 3" xfId="1397" xr:uid="{00000000-0005-0000-0000-0000D5050000}"/>
    <cellStyle name="Normal 14 2 2 3" xfId="1398" xr:uid="{00000000-0005-0000-0000-0000D6050000}"/>
    <cellStyle name="Normal 14 2 2 3 2" xfId="1399" xr:uid="{00000000-0005-0000-0000-0000D7050000}"/>
    <cellStyle name="Normal 14 2 2 4" xfId="1400" xr:uid="{00000000-0005-0000-0000-0000D8050000}"/>
    <cellStyle name="Normal 14 2 3" xfId="1401" xr:uid="{00000000-0005-0000-0000-0000D9050000}"/>
    <cellStyle name="Normal 14 2 3 2" xfId="1402" xr:uid="{00000000-0005-0000-0000-0000DA050000}"/>
    <cellStyle name="Normal 14 2 3 2 2" xfId="1403" xr:uid="{00000000-0005-0000-0000-0000DB050000}"/>
    <cellStyle name="Normal 14 2 3 3" xfId="1404" xr:uid="{00000000-0005-0000-0000-0000DC050000}"/>
    <cellStyle name="Normal 14 2 4" xfId="1405" xr:uid="{00000000-0005-0000-0000-0000DD050000}"/>
    <cellStyle name="Normal 14 2 4 2" xfId="1406" xr:uid="{00000000-0005-0000-0000-0000DE050000}"/>
    <cellStyle name="Normal 14 2 5" xfId="1407" xr:uid="{00000000-0005-0000-0000-0000DF050000}"/>
    <cellStyle name="Normal 14 3" xfId="1408" xr:uid="{00000000-0005-0000-0000-0000E0050000}"/>
    <cellStyle name="Normal 14 3 2" xfId="1409" xr:uid="{00000000-0005-0000-0000-0000E1050000}"/>
    <cellStyle name="Normal 14 3 2 2" xfId="1410" xr:uid="{00000000-0005-0000-0000-0000E2050000}"/>
    <cellStyle name="Normal 14 3 2 2 2" xfId="1411" xr:uid="{00000000-0005-0000-0000-0000E3050000}"/>
    <cellStyle name="Normal 14 3 2 3" xfId="1412" xr:uid="{00000000-0005-0000-0000-0000E4050000}"/>
    <cellStyle name="Normal 14 3 3" xfId="1413" xr:uid="{00000000-0005-0000-0000-0000E5050000}"/>
    <cellStyle name="Normal 14 3 3 2" xfId="1414" xr:uid="{00000000-0005-0000-0000-0000E6050000}"/>
    <cellStyle name="Normal 14 3 4" xfId="1415" xr:uid="{00000000-0005-0000-0000-0000E7050000}"/>
    <cellStyle name="Normal 14 4" xfId="1416" xr:uid="{00000000-0005-0000-0000-0000E8050000}"/>
    <cellStyle name="Normal 14 4 2" xfId="1417" xr:uid="{00000000-0005-0000-0000-0000E9050000}"/>
    <cellStyle name="Normal 14 4 2 2" xfId="1418" xr:uid="{00000000-0005-0000-0000-0000EA050000}"/>
    <cellStyle name="Normal 14 4 3" xfId="1419" xr:uid="{00000000-0005-0000-0000-0000EB050000}"/>
    <cellStyle name="Normal 14 5" xfId="1420" xr:uid="{00000000-0005-0000-0000-0000EC050000}"/>
    <cellStyle name="Normal 14 5 2" xfId="1421" xr:uid="{00000000-0005-0000-0000-0000ED050000}"/>
    <cellStyle name="Normal 14 6" xfId="1422" xr:uid="{00000000-0005-0000-0000-0000EE050000}"/>
    <cellStyle name="Normal 15" xfId="1423" xr:uid="{00000000-0005-0000-0000-0000EF050000}"/>
    <cellStyle name="Normal 15 2" xfId="1424" xr:uid="{00000000-0005-0000-0000-0000F0050000}"/>
    <cellStyle name="Normal 15 2 2" xfId="1425" xr:uid="{00000000-0005-0000-0000-0000F1050000}"/>
    <cellStyle name="Normal 15 2 2 2" xfId="1426" xr:uid="{00000000-0005-0000-0000-0000F2050000}"/>
    <cellStyle name="Normal 15 2 2 2 2" xfId="1427" xr:uid="{00000000-0005-0000-0000-0000F3050000}"/>
    <cellStyle name="Normal 15 2 2 2 2 2" xfId="1428" xr:uid="{00000000-0005-0000-0000-0000F4050000}"/>
    <cellStyle name="Normal 15 2 2 2 3" xfId="1429" xr:uid="{00000000-0005-0000-0000-0000F5050000}"/>
    <cellStyle name="Normal 15 2 2 3" xfId="1430" xr:uid="{00000000-0005-0000-0000-0000F6050000}"/>
    <cellStyle name="Normal 15 2 2 3 2" xfId="1431" xr:uid="{00000000-0005-0000-0000-0000F7050000}"/>
    <cellStyle name="Normal 15 2 2 4" xfId="1432" xr:uid="{00000000-0005-0000-0000-0000F8050000}"/>
    <cellStyle name="Normal 15 2 3" xfId="1433" xr:uid="{00000000-0005-0000-0000-0000F9050000}"/>
    <cellStyle name="Normal 15 2 3 2" xfId="1434" xr:uid="{00000000-0005-0000-0000-0000FA050000}"/>
    <cellStyle name="Normal 15 2 3 2 2" xfId="1435" xr:uid="{00000000-0005-0000-0000-0000FB050000}"/>
    <cellStyle name="Normal 15 2 3 3" xfId="1436" xr:uid="{00000000-0005-0000-0000-0000FC050000}"/>
    <cellStyle name="Normal 15 2 4" xfId="1437" xr:uid="{00000000-0005-0000-0000-0000FD050000}"/>
    <cellStyle name="Normal 15 2 4 2" xfId="1438" xr:uid="{00000000-0005-0000-0000-0000FE050000}"/>
    <cellStyle name="Normal 15 2 5" xfId="1439" xr:uid="{00000000-0005-0000-0000-0000FF050000}"/>
    <cellStyle name="Normal 15 3" xfId="1440" xr:uid="{00000000-0005-0000-0000-000000060000}"/>
    <cellStyle name="Normal 15 3 2" xfId="1441" xr:uid="{00000000-0005-0000-0000-000001060000}"/>
    <cellStyle name="Normal 15 3 2 2" xfId="1442" xr:uid="{00000000-0005-0000-0000-000002060000}"/>
    <cellStyle name="Normal 15 3 2 2 2" xfId="1443" xr:uid="{00000000-0005-0000-0000-000003060000}"/>
    <cellStyle name="Normal 15 3 2 3" xfId="1444" xr:uid="{00000000-0005-0000-0000-000004060000}"/>
    <cellStyle name="Normal 15 3 3" xfId="1445" xr:uid="{00000000-0005-0000-0000-000005060000}"/>
    <cellStyle name="Normal 15 3 3 2" xfId="1446" xr:uid="{00000000-0005-0000-0000-000006060000}"/>
    <cellStyle name="Normal 15 3 4" xfId="1447" xr:uid="{00000000-0005-0000-0000-000007060000}"/>
    <cellStyle name="Normal 15 4" xfId="1448" xr:uid="{00000000-0005-0000-0000-000008060000}"/>
    <cellStyle name="Normal 15 4 2" xfId="1449" xr:uid="{00000000-0005-0000-0000-000009060000}"/>
    <cellStyle name="Normal 15 4 2 2" xfId="1450" xr:uid="{00000000-0005-0000-0000-00000A060000}"/>
    <cellStyle name="Normal 15 4 3" xfId="1451" xr:uid="{00000000-0005-0000-0000-00000B060000}"/>
    <cellStyle name="Normal 15 5" xfId="1452" xr:uid="{00000000-0005-0000-0000-00000C060000}"/>
    <cellStyle name="Normal 15 5 2" xfId="1453" xr:uid="{00000000-0005-0000-0000-00000D060000}"/>
    <cellStyle name="Normal 15 6" xfId="1454" xr:uid="{00000000-0005-0000-0000-00000E060000}"/>
    <cellStyle name="Normal 16" xfId="1455" xr:uid="{00000000-0005-0000-0000-00000F060000}"/>
    <cellStyle name="Normal 16 2" xfId="1456" xr:uid="{00000000-0005-0000-0000-000010060000}"/>
    <cellStyle name="Normal 16 2 2" xfId="1457" xr:uid="{00000000-0005-0000-0000-000011060000}"/>
    <cellStyle name="Normal 16 2 2 2" xfId="1458" xr:uid="{00000000-0005-0000-0000-000012060000}"/>
    <cellStyle name="Normal 16 2 2 2 2" xfId="1459" xr:uid="{00000000-0005-0000-0000-000013060000}"/>
    <cellStyle name="Normal 16 2 2 2 2 2" xfId="1460" xr:uid="{00000000-0005-0000-0000-000014060000}"/>
    <cellStyle name="Normal 16 2 2 2 3" xfId="1461" xr:uid="{00000000-0005-0000-0000-000015060000}"/>
    <cellStyle name="Normal 16 2 2 3" xfId="1462" xr:uid="{00000000-0005-0000-0000-000016060000}"/>
    <cellStyle name="Normal 16 2 2 3 2" xfId="1463" xr:uid="{00000000-0005-0000-0000-000017060000}"/>
    <cellStyle name="Normal 16 2 2 4" xfId="1464" xr:uid="{00000000-0005-0000-0000-000018060000}"/>
    <cellStyle name="Normal 16 2 3" xfId="1465" xr:uid="{00000000-0005-0000-0000-000019060000}"/>
    <cellStyle name="Normal 16 2 3 2" xfId="1466" xr:uid="{00000000-0005-0000-0000-00001A060000}"/>
    <cellStyle name="Normal 16 2 3 2 2" xfId="1467" xr:uid="{00000000-0005-0000-0000-00001B060000}"/>
    <cellStyle name="Normal 16 2 3 3" xfId="1468" xr:uid="{00000000-0005-0000-0000-00001C060000}"/>
    <cellStyle name="Normal 16 2 4" xfId="1469" xr:uid="{00000000-0005-0000-0000-00001D060000}"/>
    <cellStyle name="Normal 16 2 4 2" xfId="1470" xr:uid="{00000000-0005-0000-0000-00001E060000}"/>
    <cellStyle name="Normal 16 2 5" xfId="1471" xr:uid="{00000000-0005-0000-0000-00001F060000}"/>
    <cellStyle name="Normal 16 3" xfId="1472" xr:uid="{00000000-0005-0000-0000-000020060000}"/>
    <cellStyle name="Normal 16 3 2" xfId="1473" xr:uid="{00000000-0005-0000-0000-000021060000}"/>
    <cellStyle name="Normal 16 3 2 2" xfId="1474" xr:uid="{00000000-0005-0000-0000-000022060000}"/>
    <cellStyle name="Normal 16 3 2 2 2" xfId="1475" xr:uid="{00000000-0005-0000-0000-000023060000}"/>
    <cellStyle name="Normal 16 3 2 3" xfId="1476" xr:uid="{00000000-0005-0000-0000-000024060000}"/>
    <cellStyle name="Normal 16 3 3" xfId="1477" xr:uid="{00000000-0005-0000-0000-000025060000}"/>
    <cellStyle name="Normal 16 3 3 2" xfId="1478" xr:uid="{00000000-0005-0000-0000-000026060000}"/>
    <cellStyle name="Normal 16 3 4" xfId="1479" xr:uid="{00000000-0005-0000-0000-000027060000}"/>
    <cellStyle name="Normal 16 4" xfId="1480" xr:uid="{00000000-0005-0000-0000-000028060000}"/>
    <cellStyle name="Normal 16 4 2" xfId="1481" xr:uid="{00000000-0005-0000-0000-000029060000}"/>
    <cellStyle name="Normal 16 4 2 2" xfId="1482" xr:uid="{00000000-0005-0000-0000-00002A060000}"/>
    <cellStyle name="Normal 16 4 3" xfId="1483" xr:uid="{00000000-0005-0000-0000-00002B060000}"/>
    <cellStyle name="Normal 16 5" xfId="1484" xr:uid="{00000000-0005-0000-0000-00002C060000}"/>
    <cellStyle name="Normal 16 5 2" xfId="1485" xr:uid="{00000000-0005-0000-0000-00002D060000}"/>
    <cellStyle name="Normal 16 6" xfId="1486" xr:uid="{00000000-0005-0000-0000-00002E060000}"/>
    <cellStyle name="Normal 17" xfId="1487" xr:uid="{00000000-0005-0000-0000-00002F060000}"/>
    <cellStyle name="Normal 17 2" xfId="1488" xr:uid="{00000000-0005-0000-0000-000030060000}"/>
    <cellStyle name="Normal 17 2 2" xfId="1489" xr:uid="{00000000-0005-0000-0000-000031060000}"/>
    <cellStyle name="Normal 17 2 2 2" xfId="1490" xr:uid="{00000000-0005-0000-0000-000032060000}"/>
    <cellStyle name="Normal 17 2 2 2 2" xfId="1491" xr:uid="{00000000-0005-0000-0000-000033060000}"/>
    <cellStyle name="Normal 17 2 2 3" xfId="1492" xr:uid="{00000000-0005-0000-0000-000034060000}"/>
    <cellStyle name="Normal 17 2 3" xfId="1493" xr:uid="{00000000-0005-0000-0000-000035060000}"/>
    <cellStyle name="Normal 17 2 3 2" xfId="1494" xr:uid="{00000000-0005-0000-0000-000036060000}"/>
    <cellStyle name="Normal 17 2 4" xfId="1495" xr:uid="{00000000-0005-0000-0000-000037060000}"/>
    <cellStyle name="Normal 17 3" xfId="1496" xr:uid="{00000000-0005-0000-0000-000038060000}"/>
    <cellStyle name="Normal 17 3 2" xfId="1497" xr:uid="{00000000-0005-0000-0000-000039060000}"/>
    <cellStyle name="Normal 17 3 2 2" xfId="1498" xr:uid="{00000000-0005-0000-0000-00003A060000}"/>
    <cellStyle name="Normal 17 3 3" xfId="1499" xr:uid="{00000000-0005-0000-0000-00003B060000}"/>
    <cellStyle name="Normal 17 4" xfId="1500" xr:uid="{00000000-0005-0000-0000-00003C060000}"/>
    <cellStyle name="Normal 17 4 2" xfId="1501" xr:uid="{00000000-0005-0000-0000-00003D060000}"/>
    <cellStyle name="Normal 17 5" xfId="1502" xr:uid="{00000000-0005-0000-0000-00003E060000}"/>
    <cellStyle name="Normal 18" xfId="1503" xr:uid="{00000000-0005-0000-0000-00003F060000}"/>
    <cellStyle name="Normal 18 2" xfId="1504" xr:uid="{00000000-0005-0000-0000-000040060000}"/>
    <cellStyle name="Normal 18 2 2" xfId="1505" xr:uid="{00000000-0005-0000-0000-000041060000}"/>
    <cellStyle name="Normal 18 2 2 2" xfId="1506" xr:uid="{00000000-0005-0000-0000-000042060000}"/>
    <cellStyle name="Normal 18 2 2 2 2" xfId="1507" xr:uid="{00000000-0005-0000-0000-000043060000}"/>
    <cellStyle name="Normal 18 2 2 3" xfId="1508" xr:uid="{00000000-0005-0000-0000-000044060000}"/>
    <cellStyle name="Normal 18 2 3" xfId="1509" xr:uid="{00000000-0005-0000-0000-000045060000}"/>
    <cellStyle name="Normal 18 2 3 2" xfId="1510" xr:uid="{00000000-0005-0000-0000-000046060000}"/>
    <cellStyle name="Normal 18 2 4" xfId="1511" xr:uid="{00000000-0005-0000-0000-000047060000}"/>
    <cellStyle name="Normal 18 3" xfId="1512" xr:uid="{00000000-0005-0000-0000-000048060000}"/>
    <cellStyle name="Normal 18 3 2" xfId="1513" xr:uid="{00000000-0005-0000-0000-000049060000}"/>
    <cellStyle name="Normal 18 3 2 2" xfId="1514" xr:uid="{00000000-0005-0000-0000-00004A060000}"/>
    <cellStyle name="Normal 18 3 3" xfId="1515" xr:uid="{00000000-0005-0000-0000-00004B060000}"/>
    <cellStyle name="Normal 18 4" xfId="1516" xr:uid="{00000000-0005-0000-0000-00004C060000}"/>
    <cellStyle name="Normal 18 4 2" xfId="1517" xr:uid="{00000000-0005-0000-0000-00004D060000}"/>
    <cellStyle name="Normal 18 5" xfId="1518" xr:uid="{00000000-0005-0000-0000-00004E060000}"/>
    <cellStyle name="Normal 19" xfId="1519" xr:uid="{00000000-0005-0000-0000-00004F060000}"/>
    <cellStyle name="Normal 19 2" xfId="1520" xr:uid="{00000000-0005-0000-0000-000050060000}"/>
    <cellStyle name="Normal 19 2 2" xfId="1521" xr:uid="{00000000-0005-0000-0000-000051060000}"/>
    <cellStyle name="Normal 19 2 2 2" xfId="1522" xr:uid="{00000000-0005-0000-0000-000052060000}"/>
    <cellStyle name="Normal 19 2 2 2 2" xfId="1523" xr:uid="{00000000-0005-0000-0000-000053060000}"/>
    <cellStyle name="Normal 19 2 2 2 2 2" xfId="1524" xr:uid="{00000000-0005-0000-0000-000054060000}"/>
    <cellStyle name="Normal 19 2 2 2 3" xfId="1525" xr:uid="{00000000-0005-0000-0000-000055060000}"/>
    <cellStyle name="Normal 19 2 2 3" xfId="1526" xr:uid="{00000000-0005-0000-0000-000056060000}"/>
    <cellStyle name="Normal 19 2 2 3 2" xfId="1527" xr:uid="{00000000-0005-0000-0000-000057060000}"/>
    <cellStyle name="Normal 19 2 2 4" xfId="1528" xr:uid="{00000000-0005-0000-0000-000058060000}"/>
    <cellStyle name="Normal 19 2 3" xfId="1529" xr:uid="{00000000-0005-0000-0000-000059060000}"/>
    <cellStyle name="Normal 19 2 3 2" xfId="1530" xr:uid="{00000000-0005-0000-0000-00005A060000}"/>
    <cellStyle name="Normal 19 2 3 2 2" xfId="1531" xr:uid="{00000000-0005-0000-0000-00005B060000}"/>
    <cellStyle name="Normal 19 2 3 3" xfId="1532" xr:uid="{00000000-0005-0000-0000-00005C060000}"/>
    <cellStyle name="Normal 19 2 4" xfId="1533" xr:uid="{00000000-0005-0000-0000-00005D060000}"/>
    <cellStyle name="Normal 19 2 4 2" xfId="1534" xr:uid="{00000000-0005-0000-0000-00005E060000}"/>
    <cellStyle name="Normal 19 2 5" xfId="1535" xr:uid="{00000000-0005-0000-0000-00005F060000}"/>
    <cellStyle name="Normal 19 3" xfId="1536" xr:uid="{00000000-0005-0000-0000-000060060000}"/>
    <cellStyle name="Normal 19 3 2" xfId="1537" xr:uid="{00000000-0005-0000-0000-000061060000}"/>
    <cellStyle name="Normal 19 3 2 2" xfId="1538" xr:uid="{00000000-0005-0000-0000-000062060000}"/>
    <cellStyle name="Normal 19 3 2 2 2" xfId="1539" xr:uid="{00000000-0005-0000-0000-000063060000}"/>
    <cellStyle name="Normal 19 3 2 3" xfId="1540" xr:uid="{00000000-0005-0000-0000-000064060000}"/>
    <cellStyle name="Normal 19 3 3" xfId="1541" xr:uid="{00000000-0005-0000-0000-000065060000}"/>
    <cellStyle name="Normal 19 3 3 2" xfId="1542" xr:uid="{00000000-0005-0000-0000-000066060000}"/>
    <cellStyle name="Normal 19 3 4" xfId="1543" xr:uid="{00000000-0005-0000-0000-000067060000}"/>
    <cellStyle name="Normal 19 4" xfId="1544" xr:uid="{00000000-0005-0000-0000-000068060000}"/>
    <cellStyle name="Normal 19 4 2" xfId="1545" xr:uid="{00000000-0005-0000-0000-000069060000}"/>
    <cellStyle name="Normal 19 4 2 2" xfId="1546" xr:uid="{00000000-0005-0000-0000-00006A060000}"/>
    <cellStyle name="Normal 19 4 3" xfId="1547" xr:uid="{00000000-0005-0000-0000-00006B060000}"/>
    <cellStyle name="Normal 19 5" xfId="1548" xr:uid="{00000000-0005-0000-0000-00006C060000}"/>
    <cellStyle name="Normal 19 5 2" xfId="1549" xr:uid="{00000000-0005-0000-0000-00006D060000}"/>
    <cellStyle name="Normal 19 6" xfId="1550" xr:uid="{00000000-0005-0000-0000-00006E060000}"/>
    <cellStyle name="Normal 2" xfId="1551" xr:uid="{00000000-0005-0000-0000-00006F060000}"/>
    <cellStyle name="Normal 2 2" xfId="1552" xr:uid="{00000000-0005-0000-0000-000070060000}"/>
    <cellStyle name="Normal 2 2 2" xfId="1553" xr:uid="{00000000-0005-0000-0000-000071060000}"/>
    <cellStyle name="Normal 2 2 3" xfId="2929" xr:uid="{00000000-0005-0000-0000-000072060000}"/>
    <cellStyle name="Normal 2 3" xfId="1554" xr:uid="{00000000-0005-0000-0000-000073060000}"/>
    <cellStyle name="Normal 2 4" xfId="1555" xr:uid="{00000000-0005-0000-0000-000074060000}"/>
    <cellStyle name="Normal 2 5" xfId="1556" xr:uid="{00000000-0005-0000-0000-000075060000}"/>
    <cellStyle name="Normal 2 6" xfId="2982" xr:uid="{00000000-0005-0000-0000-000076060000}"/>
    <cellStyle name="Normal 20" xfId="1557" xr:uid="{00000000-0005-0000-0000-000077060000}"/>
    <cellStyle name="Normal 20 2" xfId="1558" xr:uid="{00000000-0005-0000-0000-000078060000}"/>
    <cellStyle name="Normal 20 2 2" xfId="1559" xr:uid="{00000000-0005-0000-0000-000079060000}"/>
    <cellStyle name="Normal 20 2 2 2" xfId="1560" xr:uid="{00000000-0005-0000-0000-00007A060000}"/>
    <cellStyle name="Normal 20 2 2 2 2" xfId="1561" xr:uid="{00000000-0005-0000-0000-00007B060000}"/>
    <cellStyle name="Normal 20 2 2 3" xfId="1562" xr:uid="{00000000-0005-0000-0000-00007C060000}"/>
    <cellStyle name="Normal 20 2 3" xfId="1563" xr:uid="{00000000-0005-0000-0000-00007D060000}"/>
    <cellStyle name="Normal 20 2 3 2" xfId="1564" xr:uid="{00000000-0005-0000-0000-00007E060000}"/>
    <cellStyle name="Normal 20 2 4" xfId="1565" xr:uid="{00000000-0005-0000-0000-00007F060000}"/>
    <cellStyle name="Normal 20 3" xfId="1566" xr:uid="{00000000-0005-0000-0000-000080060000}"/>
    <cellStyle name="Normal 20 3 2" xfId="1567" xr:uid="{00000000-0005-0000-0000-000081060000}"/>
    <cellStyle name="Normal 20 3 2 2" xfId="1568" xr:uid="{00000000-0005-0000-0000-000082060000}"/>
    <cellStyle name="Normal 20 3 3" xfId="1569" xr:uid="{00000000-0005-0000-0000-000083060000}"/>
    <cellStyle name="Normal 20 4" xfId="1570" xr:uid="{00000000-0005-0000-0000-000084060000}"/>
    <cellStyle name="Normal 20 4 2" xfId="1571" xr:uid="{00000000-0005-0000-0000-000085060000}"/>
    <cellStyle name="Normal 20 5" xfId="1572" xr:uid="{00000000-0005-0000-0000-000086060000}"/>
    <cellStyle name="Normal 21" xfId="1573" xr:uid="{00000000-0005-0000-0000-000087060000}"/>
    <cellStyle name="Normal 21 2" xfId="1574" xr:uid="{00000000-0005-0000-0000-000088060000}"/>
    <cellStyle name="Normal 21 2 2" xfId="1575" xr:uid="{00000000-0005-0000-0000-000089060000}"/>
    <cellStyle name="Normal 21 2 2 2" xfId="1576" xr:uid="{00000000-0005-0000-0000-00008A060000}"/>
    <cellStyle name="Normal 21 2 2 2 2" xfId="1577" xr:uid="{00000000-0005-0000-0000-00008B060000}"/>
    <cellStyle name="Normal 21 2 2 3" xfId="1578" xr:uid="{00000000-0005-0000-0000-00008C060000}"/>
    <cellStyle name="Normal 21 2 3" xfId="1579" xr:uid="{00000000-0005-0000-0000-00008D060000}"/>
    <cellStyle name="Normal 21 2 3 2" xfId="1580" xr:uid="{00000000-0005-0000-0000-00008E060000}"/>
    <cellStyle name="Normal 21 2 4" xfId="1581" xr:uid="{00000000-0005-0000-0000-00008F060000}"/>
    <cellStyle name="Normal 21 3" xfId="1582" xr:uid="{00000000-0005-0000-0000-000090060000}"/>
    <cellStyle name="Normal 21 3 2" xfId="1583" xr:uid="{00000000-0005-0000-0000-000091060000}"/>
    <cellStyle name="Normal 21 3 2 2" xfId="1584" xr:uid="{00000000-0005-0000-0000-000092060000}"/>
    <cellStyle name="Normal 21 3 3" xfId="1585" xr:uid="{00000000-0005-0000-0000-000093060000}"/>
    <cellStyle name="Normal 21 4" xfId="1586" xr:uid="{00000000-0005-0000-0000-000094060000}"/>
    <cellStyle name="Normal 21 4 2" xfId="1587" xr:uid="{00000000-0005-0000-0000-000095060000}"/>
    <cellStyle name="Normal 21 5" xfId="1588" xr:uid="{00000000-0005-0000-0000-000096060000}"/>
    <cellStyle name="Normal 22" xfId="1589" xr:uid="{00000000-0005-0000-0000-000097060000}"/>
    <cellStyle name="Normal 22 2" xfId="1590" xr:uid="{00000000-0005-0000-0000-000098060000}"/>
    <cellStyle name="Normal 22 2 2" xfId="1591" xr:uid="{00000000-0005-0000-0000-000099060000}"/>
    <cellStyle name="Normal 22 2 2 2" xfId="1592" xr:uid="{00000000-0005-0000-0000-00009A060000}"/>
    <cellStyle name="Normal 22 2 2 2 2" xfId="1593" xr:uid="{00000000-0005-0000-0000-00009B060000}"/>
    <cellStyle name="Normal 22 2 2 3" xfId="1594" xr:uid="{00000000-0005-0000-0000-00009C060000}"/>
    <cellStyle name="Normal 22 2 3" xfId="1595" xr:uid="{00000000-0005-0000-0000-00009D060000}"/>
    <cellStyle name="Normal 22 2 3 2" xfId="1596" xr:uid="{00000000-0005-0000-0000-00009E060000}"/>
    <cellStyle name="Normal 22 2 4" xfId="1597" xr:uid="{00000000-0005-0000-0000-00009F060000}"/>
    <cellStyle name="Normal 22 3" xfId="1598" xr:uid="{00000000-0005-0000-0000-0000A0060000}"/>
    <cellStyle name="Normal 22 3 2" xfId="1599" xr:uid="{00000000-0005-0000-0000-0000A1060000}"/>
    <cellStyle name="Normal 22 3 2 2" xfId="1600" xr:uid="{00000000-0005-0000-0000-0000A2060000}"/>
    <cellStyle name="Normal 22 3 3" xfId="1601" xr:uid="{00000000-0005-0000-0000-0000A3060000}"/>
    <cellStyle name="Normal 22 4" xfId="1602" xr:uid="{00000000-0005-0000-0000-0000A4060000}"/>
    <cellStyle name="Normal 22 4 2" xfId="1603" xr:uid="{00000000-0005-0000-0000-0000A5060000}"/>
    <cellStyle name="Normal 22 5" xfId="1604" xr:uid="{00000000-0005-0000-0000-0000A6060000}"/>
    <cellStyle name="Normal 23" xfId="1605" xr:uid="{00000000-0005-0000-0000-0000A7060000}"/>
    <cellStyle name="Normal 23 2" xfId="1606" xr:uid="{00000000-0005-0000-0000-0000A8060000}"/>
    <cellStyle name="Normal 23 2 2" xfId="1607" xr:uid="{00000000-0005-0000-0000-0000A9060000}"/>
    <cellStyle name="Normal 23 2 2 2" xfId="1608" xr:uid="{00000000-0005-0000-0000-0000AA060000}"/>
    <cellStyle name="Normal 23 2 2 2 2" xfId="1609" xr:uid="{00000000-0005-0000-0000-0000AB060000}"/>
    <cellStyle name="Normal 23 2 2 3" xfId="1610" xr:uid="{00000000-0005-0000-0000-0000AC060000}"/>
    <cellStyle name="Normal 23 2 3" xfId="1611" xr:uid="{00000000-0005-0000-0000-0000AD060000}"/>
    <cellStyle name="Normal 23 2 3 2" xfId="1612" xr:uid="{00000000-0005-0000-0000-0000AE060000}"/>
    <cellStyle name="Normal 23 2 4" xfId="1613" xr:uid="{00000000-0005-0000-0000-0000AF060000}"/>
    <cellStyle name="Normal 23 3" xfId="1614" xr:uid="{00000000-0005-0000-0000-0000B0060000}"/>
    <cellStyle name="Normal 23 3 2" xfId="1615" xr:uid="{00000000-0005-0000-0000-0000B1060000}"/>
    <cellStyle name="Normal 23 3 2 2" xfId="1616" xr:uid="{00000000-0005-0000-0000-0000B2060000}"/>
    <cellStyle name="Normal 23 3 3" xfId="1617" xr:uid="{00000000-0005-0000-0000-0000B3060000}"/>
    <cellStyle name="Normal 23 4" xfId="1618" xr:uid="{00000000-0005-0000-0000-0000B4060000}"/>
    <cellStyle name="Normal 23 4 2" xfId="1619" xr:uid="{00000000-0005-0000-0000-0000B5060000}"/>
    <cellStyle name="Normal 23 5" xfId="1620" xr:uid="{00000000-0005-0000-0000-0000B6060000}"/>
    <cellStyle name="Normal 24" xfId="1621" xr:uid="{00000000-0005-0000-0000-0000B7060000}"/>
    <cellStyle name="Normal 24 2" xfId="1622" xr:uid="{00000000-0005-0000-0000-0000B8060000}"/>
    <cellStyle name="Normal 24 2 2" xfId="1623" xr:uid="{00000000-0005-0000-0000-0000B9060000}"/>
    <cellStyle name="Normal 24 2 2 2" xfId="1624" xr:uid="{00000000-0005-0000-0000-0000BA060000}"/>
    <cellStyle name="Normal 24 2 2 2 2" xfId="1625" xr:uid="{00000000-0005-0000-0000-0000BB060000}"/>
    <cellStyle name="Normal 24 2 2 3" xfId="1626" xr:uid="{00000000-0005-0000-0000-0000BC060000}"/>
    <cellStyle name="Normal 24 2 3" xfId="1627" xr:uid="{00000000-0005-0000-0000-0000BD060000}"/>
    <cellStyle name="Normal 24 2 3 2" xfId="1628" xr:uid="{00000000-0005-0000-0000-0000BE060000}"/>
    <cellStyle name="Normal 24 2 4" xfId="1629" xr:uid="{00000000-0005-0000-0000-0000BF060000}"/>
    <cellStyle name="Normal 24 3" xfId="1630" xr:uid="{00000000-0005-0000-0000-0000C0060000}"/>
    <cellStyle name="Normal 24 3 2" xfId="1631" xr:uid="{00000000-0005-0000-0000-0000C1060000}"/>
    <cellStyle name="Normal 24 3 2 2" xfId="1632" xr:uid="{00000000-0005-0000-0000-0000C2060000}"/>
    <cellStyle name="Normal 24 3 3" xfId="1633" xr:uid="{00000000-0005-0000-0000-0000C3060000}"/>
    <cellStyle name="Normal 24 4" xfId="1634" xr:uid="{00000000-0005-0000-0000-0000C4060000}"/>
    <cellStyle name="Normal 24 4 2" xfId="1635" xr:uid="{00000000-0005-0000-0000-0000C5060000}"/>
    <cellStyle name="Normal 24 5" xfId="1636" xr:uid="{00000000-0005-0000-0000-0000C6060000}"/>
    <cellStyle name="Normal 25" xfId="1637" xr:uid="{00000000-0005-0000-0000-0000C7060000}"/>
    <cellStyle name="Normal 25 2" xfId="1638" xr:uid="{00000000-0005-0000-0000-0000C8060000}"/>
    <cellStyle name="Normal 25 2 2" xfId="1639" xr:uid="{00000000-0005-0000-0000-0000C9060000}"/>
    <cellStyle name="Normal 25 2 2 2" xfId="1640" xr:uid="{00000000-0005-0000-0000-0000CA060000}"/>
    <cellStyle name="Normal 25 2 2 2 2" xfId="1641" xr:uid="{00000000-0005-0000-0000-0000CB060000}"/>
    <cellStyle name="Normal 25 2 2 3" xfId="1642" xr:uid="{00000000-0005-0000-0000-0000CC060000}"/>
    <cellStyle name="Normal 25 2 3" xfId="1643" xr:uid="{00000000-0005-0000-0000-0000CD060000}"/>
    <cellStyle name="Normal 25 2 3 2" xfId="1644" xr:uid="{00000000-0005-0000-0000-0000CE060000}"/>
    <cellStyle name="Normal 25 2 4" xfId="1645" xr:uid="{00000000-0005-0000-0000-0000CF060000}"/>
    <cellStyle name="Normal 25 3" xfId="1646" xr:uid="{00000000-0005-0000-0000-0000D0060000}"/>
    <cellStyle name="Normal 25 3 2" xfId="1647" xr:uid="{00000000-0005-0000-0000-0000D1060000}"/>
    <cellStyle name="Normal 25 3 2 2" xfId="1648" xr:uid="{00000000-0005-0000-0000-0000D2060000}"/>
    <cellStyle name="Normal 25 3 3" xfId="1649" xr:uid="{00000000-0005-0000-0000-0000D3060000}"/>
    <cellStyle name="Normal 25 4" xfId="1650" xr:uid="{00000000-0005-0000-0000-0000D4060000}"/>
    <cellStyle name="Normal 25 4 2" xfId="1651" xr:uid="{00000000-0005-0000-0000-0000D5060000}"/>
    <cellStyle name="Normal 25 5" xfId="1652" xr:uid="{00000000-0005-0000-0000-0000D6060000}"/>
    <cellStyle name="Normal 26" xfId="1653" xr:uid="{00000000-0005-0000-0000-0000D7060000}"/>
    <cellStyle name="Normal 26 2" xfId="1654" xr:uid="{00000000-0005-0000-0000-0000D8060000}"/>
    <cellStyle name="Normal 26 2 2" xfId="1655" xr:uid="{00000000-0005-0000-0000-0000D9060000}"/>
    <cellStyle name="Normal 26 2 2 2" xfId="1656" xr:uid="{00000000-0005-0000-0000-0000DA060000}"/>
    <cellStyle name="Normal 26 2 2 2 2" xfId="1657" xr:uid="{00000000-0005-0000-0000-0000DB060000}"/>
    <cellStyle name="Normal 26 2 2 3" xfId="1658" xr:uid="{00000000-0005-0000-0000-0000DC060000}"/>
    <cellStyle name="Normal 26 2 3" xfId="1659" xr:uid="{00000000-0005-0000-0000-0000DD060000}"/>
    <cellStyle name="Normal 26 2 3 2" xfId="1660" xr:uid="{00000000-0005-0000-0000-0000DE060000}"/>
    <cellStyle name="Normal 26 2 4" xfId="1661" xr:uid="{00000000-0005-0000-0000-0000DF060000}"/>
    <cellStyle name="Normal 26 3" xfId="1662" xr:uid="{00000000-0005-0000-0000-0000E0060000}"/>
    <cellStyle name="Normal 26 3 2" xfId="1663" xr:uid="{00000000-0005-0000-0000-0000E1060000}"/>
    <cellStyle name="Normal 26 3 2 2" xfId="1664" xr:uid="{00000000-0005-0000-0000-0000E2060000}"/>
    <cellStyle name="Normal 26 3 3" xfId="1665" xr:uid="{00000000-0005-0000-0000-0000E3060000}"/>
    <cellStyle name="Normal 26 4" xfId="1666" xr:uid="{00000000-0005-0000-0000-0000E4060000}"/>
    <cellStyle name="Normal 26 4 2" xfId="1667" xr:uid="{00000000-0005-0000-0000-0000E5060000}"/>
    <cellStyle name="Normal 26 5" xfId="1668" xr:uid="{00000000-0005-0000-0000-0000E6060000}"/>
    <cellStyle name="Normal 27" xfId="1669" xr:uid="{00000000-0005-0000-0000-0000E7060000}"/>
    <cellStyle name="Normal 27 2" xfId="1670" xr:uid="{00000000-0005-0000-0000-0000E8060000}"/>
    <cellStyle name="Normal 27 2 2" xfId="1671" xr:uid="{00000000-0005-0000-0000-0000E9060000}"/>
    <cellStyle name="Normal 27 2 2 2" xfId="1672" xr:uid="{00000000-0005-0000-0000-0000EA060000}"/>
    <cellStyle name="Normal 27 2 2 2 2" xfId="1673" xr:uid="{00000000-0005-0000-0000-0000EB060000}"/>
    <cellStyle name="Normal 27 2 2 3" xfId="1674" xr:uid="{00000000-0005-0000-0000-0000EC060000}"/>
    <cellStyle name="Normal 27 2 3" xfId="1675" xr:uid="{00000000-0005-0000-0000-0000ED060000}"/>
    <cellStyle name="Normal 27 2 3 2" xfId="1676" xr:uid="{00000000-0005-0000-0000-0000EE060000}"/>
    <cellStyle name="Normal 27 2 4" xfId="1677" xr:uid="{00000000-0005-0000-0000-0000EF060000}"/>
    <cellStyle name="Normal 27 3" xfId="1678" xr:uid="{00000000-0005-0000-0000-0000F0060000}"/>
    <cellStyle name="Normal 27 3 2" xfId="1679" xr:uid="{00000000-0005-0000-0000-0000F1060000}"/>
    <cellStyle name="Normal 27 3 2 2" xfId="1680" xr:uid="{00000000-0005-0000-0000-0000F2060000}"/>
    <cellStyle name="Normal 27 3 3" xfId="1681" xr:uid="{00000000-0005-0000-0000-0000F3060000}"/>
    <cellStyle name="Normal 27 4" xfId="1682" xr:uid="{00000000-0005-0000-0000-0000F4060000}"/>
    <cellStyle name="Normal 27 4 2" xfId="1683" xr:uid="{00000000-0005-0000-0000-0000F5060000}"/>
    <cellStyle name="Normal 27 5" xfId="1684" xr:uid="{00000000-0005-0000-0000-0000F6060000}"/>
    <cellStyle name="Normal 28" xfId="1685" xr:uid="{00000000-0005-0000-0000-0000F7060000}"/>
    <cellStyle name="Normal 28 2" xfId="1686" xr:uid="{00000000-0005-0000-0000-0000F8060000}"/>
    <cellStyle name="Normal 28 2 2" xfId="1687" xr:uid="{00000000-0005-0000-0000-0000F9060000}"/>
    <cellStyle name="Normal 28 2 2 2" xfId="1688" xr:uid="{00000000-0005-0000-0000-0000FA060000}"/>
    <cellStyle name="Normal 28 2 2 2 2" xfId="1689" xr:uid="{00000000-0005-0000-0000-0000FB060000}"/>
    <cellStyle name="Normal 28 2 2 3" xfId="1690" xr:uid="{00000000-0005-0000-0000-0000FC060000}"/>
    <cellStyle name="Normal 28 2 3" xfId="1691" xr:uid="{00000000-0005-0000-0000-0000FD060000}"/>
    <cellStyle name="Normal 28 2 3 2" xfId="1692" xr:uid="{00000000-0005-0000-0000-0000FE060000}"/>
    <cellStyle name="Normal 28 2 4" xfId="1693" xr:uid="{00000000-0005-0000-0000-0000FF060000}"/>
    <cellStyle name="Normal 28 3" xfId="1694" xr:uid="{00000000-0005-0000-0000-000000070000}"/>
    <cellStyle name="Normal 28 3 2" xfId="1695" xr:uid="{00000000-0005-0000-0000-000001070000}"/>
    <cellStyle name="Normal 28 3 2 2" xfId="1696" xr:uid="{00000000-0005-0000-0000-000002070000}"/>
    <cellStyle name="Normal 28 3 3" xfId="1697" xr:uid="{00000000-0005-0000-0000-000003070000}"/>
    <cellStyle name="Normal 28 4" xfId="1698" xr:uid="{00000000-0005-0000-0000-000004070000}"/>
    <cellStyle name="Normal 28 4 2" xfId="1699" xr:uid="{00000000-0005-0000-0000-000005070000}"/>
    <cellStyle name="Normal 28 5" xfId="1700" xr:uid="{00000000-0005-0000-0000-000006070000}"/>
    <cellStyle name="Normal 29" xfId="1701" xr:uid="{00000000-0005-0000-0000-000007070000}"/>
    <cellStyle name="Normal 29 2" xfId="1702" xr:uid="{00000000-0005-0000-0000-000008070000}"/>
    <cellStyle name="Normal 29 2 2" xfId="1703" xr:uid="{00000000-0005-0000-0000-000009070000}"/>
    <cellStyle name="Normal 29 2 2 2" xfId="1704" xr:uid="{00000000-0005-0000-0000-00000A070000}"/>
    <cellStyle name="Normal 29 2 2 2 2" xfId="1705" xr:uid="{00000000-0005-0000-0000-00000B070000}"/>
    <cellStyle name="Normal 29 2 2 3" xfId="1706" xr:uid="{00000000-0005-0000-0000-00000C070000}"/>
    <cellStyle name="Normal 29 2 3" xfId="1707" xr:uid="{00000000-0005-0000-0000-00000D070000}"/>
    <cellStyle name="Normal 29 2 3 2" xfId="1708" xr:uid="{00000000-0005-0000-0000-00000E070000}"/>
    <cellStyle name="Normal 29 2 4" xfId="1709" xr:uid="{00000000-0005-0000-0000-00000F070000}"/>
    <cellStyle name="Normal 29 3" xfId="1710" xr:uid="{00000000-0005-0000-0000-000010070000}"/>
    <cellStyle name="Normal 29 3 2" xfId="1711" xr:uid="{00000000-0005-0000-0000-000011070000}"/>
    <cellStyle name="Normal 29 3 2 2" xfId="1712" xr:uid="{00000000-0005-0000-0000-000012070000}"/>
    <cellStyle name="Normal 29 3 3" xfId="1713" xr:uid="{00000000-0005-0000-0000-000013070000}"/>
    <cellStyle name="Normal 29 4" xfId="1714" xr:uid="{00000000-0005-0000-0000-000014070000}"/>
    <cellStyle name="Normal 29 4 2" xfId="1715" xr:uid="{00000000-0005-0000-0000-000015070000}"/>
    <cellStyle name="Normal 29 5" xfId="1716" xr:uid="{00000000-0005-0000-0000-000016070000}"/>
    <cellStyle name="Normal 3" xfId="2" xr:uid="{00000000-0005-0000-0000-000017070000}"/>
    <cellStyle name="Normal 3 10" xfId="1717" xr:uid="{00000000-0005-0000-0000-000018070000}"/>
    <cellStyle name="Normal 3 10 2" xfId="1718" xr:uid="{00000000-0005-0000-0000-000019070000}"/>
    <cellStyle name="Normal 3 10 2 2" xfId="1719" xr:uid="{00000000-0005-0000-0000-00001A070000}"/>
    <cellStyle name="Normal 3 10 2 2 2" xfId="1720" xr:uid="{00000000-0005-0000-0000-00001B070000}"/>
    <cellStyle name="Normal 3 10 2 3" xfId="1721" xr:uid="{00000000-0005-0000-0000-00001C070000}"/>
    <cellStyle name="Normal 3 10 3" xfId="1722" xr:uid="{00000000-0005-0000-0000-00001D070000}"/>
    <cellStyle name="Normal 3 10 3 2" xfId="1723" xr:uid="{00000000-0005-0000-0000-00001E070000}"/>
    <cellStyle name="Normal 3 10 4" xfId="1724" xr:uid="{00000000-0005-0000-0000-00001F070000}"/>
    <cellStyle name="Normal 3 11" xfId="1725" xr:uid="{00000000-0005-0000-0000-000020070000}"/>
    <cellStyle name="Normal 3 11 2" xfId="1726" xr:uid="{00000000-0005-0000-0000-000021070000}"/>
    <cellStyle name="Normal 3 11 2 2" xfId="1727" xr:uid="{00000000-0005-0000-0000-000022070000}"/>
    <cellStyle name="Normal 3 11 3" xfId="1728" xr:uid="{00000000-0005-0000-0000-000023070000}"/>
    <cellStyle name="Normal 3 12" xfId="1729" xr:uid="{00000000-0005-0000-0000-000024070000}"/>
    <cellStyle name="Normal 3 12 2" xfId="1730" xr:uid="{00000000-0005-0000-0000-000025070000}"/>
    <cellStyle name="Normal 3 12 2 2" xfId="1731" xr:uid="{00000000-0005-0000-0000-000026070000}"/>
    <cellStyle name="Normal 3 12 3" xfId="1732" xr:uid="{00000000-0005-0000-0000-000027070000}"/>
    <cellStyle name="Normal 3 13" xfId="1733" xr:uid="{00000000-0005-0000-0000-000028070000}"/>
    <cellStyle name="Normal 3 13 2" xfId="1734" xr:uid="{00000000-0005-0000-0000-000029070000}"/>
    <cellStyle name="Normal 3 14" xfId="1735" xr:uid="{00000000-0005-0000-0000-00002A070000}"/>
    <cellStyle name="Normal 3 14 2" xfId="1736" xr:uid="{00000000-0005-0000-0000-00002B070000}"/>
    <cellStyle name="Normal 3 15" xfId="1737" xr:uid="{00000000-0005-0000-0000-00002C070000}"/>
    <cellStyle name="Normal 3 16" xfId="1738" xr:uid="{00000000-0005-0000-0000-00002D070000}"/>
    <cellStyle name="Normal 3 17" xfId="1739" xr:uid="{00000000-0005-0000-0000-00002E070000}"/>
    <cellStyle name="Normal 3 18" xfId="1740" xr:uid="{00000000-0005-0000-0000-00002F070000}"/>
    <cellStyle name="Normal 3 2" xfId="1741" xr:uid="{00000000-0005-0000-0000-000030070000}"/>
    <cellStyle name="Normal 3 2 2" xfId="1742" xr:uid="{00000000-0005-0000-0000-000031070000}"/>
    <cellStyle name="Normal 3 2 2 2" xfId="1743" xr:uid="{00000000-0005-0000-0000-000032070000}"/>
    <cellStyle name="Normal 3 2 2 2 2" xfId="1744" xr:uid="{00000000-0005-0000-0000-000033070000}"/>
    <cellStyle name="Normal 3 2 2 2 2 2" xfId="1745" xr:uid="{00000000-0005-0000-0000-000034070000}"/>
    <cellStyle name="Normal 3 2 2 2 2 2 2" xfId="1746" xr:uid="{00000000-0005-0000-0000-000035070000}"/>
    <cellStyle name="Normal 3 2 2 2 2 3" xfId="1747" xr:uid="{00000000-0005-0000-0000-000036070000}"/>
    <cellStyle name="Normal 3 2 2 2 3" xfId="1748" xr:uid="{00000000-0005-0000-0000-000037070000}"/>
    <cellStyle name="Normal 3 2 2 2 3 2" xfId="1749" xr:uid="{00000000-0005-0000-0000-000038070000}"/>
    <cellStyle name="Normal 3 2 2 2 4" xfId="1750" xr:uid="{00000000-0005-0000-0000-000039070000}"/>
    <cellStyle name="Normal 3 2 2 3" xfId="1751" xr:uid="{00000000-0005-0000-0000-00003A070000}"/>
    <cellStyle name="Normal 3 2 2 3 2" xfId="1752" xr:uid="{00000000-0005-0000-0000-00003B070000}"/>
    <cellStyle name="Normal 3 2 2 3 2 2" xfId="1753" xr:uid="{00000000-0005-0000-0000-00003C070000}"/>
    <cellStyle name="Normal 3 2 2 3 3" xfId="1754" xr:uid="{00000000-0005-0000-0000-00003D070000}"/>
    <cellStyle name="Normal 3 2 2 4" xfId="1755" xr:uid="{00000000-0005-0000-0000-00003E070000}"/>
    <cellStyle name="Normal 3 2 2 4 2" xfId="1756" xr:uid="{00000000-0005-0000-0000-00003F070000}"/>
    <cellStyle name="Normal 3 2 2 5" xfId="1757" xr:uid="{00000000-0005-0000-0000-000040070000}"/>
    <cellStyle name="Normal 3 2 3" xfId="1758" xr:uid="{00000000-0005-0000-0000-000041070000}"/>
    <cellStyle name="Normal 3 2 4" xfId="1759" xr:uid="{00000000-0005-0000-0000-000042070000}"/>
    <cellStyle name="Normal 3 3" xfId="1760" xr:uid="{00000000-0005-0000-0000-000043070000}"/>
    <cellStyle name="Normal 3 3 2" xfId="1761" xr:uid="{00000000-0005-0000-0000-000044070000}"/>
    <cellStyle name="Normal 3 3 2 2" xfId="1762" xr:uid="{00000000-0005-0000-0000-000045070000}"/>
    <cellStyle name="Normal 3 3 2 2 2" xfId="1763" xr:uid="{00000000-0005-0000-0000-000046070000}"/>
    <cellStyle name="Normal 3 3 2 2 2 2" xfId="1764" xr:uid="{00000000-0005-0000-0000-000047070000}"/>
    <cellStyle name="Normal 3 3 2 2 3" xfId="1765" xr:uid="{00000000-0005-0000-0000-000048070000}"/>
    <cellStyle name="Normal 3 3 2 3" xfId="1766" xr:uid="{00000000-0005-0000-0000-000049070000}"/>
    <cellStyle name="Normal 3 3 2 3 2" xfId="1767" xr:uid="{00000000-0005-0000-0000-00004A070000}"/>
    <cellStyle name="Normal 3 3 2 4" xfId="1768" xr:uid="{00000000-0005-0000-0000-00004B070000}"/>
    <cellStyle name="Normal 3 3 3" xfId="1769" xr:uid="{00000000-0005-0000-0000-00004C070000}"/>
    <cellStyle name="Normal 3 3 3 2" xfId="1770" xr:uid="{00000000-0005-0000-0000-00004D070000}"/>
    <cellStyle name="Normal 3 3 3 2 2" xfId="1771" xr:uid="{00000000-0005-0000-0000-00004E070000}"/>
    <cellStyle name="Normal 3 3 3 3" xfId="1772" xr:uid="{00000000-0005-0000-0000-00004F070000}"/>
    <cellStyle name="Normal 3 3 4" xfId="1773" xr:uid="{00000000-0005-0000-0000-000050070000}"/>
    <cellStyle name="Normal 3 3 4 2" xfId="1774" xr:uid="{00000000-0005-0000-0000-000051070000}"/>
    <cellStyle name="Normal 3 3 5" xfId="1775" xr:uid="{00000000-0005-0000-0000-000052070000}"/>
    <cellStyle name="Normal 3 4" xfId="1776" xr:uid="{00000000-0005-0000-0000-000053070000}"/>
    <cellStyle name="Normal 3 4 2" xfId="1777" xr:uid="{00000000-0005-0000-0000-000054070000}"/>
    <cellStyle name="Normal 3 4 2 2" xfId="1778" xr:uid="{00000000-0005-0000-0000-000055070000}"/>
    <cellStyle name="Normal 3 4 2 2 2" xfId="1779" xr:uid="{00000000-0005-0000-0000-000056070000}"/>
    <cellStyle name="Normal 3 4 2 2 2 2" xfId="1780" xr:uid="{00000000-0005-0000-0000-000057070000}"/>
    <cellStyle name="Normal 3 4 2 2 3" xfId="1781" xr:uid="{00000000-0005-0000-0000-000058070000}"/>
    <cellStyle name="Normal 3 4 2 3" xfId="1782" xr:uid="{00000000-0005-0000-0000-000059070000}"/>
    <cellStyle name="Normal 3 4 2 3 2" xfId="1783" xr:uid="{00000000-0005-0000-0000-00005A070000}"/>
    <cellStyle name="Normal 3 4 2 4" xfId="1784" xr:uid="{00000000-0005-0000-0000-00005B070000}"/>
    <cellStyle name="Normal 3 4 3" xfId="1785" xr:uid="{00000000-0005-0000-0000-00005C070000}"/>
    <cellStyle name="Normal 3 4 3 2" xfId="1786" xr:uid="{00000000-0005-0000-0000-00005D070000}"/>
    <cellStyle name="Normal 3 4 3 2 2" xfId="1787" xr:uid="{00000000-0005-0000-0000-00005E070000}"/>
    <cellStyle name="Normal 3 4 3 3" xfId="1788" xr:uid="{00000000-0005-0000-0000-00005F070000}"/>
    <cellStyle name="Normal 3 4 4" xfId="1789" xr:uid="{00000000-0005-0000-0000-000060070000}"/>
    <cellStyle name="Normal 3 4 4 2" xfId="1790" xr:uid="{00000000-0005-0000-0000-000061070000}"/>
    <cellStyle name="Normal 3 4 5" xfId="1791" xr:uid="{00000000-0005-0000-0000-000062070000}"/>
    <cellStyle name="Normal 3 5" xfId="1792" xr:uid="{00000000-0005-0000-0000-000063070000}"/>
    <cellStyle name="Normal 3 5 2" xfId="1793" xr:uid="{00000000-0005-0000-0000-000064070000}"/>
    <cellStyle name="Normal 3 5 2 2" xfId="1794" xr:uid="{00000000-0005-0000-0000-000065070000}"/>
    <cellStyle name="Normal 3 5 2 2 2" xfId="1795" xr:uid="{00000000-0005-0000-0000-000066070000}"/>
    <cellStyle name="Normal 3 5 2 2 2 2" xfId="1796" xr:uid="{00000000-0005-0000-0000-000067070000}"/>
    <cellStyle name="Normal 3 5 2 2 3" xfId="1797" xr:uid="{00000000-0005-0000-0000-000068070000}"/>
    <cellStyle name="Normal 3 5 2 3" xfId="1798" xr:uid="{00000000-0005-0000-0000-000069070000}"/>
    <cellStyle name="Normal 3 5 2 3 2" xfId="1799" xr:uid="{00000000-0005-0000-0000-00006A070000}"/>
    <cellStyle name="Normal 3 5 2 4" xfId="1800" xr:uid="{00000000-0005-0000-0000-00006B070000}"/>
    <cellStyle name="Normal 3 5 3" xfId="1801" xr:uid="{00000000-0005-0000-0000-00006C070000}"/>
    <cellStyle name="Normal 3 5 3 2" xfId="1802" xr:uid="{00000000-0005-0000-0000-00006D070000}"/>
    <cellStyle name="Normal 3 5 3 2 2" xfId="1803" xr:uid="{00000000-0005-0000-0000-00006E070000}"/>
    <cellStyle name="Normal 3 5 3 3" xfId="1804" xr:uid="{00000000-0005-0000-0000-00006F070000}"/>
    <cellStyle name="Normal 3 5 4" xfId="1805" xr:uid="{00000000-0005-0000-0000-000070070000}"/>
    <cellStyle name="Normal 3 5 4 2" xfId="1806" xr:uid="{00000000-0005-0000-0000-000071070000}"/>
    <cellStyle name="Normal 3 5 5" xfId="1807" xr:uid="{00000000-0005-0000-0000-000072070000}"/>
    <cellStyle name="Normal 3 6" xfId="1808" xr:uid="{00000000-0005-0000-0000-000073070000}"/>
    <cellStyle name="Normal 3 6 2" xfId="1809" xr:uid="{00000000-0005-0000-0000-000074070000}"/>
    <cellStyle name="Normal 3 6 2 2" xfId="1810" xr:uid="{00000000-0005-0000-0000-000075070000}"/>
    <cellStyle name="Normal 3 6 2 2 2" xfId="1811" xr:uid="{00000000-0005-0000-0000-000076070000}"/>
    <cellStyle name="Normal 3 6 2 3" xfId="1812" xr:uid="{00000000-0005-0000-0000-000077070000}"/>
    <cellStyle name="Normal 3 6 3" xfId="1813" xr:uid="{00000000-0005-0000-0000-000078070000}"/>
    <cellStyle name="Normal 3 6 3 2" xfId="1814" xr:uid="{00000000-0005-0000-0000-000079070000}"/>
    <cellStyle name="Normal 3 6 4" xfId="1815" xr:uid="{00000000-0005-0000-0000-00007A070000}"/>
    <cellStyle name="Normal 3 7" xfId="1816" xr:uid="{00000000-0005-0000-0000-00007B070000}"/>
    <cellStyle name="Normal 3 7 2" xfId="1817" xr:uid="{00000000-0005-0000-0000-00007C070000}"/>
    <cellStyle name="Normal 3 7 2 2" xfId="1818" xr:uid="{00000000-0005-0000-0000-00007D070000}"/>
    <cellStyle name="Normal 3 7 2 2 2" xfId="1819" xr:uid="{00000000-0005-0000-0000-00007E070000}"/>
    <cellStyle name="Normal 3 7 2 3" xfId="1820" xr:uid="{00000000-0005-0000-0000-00007F070000}"/>
    <cellStyle name="Normal 3 7 3" xfId="1821" xr:uid="{00000000-0005-0000-0000-000080070000}"/>
    <cellStyle name="Normal 3 7 3 2" xfId="1822" xr:uid="{00000000-0005-0000-0000-000081070000}"/>
    <cellStyle name="Normal 3 7 4" xfId="1823" xr:uid="{00000000-0005-0000-0000-000082070000}"/>
    <cellStyle name="Normal 3 8" xfId="1824" xr:uid="{00000000-0005-0000-0000-000083070000}"/>
    <cellStyle name="Normal 3 8 2" xfId="1825" xr:uid="{00000000-0005-0000-0000-000084070000}"/>
    <cellStyle name="Normal 3 8 2 2" xfId="1826" xr:uid="{00000000-0005-0000-0000-000085070000}"/>
    <cellStyle name="Normal 3 8 2 2 2" xfId="1827" xr:uid="{00000000-0005-0000-0000-000086070000}"/>
    <cellStyle name="Normal 3 8 2 3" xfId="1828" xr:uid="{00000000-0005-0000-0000-000087070000}"/>
    <cellStyle name="Normal 3 8 3" xfId="1829" xr:uid="{00000000-0005-0000-0000-000088070000}"/>
    <cellStyle name="Normal 3 8 3 2" xfId="1830" xr:uid="{00000000-0005-0000-0000-000089070000}"/>
    <cellStyle name="Normal 3 8 4" xfId="1831" xr:uid="{00000000-0005-0000-0000-00008A070000}"/>
    <cellStyle name="Normal 3 9" xfId="1832" xr:uid="{00000000-0005-0000-0000-00008B070000}"/>
    <cellStyle name="Normal 3 9 2" xfId="1833" xr:uid="{00000000-0005-0000-0000-00008C070000}"/>
    <cellStyle name="Normal 3 9 2 2" xfId="1834" xr:uid="{00000000-0005-0000-0000-00008D070000}"/>
    <cellStyle name="Normal 3 9 2 2 2" xfId="1835" xr:uid="{00000000-0005-0000-0000-00008E070000}"/>
    <cellStyle name="Normal 3 9 2 3" xfId="1836" xr:uid="{00000000-0005-0000-0000-00008F070000}"/>
    <cellStyle name="Normal 3 9 3" xfId="1837" xr:uid="{00000000-0005-0000-0000-000090070000}"/>
    <cellStyle name="Normal 3 9 3 2" xfId="1838" xr:uid="{00000000-0005-0000-0000-000091070000}"/>
    <cellStyle name="Normal 3 9 4" xfId="1839" xr:uid="{00000000-0005-0000-0000-000092070000}"/>
    <cellStyle name="Normal 30" xfId="1840" xr:uid="{00000000-0005-0000-0000-000093070000}"/>
    <cellStyle name="Normal 30 2" xfId="1841" xr:uid="{00000000-0005-0000-0000-000094070000}"/>
    <cellStyle name="Normal 30 2 2" xfId="1842" xr:uid="{00000000-0005-0000-0000-000095070000}"/>
    <cellStyle name="Normal 30 2 2 2" xfId="1843" xr:uid="{00000000-0005-0000-0000-000096070000}"/>
    <cellStyle name="Normal 30 2 2 2 2" xfId="1844" xr:uid="{00000000-0005-0000-0000-000097070000}"/>
    <cellStyle name="Normal 30 2 2 3" xfId="1845" xr:uid="{00000000-0005-0000-0000-000098070000}"/>
    <cellStyle name="Normal 30 2 3" xfId="1846" xr:uid="{00000000-0005-0000-0000-000099070000}"/>
    <cellStyle name="Normal 30 2 3 2" xfId="1847" xr:uid="{00000000-0005-0000-0000-00009A070000}"/>
    <cellStyle name="Normal 30 2 4" xfId="1848" xr:uid="{00000000-0005-0000-0000-00009B070000}"/>
    <cellStyle name="Normal 30 3" xfId="1849" xr:uid="{00000000-0005-0000-0000-00009C070000}"/>
    <cellStyle name="Normal 30 3 2" xfId="1850" xr:uid="{00000000-0005-0000-0000-00009D070000}"/>
    <cellStyle name="Normal 30 3 2 2" xfId="1851" xr:uid="{00000000-0005-0000-0000-00009E070000}"/>
    <cellStyle name="Normal 30 3 3" xfId="1852" xr:uid="{00000000-0005-0000-0000-00009F070000}"/>
    <cellStyle name="Normal 30 4" xfId="1853" xr:uid="{00000000-0005-0000-0000-0000A0070000}"/>
    <cellStyle name="Normal 30 4 2" xfId="1854" xr:uid="{00000000-0005-0000-0000-0000A1070000}"/>
    <cellStyle name="Normal 30 5" xfId="1855" xr:uid="{00000000-0005-0000-0000-0000A2070000}"/>
    <cellStyle name="Normal 31" xfId="1856" xr:uid="{00000000-0005-0000-0000-0000A3070000}"/>
    <cellStyle name="Normal 31 2" xfId="1857" xr:uid="{00000000-0005-0000-0000-0000A4070000}"/>
    <cellStyle name="Normal 31 2 2" xfId="1858" xr:uid="{00000000-0005-0000-0000-0000A5070000}"/>
    <cellStyle name="Normal 31 2 2 2" xfId="1859" xr:uid="{00000000-0005-0000-0000-0000A6070000}"/>
    <cellStyle name="Normal 31 2 2 2 2" xfId="1860" xr:uid="{00000000-0005-0000-0000-0000A7070000}"/>
    <cellStyle name="Normal 31 2 2 3" xfId="1861" xr:uid="{00000000-0005-0000-0000-0000A8070000}"/>
    <cellStyle name="Normal 31 2 3" xfId="1862" xr:uid="{00000000-0005-0000-0000-0000A9070000}"/>
    <cellStyle name="Normal 31 2 3 2" xfId="1863" xr:uid="{00000000-0005-0000-0000-0000AA070000}"/>
    <cellStyle name="Normal 31 2 4" xfId="1864" xr:uid="{00000000-0005-0000-0000-0000AB070000}"/>
    <cellStyle name="Normal 31 3" xfId="1865" xr:uid="{00000000-0005-0000-0000-0000AC070000}"/>
    <cellStyle name="Normal 31 3 2" xfId="1866" xr:uid="{00000000-0005-0000-0000-0000AD070000}"/>
    <cellStyle name="Normal 31 3 2 2" xfId="1867" xr:uid="{00000000-0005-0000-0000-0000AE070000}"/>
    <cellStyle name="Normal 31 3 3" xfId="1868" xr:uid="{00000000-0005-0000-0000-0000AF070000}"/>
    <cellStyle name="Normal 31 4" xfId="1869" xr:uid="{00000000-0005-0000-0000-0000B0070000}"/>
    <cellStyle name="Normal 31 4 2" xfId="1870" xr:uid="{00000000-0005-0000-0000-0000B1070000}"/>
    <cellStyle name="Normal 31 5" xfId="1871" xr:uid="{00000000-0005-0000-0000-0000B2070000}"/>
    <cellStyle name="Normal 32" xfId="1872" xr:uid="{00000000-0005-0000-0000-0000B3070000}"/>
    <cellStyle name="Normal 32 2" xfId="1873" xr:uid="{00000000-0005-0000-0000-0000B4070000}"/>
    <cellStyle name="Normal 32 2 2" xfId="1874" xr:uid="{00000000-0005-0000-0000-0000B5070000}"/>
    <cellStyle name="Normal 32 2 2 2" xfId="1875" xr:uid="{00000000-0005-0000-0000-0000B6070000}"/>
    <cellStyle name="Normal 32 2 2 2 2" xfId="1876" xr:uid="{00000000-0005-0000-0000-0000B7070000}"/>
    <cellStyle name="Normal 32 2 2 3" xfId="1877" xr:uid="{00000000-0005-0000-0000-0000B8070000}"/>
    <cellStyle name="Normal 32 2 3" xfId="1878" xr:uid="{00000000-0005-0000-0000-0000B9070000}"/>
    <cellStyle name="Normal 32 2 3 2" xfId="1879" xr:uid="{00000000-0005-0000-0000-0000BA070000}"/>
    <cellStyle name="Normal 32 2 4" xfId="1880" xr:uid="{00000000-0005-0000-0000-0000BB070000}"/>
    <cellStyle name="Normal 32 3" xfId="1881" xr:uid="{00000000-0005-0000-0000-0000BC070000}"/>
    <cellStyle name="Normal 32 3 2" xfId="1882" xr:uid="{00000000-0005-0000-0000-0000BD070000}"/>
    <cellStyle name="Normal 32 3 2 2" xfId="1883" xr:uid="{00000000-0005-0000-0000-0000BE070000}"/>
    <cellStyle name="Normal 32 3 3" xfId="1884" xr:uid="{00000000-0005-0000-0000-0000BF070000}"/>
    <cellStyle name="Normal 32 4" xfId="1885" xr:uid="{00000000-0005-0000-0000-0000C0070000}"/>
    <cellStyle name="Normal 32 4 2" xfId="1886" xr:uid="{00000000-0005-0000-0000-0000C1070000}"/>
    <cellStyle name="Normal 32 5" xfId="1887" xr:uid="{00000000-0005-0000-0000-0000C2070000}"/>
    <cellStyle name="Normal 33" xfId="1888" xr:uid="{00000000-0005-0000-0000-0000C3070000}"/>
    <cellStyle name="Normal 33 2" xfId="1889" xr:uid="{00000000-0005-0000-0000-0000C4070000}"/>
    <cellStyle name="Normal 33 2 2" xfId="1890" xr:uid="{00000000-0005-0000-0000-0000C5070000}"/>
    <cellStyle name="Normal 33 2 2 2" xfId="1891" xr:uid="{00000000-0005-0000-0000-0000C6070000}"/>
    <cellStyle name="Normal 33 2 2 2 2" xfId="1892" xr:uid="{00000000-0005-0000-0000-0000C7070000}"/>
    <cellStyle name="Normal 33 2 2 3" xfId="1893" xr:uid="{00000000-0005-0000-0000-0000C8070000}"/>
    <cellStyle name="Normal 33 2 3" xfId="1894" xr:uid="{00000000-0005-0000-0000-0000C9070000}"/>
    <cellStyle name="Normal 33 2 3 2" xfId="1895" xr:uid="{00000000-0005-0000-0000-0000CA070000}"/>
    <cellStyle name="Normal 33 2 4" xfId="1896" xr:uid="{00000000-0005-0000-0000-0000CB070000}"/>
    <cellStyle name="Normal 33 3" xfId="1897" xr:uid="{00000000-0005-0000-0000-0000CC070000}"/>
    <cellStyle name="Normal 33 3 2" xfId="1898" xr:uid="{00000000-0005-0000-0000-0000CD070000}"/>
    <cellStyle name="Normal 33 3 2 2" xfId="1899" xr:uid="{00000000-0005-0000-0000-0000CE070000}"/>
    <cellStyle name="Normal 33 3 3" xfId="1900" xr:uid="{00000000-0005-0000-0000-0000CF070000}"/>
    <cellStyle name="Normal 33 4" xfId="1901" xr:uid="{00000000-0005-0000-0000-0000D0070000}"/>
    <cellStyle name="Normal 33 4 2" xfId="1902" xr:uid="{00000000-0005-0000-0000-0000D1070000}"/>
    <cellStyle name="Normal 33 5" xfId="1903" xr:uid="{00000000-0005-0000-0000-0000D2070000}"/>
    <cellStyle name="Normal 34" xfId="1904" xr:uid="{00000000-0005-0000-0000-0000D3070000}"/>
    <cellStyle name="Normal 34 2" xfId="1905" xr:uid="{00000000-0005-0000-0000-0000D4070000}"/>
    <cellStyle name="Normal 34 2 2" xfId="1906" xr:uid="{00000000-0005-0000-0000-0000D5070000}"/>
    <cellStyle name="Normal 34 2 2 2" xfId="1907" xr:uid="{00000000-0005-0000-0000-0000D6070000}"/>
    <cellStyle name="Normal 34 2 2 2 2" xfId="1908" xr:uid="{00000000-0005-0000-0000-0000D7070000}"/>
    <cellStyle name="Normal 34 2 2 3" xfId="1909" xr:uid="{00000000-0005-0000-0000-0000D8070000}"/>
    <cellStyle name="Normal 34 2 3" xfId="1910" xr:uid="{00000000-0005-0000-0000-0000D9070000}"/>
    <cellStyle name="Normal 34 2 3 2" xfId="1911" xr:uid="{00000000-0005-0000-0000-0000DA070000}"/>
    <cellStyle name="Normal 34 2 4" xfId="1912" xr:uid="{00000000-0005-0000-0000-0000DB070000}"/>
    <cellStyle name="Normal 34 3" xfId="1913" xr:uid="{00000000-0005-0000-0000-0000DC070000}"/>
    <cellStyle name="Normal 34 3 2" xfId="1914" xr:uid="{00000000-0005-0000-0000-0000DD070000}"/>
    <cellStyle name="Normal 34 3 2 2" xfId="1915" xr:uid="{00000000-0005-0000-0000-0000DE070000}"/>
    <cellStyle name="Normal 34 3 3" xfId="1916" xr:uid="{00000000-0005-0000-0000-0000DF070000}"/>
    <cellStyle name="Normal 34 4" xfId="1917" xr:uid="{00000000-0005-0000-0000-0000E0070000}"/>
    <cellStyle name="Normal 34 4 2" xfId="1918" xr:uid="{00000000-0005-0000-0000-0000E1070000}"/>
    <cellStyle name="Normal 34 5" xfId="1919" xr:uid="{00000000-0005-0000-0000-0000E2070000}"/>
    <cellStyle name="Normal 35" xfId="1920" xr:uid="{00000000-0005-0000-0000-0000E3070000}"/>
    <cellStyle name="Normal 35 2" xfId="1921" xr:uid="{00000000-0005-0000-0000-0000E4070000}"/>
    <cellStyle name="Normal 35 2 2" xfId="1922" xr:uid="{00000000-0005-0000-0000-0000E5070000}"/>
    <cellStyle name="Normal 35 2 2 2" xfId="1923" xr:uid="{00000000-0005-0000-0000-0000E6070000}"/>
    <cellStyle name="Normal 35 2 2 2 2" xfId="1924" xr:uid="{00000000-0005-0000-0000-0000E7070000}"/>
    <cellStyle name="Normal 35 2 2 3" xfId="1925" xr:uid="{00000000-0005-0000-0000-0000E8070000}"/>
    <cellStyle name="Normal 35 2 3" xfId="1926" xr:uid="{00000000-0005-0000-0000-0000E9070000}"/>
    <cellStyle name="Normal 35 2 3 2" xfId="1927" xr:uid="{00000000-0005-0000-0000-0000EA070000}"/>
    <cellStyle name="Normal 35 2 4" xfId="1928" xr:uid="{00000000-0005-0000-0000-0000EB070000}"/>
    <cellStyle name="Normal 35 3" xfId="1929" xr:uid="{00000000-0005-0000-0000-0000EC070000}"/>
    <cellStyle name="Normal 35 3 2" xfId="1930" xr:uid="{00000000-0005-0000-0000-0000ED070000}"/>
    <cellStyle name="Normal 35 3 2 2" xfId="1931" xr:uid="{00000000-0005-0000-0000-0000EE070000}"/>
    <cellStyle name="Normal 35 3 3" xfId="1932" xr:uid="{00000000-0005-0000-0000-0000EF070000}"/>
    <cellStyle name="Normal 35 4" xfId="1933" xr:uid="{00000000-0005-0000-0000-0000F0070000}"/>
    <cellStyle name="Normal 35 4 2" xfId="1934" xr:uid="{00000000-0005-0000-0000-0000F1070000}"/>
    <cellStyle name="Normal 35 5" xfId="1935" xr:uid="{00000000-0005-0000-0000-0000F2070000}"/>
    <cellStyle name="Normal 36" xfId="1936" xr:uid="{00000000-0005-0000-0000-0000F3070000}"/>
    <cellStyle name="Normal 36 2" xfId="1937" xr:uid="{00000000-0005-0000-0000-0000F4070000}"/>
    <cellStyle name="Normal 36 2 2" xfId="1938" xr:uid="{00000000-0005-0000-0000-0000F5070000}"/>
    <cellStyle name="Normal 36 2 2 2" xfId="1939" xr:uid="{00000000-0005-0000-0000-0000F6070000}"/>
    <cellStyle name="Normal 36 2 2 2 2" xfId="1940" xr:uid="{00000000-0005-0000-0000-0000F7070000}"/>
    <cellStyle name="Normal 36 2 2 3" xfId="1941" xr:uid="{00000000-0005-0000-0000-0000F8070000}"/>
    <cellStyle name="Normal 36 2 3" xfId="1942" xr:uid="{00000000-0005-0000-0000-0000F9070000}"/>
    <cellStyle name="Normal 36 2 3 2" xfId="1943" xr:uid="{00000000-0005-0000-0000-0000FA070000}"/>
    <cellStyle name="Normal 36 2 4" xfId="1944" xr:uid="{00000000-0005-0000-0000-0000FB070000}"/>
    <cellStyle name="Normal 36 3" xfId="1945" xr:uid="{00000000-0005-0000-0000-0000FC070000}"/>
    <cellStyle name="Normal 36 3 2" xfId="1946" xr:uid="{00000000-0005-0000-0000-0000FD070000}"/>
    <cellStyle name="Normal 36 3 2 2" xfId="1947" xr:uid="{00000000-0005-0000-0000-0000FE070000}"/>
    <cellStyle name="Normal 36 3 3" xfId="1948" xr:uid="{00000000-0005-0000-0000-0000FF070000}"/>
    <cellStyle name="Normal 36 4" xfId="1949" xr:uid="{00000000-0005-0000-0000-000000080000}"/>
    <cellStyle name="Normal 36 4 2" xfId="1950" xr:uid="{00000000-0005-0000-0000-000001080000}"/>
    <cellStyle name="Normal 36 5" xfId="1951" xr:uid="{00000000-0005-0000-0000-000002080000}"/>
    <cellStyle name="Normal 37" xfId="1952" xr:uid="{00000000-0005-0000-0000-000003080000}"/>
    <cellStyle name="Normal 37 2" xfId="1953" xr:uid="{00000000-0005-0000-0000-000004080000}"/>
    <cellStyle name="Normal 37 2 2" xfId="1954" xr:uid="{00000000-0005-0000-0000-000005080000}"/>
    <cellStyle name="Normal 37 2 2 2" xfId="1955" xr:uid="{00000000-0005-0000-0000-000006080000}"/>
    <cellStyle name="Normal 37 2 2 2 2" xfId="1956" xr:uid="{00000000-0005-0000-0000-000007080000}"/>
    <cellStyle name="Normal 37 2 2 3" xfId="1957" xr:uid="{00000000-0005-0000-0000-000008080000}"/>
    <cellStyle name="Normal 37 2 3" xfId="1958" xr:uid="{00000000-0005-0000-0000-000009080000}"/>
    <cellStyle name="Normal 37 2 3 2" xfId="1959" xr:uid="{00000000-0005-0000-0000-00000A080000}"/>
    <cellStyle name="Normal 37 2 4" xfId="1960" xr:uid="{00000000-0005-0000-0000-00000B080000}"/>
    <cellStyle name="Normal 37 3" xfId="1961" xr:uid="{00000000-0005-0000-0000-00000C080000}"/>
    <cellStyle name="Normal 37 3 2" xfId="1962" xr:uid="{00000000-0005-0000-0000-00000D080000}"/>
    <cellStyle name="Normal 37 3 2 2" xfId="1963" xr:uid="{00000000-0005-0000-0000-00000E080000}"/>
    <cellStyle name="Normal 37 3 3" xfId="1964" xr:uid="{00000000-0005-0000-0000-00000F080000}"/>
    <cellStyle name="Normal 37 4" xfId="1965" xr:uid="{00000000-0005-0000-0000-000010080000}"/>
    <cellStyle name="Normal 37 4 2" xfId="1966" xr:uid="{00000000-0005-0000-0000-000011080000}"/>
    <cellStyle name="Normal 37 5" xfId="1967" xr:uid="{00000000-0005-0000-0000-000012080000}"/>
    <cellStyle name="Normal 38" xfId="1968" xr:uid="{00000000-0005-0000-0000-000013080000}"/>
    <cellStyle name="Normal 38 2" xfId="1969" xr:uid="{00000000-0005-0000-0000-000014080000}"/>
    <cellStyle name="Normal 38 2 2" xfId="1970" xr:uid="{00000000-0005-0000-0000-000015080000}"/>
    <cellStyle name="Normal 38 2 2 2" xfId="1971" xr:uid="{00000000-0005-0000-0000-000016080000}"/>
    <cellStyle name="Normal 38 2 2 2 2" xfId="1972" xr:uid="{00000000-0005-0000-0000-000017080000}"/>
    <cellStyle name="Normal 38 2 2 3" xfId="1973" xr:uid="{00000000-0005-0000-0000-000018080000}"/>
    <cellStyle name="Normal 38 2 3" xfId="1974" xr:uid="{00000000-0005-0000-0000-000019080000}"/>
    <cellStyle name="Normal 38 2 3 2" xfId="1975" xr:uid="{00000000-0005-0000-0000-00001A080000}"/>
    <cellStyle name="Normal 38 2 4" xfId="1976" xr:uid="{00000000-0005-0000-0000-00001B080000}"/>
    <cellStyle name="Normal 38 3" xfId="1977" xr:uid="{00000000-0005-0000-0000-00001C080000}"/>
    <cellStyle name="Normal 38 3 2" xfId="1978" xr:uid="{00000000-0005-0000-0000-00001D080000}"/>
    <cellStyle name="Normal 38 3 2 2" xfId="1979" xr:uid="{00000000-0005-0000-0000-00001E080000}"/>
    <cellStyle name="Normal 38 3 3" xfId="1980" xr:uid="{00000000-0005-0000-0000-00001F080000}"/>
    <cellStyle name="Normal 38 4" xfId="1981" xr:uid="{00000000-0005-0000-0000-000020080000}"/>
    <cellStyle name="Normal 38 4 2" xfId="1982" xr:uid="{00000000-0005-0000-0000-000021080000}"/>
    <cellStyle name="Normal 38 5" xfId="1983" xr:uid="{00000000-0005-0000-0000-000022080000}"/>
    <cellStyle name="Normal 39" xfId="1984" xr:uid="{00000000-0005-0000-0000-000023080000}"/>
    <cellStyle name="Normal 39 2" xfId="1985" xr:uid="{00000000-0005-0000-0000-000024080000}"/>
    <cellStyle name="Normal 39 2 2" xfId="1986" xr:uid="{00000000-0005-0000-0000-000025080000}"/>
    <cellStyle name="Normal 39 2 2 2" xfId="1987" xr:uid="{00000000-0005-0000-0000-000026080000}"/>
    <cellStyle name="Normal 39 2 2 2 2" xfId="1988" xr:uid="{00000000-0005-0000-0000-000027080000}"/>
    <cellStyle name="Normal 39 2 2 3" xfId="1989" xr:uid="{00000000-0005-0000-0000-000028080000}"/>
    <cellStyle name="Normal 39 2 3" xfId="1990" xr:uid="{00000000-0005-0000-0000-000029080000}"/>
    <cellStyle name="Normal 39 2 3 2" xfId="1991" xr:uid="{00000000-0005-0000-0000-00002A080000}"/>
    <cellStyle name="Normal 39 2 4" xfId="1992" xr:uid="{00000000-0005-0000-0000-00002B080000}"/>
    <cellStyle name="Normal 39 3" xfId="1993" xr:uid="{00000000-0005-0000-0000-00002C080000}"/>
    <cellStyle name="Normal 39 3 2" xfId="1994" xr:uid="{00000000-0005-0000-0000-00002D080000}"/>
    <cellStyle name="Normal 39 3 2 2" xfId="1995" xr:uid="{00000000-0005-0000-0000-00002E080000}"/>
    <cellStyle name="Normal 39 3 3" xfId="1996" xr:uid="{00000000-0005-0000-0000-00002F080000}"/>
    <cellStyle name="Normal 39 4" xfId="1997" xr:uid="{00000000-0005-0000-0000-000030080000}"/>
    <cellStyle name="Normal 39 4 2" xfId="1998" xr:uid="{00000000-0005-0000-0000-000031080000}"/>
    <cellStyle name="Normal 39 5" xfId="1999" xr:uid="{00000000-0005-0000-0000-000032080000}"/>
    <cellStyle name="Normal 4" xfId="2000" xr:uid="{00000000-0005-0000-0000-000033080000}"/>
    <cellStyle name="Normal 4 2" xfId="2001" xr:uid="{00000000-0005-0000-0000-000034080000}"/>
    <cellStyle name="Normal 4 2 2 2" xfId="2002" xr:uid="{00000000-0005-0000-0000-000035080000}"/>
    <cellStyle name="Normal 40" xfId="2003" xr:uid="{00000000-0005-0000-0000-000036080000}"/>
    <cellStyle name="Normal 40 2" xfId="2004" xr:uid="{00000000-0005-0000-0000-000037080000}"/>
    <cellStyle name="Normal 40 2 2" xfId="2005" xr:uid="{00000000-0005-0000-0000-000038080000}"/>
    <cellStyle name="Normal 40 2 2 2" xfId="2006" xr:uid="{00000000-0005-0000-0000-000039080000}"/>
    <cellStyle name="Normal 40 2 2 2 2" xfId="2007" xr:uid="{00000000-0005-0000-0000-00003A080000}"/>
    <cellStyle name="Normal 40 2 2 3" xfId="2008" xr:uid="{00000000-0005-0000-0000-00003B080000}"/>
    <cellStyle name="Normal 40 2 3" xfId="2009" xr:uid="{00000000-0005-0000-0000-00003C080000}"/>
    <cellStyle name="Normal 40 2 3 2" xfId="2010" xr:uid="{00000000-0005-0000-0000-00003D080000}"/>
    <cellStyle name="Normal 40 2 4" xfId="2011" xr:uid="{00000000-0005-0000-0000-00003E080000}"/>
    <cellStyle name="Normal 40 3" xfId="2012" xr:uid="{00000000-0005-0000-0000-00003F080000}"/>
    <cellStyle name="Normal 40 3 2" xfId="2013" xr:uid="{00000000-0005-0000-0000-000040080000}"/>
    <cellStyle name="Normal 40 3 2 2" xfId="2014" xr:uid="{00000000-0005-0000-0000-000041080000}"/>
    <cellStyle name="Normal 40 3 3" xfId="2015" xr:uid="{00000000-0005-0000-0000-000042080000}"/>
    <cellStyle name="Normal 40 4" xfId="2016" xr:uid="{00000000-0005-0000-0000-000043080000}"/>
    <cellStyle name="Normal 40 4 2" xfId="2017" xr:uid="{00000000-0005-0000-0000-000044080000}"/>
    <cellStyle name="Normal 40 5" xfId="2018" xr:uid="{00000000-0005-0000-0000-000045080000}"/>
    <cellStyle name="Normal 41" xfId="2019" xr:uid="{00000000-0005-0000-0000-000046080000}"/>
    <cellStyle name="Normal 41 2" xfId="2020" xr:uid="{00000000-0005-0000-0000-000047080000}"/>
    <cellStyle name="Normal 41 2 2" xfId="2021" xr:uid="{00000000-0005-0000-0000-000048080000}"/>
    <cellStyle name="Normal 41 2 2 2" xfId="2022" xr:uid="{00000000-0005-0000-0000-000049080000}"/>
    <cellStyle name="Normal 41 2 2 2 2" xfId="2023" xr:uid="{00000000-0005-0000-0000-00004A080000}"/>
    <cellStyle name="Normal 41 2 2 2 2 2" xfId="2024" xr:uid="{00000000-0005-0000-0000-00004B080000}"/>
    <cellStyle name="Normal 41 2 2 2 3" xfId="2025" xr:uid="{00000000-0005-0000-0000-00004C080000}"/>
    <cellStyle name="Normal 41 2 2 3" xfId="2026" xr:uid="{00000000-0005-0000-0000-00004D080000}"/>
    <cellStyle name="Normal 41 2 2 3 2" xfId="2027" xr:uid="{00000000-0005-0000-0000-00004E080000}"/>
    <cellStyle name="Normal 41 2 2 4" xfId="2028" xr:uid="{00000000-0005-0000-0000-00004F080000}"/>
    <cellStyle name="Normal 41 2 3" xfId="2029" xr:uid="{00000000-0005-0000-0000-000050080000}"/>
    <cellStyle name="Normal 41 2 3 2" xfId="2030" xr:uid="{00000000-0005-0000-0000-000051080000}"/>
    <cellStyle name="Normal 41 2 3 2 2" xfId="2031" xr:uid="{00000000-0005-0000-0000-000052080000}"/>
    <cellStyle name="Normal 41 2 3 3" xfId="2032" xr:uid="{00000000-0005-0000-0000-000053080000}"/>
    <cellStyle name="Normal 41 2 4" xfId="2033" xr:uid="{00000000-0005-0000-0000-000054080000}"/>
    <cellStyle name="Normal 41 2 4 2" xfId="2034" xr:uid="{00000000-0005-0000-0000-000055080000}"/>
    <cellStyle name="Normal 41 2 5" xfId="2035" xr:uid="{00000000-0005-0000-0000-000056080000}"/>
    <cellStyle name="Normal 41 3" xfId="2036" xr:uid="{00000000-0005-0000-0000-000057080000}"/>
    <cellStyle name="Normal 41 3 2" xfId="2037" xr:uid="{00000000-0005-0000-0000-000058080000}"/>
    <cellStyle name="Normal 41 3 2 2" xfId="2038" xr:uid="{00000000-0005-0000-0000-000059080000}"/>
    <cellStyle name="Normal 41 3 2 2 2" xfId="2039" xr:uid="{00000000-0005-0000-0000-00005A080000}"/>
    <cellStyle name="Normal 41 3 2 3" xfId="2040" xr:uid="{00000000-0005-0000-0000-00005B080000}"/>
    <cellStyle name="Normal 41 3 3" xfId="2041" xr:uid="{00000000-0005-0000-0000-00005C080000}"/>
    <cellStyle name="Normal 41 3 3 2" xfId="2042" xr:uid="{00000000-0005-0000-0000-00005D080000}"/>
    <cellStyle name="Normal 41 3 4" xfId="2043" xr:uid="{00000000-0005-0000-0000-00005E080000}"/>
    <cellStyle name="Normal 41 4" xfId="2044" xr:uid="{00000000-0005-0000-0000-00005F080000}"/>
    <cellStyle name="Normal 41 4 2" xfId="2045" xr:uid="{00000000-0005-0000-0000-000060080000}"/>
    <cellStyle name="Normal 41 4 2 2" xfId="2046" xr:uid="{00000000-0005-0000-0000-000061080000}"/>
    <cellStyle name="Normal 41 4 3" xfId="2047" xr:uid="{00000000-0005-0000-0000-000062080000}"/>
    <cellStyle name="Normal 41 5" xfId="2048" xr:uid="{00000000-0005-0000-0000-000063080000}"/>
    <cellStyle name="Normal 41 5 2" xfId="2049" xr:uid="{00000000-0005-0000-0000-000064080000}"/>
    <cellStyle name="Normal 41 6" xfId="2050" xr:uid="{00000000-0005-0000-0000-000065080000}"/>
    <cellStyle name="Normal 42" xfId="2051" xr:uid="{00000000-0005-0000-0000-000066080000}"/>
    <cellStyle name="Normal 42 2" xfId="2052" xr:uid="{00000000-0005-0000-0000-000067080000}"/>
    <cellStyle name="Normal 42 2 2" xfId="2053" xr:uid="{00000000-0005-0000-0000-000068080000}"/>
    <cellStyle name="Normal 42 2 2 2" xfId="2054" xr:uid="{00000000-0005-0000-0000-000069080000}"/>
    <cellStyle name="Normal 42 2 2 2 2" xfId="2055" xr:uid="{00000000-0005-0000-0000-00006A080000}"/>
    <cellStyle name="Normal 42 2 2 3" xfId="2056" xr:uid="{00000000-0005-0000-0000-00006B080000}"/>
    <cellStyle name="Normal 42 2 3" xfId="2057" xr:uid="{00000000-0005-0000-0000-00006C080000}"/>
    <cellStyle name="Normal 42 2 3 2" xfId="2058" xr:uid="{00000000-0005-0000-0000-00006D080000}"/>
    <cellStyle name="Normal 42 2 4" xfId="2059" xr:uid="{00000000-0005-0000-0000-00006E080000}"/>
    <cellStyle name="Normal 42 3" xfId="2060" xr:uid="{00000000-0005-0000-0000-00006F080000}"/>
    <cellStyle name="Normal 42 3 2" xfId="2061" xr:uid="{00000000-0005-0000-0000-000070080000}"/>
    <cellStyle name="Normal 42 3 2 2" xfId="2062" xr:uid="{00000000-0005-0000-0000-000071080000}"/>
    <cellStyle name="Normal 42 3 3" xfId="2063" xr:uid="{00000000-0005-0000-0000-000072080000}"/>
    <cellStyle name="Normal 42 4" xfId="2064" xr:uid="{00000000-0005-0000-0000-000073080000}"/>
    <cellStyle name="Normal 42 4 2" xfId="2065" xr:uid="{00000000-0005-0000-0000-000074080000}"/>
    <cellStyle name="Normal 42 5" xfId="2066" xr:uid="{00000000-0005-0000-0000-000075080000}"/>
    <cellStyle name="Normal 43" xfId="2067" xr:uid="{00000000-0005-0000-0000-000076080000}"/>
    <cellStyle name="Normal 43 2" xfId="2068" xr:uid="{00000000-0005-0000-0000-000077080000}"/>
    <cellStyle name="Normal 43 2 2" xfId="2069" xr:uid="{00000000-0005-0000-0000-000078080000}"/>
    <cellStyle name="Normal 43 2 2 2" xfId="2070" xr:uid="{00000000-0005-0000-0000-000079080000}"/>
    <cellStyle name="Normal 43 2 2 2 2" xfId="2071" xr:uid="{00000000-0005-0000-0000-00007A080000}"/>
    <cellStyle name="Normal 43 2 2 3" xfId="2072" xr:uid="{00000000-0005-0000-0000-00007B080000}"/>
    <cellStyle name="Normal 43 2 3" xfId="2073" xr:uid="{00000000-0005-0000-0000-00007C080000}"/>
    <cellStyle name="Normal 43 2 3 2" xfId="2074" xr:uid="{00000000-0005-0000-0000-00007D080000}"/>
    <cellStyle name="Normal 43 2 4" xfId="2075" xr:uid="{00000000-0005-0000-0000-00007E080000}"/>
    <cellStyle name="Normal 43 3" xfId="2076" xr:uid="{00000000-0005-0000-0000-00007F080000}"/>
    <cellStyle name="Normal 43 3 2" xfId="2077" xr:uid="{00000000-0005-0000-0000-000080080000}"/>
    <cellStyle name="Normal 43 3 2 2" xfId="2078" xr:uid="{00000000-0005-0000-0000-000081080000}"/>
    <cellStyle name="Normal 43 3 3" xfId="2079" xr:uid="{00000000-0005-0000-0000-000082080000}"/>
    <cellStyle name="Normal 43 4" xfId="2080" xr:uid="{00000000-0005-0000-0000-000083080000}"/>
    <cellStyle name="Normal 43 4 2" xfId="2081" xr:uid="{00000000-0005-0000-0000-000084080000}"/>
    <cellStyle name="Normal 43 5" xfId="2082" xr:uid="{00000000-0005-0000-0000-000085080000}"/>
    <cellStyle name="Normal 44" xfId="2083" xr:uid="{00000000-0005-0000-0000-000086080000}"/>
    <cellStyle name="Normal 44 2" xfId="2084" xr:uid="{00000000-0005-0000-0000-000087080000}"/>
    <cellStyle name="Normal 44 2 2" xfId="2085" xr:uid="{00000000-0005-0000-0000-000088080000}"/>
    <cellStyle name="Normal 44 2 2 2" xfId="2086" xr:uid="{00000000-0005-0000-0000-000089080000}"/>
    <cellStyle name="Normal 44 2 2 2 2" xfId="2087" xr:uid="{00000000-0005-0000-0000-00008A080000}"/>
    <cellStyle name="Normal 44 2 2 3" xfId="2088" xr:uid="{00000000-0005-0000-0000-00008B080000}"/>
    <cellStyle name="Normal 44 2 3" xfId="2089" xr:uid="{00000000-0005-0000-0000-00008C080000}"/>
    <cellStyle name="Normal 44 2 3 2" xfId="2090" xr:uid="{00000000-0005-0000-0000-00008D080000}"/>
    <cellStyle name="Normal 44 2 4" xfId="2091" xr:uid="{00000000-0005-0000-0000-00008E080000}"/>
    <cellStyle name="Normal 44 3" xfId="2092" xr:uid="{00000000-0005-0000-0000-00008F080000}"/>
    <cellStyle name="Normal 44 3 2" xfId="2093" xr:uid="{00000000-0005-0000-0000-000090080000}"/>
    <cellStyle name="Normal 44 3 2 2" xfId="2094" xr:uid="{00000000-0005-0000-0000-000091080000}"/>
    <cellStyle name="Normal 44 3 3" xfId="2095" xr:uid="{00000000-0005-0000-0000-000092080000}"/>
    <cellStyle name="Normal 44 4" xfId="2096" xr:uid="{00000000-0005-0000-0000-000093080000}"/>
    <cellStyle name="Normal 44 4 2" xfId="2097" xr:uid="{00000000-0005-0000-0000-000094080000}"/>
    <cellStyle name="Normal 44 5" xfId="2098" xr:uid="{00000000-0005-0000-0000-000095080000}"/>
    <cellStyle name="Normal 45" xfId="2099" xr:uid="{00000000-0005-0000-0000-000096080000}"/>
    <cellStyle name="Normal 45 2" xfId="2100" xr:uid="{00000000-0005-0000-0000-000097080000}"/>
    <cellStyle name="Normal 45 2 2" xfId="2101" xr:uid="{00000000-0005-0000-0000-000098080000}"/>
    <cellStyle name="Normal 45 2 2 2" xfId="2102" xr:uid="{00000000-0005-0000-0000-000099080000}"/>
    <cellStyle name="Normal 45 2 2 2 2" xfId="2103" xr:uid="{00000000-0005-0000-0000-00009A080000}"/>
    <cellStyle name="Normal 45 2 2 3" xfId="2104" xr:uid="{00000000-0005-0000-0000-00009B080000}"/>
    <cellStyle name="Normal 45 2 3" xfId="2105" xr:uid="{00000000-0005-0000-0000-00009C080000}"/>
    <cellStyle name="Normal 45 2 3 2" xfId="2106" xr:uid="{00000000-0005-0000-0000-00009D080000}"/>
    <cellStyle name="Normal 45 2 4" xfId="2107" xr:uid="{00000000-0005-0000-0000-00009E080000}"/>
    <cellStyle name="Normal 45 3" xfId="2108" xr:uid="{00000000-0005-0000-0000-00009F080000}"/>
    <cellStyle name="Normal 45 3 2" xfId="2109" xr:uid="{00000000-0005-0000-0000-0000A0080000}"/>
    <cellStyle name="Normal 45 3 2 2" xfId="2110" xr:uid="{00000000-0005-0000-0000-0000A1080000}"/>
    <cellStyle name="Normal 45 3 3" xfId="2111" xr:uid="{00000000-0005-0000-0000-0000A2080000}"/>
    <cellStyle name="Normal 45 4" xfId="2112" xr:uid="{00000000-0005-0000-0000-0000A3080000}"/>
    <cellStyle name="Normal 45 4 2" xfId="2113" xr:uid="{00000000-0005-0000-0000-0000A4080000}"/>
    <cellStyle name="Normal 45 5" xfId="2114" xr:uid="{00000000-0005-0000-0000-0000A5080000}"/>
    <cellStyle name="Normal 46" xfId="2115" xr:uid="{00000000-0005-0000-0000-0000A6080000}"/>
    <cellStyle name="Normal 46 2" xfId="2116" xr:uid="{00000000-0005-0000-0000-0000A7080000}"/>
    <cellStyle name="Normal 46 2 2" xfId="2117" xr:uid="{00000000-0005-0000-0000-0000A8080000}"/>
    <cellStyle name="Normal 46 2 2 2" xfId="2118" xr:uid="{00000000-0005-0000-0000-0000A9080000}"/>
    <cellStyle name="Normal 46 2 2 2 2" xfId="2119" xr:uid="{00000000-0005-0000-0000-0000AA080000}"/>
    <cellStyle name="Normal 46 2 2 3" xfId="2120" xr:uid="{00000000-0005-0000-0000-0000AB080000}"/>
    <cellStyle name="Normal 46 2 3" xfId="2121" xr:uid="{00000000-0005-0000-0000-0000AC080000}"/>
    <cellStyle name="Normal 46 2 3 2" xfId="2122" xr:uid="{00000000-0005-0000-0000-0000AD080000}"/>
    <cellStyle name="Normal 46 2 4" xfId="2123" xr:uid="{00000000-0005-0000-0000-0000AE080000}"/>
    <cellStyle name="Normal 46 3" xfId="2124" xr:uid="{00000000-0005-0000-0000-0000AF080000}"/>
    <cellStyle name="Normal 46 3 2" xfId="2125" xr:uid="{00000000-0005-0000-0000-0000B0080000}"/>
    <cellStyle name="Normal 46 3 2 2" xfId="2126" xr:uid="{00000000-0005-0000-0000-0000B1080000}"/>
    <cellStyle name="Normal 46 3 3" xfId="2127" xr:uid="{00000000-0005-0000-0000-0000B2080000}"/>
    <cellStyle name="Normal 46 4" xfId="2128" xr:uid="{00000000-0005-0000-0000-0000B3080000}"/>
    <cellStyle name="Normal 46 4 2" xfId="2129" xr:uid="{00000000-0005-0000-0000-0000B4080000}"/>
    <cellStyle name="Normal 46 5" xfId="2130" xr:uid="{00000000-0005-0000-0000-0000B5080000}"/>
    <cellStyle name="Normal 47" xfId="2131" xr:uid="{00000000-0005-0000-0000-0000B6080000}"/>
    <cellStyle name="Normal 47 2" xfId="2132" xr:uid="{00000000-0005-0000-0000-0000B7080000}"/>
    <cellStyle name="Normal 47 2 2" xfId="2133" xr:uid="{00000000-0005-0000-0000-0000B8080000}"/>
    <cellStyle name="Normal 47 2 2 2" xfId="2134" xr:uid="{00000000-0005-0000-0000-0000B9080000}"/>
    <cellStyle name="Normal 47 2 2 2 2" xfId="2135" xr:uid="{00000000-0005-0000-0000-0000BA080000}"/>
    <cellStyle name="Normal 47 2 2 3" xfId="2136" xr:uid="{00000000-0005-0000-0000-0000BB080000}"/>
    <cellStyle name="Normal 47 2 3" xfId="2137" xr:uid="{00000000-0005-0000-0000-0000BC080000}"/>
    <cellStyle name="Normal 47 2 3 2" xfId="2138" xr:uid="{00000000-0005-0000-0000-0000BD080000}"/>
    <cellStyle name="Normal 47 2 4" xfId="2139" xr:uid="{00000000-0005-0000-0000-0000BE080000}"/>
    <cellStyle name="Normal 47 3" xfId="2140" xr:uid="{00000000-0005-0000-0000-0000BF080000}"/>
    <cellStyle name="Normal 47 3 2" xfId="2141" xr:uid="{00000000-0005-0000-0000-0000C0080000}"/>
    <cellStyle name="Normal 47 3 2 2" xfId="2142" xr:uid="{00000000-0005-0000-0000-0000C1080000}"/>
    <cellStyle name="Normal 47 3 3" xfId="2143" xr:uid="{00000000-0005-0000-0000-0000C2080000}"/>
    <cellStyle name="Normal 47 4" xfId="2144" xr:uid="{00000000-0005-0000-0000-0000C3080000}"/>
    <cellStyle name="Normal 47 4 2" xfId="2145" xr:uid="{00000000-0005-0000-0000-0000C4080000}"/>
    <cellStyle name="Normal 47 5" xfId="2146" xr:uid="{00000000-0005-0000-0000-0000C5080000}"/>
    <cellStyle name="Normal 48" xfId="2147" xr:uid="{00000000-0005-0000-0000-0000C6080000}"/>
    <cellStyle name="Normal 48 2" xfId="2148" xr:uid="{00000000-0005-0000-0000-0000C7080000}"/>
    <cellStyle name="Normal 48 2 2" xfId="2149" xr:uid="{00000000-0005-0000-0000-0000C8080000}"/>
    <cellStyle name="Normal 48 2 2 2" xfId="2150" xr:uid="{00000000-0005-0000-0000-0000C9080000}"/>
    <cellStyle name="Normal 48 2 2 2 2" xfId="2151" xr:uid="{00000000-0005-0000-0000-0000CA080000}"/>
    <cellStyle name="Normal 48 2 2 3" xfId="2152" xr:uid="{00000000-0005-0000-0000-0000CB080000}"/>
    <cellStyle name="Normal 48 2 3" xfId="2153" xr:uid="{00000000-0005-0000-0000-0000CC080000}"/>
    <cellStyle name="Normal 48 2 3 2" xfId="2154" xr:uid="{00000000-0005-0000-0000-0000CD080000}"/>
    <cellStyle name="Normal 48 2 4" xfId="2155" xr:uid="{00000000-0005-0000-0000-0000CE080000}"/>
    <cellStyle name="Normal 48 3" xfId="2156" xr:uid="{00000000-0005-0000-0000-0000CF080000}"/>
    <cellStyle name="Normal 48 3 2" xfId="2157" xr:uid="{00000000-0005-0000-0000-0000D0080000}"/>
    <cellStyle name="Normal 48 3 2 2" xfId="2158" xr:uid="{00000000-0005-0000-0000-0000D1080000}"/>
    <cellStyle name="Normal 48 3 3" xfId="2159" xr:uid="{00000000-0005-0000-0000-0000D2080000}"/>
    <cellStyle name="Normal 48 4" xfId="2160" xr:uid="{00000000-0005-0000-0000-0000D3080000}"/>
    <cellStyle name="Normal 48 4 2" xfId="2161" xr:uid="{00000000-0005-0000-0000-0000D4080000}"/>
    <cellStyle name="Normal 48 5" xfId="2162" xr:uid="{00000000-0005-0000-0000-0000D5080000}"/>
    <cellStyle name="Normal 49" xfId="2163" xr:uid="{00000000-0005-0000-0000-0000D6080000}"/>
    <cellStyle name="Normal 49 2" xfId="2164" xr:uid="{00000000-0005-0000-0000-0000D7080000}"/>
    <cellStyle name="Normal 49 2 2" xfId="2165" xr:uid="{00000000-0005-0000-0000-0000D8080000}"/>
    <cellStyle name="Normal 49 2 2 2" xfId="2166" xr:uid="{00000000-0005-0000-0000-0000D9080000}"/>
    <cellStyle name="Normal 49 2 2 2 2" xfId="2167" xr:uid="{00000000-0005-0000-0000-0000DA080000}"/>
    <cellStyle name="Normal 49 2 2 3" xfId="2168" xr:uid="{00000000-0005-0000-0000-0000DB080000}"/>
    <cellStyle name="Normal 49 2 3" xfId="2169" xr:uid="{00000000-0005-0000-0000-0000DC080000}"/>
    <cellStyle name="Normal 49 2 3 2" xfId="2170" xr:uid="{00000000-0005-0000-0000-0000DD080000}"/>
    <cellStyle name="Normal 49 2 4" xfId="2171" xr:uid="{00000000-0005-0000-0000-0000DE080000}"/>
    <cellStyle name="Normal 49 3" xfId="2172" xr:uid="{00000000-0005-0000-0000-0000DF080000}"/>
    <cellStyle name="Normal 49 3 2" xfId="2173" xr:uid="{00000000-0005-0000-0000-0000E0080000}"/>
    <cellStyle name="Normal 49 3 2 2" xfId="2174" xr:uid="{00000000-0005-0000-0000-0000E1080000}"/>
    <cellStyle name="Normal 49 3 3" xfId="2175" xr:uid="{00000000-0005-0000-0000-0000E2080000}"/>
    <cellStyle name="Normal 49 4" xfId="2176" xr:uid="{00000000-0005-0000-0000-0000E3080000}"/>
    <cellStyle name="Normal 49 4 2" xfId="2177" xr:uid="{00000000-0005-0000-0000-0000E4080000}"/>
    <cellStyle name="Normal 49 5" xfId="2178" xr:uid="{00000000-0005-0000-0000-0000E5080000}"/>
    <cellStyle name="Normal 5" xfId="2179" xr:uid="{00000000-0005-0000-0000-0000E6080000}"/>
    <cellStyle name="Normal 5 2" xfId="2180" xr:uid="{00000000-0005-0000-0000-0000E7080000}"/>
    <cellStyle name="Normal 5 2 2" xfId="2181" xr:uid="{00000000-0005-0000-0000-0000E8080000}"/>
    <cellStyle name="Normal 50" xfId="2182" xr:uid="{00000000-0005-0000-0000-0000E9080000}"/>
    <cellStyle name="Normal 50 2" xfId="2183" xr:uid="{00000000-0005-0000-0000-0000EA080000}"/>
    <cellStyle name="Normal 50 2 2" xfId="2184" xr:uid="{00000000-0005-0000-0000-0000EB080000}"/>
    <cellStyle name="Normal 50 2 2 2" xfId="2185" xr:uid="{00000000-0005-0000-0000-0000EC080000}"/>
    <cellStyle name="Normal 50 2 2 2 2" xfId="2186" xr:uid="{00000000-0005-0000-0000-0000ED080000}"/>
    <cellStyle name="Normal 50 2 2 3" xfId="2187" xr:uid="{00000000-0005-0000-0000-0000EE080000}"/>
    <cellStyle name="Normal 50 2 3" xfId="2188" xr:uid="{00000000-0005-0000-0000-0000EF080000}"/>
    <cellStyle name="Normal 50 2 3 2" xfId="2189" xr:uid="{00000000-0005-0000-0000-0000F0080000}"/>
    <cellStyle name="Normal 50 2 4" xfId="2190" xr:uid="{00000000-0005-0000-0000-0000F1080000}"/>
    <cellStyle name="Normal 50 3" xfId="2191" xr:uid="{00000000-0005-0000-0000-0000F2080000}"/>
    <cellStyle name="Normal 50 3 2" xfId="2192" xr:uid="{00000000-0005-0000-0000-0000F3080000}"/>
    <cellStyle name="Normal 50 3 2 2" xfId="2193" xr:uid="{00000000-0005-0000-0000-0000F4080000}"/>
    <cellStyle name="Normal 50 3 3" xfId="2194" xr:uid="{00000000-0005-0000-0000-0000F5080000}"/>
    <cellStyle name="Normal 50 4" xfId="2195" xr:uid="{00000000-0005-0000-0000-0000F6080000}"/>
    <cellStyle name="Normal 50 4 2" xfId="2196" xr:uid="{00000000-0005-0000-0000-0000F7080000}"/>
    <cellStyle name="Normal 50 5" xfId="2197" xr:uid="{00000000-0005-0000-0000-0000F8080000}"/>
    <cellStyle name="Normal 51" xfId="2198" xr:uid="{00000000-0005-0000-0000-0000F9080000}"/>
    <cellStyle name="Normal 51 2" xfId="2199" xr:uid="{00000000-0005-0000-0000-0000FA080000}"/>
    <cellStyle name="Normal 51 2 2" xfId="2200" xr:uid="{00000000-0005-0000-0000-0000FB080000}"/>
    <cellStyle name="Normal 51 2 2 2" xfId="2201" xr:uid="{00000000-0005-0000-0000-0000FC080000}"/>
    <cellStyle name="Normal 51 2 2 2 2" xfId="2202" xr:uid="{00000000-0005-0000-0000-0000FD080000}"/>
    <cellStyle name="Normal 51 2 2 3" xfId="2203" xr:uid="{00000000-0005-0000-0000-0000FE080000}"/>
    <cellStyle name="Normal 51 2 3" xfId="2204" xr:uid="{00000000-0005-0000-0000-0000FF080000}"/>
    <cellStyle name="Normal 51 2 3 2" xfId="2205" xr:uid="{00000000-0005-0000-0000-000000090000}"/>
    <cellStyle name="Normal 51 2 4" xfId="2206" xr:uid="{00000000-0005-0000-0000-000001090000}"/>
    <cellStyle name="Normal 51 3" xfId="2207" xr:uid="{00000000-0005-0000-0000-000002090000}"/>
    <cellStyle name="Normal 51 3 2" xfId="2208" xr:uid="{00000000-0005-0000-0000-000003090000}"/>
    <cellStyle name="Normal 51 3 2 2" xfId="2209" xr:uid="{00000000-0005-0000-0000-000004090000}"/>
    <cellStyle name="Normal 51 3 3" xfId="2210" xr:uid="{00000000-0005-0000-0000-000005090000}"/>
    <cellStyle name="Normal 51 4" xfId="2211" xr:uid="{00000000-0005-0000-0000-000006090000}"/>
    <cellStyle name="Normal 51 4 2" xfId="2212" xr:uid="{00000000-0005-0000-0000-000007090000}"/>
    <cellStyle name="Normal 51 5" xfId="2213" xr:uid="{00000000-0005-0000-0000-000008090000}"/>
    <cellStyle name="Normal 52" xfId="2214" xr:uid="{00000000-0005-0000-0000-000009090000}"/>
    <cellStyle name="Normal 52 2" xfId="2215" xr:uid="{00000000-0005-0000-0000-00000A090000}"/>
    <cellStyle name="Normal 52 2 2" xfId="2216" xr:uid="{00000000-0005-0000-0000-00000B090000}"/>
    <cellStyle name="Normal 52 2 2 2" xfId="2217" xr:uid="{00000000-0005-0000-0000-00000C090000}"/>
    <cellStyle name="Normal 52 2 2 2 2" xfId="2218" xr:uid="{00000000-0005-0000-0000-00000D090000}"/>
    <cellStyle name="Normal 52 2 2 3" xfId="2219" xr:uid="{00000000-0005-0000-0000-00000E090000}"/>
    <cellStyle name="Normal 52 2 3" xfId="2220" xr:uid="{00000000-0005-0000-0000-00000F090000}"/>
    <cellStyle name="Normal 52 2 3 2" xfId="2221" xr:uid="{00000000-0005-0000-0000-000010090000}"/>
    <cellStyle name="Normal 52 2 4" xfId="2222" xr:uid="{00000000-0005-0000-0000-000011090000}"/>
    <cellStyle name="Normal 52 3" xfId="2223" xr:uid="{00000000-0005-0000-0000-000012090000}"/>
    <cellStyle name="Normal 52 3 2" xfId="2224" xr:uid="{00000000-0005-0000-0000-000013090000}"/>
    <cellStyle name="Normal 52 3 2 2" xfId="2225" xr:uid="{00000000-0005-0000-0000-000014090000}"/>
    <cellStyle name="Normal 52 3 3" xfId="2226" xr:uid="{00000000-0005-0000-0000-000015090000}"/>
    <cellStyle name="Normal 52 4" xfId="2227" xr:uid="{00000000-0005-0000-0000-000016090000}"/>
    <cellStyle name="Normal 52 4 2" xfId="2228" xr:uid="{00000000-0005-0000-0000-000017090000}"/>
    <cellStyle name="Normal 52 5" xfId="2229" xr:uid="{00000000-0005-0000-0000-000018090000}"/>
    <cellStyle name="Normal 53" xfId="2230" xr:uid="{00000000-0005-0000-0000-000019090000}"/>
    <cellStyle name="Normal 53 2" xfId="2231" xr:uid="{00000000-0005-0000-0000-00001A090000}"/>
    <cellStyle name="Normal 53 2 2" xfId="2232" xr:uid="{00000000-0005-0000-0000-00001B090000}"/>
    <cellStyle name="Normal 53 2 2 2" xfId="2233" xr:uid="{00000000-0005-0000-0000-00001C090000}"/>
    <cellStyle name="Normal 53 2 2 2 2" xfId="2234" xr:uid="{00000000-0005-0000-0000-00001D090000}"/>
    <cellStyle name="Normal 53 2 2 3" xfId="2235" xr:uid="{00000000-0005-0000-0000-00001E090000}"/>
    <cellStyle name="Normal 53 2 3" xfId="2236" xr:uid="{00000000-0005-0000-0000-00001F090000}"/>
    <cellStyle name="Normal 53 2 3 2" xfId="2237" xr:uid="{00000000-0005-0000-0000-000020090000}"/>
    <cellStyle name="Normal 53 2 4" xfId="2238" xr:uid="{00000000-0005-0000-0000-000021090000}"/>
    <cellStyle name="Normal 53 3" xfId="2239" xr:uid="{00000000-0005-0000-0000-000022090000}"/>
    <cellStyle name="Normal 53 3 2" xfId="2240" xr:uid="{00000000-0005-0000-0000-000023090000}"/>
    <cellStyle name="Normal 53 3 2 2" xfId="2241" xr:uid="{00000000-0005-0000-0000-000024090000}"/>
    <cellStyle name="Normal 53 3 3" xfId="2242" xr:uid="{00000000-0005-0000-0000-000025090000}"/>
    <cellStyle name="Normal 53 4" xfId="2243" xr:uid="{00000000-0005-0000-0000-000026090000}"/>
    <cellStyle name="Normal 53 4 2" xfId="2244" xr:uid="{00000000-0005-0000-0000-000027090000}"/>
    <cellStyle name="Normal 53 5" xfId="2245" xr:uid="{00000000-0005-0000-0000-000028090000}"/>
    <cellStyle name="Normal 54" xfId="2246" xr:uid="{00000000-0005-0000-0000-000029090000}"/>
    <cellStyle name="Normal 54 2" xfId="2247" xr:uid="{00000000-0005-0000-0000-00002A090000}"/>
    <cellStyle name="Normal 54 2 2" xfId="2248" xr:uid="{00000000-0005-0000-0000-00002B090000}"/>
    <cellStyle name="Normal 54 2 2 2" xfId="2249" xr:uid="{00000000-0005-0000-0000-00002C090000}"/>
    <cellStyle name="Normal 54 2 2 2 2" xfId="2250" xr:uid="{00000000-0005-0000-0000-00002D090000}"/>
    <cellStyle name="Normal 54 2 2 3" xfId="2251" xr:uid="{00000000-0005-0000-0000-00002E090000}"/>
    <cellStyle name="Normal 54 2 3" xfId="2252" xr:uid="{00000000-0005-0000-0000-00002F090000}"/>
    <cellStyle name="Normal 54 2 3 2" xfId="2253" xr:uid="{00000000-0005-0000-0000-000030090000}"/>
    <cellStyle name="Normal 54 2 4" xfId="2254" xr:uid="{00000000-0005-0000-0000-000031090000}"/>
    <cellStyle name="Normal 54 3" xfId="2255" xr:uid="{00000000-0005-0000-0000-000032090000}"/>
    <cellStyle name="Normal 54 3 2" xfId="2256" xr:uid="{00000000-0005-0000-0000-000033090000}"/>
    <cellStyle name="Normal 54 3 2 2" xfId="2257" xr:uid="{00000000-0005-0000-0000-000034090000}"/>
    <cellStyle name="Normal 54 3 3" xfId="2258" xr:uid="{00000000-0005-0000-0000-000035090000}"/>
    <cellStyle name="Normal 54 4" xfId="2259" xr:uid="{00000000-0005-0000-0000-000036090000}"/>
    <cellStyle name="Normal 54 4 2" xfId="2260" xr:uid="{00000000-0005-0000-0000-000037090000}"/>
    <cellStyle name="Normal 54 5" xfId="2261" xr:uid="{00000000-0005-0000-0000-000038090000}"/>
    <cellStyle name="Normal 55" xfId="2262" xr:uid="{00000000-0005-0000-0000-000039090000}"/>
    <cellStyle name="Normal 55 2" xfId="2263" xr:uid="{00000000-0005-0000-0000-00003A090000}"/>
    <cellStyle name="Normal 55 2 2" xfId="2264" xr:uid="{00000000-0005-0000-0000-00003B090000}"/>
    <cellStyle name="Normal 55 2 2 2" xfId="2265" xr:uid="{00000000-0005-0000-0000-00003C090000}"/>
    <cellStyle name="Normal 55 2 2 2 2" xfId="2266" xr:uid="{00000000-0005-0000-0000-00003D090000}"/>
    <cellStyle name="Normal 55 2 2 3" xfId="2267" xr:uid="{00000000-0005-0000-0000-00003E090000}"/>
    <cellStyle name="Normal 55 2 3" xfId="2268" xr:uid="{00000000-0005-0000-0000-00003F090000}"/>
    <cellStyle name="Normal 55 2 3 2" xfId="2269" xr:uid="{00000000-0005-0000-0000-000040090000}"/>
    <cellStyle name="Normal 55 2 4" xfId="2270" xr:uid="{00000000-0005-0000-0000-000041090000}"/>
    <cellStyle name="Normal 55 3" xfId="2271" xr:uid="{00000000-0005-0000-0000-000042090000}"/>
    <cellStyle name="Normal 55 3 2" xfId="2272" xr:uid="{00000000-0005-0000-0000-000043090000}"/>
    <cellStyle name="Normal 55 3 2 2" xfId="2273" xr:uid="{00000000-0005-0000-0000-000044090000}"/>
    <cellStyle name="Normal 55 3 3" xfId="2274" xr:uid="{00000000-0005-0000-0000-000045090000}"/>
    <cellStyle name="Normal 55 4" xfId="2275" xr:uid="{00000000-0005-0000-0000-000046090000}"/>
    <cellStyle name="Normal 55 4 2" xfId="2276" xr:uid="{00000000-0005-0000-0000-000047090000}"/>
    <cellStyle name="Normal 55 5" xfId="2277" xr:uid="{00000000-0005-0000-0000-000048090000}"/>
    <cellStyle name="Normal 56" xfId="2278" xr:uid="{00000000-0005-0000-0000-000049090000}"/>
    <cellStyle name="Normal 56 2" xfId="2279" xr:uid="{00000000-0005-0000-0000-00004A090000}"/>
    <cellStyle name="Normal 56 2 2" xfId="2280" xr:uid="{00000000-0005-0000-0000-00004B090000}"/>
    <cellStyle name="Normal 56 2 2 2" xfId="2281" xr:uid="{00000000-0005-0000-0000-00004C090000}"/>
    <cellStyle name="Normal 56 2 2 2 2" xfId="2282" xr:uid="{00000000-0005-0000-0000-00004D090000}"/>
    <cellStyle name="Normal 56 2 2 2 2 2" xfId="2283" xr:uid="{00000000-0005-0000-0000-00004E090000}"/>
    <cellStyle name="Normal 56 2 2 2 3" xfId="2284" xr:uid="{00000000-0005-0000-0000-00004F090000}"/>
    <cellStyle name="Normal 56 2 2 3" xfId="2285" xr:uid="{00000000-0005-0000-0000-000050090000}"/>
    <cellStyle name="Normal 56 2 2 3 2" xfId="2286" xr:uid="{00000000-0005-0000-0000-000051090000}"/>
    <cellStyle name="Normal 56 2 2 4" xfId="2287" xr:uid="{00000000-0005-0000-0000-000052090000}"/>
    <cellStyle name="Normal 56 2 3" xfId="2288" xr:uid="{00000000-0005-0000-0000-000053090000}"/>
    <cellStyle name="Normal 56 2 3 2" xfId="2289" xr:uid="{00000000-0005-0000-0000-000054090000}"/>
    <cellStyle name="Normal 56 2 3 2 2" xfId="2290" xr:uid="{00000000-0005-0000-0000-000055090000}"/>
    <cellStyle name="Normal 56 2 3 3" xfId="2291" xr:uid="{00000000-0005-0000-0000-000056090000}"/>
    <cellStyle name="Normal 56 2 4" xfId="2292" xr:uid="{00000000-0005-0000-0000-000057090000}"/>
    <cellStyle name="Normal 56 2 4 2" xfId="2293" xr:uid="{00000000-0005-0000-0000-000058090000}"/>
    <cellStyle name="Normal 56 2 5" xfId="2294" xr:uid="{00000000-0005-0000-0000-000059090000}"/>
    <cellStyle name="Normal 56 3" xfId="2295" xr:uid="{00000000-0005-0000-0000-00005A090000}"/>
    <cellStyle name="Normal 56 3 2" xfId="2296" xr:uid="{00000000-0005-0000-0000-00005B090000}"/>
    <cellStyle name="Normal 56 3 2 2" xfId="2297" xr:uid="{00000000-0005-0000-0000-00005C090000}"/>
    <cellStyle name="Normal 56 3 2 2 2" xfId="2298" xr:uid="{00000000-0005-0000-0000-00005D090000}"/>
    <cellStyle name="Normal 56 3 2 2 2 2" xfId="2299" xr:uid="{00000000-0005-0000-0000-00005E090000}"/>
    <cellStyle name="Normal 56 3 2 2 3" xfId="2300" xr:uid="{00000000-0005-0000-0000-00005F090000}"/>
    <cellStyle name="Normal 56 3 2 3" xfId="2301" xr:uid="{00000000-0005-0000-0000-000060090000}"/>
    <cellStyle name="Normal 56 3 2 3 2" xfId="2302" xr:uid="{00000000-0005-0000-0000-000061090000}"/>
    <cellStyle name="Normal 56 3 2 4" xfId="2303" xr:uid="{00000000-0005-0000-0000-000062090000}"/>
    <cellStyle name="Normal 56 3 3" xfId="2304" xr:uid="{00000000-0005-0000-0000-000063090000}"/>
    <cellStyle name="Normal 56 3 3 2" xfId="2305" xr:uid="{00000000-0005-0000-0000-000064090000}"/>
    <cellStyle name="Normal 56 3 3 2 2" xfId="2306" xr:uid="{00000000-0005-0000-0000-000065090000}"/>
    <cellStyle name="Normal 56 3 3 2 2 2" xfId="2307" xr:uid="{00000000-0005-0000-0000-000066090000}"/>
    <cellStyle name="Normal 56 3 3 2 3" xfId="2308" xr:uid="{00000000-0005-0000-0000-000067090000}"/>
    <cellStyle name="Normal 56 3 3 3" xfId="2309" xr:uid="{00000000-0005-0000-0000-000068090000}"/>
    <cellStyle name="Normal 56 3 3 3 2" xfId="2310" xr:uid="{00000000-0005-0000-0000-000069090000}"/>
    <cellStyle name="Normal 56 3 3 4" xfId="2311" xr:uid="{00000000-0005-0000-0000-00006A090000}"/>
    <cellStyle name="Normal 56 3 4" xfId="2312" xr:uid="{00000000-0005-0000-0000-00006B090000}"/>
    <cellStyle name="Normal 56 3 4 2" xfId="2313" xr:uid="{00000000-0005-0000-0000-00006C090000}"/>
    <cellStyle name="Normal 56 3 4 2 2" xfId="2314" xr:uid="{00000000-0005-0000-0000-00006D090000}"/>
    <cellStyle name="Normal 56 3 4 3" xfId="2315" xr:uid="{00000000-0005-0000-0000-00006E090000}"/>
    <cellStyle name="Normal 56 3 5" xfId="2316" xr:uid="{00000000-0005-0000-0000-00006F090000}"/>
    <cellStyle name="Normal 56 3 5 2" xfId="2317" xr:uid="{00000000-0005-0000-0000-000070090000}"/>
    <cellStyle name="Normal 56 3 6" xfId="2318" xr:uid="{00000000-0005-0000-0000-000071090000}"/>
    <cellStyle name="Normal 56 4" xfId="2319" xr:uid="{00000000-0005-0000-0000-000072090000}"/>
    <cellStyle name="Normal 56 4 2" xfId="2320" xr:uid="{00000000-0005-0000-0000-000073090000}"/>
    <cellStyle name="Normal 56 4 2 2" xfId="2321" xr:uid="{00000000-0005-0000-0000-000074090000}"/>
    <cellStyle name="Normal 56 4 2 2 2" xfId="2322" xr:uid="{00000000-0005-0000-0000-000075090000}"/>
    <cellStyle name="Normal 56 4 2 3" xfId="2323" xr:uid="{00000000-0005-0000-0000-000076090000}"/>
    <cellStyle name="Normal 56 4 3" xfId="2324" xr:uid="{00000000-0005-0000-0000-000077090000}"/>
    <cellStyle name="Normal 56 4 3 2" xfId="2325" xr:uid="{00000000-0005-0000-0000-000078090000}"/>
    <cellStyle name="Normal 56 4 4" xfId="2326" xr:uid="{00000000-0005-0000-0000-000079090000}"/>
    <cellStyle name="Normal 56 5" xfId="2327" xr:uid="{00000000-0005-0000-0000-00007A090000}"/>
    <cellStyle name="Normal 56 5 2" xfId="2328" xr:uid="{00000000-0005-0000-0000-00007B090000}"/>
    <cellStyle name="Normal 56 5 2 2" xfId="2329" xr:uid="{00000000-0005-0000-0000-00007C090000}"/>
    <cellStyle name="Normal 56 5 3" xfId="2330" xr:uid="{00000000-0005-0000-0000-00007D090000}"/>
    <cellStyle name="Normal 56 6" xfId="2331" xr:uid="{00000000-0005-0000-0000-00007E090000}"/>
    <cellStyle name="Normal 56 6 2" xfId="2332" xr:uid="{00000000-0005-0000-0000-00007F090000}"/>
    <cellStyle name="Normal 56 7" xfId="2333" xr:uid="{00000000-0005-0000-0000-000080090000}"/>
    <cellStyle name="Normal 57" xfId="2334" xr:uid="{00000000-0005-0000-0000-000081090000}"/>
    <cellStyle name="Normal 57 2" xfId="2335" xr:uid="{00000000-0005-0000-0000-000082090000}"/>
    <cellStyle name="Normal 57 2 2" xfId="2336" xr:uid="{00000000-0005-0000-0000-000083090000}"/>
    <cellStyle name="Normal 57 2 2 2" xfId="2337" xr:uid="{00000000-0005-0000-0000-000084090000}"/>
    <cellStyle name="Normal 57 2 2 2 2" xfId="2338" xr:uid="{00000000-0005-0000-0000-000085090000}"/>
    <cellStyle name="Normal 57 2 2 3" xfId="2339" xr:uid="{00000000-0005-0000-0000-000086090000}"/>
    <cellStyle name="Normal 57 2 3" xfId="2340" xr:uid="{00000000-0005-0000-0000-000087090000}"/>
    <cellStyle name="Normal 57 2 3 2" xfId="2341" xr:uid="{00000000-0005-0000-0000-000088090000}"/>
    <cellStyle name="Normal 57 2 4" xfId="2342" xr:uid="{00000000-0005-0000-0000-000089090000}"/>
    <cellStyle name="Normal 57 3" xfId="2343" xr:uid="{00000000-0005-0000-0000-00008A090000}"/>
    <cellStyle name="Normal 57 3 2" xfId="2344" xr:uid="{00000000-0005-0000-0000-00008B090000}"/>
    <cellStyle name="Normal 57 3 2 2" xfId="2345" xr:uid="{00000000-0005-0000-0000-00008C090000}"/>
    <cellStyle name="Normal 57 3 3" xfId="2346" xr:uid="{00000000-0005-0000-0000-00008D090000}"/>
    <cellStyle name="Normal 57 4" xfId="2347" xr:uid="{00000000-0005-0000-0000-00008E090000}"/>
    <cellStyle name="Normal 57 4 2" xfId="2348" xr:uid="{00000000-0005-0000-0000-00008F090000}"/>
    <cellStyle name="Normal 57 5" xfId="2349" xr:uid="{00000000-0005-0000-0000-000090090000}"/>
    <cellStyle name="Normal 58" xfId="2350" xr:uid="{00000000-0005-0000-0000-000091090000}"/>
    <cellStyle name="Normal 58 2" xfId="2351" xr:uid="{00000000-0005-0000-0000-000092090000}"/>
    <cellStyle name="Normal 58 2 2" xfId="2352" xr:uid="{00000000-0005-0000-0000-000093090000}"/>
    <cellStyle name="Normal 58 2 2 2" xfId="2353" xr:uid="{00000000-0005-0000-0000-000094090000}"/>
    <cellStyle name="Normal 58 2 2 2 2" xfId="2354" xr:uid="{00000000-0005-0000-0000-000095090000}"/>
    <cellStyle name="Normal 58 2 2 2 2 2" xfId="2355" xr:uid="{00000000-0005-0000-0000-000096090000}"/>
    <cellStyle name="Normal 58 2 2 2 3" xfId="2356" xr:uid="{00000000-0005-0000-0000-000097090000}"/>
    <cellStyle name="Normal 58 2 2 3" xfId="2357" xr:uid="{00000000-0005-0000-0000-000098090000}"/>
    <cellStyle name="Normal 58 2 2 3 2" xfId="2358" xr:uid="{00000000-0005-0000-0000-000099090000}"/>
    <cellStyle name="Normal 58 2 2 4" xfId="2359" xr:uid="{00000000-0005-0000-0000-00009A090000}"/>
    <cellStyle name="Normal 58 2 3" xfId="2360" xr:uid="{00000000-0005-0000-0000-00009B090000}"/>
    <cellStyle name="Normal 58 2 3 2" xfId="2361" xr:uid="{00000000-0005-0000-0000-00009C090000}"/>
    <cellStyle name="Normal 58 2 3 2 2" xfId="2362" xr:uid="{00000000-0005-0000-0000-00009D090000}"/>
    <cellStyle name="Normal 58 2 3 3" xfId="2363" xr:uid="{00000000-0005-0000-0000-00009E090000}"/>
    <cellStyle name="Normal 58 2 4" xfId="2364" xr:uid="{00000000-0005-0000-0000-00009F090000}"/>
    <cellStyle name="Normal 58 2 4 2" xfId="2365" xr:uid="{00000000-0005-0000-0000-0000A0090000}"/>
    <cellStyle name="Normal 58 2 5" xfId="2366" xr:uid="{00000000-0005-0000-0000-0000A1090000}"/>
    <cellStyle name="Normal 58 3" xfId="2367" xr:uid="{00000000-0005-0000-0000-0000A2090000}"/>
    <cellStyle name="Normal 58 3 2" xfId="2368" xr:uid="{00000000-0005-0000-0000-0000A3090000}"/>
    <cellStyle name="Normal 58 3 2 2" xfId="2369" xr:uid="{00000000-0005-0000-0000-0000A4090000}"/>
    <cellStyle name="Normal 58 3 2 2 2" xfId="2370" xr:uid="{00000000-0005-0000-0000-0000A5090000}"/>
    <cellStyle name="Normal 58 3 2 2 2 2" xfId="2371" xr:uid="{00000000-0005-0000-0000-0000A6090000}"/>
    <cellStyle name="Normal 58 3 2 2 3" xfId="2372" xr:uid="{00000000-0005-0000-0000-0000A7090000}"/>
    <cellStyle name="Normal 58 3 2 3" xfId="2373" xr:uid="{00000000-0005-0000-0000-0000A8090000}"/>
    <cellStyle name="Normal 58 3 2 3 2" xfId="2374" xr:uid="{00000000-0005-0000-0000-0000A9090000}"/>
    <cellStyle name="Normal 58 3 2 4" xfId="2375" xr:uid="{00000000-0005-0000-0000-0000AA090000}"/>
    <cellStyle name="Normal 58 3 3" xfId="2376" xr:uid="{00000000-0005-0000-0000-0000AB090000}"/>
    <cellStyle name="Normal 58 3 3 2" xfId="2377" xr:uid="{00000000-0005-0000-0000-0000AC090000}"/>
    <cellStyle name="Normal 58 3 3 2 2" xfId="2378" xr:uid="{00000000-0005-0000-0000-0000AD090000}"/>
    <cellStyle name="Normal 58 3 3 2 2 2" xfId="2379" xr:uid="{00000000-0005-0000-0000-0000AE090000}"/>
    <cellStyle name="Normal 58 3 3 2 3" xfId="2380" xr:uid="{00000000-0005-0000-0000-0000AF090000}"/>
    <cellStyle name="Normal 58 3 3 3" xfId="2381" xr:uid="{00000000-0005-0000-0000-0000B0090000}"/>
    <cellStyle name="Normal 58 3 3 3 2" xfId="2382" xr:uid="{00000000-0005-0000-0000-0000B1090000}"/>
    <cellStyle name="Normal 58 3 3 4" xfId="2383" xr:uid="{00000000-0005-0000-0000-0000B2090000}"/>
    <cellStyle name="Normal 58 3 4" xfId="2384" xr:uid="{00000000-0005-0000-0000-0000B3090000}"/>
    <cellStyle name="Normal 58 3 4 2" xfId="2385" xr:uid="{00000000-0005-0000-0000-0000B4090000}"/>
    <cellStyle name="Normal 58 3 4 2 2" xfId="2386" xr:uid="{00000000-0005-0000-0000-0000B5090000}"/>
    <cellStyle name="Normal 58 3 4 3" xfId="2387" xr:uid="{00000000-0005-0000-0000-0000B6090000}"/>
    <cellStyle name="Normal 58 3 5" xfId="2388" xr:uid="{00000000-0005-0000-0000-0000B7090000}"/>
    <cellStyle name="Normal 58 3 5 2" xfId="2389" xr:uid="{00000000-0005-0000-0000-0000B8090000}"/>
    <cellStyle name="Normal 58 3 6" xfId="2390" xr:uid="{00000000-0005-0000-0000-0000B9090000}"/>
    <cellStyle name="Normal 58 4" xfId="2391" xr:uid="{00000000-0005-0000-0000-0000BA090000}"/>
    <cellStyle name="Normal 58 4 2" xfId="2392" xr:uid="{00000000-0005-0000-0000-0000BB090000}"/>
    <cellStyle name="Normal 58 4 2 2" xfId="2393" xr:uid="{00000000-0005-0000-0000-0000BC090000}"/>
    <cellStyle name="Normal 58 4 2 2 2" xfId="2394" xr:uid="{00000000-0005-0000-0000-0000BD090000}"/>
    <cellStyle name="Normal 58 4 2 3" xfId="2395" xr:uid="{00000000-0005-0000-0000-0000BE090000}"/>
    <cellStyle name="Normal 58 4 3" xfId="2396" xr:uid="{00000000-0005-0000-0000-0000BF090000}"/>
    <cellStyle name="Normal 58 4 3 2" xfId="2397" xr:uid="{00000000-0005-0000-0000-0000C0090000}"/>
    <cellStyle name="Normal 58 4 4" xfId="2398" xr:uid="{00000000-0005-0000-0000-0000C1090000}"/>
    <cellStyle name="Normal 58 5" xfId="2399" xr:uid="{00000000-0005-0000-0000-0000C2090000}"/>
    <cellStyle name="Normal 58 5 2" xfId="2400" xr:uid="{00000000-0005-0000-0000-0000C3090000}"/>
    <cellStyle name="Normal 58 5 2 2" xfId="2401" xr:uid="{00000000-0005-0000-0000-0000C4090000}"/>
    <cellStyle name="Normal 58 5 3" xfId="2402" xr:uid="{00000000-0005-0000-0000-0000C5090000}"/>
    <cellStyle name="Normal 58 6" xfId="2403" xr:uid="{00000000-0005-0000-0000-0000C6090000}"/>
    <cellStyle name="Normal 58 6 2" xfId="2404" xr:uid="{00000000-0005-0000-0000-0000C7090000}"/>
    <cellStyle name="Normal 58 7" xfId="2405" xr:uid="{00000000-0005-0000-0000-0000C8090000}"/>
    <cellStyle name="Normal 59" xfId="2406" xr:uid="{00000000-0005-0000-0000-0000C9090000}"/>
    <cellStyle name="Normal 59 2" xfId="2407" xr:uid="{00000000-0005-0000-0000-0000CA090000}"/>
    <cellStyle name="Normal 59 2 2" xfId="2408" xr:uid="{00000000-0005-0000-0000-0000CB090000}"/>
    <cellStyle name="Normal 59 2 2 2" xfId="2409" xr:uid="{00000000-0005-0000-0000-0000CC090000}"/>
    <cellStyle name="Normal 59 2 2 2 2" xfId="2410" xr:uid="{00000000-0005-0000-0000-0000CD090000}"/>
    <cellStyle name="Normal 59 2 2 3" xfId="2411" xr:uid="{00000000-0005-0000-0000-0000CE090000}"/>
    <cellStyle name="Normal 59 2 3" xfId="2412" xr:uid="{00000000-0005-0000-0000-0000CF090000}"/>
    <cellStyle name="Normal 59 2 3 2" xfId="2413" xr:uid="{00000000-0005-0000-0000-0000D0090000}"/>
    <cellStyle name="Normal 59 2 4" xfId="2414" xr:uid="{00000000-0005-0000-0000-0000D1090000}"/>
    <cellStyle name="Normal 59 3" xfId="2415" xr:uid="{00000000-0005-0000-0000-0000D2090000}"/>
    <cellStyle name="Normal 59 3 2" xfId="2416" xr:uid="{00000000-0005-0000-0000-0000D3090000}"/>
    <cellStyle name="Normal 59 3 2 2" xfId="2417" xr:uid="{00000000-0005-0000-0000-0000D4090000}"/>
    <cellStyle name="Normal 59 3 3" xfId="2418" xr:uid="{00000000-0005-0000-0000-0000D5090000}"/>
    <cellStyle name="Normal 59 4" xfId="2419" xr:uid="{00000000-0005-0000-0000-0000D6090000}"/>
    <cellStyle name="Normal 59 4 2" xfId="2420" xr:uid="{00000000-0005-0000-0000-0000D7090000}"/>
    <cellStyle name="Normal 59 5" xfId="2421" xr:uid="{00000000-0005-0000-0000-0000D8090000}"/>
    <cellStyle name="Normal 6" xfId="2422" xr:uid="{00000000-0005-0000-0000-0000D9090000}"/>
    <cellStyle name="Normal 6 2" xfId="2423" xr:uid="{00000000-0005-0000-0000-0000DA090000}"/>
    <cellStyle name="Normal 6 3" xfId="2424" xr:uid="{00000000-0005-0000-0000-0000DB090000}"/>
    <cellStyle name="Normal 6 3 2" xfId="2425" xr:uid="{00000000-0005-0000-0000-0000DC090000}"/>
    <cellStyle name="Normal 6 3 2 2" xfId="2426" xr:uid="{00000000-0005-0000-0000-0000DD090000}"/>
    <cellStyle name="Normal 6 3 2 2 2" xfId="2427" xr:uid="{00000000-0005-0000-0000-0000DE090000}"/>
    <cellStyle name="Normal 6 3 2 2 2 2" xfId="2428" xr:uid="{00000000-0005-0000-0000-0000DF090000}"/>
    <cellStyle name="Normal 6 3 2 2 3" xfId="2429" xr:uid="{00000000-0005-0000-0000-0000E0090000}"/>
    <cellStyle name="Normal 6 3 2 3" xfId="2430" xr:uid="{00000000-0005-0000-0000-0000E1090000}"/>
    <cellStyle name="Normal 6 3 2 3 2" xfId="2431" xr:uid="{00000000-0005-0000-0000-0000E2090000}"/>
    <cellStyle name="Normal 6 3 2 4" xfId="2432" xr:uid="{00000000-0005-0000-0000-0000E3090000}"/>
    <cellStyle name="Normal 6 3 3" xfId="2433" xr:uid="{00000000-0005-0000-0000-0000E4090000}"/>
    <cellStyle name="Normal 6 3 3 2" xfId="2434" xr:uid="{00000000-0005-0000-0000-0000E5090000}"/>
    <cellStyle name="Normal 6 3 3 2 2" xfId="2435" xr:uid="{00000000-0005-0000-0000-0000E6090000}"/>
    <cellStyle name="Normal 6 3 3 3" xfId="2436" xr:uid="{00000000-0005-0000-0000-0000E7090000}"/>
    <cellStyle name="Normal 6 3 4" xfId="2437" xr:uid="{00000000-0005-0000-0000-0000E8090000}"/>
    <cellStyle name="Normal 6 3 4 2" xfId="2438" xr:uid="{00000000-0005-0000-0000-0000E9090000}"/>
    <cellStyle name="Normal 6 3 5" xfId="2439" xr:uid="{00000000-0005-0000-0000-0000EA090000}"/>
    <cellStyle name="Normal 6 4" xfId="2440" xr:uid="{00000000-0005-0000-0000-0000EB090000}"/>
    <cellStyle name="Normal 6 4 2" xfId="2441" xr:uid="{00000000-0005-0000-0000-0000EC090000}"/>
    <cellStyle name="Normal 6 4 2 2" xfId="2442" xr:uid="{00000000-0005-0000-0000-0000ED090000}"/>
    <cellStyle name="Normal 6 4 2 2 2" xfId="2443" xr:uid="{00000000-0005-0000-0000-0000EE090000}"/>
    <cellStyle name="Normal 6 4 2 3" xfId="2444" xr:uid="{00000000-0005-0000-0000-0000EF090000}"/>
    <cellStyle name="Normal 6 4 3" xfId="2445" xr:uid="{00000000-0005-0000-0000-0000F0090000}"/>
    <cellStyle name="Normal 6 4 3 2" xfId="2446" xr:uid="{00000000-0005-0000-0000-0000F1090000}"/>
    <cellStyle name="Normal 6 4 4" xfId="2447" xr:uid="{00000000-0005-0000-0000-0000F2090000}"/>
    <cellStyle name="Normal 6 5" xfId="2448" xr:uid="{00000000-0005-0000-0000-0000F3090000}"/>
    <cellStyle name="Normal 6 5 2" xfId="2449" xr:uid="{00000000-0005-0000-0000-0000F4090000}"/>
    <cellStyle name="Normal 6 5 2 2" xfId="2450" xr:uid="{00000000-0005-0000-0000-0000F5090000}"/>
    <cellStyle name="Normal 6 5 3" xfId="2451" xr:uid="{00000000-0005-0000-0000-0000F6090000}"/>
    <cellStyle name="Normal 6 6" xfId="2452" xr:uid="{00000000-0005-0000-0000-0000F7090000}"/>
    <cellStyle name="Normal 6 6 2" xfId="2453" xr:uid="{00000000-0005-0000-0000-0000F8090000}"/>
    <cellStyle name="Normal 6 7" xfId="2454" xr:uid="{00000000-0005-0000-0000-0000F9090000}"/>
    <cellStyle name="Normal 60" xfId="2455" xr:uid="{00000000-0005-0000-0000-0000FA090000}"/>
    <cellStyle name="Normal 60 2" xfId="2456" xr:uid="{00000000-0005-0000-0000-0000FB090000}"/>
    <cellStyle name="Normal 60 2 2" xfId="2457" xr:uid="{00000000-0005-0000-0000-0000FC090000}"/>
    <cellStyle name="Normal 60 2 2 2" xfId="2458" xr:uid="{00000000-0005-0000-0000-0000FD090000}"/>
    <cellStyle name="Normal 60 2 2 2 2" xfId="2459" xr:uid="{00000000-0005-0000-0000-0000FE090000}"/>
    <cellStyle name="Normal 60 2 2 2 2 2" xfId="2460" xr:uid="{00000000-0005-0000-0000-0000FF090000}"/>
    <cellStyle name="Normal 60 2 2 2 3" xfId="2461" xr:uid="{00000000-0005-0000-0000-0000000A0000}"/>
    <cellStyle name="Normal 60 2 2 3" xfId="2462" xr:uid="{00000000-0005-0000-0000-0000010A0000}"/>
    <cellStyle name="Normal 60 2 2 3 2" xfId="2463" xr:uid="{00000000-0005-0000-0000-0000020A0000}"/>
    <cellStyle name="Normal 60 2 2 4" xfId="2464" xr:uid="{00000000-0005-0000-0000-0000030A0000}"/>
    <cellStyle name="Normal 60 2 3" xfId="2465" xr:uid="{00000000-0005-0000-0000-0000040A0000}"/>
    <cellStyle name="Normal 60 2 3 2" xfId="2466" xr:uid="{00000000-0005-0000-0000-0000050A0000}"/>
    <cellStyle name="Normal 60 2 3 2 2" xfId="2467" xr:uid="{00000000-0005-0000-0000-0000060A0000}"/>
    <cellStyle name="Normal 60 2 3 3" xfId="2468" xr:uid="{00000000-0005-0000-0000-0000070A0000}"/>
    <cellStyle name="Normal 60 2 4" xfId="2469" xr:uid="{00000000-0005-0000-0000-0000080A0000}"/>
    <cellStyle name="Normal 60 2 4 2" xfId="2470" xr:uid="{00000000-0005-0000-0000-0000090A0000}"/>
    <cellStyle name="Normal 60 2 5" xfId="2471" xr:uid="{00000000-0005-0000-0000-00000A0A0000}"/>
    <cellStyle name="Normal 60 3" xfId="2472" xr:uid="{00000000-0005-0000-0000-00000B0A0000}"/>
    <cellStyle name="Normal 60 3 2" xfId="2473" xr:uid="{00000000-0005-0000-0000-00000C0A0000}"/>
    <cellStyle name="Normal 60 3 2 2" xfId="2474" xr:uid="{00000000-0005-0000-0000-00000D0A0000}"/>
    <cellStyle name="Normal 60 3 2 2 2" xfId="2475" xr:uid="{00000000-0005-0000-0000-00000E0A0000}"/>
    <cellStyle name="Normal 60 3 2 2 2 2" xfId="2476" xr:uid="{00000000-0005-0000-0000-00000F0A0000}"/>
    <cellStyle name="Normal 60 3 2 2 3" xfId="2477" xr:uid="{00000000-0005-0000-0000-0000100A0000}"/>
    <cellStyle name="Normal 60 3 2 3" xfId="2478" xr:uid="{00000000-0005-0000-0000-0000110A0000}"/>
    <cellStyle name="Normal 60 3 2 3 2" xfId="2479" xr:uid="{00000000-0005-0000-0000-0000120A0000}"/>
    <cellStyle name="Normal 60 3 2 4" xfId="2480" xr:uid="{00000000-0005-0000-0000-0000130A0000}"/>
    <cellStyle name="Normal 60 3 3" xfId="2481" xr:uid="{00000000-0005-0000-0000-0000140A0000}"/>
    <cellStyle name="Normal 60 3 3 2" xfId="2482" xr:uid="{00000000-0005-0000-0000-0000150A0000}"/>
    <cellStyle name="Normal 60 3 3 2 2" xfId="2483" xr:uid="{00000000-0005-0000-0000-0000160A0000}"/>
    <cellStyle name="Normal 60 3 3 3" xfId="2484" xr:uid="{00000000-0005-0000-0000-0000170A0000}"/>
    <cellStyle name="Normal 60 3 4" xfId="2485" xr:uid="{00000000-0005-0000-0000-0000180A0000}"/>
    <cellStyle name="Normal 60 3 4 2" xfId="2486" xr:uid="{00000000-0005-0000-0000-0000190A0000}"/>
    <cellStyle name="Normal 60 3 5" xfId="2487" xr:uid="{00000000-0005-0000-0000-00001A0A0000}"/>
    <cellStyle name="Normal 60 4" xfId="2488" xr:uid="{00000000-0005-0000-0000-00001B0A0000}"/>
    <cellStyle name="Normal 60 4 2" xfId="2489" xr:uid="{00000000-0005-0000-0000-00001C0A0000}"/>
    <cellStyle name="Normal 60 4 2 2" xfId="2490" xr:uid="{00000000-0005-0000-0000-00001D0A0000}"/>
    <cellStyle name="Normal 60 4 2 2 2" xfId="2491" xr:uid="{00000000-0005-0000-0000-00001E0A0000}"/>
    <cellStyle name="Normal 60 4 2 3" xfId="2492" xr:uid="{00000000-0005-0000-0000-00001F0A0000}"/>
    <cellStyle name="Normal 60 4 3" xfId="2493" xr:uid="{00000000-0005-0000-0000-0000200A0000}"/>
    <cellStyle name="Normal 60 4 3 2" xfId="2494" xr:uid="{00000000-0005-0000-0000-0000210A0000}"/>
    <cellStyle name="Normal 60 4 4" xfId="2495" xr:uid="{00000000-0005-0000-0000-0000220A0000}"/>
    <cellStyle name="Normal 60 5" xfId="2496" xr:uid="{00000000-0005-0000-0000-0000230A0000}"/>
    <cellStyle name="Normal 60 5 2" xfId="2497" xr:uid="{00000000-0005-0000-0000-0000240A0000}"/>
    <cellStyle name="Normal 60 5 2 2" xfId="2498" xr:uid="{00000000-0005-0000-0000-0000250A0000}"/>
    <cellStyle name="Normal 60 5 3" xfId="2499" xr:uid="{00000000-0005-0000-0000-0000260A0000}"/>
    <cellStyle name="Normal 60 6" xfId="2500" xr:uid="{00000000-0005-0000-0000-0000270A0000}"/>
    <cellStyle name="Normal 60 6 2" xfId="2501" xr:uid="{00000000-0005-0000-0000-0000280A0000}"/>
    <cellStyle name="Normal 60 7" xfId="2502" xr:uid="{00000000-0005-0000-0000-0000290A0000}"/>
    <cellStyle name="Normal 61" xfId="2503" xr:uid="{00000000-0005-0000-0000-00002A0A0000}"/>
    <cellStyle name="Normal 61 2" xfId="2504" xr:uid="{00000000-0005-0000-0000-00002B0A0000}"/>
    <cellStyle name="Normal 61 2 2" xfId="2505" xr:uid="{00000000-0005-0000-0000-00002C0A0000}"/>
    <cellStyle name="Normal 61 2 2 2" xfId="2506" xr:uid="{00000000-0005-0000-0000-00002D0A0000}"/>
    <cellStyle name="Normal 61 2 2 2 2" xfId="2507" xr:uid="{00000000-0005-0000-0000-00002E0A0000}"/>
    <cellStyle name="Normal 61 2 2 3" xfId="2508" xr:uid="{00000000-0005-0000-0000-00002F0A0000}"/>
    <cellStyle name="Normal 61 2 3" xfId="2509" xr:uid="{00000000-0005-0000-0000-0000300A0000}"/>
    <cellStyle name="Normal 61 2 3 2" xfId="2510" xr:uid="{00000000-0005-0000-0000-0000310A0000}"/>
    <cellStyle name="Normal 61 2 4" xfId="2511" xr:uid="{00000000-0005-0000-0000-0000320A0000}"/>
    <cellStyle name="Normal 61 3" xfId="2512" xr:uid="{00000000-0005-0000-0000-0000330A0000}"/>
    <cellStyle name="Normal 61 3 2" xfId="2513" xr:uid="{00000000-0005-0000-0000-0000340A0000}"/>
    <cellStyle name="Normal 61 3 2 2" xfId="2514" xr:uid="{00000000-0005-0000-0000-0000350A0000}"/>
    <cellStyle name="Normal 61 3 3" xfId="2515" xr:uid="{00000000-0005-0000-0000-0000360A0000}"/>
    <cellStyle name="Normal 61 4" xfId="2516" xr:uid="{00000000-0005-0000-0000-0000370A0000}"/>
    <cellStyle name="Normal 61 4 2" xfId="2517" xr:uid="{00000000-0005-0000-0000-0000380A0000}"/>
    <cellStyle name="Normal 61 5" xfId="2518" xr:uid="{00000000-0005-0000-0000-0000390A0000}"/>
    <cellStyle name="Normal 62" xfId="2519" xr:uid="{00000000-0005-0000-0000-00003A0A0000}"/>
    <cellStyle name="Normal 62 2" xfId="2520" xr:uid="{00000000-0005-0000-0000-00003B0A0000}"/>
    <cellStyle name="Normal 62 2 2" xfId="2521" xr:uid="{00000000-0005-0000-0000-00003C0A0000}"/>
    <cellStyle name="Normal 62 2 2 2" xfId="2522" xr:uid="{00000000-0005-0000-0000-00003D0A0000}"/>
    <cellStyle name="Normal 62 2 2 2 2" xfId="2523" xr:uid="{00000000-0005-0000-0000-00003E0A0000}"/>
    <cellStyle name="Normal 62 2 2 2 2 2" xfId="2524" xr:uid="{00000000-0005-0000-0000-00003F0A0000}"/>
    <cellStyle name="Normal 62 2 2 2 3" xfId="2525" xr:uid="{00000000-0005-0000-0000-0000400A0000}"/>
    <cellStyle name="Normal 62 2 2 3" xfId="2526" xr:uid="{00000000-0005-0000-0000-0000410A0000}"/>
    <cellStyle name="Normal 62 2 2 3 2" xfId="2527" xr:uid="{00000000-0005-0000-0000-0000420A0000}"/>
    <cellStyle name="Normal 62 2 2 4" xfId="2528" xr:uid="{00000000-0005-0000-0000-0000430A0000}"/>
    <cellStyle name="Normal 62 2 3" xfId="2529" xr:uid="{00000000-0005-0000-0000-0000440A0000}"/>
    <cellStyle name="Normal 62 2 3 2" xfId="2530" xr:uid="{00000000-0005-0000-0000-0000450A0000}"/>
    <cellStyle name="Normal 62 2 3 2 2" xfId="2531" xr:uid="{00000000-0005-0000-0000-0000460A0000}"/>
    <cellStyle name="Normal 62 2 3 3" xfId="2532" xr:uid="{00000000-0005-0000-0000-0000470A0000}"/>
    <cellStyle name="Normal 62 2 4" xfId="2533" xr:uid="{00000000-0005-0000-0000-0000480A0000}"/>
    <cellStyle name="Normal 62 2 4 2" xfId="2534" xr:uid="{00000000-0005-0000-0000-0000490A0000}"/>
    <cellStyle name="Normal 62 2 5" xfId="2535" xr:uid="{00000000-0005-0000-0000-00004A0A0000}"/>
    <cellStyle name="Normal 62 3" xfId="2536" xr:uid="{00000000-0005-0000-0000-00004B0A0000}"/>
    <cellStyle name="Normal 62 3 2" xfId="2537" xr:uid="{00000000-0005-0000-0000-00004C0A0000}"/>
    <cellStyle name="Normal 62 3 2 2" xfId="2538" xr:uid="{00000000-0005-0000-0000-00004D0A0000}"/>
    <cellStyle name="Normal 62 3 2 2 2" xfId="2539" xr:uid="{00000000-0005-0000-0000-00004E0A0000}"/>
    <cellStyle name="Normal 62 3 2 2 2 2" xfId="2540" xr:uid="{00000000-0005-0000-0000-00004F0A0000}"/>
    <cellStyle name="Normal 62 3 2 2 3" xfId="2541" xr:uid="{00000000-0005-0000-0000-0000500A0000}"/>
    <cellStyle name="Normal 62 3 2 3" xfId="2542" xr:uid="{00000000-0005-0000-0000-0000510A0000}"/>
    <cellStyle name="Normal 62 3 2 3 2" xfId="2543" xr:uid="{00000000-0005-0000-0000-0000520A0000}"/>
    <cellStyle name="Normal 62 3 2 4" xfId="2544" xr:uid="{00000000-0005-0000-0000-0000530A0000}"/>
    <cellStyle name="Normal 62 3 3" xfId="2545" xr:uid="{00000000-0005-0000-0000-0000540A0000}"/>
    <cellStyle name="Normal 62 3 3 2" xfId="2546" xr:uid="{00000000-0005-0000-0000-0000550A0000}"/>
    <cellStyle name="Normal 62 3 3 2 2" xfId="2547" xr:uid="{00000000-0005-0000-0000-0000560A0000}"/>
    <cellStyle name="Normal 62 3 3 2 2 2" xfId="2548" xr:uid="{00000000-0005-0000-0000-0000570A0000}"/>
    <cellStyle name="Normal 62 3 3 2 3" xfId="2549" xr:uid="{00000000-0005-0000-0000-0000580A0000}"/>
    <cellStyle name="Normal 62 3 3 3" xfId="2550" xr:uid="{00000000-0005-0000-0000-0000590A0000}"/>
    <cellStyle name="Normal 62 3 3 3 2" xfId="2551" xr:uid="{00000000-0005-0000-0000-00005A0A0000}"/>
    <cellStyle name="Normal 62 3 3 4" xfId="2552" xr:uid="{00000000-0005-0000-0000-00005B0A0000}"/>
    <cellStyle name="Normal 62 3 4" xfId="2553" xr:uid="{00000000-0005-0000-0000-00005C0A0000}"/>
    <cellStyle name="Normal 62 3 4 2" xfId="2554" xr:uid="{00000000-0005-0000-0000-00005D0A0000}"/>
    <cellStyle name="Normal 62 3 4 2 2" xfId="2555" xr:uid="{00000000-0005-0000-0000-00005E0A0000}"/>
    <cellStyle name="Normal 62 3 4 3" xfId="2556" xr:uid="{00000000-0005-0000-0000-00005F0A0000}"/>
    <cellStyle name="Normal 62 3 5" xfId="2557" xr:uid="{00000000-0005-0000-0000-0000600A0000}"/>
    <cellStyle name="Normal 62 3 5 2" xfId="2558" xr:uid="{00000000-0005-0000-0000-0000610A0000}"/>
    <cellStyle name="Normal 62 3 6" xfId="2559" xr:uid="{00000000-0005-0000-0000-0000620A0000}"/>
    <cellStyle name="Normal 62 4" xfId="2560" xr:uid="{00000000-0005-0000-0000-0000630A0000}"/>
    <cellStyle name="Normal 62 4 2" xfId="2561" xr:uid="{00000000-0005-0000-0000-0000640A0000}"/>
    <cellStyle name="Normal 62 4 2 2" xfId="2562" xr:uid="{00000000-0005-0000-0000-0000650A0000}"/>
    <cellStyle name="Normal 62 4 2 2 2" xfId="2563" xr:uid="{00000000-0005-0000-0000-0000660A0000}"/>
    <cellStyle name="Normal 62 4 2 3" xfId="2564" xr:uid="{00000000-0005-0000-0000-0000670A0000}"/>
    <cellStyle name="Normal 62 4 3" xfId="2565" xr:uid="{00000000-0005-0000-0000-0000680A0000}"/>
    <cellStyle name="Normal 62 4 3 2" xfId="2566" xr:uid="{00000000-0005-0000-0000-0000690A0000}"/>
    <cellStyle name="Normal 62 4 4" xfId="2567" xr:uid="{00000000-0005-0000-0000-00006A0A0000}"/>
    <cellStyle name="Normal 62 5" xfId="2568" xr:uid="{00000000-0005-0000-0000-00006B0A0000}"/>
    <cellStyle name="Normal 62 5 2" xfId="2569" xr:uid="{00000000-0005-0000-0000-00006C0A0000}"/>
    <cellStyle name="Normal 62 5 2 2" xfId="2570" xr:uid="{00000000-0005-0000-0000-00006D0A0000}"/>
    <cellStyle name="Normal 62 5 3" xfId="2571" xr:uid="{00000000-0005-0000-0000-00006E0A0000}"/>
    <cellStyle name="Normal 62 6" xfId="2572" xr:uid="{00000000-0005-0000-0000-00006F0A0000}"/>
    <cellStyle name="Normal 62 6 2" xfId="2573" xr:uid="{00000000-0005-0000-0000-0000700A0000}"/>
    <cellStyle name="Normal 62 7" xfId="2574" xr:uid="{00000000-0005-0000-0000-0000710A0000}"/>
    <cellStyle name="Normal 63" xfId="2575" xr:uid="{00000000-0005-0000-0000-0000720A0000}"/>
    <cellStyle name="Normal 63 2" xfId="2576" xr:uid="{00000000-0005-0000-0000-0000730A0000}"/>
    <cellStyle name="Normal 63 2 2" xfId="2577" xr:uid="{00000000-0005-0000-0000-0000740A0000}"/>
    <cellStyle name="Normal 63 2 2 2" xfId="2578" xr:uid="{00000000-0005-0000-0000-0000750A0000}"/>
    <cellStyle name="Normal 63 2 2 2 2" xfId="2579" xr:uid="{00000000-0005-0000-0000-0000760A0000}"/>
    <cellStyle name="Normal 63 2 2 3" xfId="2580" xr:uid="{00000000-0005-0000-0000-0000770A0000}"/>
    <cellStyle name="Normal 63 2 3" xfId="2581" xr:uid="{00000000-0005-0000-0000-0000780A0000}"/>
    <cellStyle name="Normal 63 2 3 2" xfId="2582" xr:uid="{00000000-0005-0000-0000-0000790A0000}"/>
    <cellStyle name="Normal 63 2 4" xfId="2583" xr:uid="{00000000-0005-0000-0000-00007A0A0000}"/>
    <cellStyle name="Normal 63 3" xfId="2584" xr:uid="{00000000-0005-0000-0000-00007B0A0000}"/>
    <cellStyle name="Normal 63 3 2" xfId="2585" xr:uid="{00000000-0005-0000-0000-00007C0A0000}"/>
    <cellStyle name="Normal 63 3 2 2" xfId="2586" xr:uid="{00000000-0005-0000-0000-00007D0A0000}"/>
    <cellStyle name="Normal 63 3 3" xfId="2587" xr:uid="{00000000-0005-0000-0000-00007E0A0000}"/>
    <cellStyle name="Normal 63 4" xfId="2588" xr:uid="{00000000-0005-0000-0000-00007F0A0000}"/>
    <cellStyle name="Normal 63 4 2" xfId="2589" xr:uid="{00000000-0005-0000-0000-0000800A0000}"/>
    <cellStyle name="Normal 63 5" xfId="2590" xr:uid="{00000000-0005-0000-0000-0000810A0000}"/>
    <cellStyle name="Normal 64" xfId="2591" xr:uid="{00000000-0005-0000-0000-0000820A0000}"/>
    <cellStyle name="Normal 64 2" xfId="2592" xr:uid="{00000000-0005-0000-0000-0000830A0000}"/>
    <cellStyle name="Normal 64 2 2" xfId="2593" xr:uid="{00000000-0005-0000-0000-0000840A0000}"/>
    <cellStyle name="Normal 64 2 2 2" xfId="2594" xr:uid="{00000000-0005-0000-0000-0000850A0000}"/>
    <cellStyle name="Normal 64 2 2 2 2" xfId="2595" xr:uid="{00000000-0005-0000-0000-0000860A0000}"/>
    <cellStyle name="Normal 64 2 2 2 2 2" xfId="2596" xr:uid="{00000000-0005-0000-0000-0000870A0000}"/>
    <cellStyle name="Normal 64 2 2 2 3" xfId="2597" xr:uid="{00000000-0005-0000-0000-0000880A0000}"/>
    <cellStyle name="Normal 64 2 2 3" xfId="2598" xr:uid="{00000000-0005-0000-0000-0000890A0000}"/>
    <cellStyle name="Normal 64 2 2 3 2" xfId="2599" xr:uid="{00000000-0005-0000-0000-00008A0A0000}"/>
    <cellStyle name="Normal 64 2 2 4" xfId="2600" xr:uid="{00000000-0005-0000-0000-00008B0A0000}"/>
    <cellStyle name="Normal 64 2 3" xfId="2601" xr:uid="{00000000-0005-0000-0000-00008C0A0000}"/>
    <cellStyle name="Normal 64 2 3 2" xfId="2602" xr:uid="{00000000-0005-0000-0000-00008D0A0000}"/>
    <cellStyle name="Normal 64 2 3 2 2" xfId="2603" xr:uid="{00000000-0005-0000-0000-00008E0A0000}"/>
    <cellStyle name="Normal 64 2 3 3" xfId="2604" xr:uid="{00000000-0005-0000-0000-00008F0A0000}"/>
    <cellStyle name="Normal 64 2 4" xfId="2605" xr:uid="{00000000-0005-0000-0000-0000900A0000}"/>
    <cellStyle name="Normal 64 2 4 2" xfId="2606" xr:uid="{00000000-0005-0000-0000-0000910A0000}"/>
    <cellStyle name="Normal 64 2 5" xfId="2607" xr:uid="{00000000-0005-0000-0000-0000920A0000}"/>
    <cellStyle name="Normal 64 3" xfId="2608" xr:uid="{00000000-0005-0000-0000-0000930A0000}"/>
    <cellStyle name="Normal 64 3 2" xfId="2609" xr:uid="{00000000-0005-0000-0000-0000940A0000}"/>
    <cellStyle name="Normal 64 3 2 2" xfId="2610" xr:uid="{00000000-0005-0000-0000-0000950A0000}"/>
    <cellStyle name="Normal 64 3 2 2 2" xfId="2611" xr:uid="{00000000-0005-0000-0000-0000960A0000}"/>
    <cellStyle name="Normal 64 3 2 2 2 2" xfId="2612" xr:uid="{00000000-0005-0000-0000-0000970A0000}"/>
    <cellStyle name="Normal 64 3 2 2 3" xfId="2613" xr:uid="{00000000-0005-0000-0000-0000980A0000}"/>
    <cellStyle name="Normal 64 3 2 3" xfId="2614" xr:uid="{00000000-0005-0000-0000-0000990A0000}"/>
    <cellStyle name="Normal 64 3 2 3 2" xfId="2615" xr:uid="{00000000-0005-0000-0000-00009A0A0000}"/>
    <cellStyle name="Normal 64 3 2 4" xfId="2616" xr:uid="{00000000-0005-0000-0000-00009B0A0000}"/>
    <cellStyle name="Normal 64 3 3" xfId="2617" xr:uid="{00000000-0005-0000-0000-00009C0A0000}"/>
    <cellStyle name="Normal 64 3 3 2" xfId="2618" xr:uid="{00000000-0005-0000-0000-00009D0A0000}"/>
    <cellStyle name="Normal 64 3 3 2 2" xfId="2619" xr:uid="{00000000-0005-0000-0000-00009E0A0000}"/>
    <cellStyle name="Normal 64 3 3 2 2 2" xfId="2620" xr:uid="{00000000-0005-0000-0000-00009F0A0000}"/>
    <cellStyle name="Normal 64 3 3 2 3" xfId="2621" xr:uid="{00000000-0005-0000-0000-0000A00A0000}"/>
    <cellStyle name="Normal 64 3 3 3" xfId="2622" xr:uid="{00000000-0005-0000-0000-0000A10A0000}"/>
    <cellStyle name="Normal 64 3 3 3 2" xfId="2623" xr:uid="{00000000-0005-0000-0000-0000A20A0000}"/>
    <cellStyle name="Normal 64 3 3 4" xfId="2624" xr:uid="{00000000-0005-0000-0000-0000A30A0000}"/>
    <cellStyle name="Normal 64 3 4" xfId="2625" xr:uid="{00000000-0005-0000-0000-0000A40A0000}"/>
    <cellStyle name="Normal 64 3 4 2" xfId="2626" xr:uid="{00000000-0005-0000-0000-0000A50A0000}"/>
    <cellStyle name="Normal 64 3 4 2 2" xfId="2627" xr:uid="{00000000-0005-0000-0000-0000A60A0000}"/>
    <cellStyle name="Normal 64 3 4 3" xfId="2628" xr:uid="{00000000-0005-0000-0000-0000A70A0000}"/>
    <cellStyle name="Normal 64 3 5" xfId="2629" xr:uid="{00000000-0005-0000-0000-0000A80A0000}"/>
    <cellStyle name="Normal 64 3 5 2" xfId="2630" xr:uid="{00000000-0005-0000-0000-0000A90A0000}"/>
    <cellStyle name="Normal 64 3 6" xfId="2631" xr:uid="{00000000-0005-0000-0000-0000AA0A0000}"/>
    <cellStyle name="Normal 64 4" xfId="2632" xr:uid="{00000000-0005-0000-0000-0000AB0A0000}"/>
    <cellStyle name="Normal 64 4 2" xfId="2633" xr:uid="{00000000-0005-0000-0000-0000AC0A0000}"/>
    <cellStyle name="Normal 64 4 2 2" xfId="2634" xr:uid="{00000000-0005-0000-0000-0000AD0A0000}"/>
    <cellStyle name="Normal 64 4 2 2 2" xfId="2635" xr:uid="{00000000-0005-0000-0000-0000AE0A0000}"/>
    <cellStyle name="Normal 64 4 2 3" xfId="2636" xr:uid="{00000000-0005-0000-0000-0000AF0A0000}"/>
    <cellStyle name="Normal 64 4 3" xfId="2637" xr:uid="{00000000-0005-0000-0000-0000B00A0000}"/>
    <cellStyle name="Normal 64 4 3 2" xfId="2638" xr:uid="{00000000-0005-0000-0000-0000B10A0000}"/>
    <cellStyle name="Normal 64 4 4" xfId="2639" xr:uid="{00000000-0005-0000-0000-0000B20A0000}"/>
    <cellStyle name="Normal 64 5" xfId="2640" xr:uid="{00000000-0005-0000-0000-0000B30A0000}"/>
    <cellStyle name="Normal 64 5 2" xfId="2641" xr:uid="{00000000-0005-0000-0000-0000B40A0000}"/>
    <cellStyle name="Normal 64 5 2 2" xfId="2642" xr:uid="{00000000-0005-0000-0000-0000B50A0000}"/>
    <cellStyle name="Normal 64 5 3" xfId="2643" xr:uid="{00000000-0005-0000-0000-0000B60A0000}"/>
    <cellStyle name="Normal 64 6" xfId="2644" xr:uid="{00000000-0005-0000-0000-0000B70A0000}"/>
    <cellStyle name="Normal 64 6 2" xfId="2645" xr:uid="{00000000-0005-0000-0000-0000B80A0000}"/>
    <cellStyle name="Normal 64 7" xfId="2646" xr:uid="{00000000-0005-0000-0000-0000B90A0000}"/>
    <cellStyle name="Normal 65" xfId="2647" xr:uid="{00000000-0005-0000-0000-0000BA0A0000}"/>
    <cellStyle name="Normal 65 2" xfId="2648" xr:uid="{00000000-0005-0000-0000-0000BB0A0000}"/>
    <cellStyle name="Normal 65 2 2" xfId="2649" xr:uid="{00000000-0005-0000-0000-0000BC0A0000}"/>
    <cellStyle name="Normal 65 2 2 2" xfId="2650" xr:uid="{00000000-0005-0000-0000-0000BD0A0000}"/>
    <cellStyle name="Normal 65 2 2 2 2" xfId="2651" xr:uid="{00000000-0005-0000-0000-0000BE0A0000}"/>
    <cellStyle name="Normal 65 2 2 3" xfId="2652" xr:uid="{00000000-0005-0000-0000-0000BF0A0000}"/>
    <cellStyle name="Normal 65 2 3" xfId="2653" xr:uid="{00000000-0005-0000-0000-0000C00A0000}"/>
    <cellStyle name="Normal 65 2 3 2" xfId="2654" xr:uid="{00000000-0005-0000-0000-0000C10A0000}"/>
    <cellStyle name="Normal 65 2 4" xfId="2655" xr:uid="{00000000-0005-0000-0000-0000C20A0000}"/>
    <cellStyle name="Normal 65 3" xfId="2656" xr:uid="{00000000-0005-0000-0000-0000C30A0000}"/>
    <cellStyle name="Normal 65 3 2" xfId="2657" xr:uid="{00000000-0005-0000-0000-0000C40A0000}"/>
    <cellStyle name="Normal 65 3 2 2" xfId="2658" xr:uid="{00000000-0005-0000-0000-0000C50A0000}"/>
    <cellStyle name="Normal 65 3 3" xfId="2659" xr:uid="{00000000-0005-0000-0000-0000C60A0000}"/>
    <cellStyle name="Normal 65 4" xfId="2660" xr:uid="{00000000-0005-0000-0000-0000C70A0000}"/>
    <cellStyle name="Normal 65 4 2" xfId="2661" xr:uid="{00000000-0005-0000-0000-0000C80A0000}"/>
    <cellStyle name="Normal 65 5" xfId="2662" xr:uid="{00000000-0005-0000-0000-0000C90A0000}"/>
    <cellStyle name="Normal 66" xfId="2663" xr:uid="{00000000-0005-0000-0000-0000CA0A0000}"/>
    <cellStyle name="Normal 66 2" xfId="2664" xr:uid="{00000000-0005-0000-0000-0000CB0A0000}"/>
    <cellStyle name="Normal 66 2 2" xfId="2665" xr:uid="{00000000-0005-0000-0000-0000CC0A0000}"/>
    <cellStyle name="Normal 66 2 2 2" xfId="2666" xr:uid="{00000000-0005-0000-0000-0000CD0A0000}"/>
    <cellStyle name="Normal 66 2 2 2 2" xfId="2667" xr:uid="{00000000-0005-0000-0000-0000CE0A0000}"/>
    <cellStyle name="Normal 66 2 2 3" xfId="2668" xr:uid="{00000000-0005-0000-0000-0000CF0A0000}"/>
    <cellStyle name="Normal 66 2 3" xfId="2669" xr:uid="{00000000-0005-0000-0000-0000D00A0000}"/>
    <cellStyle name="Normal 66 2 3 2" xfId="2670" xr:uid="{00000000-0005-0000-0000-0000D10A0000}"/>
    <cellStyle name="Normal 66 2 4" xfId="2671" xr:uid="{00000000-0005-0000-0000-0000D20A0000}"/>
    <cellStyle name="Normal 66 3" xfId="2672" xr:uid="{00000000-0005-0000-0000-0000D30A0000}"/>
    <cellStyle name="Normal 66 3 2" xfId="2673" xr:uid="{00000000-0005-0000-0000-0000D40A0000}"/>
    <cellStyle name="Normal 66 3 2 2" xfId="2674" xr:uid="{00000000-0005-0000-0000-0000D50A0000}"/>
    <cellStyle name="Normal 66 3 3" xfId="2675" xr:uid="{00000000-0005-0000-0000-0000D60A0000}"/>
    <cellStyle name="Normal 66 4" xfId="2676" xr:uid="{00000000-0005-0000-0000-0000D70A0000}"/>
    <cellStyle name="Normal 66 4 2" xfId="2677" xr:uid="{00000000-0005-0000-0000-0000D80A0000}"/>
    <cellStyle name="Normal 66 5" xfId="2678" xr:uid="{00000000-0005-0000-0000-0000D90A0000}"/>
    <cellStyle name="Normal 67" xfId="2679" xr:uid="{00000000-0005-0000-0000-0000DA0A0000}"/>
    <cellStyle name="Normal 67 2" xfId="2680" xr:uid="{00000000-0005-0000-0000-0000DB0A0000}"/>
    <cellStyle name="Normal 67 2 2" xfId="2681" xr:uid="{00000000-0005-0000-0000-0000DC0A0000}"/>
    <cellStyle name="Normal 67 2 2 2" xfId="2682" xr:uid="{00000000-0005-0000-0000-0000DD0A0000}"/>
    <cellStyle name="Normal 67 2 2 2 2" xfId="2683" xr:uid="{00000000-0005-0000-0000-0000DE0A0000}"/>
    <cellStyle name="Normal 67 2 2 3" xfId="2684" xr:uid="{00000000-0005-0000-0000-0000DF0A0000}"/>
    <cellStyle name="Normal 67 2 3" xfId="2685" xr:uid="{00000000-0005-0000-0000-0000E00A0000}"/>
    <cellStyle name="Normal 67 2 3 2" xfId="2686" xr:uid="{00000000-0005-0000-0000-0000E10A0000}"/>
    <cellStyle name="Normal 67 2 4" xfId="2687" xr:uid="{00000000-0005-0000-0000-0000E20A0000}"/>
    <cellStyle name="Normal 67 3" xfId="2688" xr:uid="{00000000-0005-0000-0000-0000E30A0000}"/>
    <cellStyle name="Normal 67 3 2" xfId="2689" xr:uid="{00000000-0005-0000-0000-0000E40A0000}"/>
    <cellStyle name="Normal 67 3 2 2" xfId="2690" xr:uid="{00000000-0005-0000-0000-0000E50A0000}"/>
    <cellStyle name="Normal 67 3 3" xfId="2691" xr:uid="{00000000-0005-0000-0000-0000E60A0000}"/>
    <cellStyle name="Normal 67 4" xfId="2692" xr:uid="{00000000-0005-0000-0000-0000E70A0000}"/>
    <cellStyle name="Normal 67 4 2" xfId="2693" xr:uid="{00000000-0005-0000-0000-0000E80A0000}"/>
    <cellStyle name="Normal 67 5" xfId="2694" xr:uid="{00000000-0005-0000-0000-0000E90A0000}"/>
    <cellStyle name="Normal 68" xfId="2695" xr:uid="{00000000-0005-0000-0000-0000EA0A0000}"/>
    <cellStyle name="Normal 68 2" xfId="2696" xr:uid="{00000000-0005-0000-0000-0000EB0A0000}"/>
    <cellStyle name="Normal 68 2 2" xfId="2697" xr:uid="{00000000-0005-0000-0000-0000EC0A0000}"/>
    <cellStyle name="Normal 68 2 2 2" xfId="2698" xr:uid="{00000000-0005-0000-0000-0000ED0A0000}"/>
    <cellStyle name="Normal 68 2 2 2 2" xfId="2699" xr:uid="{00000000-0005-0000-0000-0000EE0A0000}"/>
    <cellStyle name="Normal 68 2 2 3" xfId="2700" xr:uid="{00000000-0005-0000-0000-0000EF0A0000}"/>
    <cellStyle name="Normal 68 2 3" xfId="2701" xr:uid="{00000000-0005-0000-0000-0000F00A0000}"/>
    <cellStyle name="Normal 68 2 3 2" xfId="2702" xr:uid="{00000000-0005-0000-0000-0000F10A0000}"/>
    <cellStyle name="Normal 68 2 4" xfId="2703" xr:uid="{00000000-0005-0000-0000-0000F20A0000}"/>
    <cellStyle name="Normal 68 3" xfId="2704" xr:uid="{00000000-0005-0000-0000-0000F30A0000}"/>
    <cellStyle name="Normal 68 3 2" xfId="2705" xr:uid="{00000000-0005-0000-0000-0000F40A0000}"/>
    <cellStyle name="Normal 68 3 2 2" xfId="2706" xr:uid="{00000000-0005-0000-0000-0000F50A0000}"/>
    <cellStyle name="Normal 68 3 3" xfId="2707" xr:uid="{00000000-0005-0000-0000-0000F60A0000}"/>
    <cellStyle name="Normal 68 4" xfId="2708" xr:uid="{00000000-0005-0000-0000-0000F70A0000}"/>
    <cellStyle name="Normal 68 4 2" xfId="2709" xr:uid="{00000000-0005-0000-0000-0000F80A0000}"/>
    <cellStyle name="Normal 68 5" xfId="2710" xr:uid="{00000000-0005-0000-0000-0000F90A0000}"/>
    <cellStyle name="Normal 69" xfId="2711" xr:uid="{00000000-0005-0000-0000-0000FA0A0000}"/>
    <cellStyle name="Normal 69 2" xfId="2712" xr:uid="{00000000-0005-0000-0000-0000FB0A0000}"/>
    <cellStyle name="Normal 69 2 2" xfId="2713" xr:uid="{00000000-0005-0000-0000-0000FC0A0000}"/>
    <cellStyle name="Normal 69 2 2 2" xfId="2714" xr:uid="{00000000-0005-0000-0000-0000FD0A0000}"/>
    <cellStyle name="Normal 69 2 2 2 2" xfId="2715" xr:uid="{00000000-0005-0000-0000-0000FE0A0000}"/>
    <cellStyle name="Normal 69 2 2 3" xfId="2716" xr:uid="{00000000-0005-0000-0000-0000FF0A0000}"/>
    <cellStyle name="Normal 69 2 3" xfId="2717" xr:uid="{00000000-0005-0000-0000-0000000B0000}"/>
    <cellStyle name="Normal 69 2 3 2" xfId="2718" xr:uid="{00000000-0005-0000-0000-0000010B0000}"/>
    <cellStyle name="Normal 69 2 4" xfId="2719" xr:uid="{00000000-0005-0000-0000-0000020B0000}"/>
    <cellStyle name="Normal 69 3" xfId="2720" xr:uid="{00000000-0005-0000-0000-0000030B0000}"/>
    <cellStyle name="Normal 69 3 2" xfId="2721" xr:uid="{00000000-0005-0000-0000-0000040B0000}"/>
    <cellStyle name="Normal 69 3 2 2" xfId="2722" xr:uid="{00000000-0005-0000-0000-0000050B0000}"/>
    <cellStyle name="Normal 69 3 3" xfId="2723" xr:uid="{00000000-0005-0000-0000-0000060B0000}"/>
    <cellStyle name="Normal 69 4" xfId="2724" xr:uid="{00000000-0005-0000-0000-0000070B0000}"/>
    <cellStyle name="Normal 69 4 2" xfId="2725" xr:uid="{00000000-0005-0000-0000-0000080B0000}"/>
    <cellStyle name="Normal 69 5" xfId="2726" xr:uid="{00000000-0005-0000-0000-0000090B0000}"/>
    <cellStyle name="Normal 7" xfId="2727" xr:uid="{00000000-0005-0000-0000-00000A0B0000}"/>
    <cellStyle name="Normal 7 2" xfId="2728" xr:uid="{00000000-0005-0000-0000-00000B0B0000}"/>
    <cellStyle name="Normal 7 2 2" xfId="2729" xr:uid="{00000000-0005-0000-0000-00000C0B0000}"/>
    <cellStyle name="Normal 7 2 2 2" xfId="2730" xr:uid="{00000000-0005-0000-0000-00000D0B0000}"/>
    <cellStyle name="Normal 7 2 2 2 2" xfId="2731" xr:uid="{00000000-0005-0000-0000-00000E0B0000}"/>
    <cellStyle name="Normal 7 2 2 2 2 2" xfId="2732" xr:uid="{00000000-0005-0000-0000-00000F0B0000}"/>
    <cellStyle name="Normal 7 2 2 2 3" xfId="2733" xr:uid="{00000000-0005-0000-0000-0000100B0000}"/>
    <cellStyle name="Normal 7 2 2 3" xfId="2734" xr:uid="{00000000-0005-0000-0000-0000110B0000}"/>
    <cellStyle name="Normal 7 2 2 3 2" xfId="2735" xr:uid="{00000000-0005-0000-0000-0000120B0000}"/>
    <cellStyle name="Normal 7 2 2 4" xfId="2736" xr:uid="{00000000-0005-0000-0000-0000130B0000}"/>
    <cellStyle name="Normal 7 2 3" xfId="2737" xr:uid="{00000000-0005-0000-0000-0000140B0000}"/>
    <cellStyle name="Normal 7 2 3 2" xfId="2738" xr:uid="{00000000-0005-0000-0000-0000150B0000}"/>
    <cellStyle name="Normal 7 2 3 2 2" xfId="2739" xr:uid="{00000000-0005-0000-0000-0000160B0000}"/>
    <cellStyle name="Normal 7 2 3 3" xfId="2740" xr:uid="{00000000-0005-0000-0000-0000170B0000}"/>
    <cellStyle name="Normal 7 2 4" xfId="2741" xr:uid="{00000000-0005-0000-0000-0000180B0000}"/>
    <cellStyle name="Normal 7 2 4 2" xfId="2742" xr:uid="{00000000-0005-0000-0000-0000190B0000}"/>
    <cellStyle name="Normal 7 2 5" xfId="2743" xr:uid="{00000000-0005-0000-0000-00001A0B0000}"/>
    <cellStyle name="Normal 7 3" xfId="2744" xr:uid="{00000000-0005-0000-0000-00001B0B0000}"/>
    <cellStyle name="Normal 7 3 2" xfId="2745" xr:uid="{00000000-0005-0000-0000-00001C0B0000}"/>
    <cellStyle name="Normal 7 3 2 2" xfId="2746" xr:uid="{00000000-0005-0000-0000-00001D0B0000}"/>
    <cellStyle name="Normal 7 3 2 2 2" xfId="2747" xr:uid="{00000000-0005-0000-0000-00001E0B0000}"/>
    <cellStyle name="Normal 7 3 2 3" xfId="2748" xr:uid="{00000000-0005-0000-0000-00001F0B0000}"/>
    <cellStyle name="Normal 7 3 3" xfId="2749" xr:uid="{00000000-0005-0000-0000-0000200B0000}"/>
    <cellStyle name="Normal 7 3 3 2" xfId="2750" xr:uid="{00000000-0005-0000-0000-0000210B0000}"/>
    <cellStyle name="Normal 7 3 4" xfId="2751" xr:uid="{00000000-0005-0000-0000-0000220B0000}"/>
    <cellStyle name="Normal 7 4" xfId="2752" xr:uid="{00000000-0005-0000-0000-0000230B0000}"/>
    <cellStyle name="Normal 7 4 2" xfId="2753" xr:uid="{00000000-0005-0000-0000-0000240B0000}"/>
    <cellStyle name="Normal 7 4 2 2" xfId="2754" xr:uid="{00000000-0005-0000-0000-0000250B0000}"/>
    <cellStyle name="Normal 7 4 3" xfId="2755" xr:uid="{00000000-0005-0000-0000-0000260B0000}"/>
    <cellStyle name="Normal 7 5" xfId="2756" xr:uid="{00000000-0005-0000-0000-0000270B0000}"/>
    <cellStyle name="Normal 7 5 2" xfId="2757" xr:uid="{00000000-0005-0000-0000-0000280B0000}"/>
    <cellStyle name="Normal 7 6" xfId="2758" xr:uid="{00000000-0005-0000-0000-0000290B0000}"/>
    <cellStyle name="Normal 70" xfId="2759" xr:uid="{00000000-0005-0000-0000-00002A0B0000}"/>
    <cellStyle name="Normal 70 2" xfId="2760" xr:uid="{00000000-0005-0000-0000-00002B0B0000}"/>
    <cellStyle name="Normal 70 2 2" xfId="2761" xr:uid="{00000000-0005-0000-0000-00002C0B0000}"/>
    <cellStyle name="Normal 70 2 2 2" xfId="2762" xr:uid="{00000000-0005-0000-0000-00002D0B0000}"/>
    <cellStyle name="Normal 70 2 2 2 2" xfId="2763" xr:uid="{00000000-0005-0000-0000-00002E0B0000}"/>
    <cellStyle name="Normal 70 2 2 3" xfId="2764" xr:uid="{00000000-0005-0000-0000-00002F0B0000}"/>
    <cellStyle name="Normal 70 2 3" xfId="2765" xr:uid="{00000000-0005-0000-0000-0000300B0000}"/>
    <cellStyle name="Normal 70 2 3 2" xfId="2766" xr:uid="{00000000-0005-0000-0000-0000310B0000}"/>
    <cellStyle name="Normal 70 2 4" xfId="2767" xr:uid="{00000000-0005-0000-0000-0000320B0000}"/>
    <cellStyle name="Normal 70 3" xfId="2768" xr:uid="{00000000-0005-0000-0000-0000330B0000}"/>
    <cellStyle name="Normal 70 3 2" xfId="2769" xr:uid="{00000000-0005-0000-0000-0000340B0000}"/>
    <cellStyle name="Normal 70 3 2 2" xfId="2770" xr:uid="{00000000-0005-0000-0000-0000350B0000}"/>
    <cellStyle name="Normal 70 3 3" xfId="2771" xr:uid="{00000000-0005-0000-0000-0000360B0000}"/>
    <cellStyle name="Normal 70 4" xfId="2772" xr:uid="{00000000-0005-0000-0000-0000370B0000}"/>
    <cellStyle name="Normal 70 4 2" xfId="2773" xr:uid="{00000000-0005-0000-0000-0000380B0000}"/>
    <cellStyle name="Normal 70 5" xfId="2774" xr:uid="{00000000-0005-0000-0000-0000390B0000}"/>
    <cellStyle name="Normal 71" xfId="2775" xr:uid="{00000000-0005-0000-0000-00003A0B0000}"/>
    <cellStyle name="Normal 71 2" xfId="2776" xr:uid="{00000000-0005-0000-0000-00003B0B0000}"/>
    <cellStyle name="Normal 71 2 2" xfId="2777" xr:uid="{00000000-0005-0000-0000-00003C0B0000}"/>
    <cellStyle name="Normal 71 2 2 2" xfId="2778" xr:uid="{00000000-0005-0000-0000-00003D0B0000}"/>
    <cellStyle name="Normal 71 2 2 2 2" xfId="2779" xr:uid="{00000000-0005-0000-0000-00003E0B0000}"/>
    <cellStyle name="Normal 71 2 2 3" xfId="2780" xr:uid="{00000000-0005-0000-0000-00003F0B0000}"/>
    <cellStyle name="Normal 71 2 3" xfId="2781" xr:uid="{00000000-0005-0000-0000-0000400B0000}"/>
    <cellStyle name="Normal 71 2 3 2" xfId="2782" xr:uid="{00000000-0005-0000-0000-0000410B0000}"/>
    <cellStyle name="Normal 71 2 4" xfId="2783" xr:uid="{00000000-0005-0000-0000-0000420B0000}"/>
    <cellStyle name="Normal 71 3" xfId="2784" xr:uid="{00000000-0005-0000-0000-0000430B0000}"/>
    <cellStyle name="Normal 71 3 2" xfId="2785" xr:uid="{00000000-0005-0000-0000-0000440B0000}"/>
    <cellStyle name="Normal 71 3 2 2" xfId="2786" xr:uid="{00000000-0005-0000-0000-0000450B0000}"/>
    <cellStyle name="Normal 71 3 3" xfId="2787" xr:uid="{00000000-0005-0000-0000-0000460B0000}"/>
    <cellStyle name="Normal 71 4" xfId="2788" xr:uid="{00000000-0005-0000-0000-0000470B0000}"/>
    <cellStyle name="Normal 71 4 2" xfId="2789" xr:uid="{00000000-0005-0000-0000-0000480B0000}"/>
    <cellStyle name="Normal 71 5" xfId="2790" xr:uid="{00000000-0005-0000-0000-0000490B0000}"/>
    <cellStyle name="Normal 72" xfId="2791" xr:uid="{00000000-0005-0000-0000-00004A0B0000}"/>
    <cellStyle name="Normal 72 2" xfId="2792" xr:uid="{00000000-0005-0000-0000-00004B0B0000}"/>
    <cellStyle name="Normal 72 2 2" xfId="2793" xr:uid="{00000000-0005-0000-0000-00004C0B0000}"/>
    <cellStyle name="Normal 72 2 2 2" xfId="2794" xr:uid="{00000000-0005-0000-0000-00004D0B0000}"/>
    <cellStyle name="Normal 72 2 3" xfId="2795" xr:uid="{00000000-0005-0000-0000-00004E0B0000}"/>
    <cellStyle name="Normal 72 3" xfId="2796" xr:uid="{00000000-0005-0000-0000-00004F0B0000}"/>
    <cellStyle name="Normal 72 3 2" xfId="2797" xr:uid="{00000000-0005-0000-0000-0000500B0000}"/>
    <cellStyle name="Normal 72 4" xfId="2798" xr:uid="{00000000-0005-0000-0000-0000510B0000}"/>
    <cellStyle name="Normal 73" xfId="2799" xr:uid="{00000000-0005-0000-0000-0000520B0000}"/>
    <cellStyle name="Normal 74" xfId="2903" xr:uid="{00000000-0005-0000-0000-0000530B0000}"/>
    <cellStyle name="Normal 8" xfId="2800" xr:uid="{00000000-0005-0000-0000-0000540B0000}"/>
    <cellStyle name="Normal 8 2" xfId="2801" xr:uid="{00000000-0005-0000-0000-0000550B0000}"/>
    <cellStyle name="Normal 8 2 2" xfId="2802" xr:uid="{00000000-0005-0000-0000-0000560B0000}"/>
    <cellStyle name="Normal 8 2 2 2" xfId="2803" xr:uid="{00000000-0005-0000-0000-0000570B0000}"/>
    <cellStyle name="Normal 8 2 2 2 2" xfId="2804" xr:uid="{00000000-0005-0000-0000-0000580B0000}"/>
    <cellStyle name="Normal 8 2 2 2 2 2" xfId="2805" xr:uid="{00000000-0005-0000-0000-0000590B0000}"/>
    <cellStyle name="Normal 8 2 2 2 3" xfId="2806" xr:uid="{00000000-0005-0000-0000-00005A0B0000}"/>
    <cellStyle name="Normal 8 2 2 3" xfId="2807" xr:uid="{00000000-0005-0000-0000-00005B0B0000}"/>
    <cellStyle name="Normal 8 2 2 3 2" xfId="2808" xr:uid="{00000000-0005-0000-0000-00005C0B0000}"/>
    <cellStyle name="Normal 8 2 2 4" xfId="2809" xr:uid="{00000000-0005-0000-0000-00005D0B0000}"/>
    <cellStyle name="Normal 8 2 3" xfId="2810" xr:uid="{00000000-0005-0000-0000-00005E0B0000}"/>
    <cellStyle name="Normal 8 2 3 2" xfId="2811" xr:uid="{00000000-0005-0000-0000-00005F0B0000}"/>
    <cellStyle name="Normal 8 2 3 2 2" xfId="2812" xr:uid="{00000000-0005-0000-0000-0000600B0000}"/>
    <cellStyle name="Normal 8 2 3 3" xfId="2813" xr:uid="{00000000-0005-0000-0000-0000610B0000}"/>
    <cellStyle name="Normal 8 2 4" xfId="2814" xr:uid="{00000000-0005-0000-0000-0000620B0000}"/>
    <cellStyle name="Normal 8 2 4 2" xfId="2815" xr:uid="{00000000-0005-0000-0000-0000630B0000}"/>
    <cellStyle name="Normal 8 2 5" xfId="2816" xr:uid="{00000000-0005-0000-0000-0000640B0000}"/>
    <cellStyle name="Normal 8 3" xfId="2817" xr:uid="{00000000-0005-0000-0000-0000650B0000}"/>
    <cellStyle name="Normal 8 3 2" xfId="2818" xr:uid="{00000000-0005-0000-0000-0000660B0000}"/>
    <cellStyle name="Normal 8 3 2 2" xfId="2819" xr:uid="{00000000-0005-0000-0000-0000670B0000}"/>
    <cellStyle name="Normal 8 3 2 2 2" xfId="2820" xr:uid="{00000000-0005-0000-0000-0000680B0000}"/>
    <cellStyle name="Normal 8 3 2 3" xfId="2821" xr:uid="{00000000-0005-0000-0000-0000690B0000}"/>
    <cellStyle name="Normal 8 3 3" xfId="2822" xr:uid="{00000000-0005-0000-0000-00006A0B0000}"/>
    <cellStyle name="Normal 8 3 3 2" xfId="2823" xr:uid="{00000000-0005-0000-0000-00006B0B0000}"/>
    <cellStyle name="Normal 8 3 4" xfId="2824" xr:uid="{00000000-0005-0000-0000-00006C0B0000}"/>
    <cellStyle name="Normal 8 4" xfId="2825" xr:uid="{00000000-0005-0000-0000-00006D0B0000}"/>
    <cellStyle name="Normal 8 4 2" xfId="2826" xr:uid="{00000000-0005-0000-0000-00006E0B0000}"/>
    <cellStyle name="Normal 8 4 2 2" xfId="2827" xr:uid="{00000000-0005-0000-0000-00006F0B0000}"/>
    <cellStyle name="Normal 8 4 3" xfId="2828" xr:uid="{00000000-0005-0000-0000-0000700B0000}"/>
    <cellStyle name="Normal 8 5" xfId="2829" xr:uid="{00000000-0005-0000-0000-0000710B0000}"/>
    <cellStyle name="Normal 8 5 2" xfId="2830" xr:uid="{00000000-0005-0000-0000-0000720B0000}"/>
    <cellStyle name="Normal 8 6" xfId="2831" xr:uid="{00000000-0005-0000-0000-0000730B0000}"/>
    <cellStyle name="Normal 9" xfId="2832" xr:uid="{00000000-0005-0000-0000-0000740B0000}"/>
    <cellStyle name="Normal 9 2" xfId="2833" xr:uid="{00000000-0005-0000-0000-0000750B0000}"/>
    <cellStyle name="Normal 9 2 2" xfId="2834" xr:uid="{00000000-0005-0000-0000-0000760B0000}"/>
    <cellStyle name="Normal 9 2 2 2" xfId="2835" xr:uid="{00000000-0005-0000-0000-0000770B0000}"/>
    <cellStyle name="Normal 9 2 2 2 2" xfId="2836" xr:uid="{00000000-0005-0000-0000-0000780B0000}"/>
    <cellStyle name="Normal 9 2 2 2 2 2" xfId="2837" xr:uid="{00000000-0005-0000-0000-0000790B0000}"/>
    <cellStyle name="Normal 9 2 2 2 3" xfId="2838" xr:uid="{00000000-0005-0000-0000-00007A0B0000}"/>
    <cellStyle name="Normal 9 2 2 3" xfId="2839" xr:uid="{00000000-0005-0000-0000-00007B0B0000}"/>
    <cellStyle name="Normal 9 2 2 3 2" xfId="2840" xr:uid="{00000000-0005-0000-0000-00007C0B0000}"/>
    <cellStyle name="Normal 9 2 2 4" xfId="2841" xr:uid="{00000000-0005-0000-0000-00007D0B0000}"/>
    <cellStyle name="Normal 9 2 3" xfId="2842" xr:uid="{00000000-0005-0000-0000-00007E0B0000}"/>
    <cellStyle name="Normal 9 2 3 2" xfId="2843" xr:uid="{00000000-0005-0000-0000-00007F0B0000}"/>
    <cellStyle name="Normal 9 2 3 2 2" xfId="2844" xr:uid="{00000000-0005-0000-0000-0000800B0000}"/>
    <cellStyle name="Normal 9 2 3 3" xfId="2845" xr:uid="{00000000-0005-0000-0000-0000810B0000}"/>
    <cellStyle name="Normal 9 2 4" xfId="2846" xr:uid="{00000000-0005-0000-0000-0000820B0000}"/>
    <cellStyle name="Normal 9 2 4 2" xfId="2847" xr:uid="{00000000-0005-0000-0000-0000830B0000}"/>
    <cellStyle name="Normal 9 2 5" xfId="2848" xr:uid="{00000000-0005-0000-0000-0000840B0000}"/>
    <cellStyle name="Normal 9 3" xfId="2849" xr:uid="{00000000-0005-0000-0000-0000850B0000}"/>
    <cellStyle name="Normal 9 3 2" xfId="2850" xr:uid="{00000000-0005-0000-0000-0000860B0000}"/>
    <cellStyle name="Normal 9 3 2 2" xfId="2851" xr:uid="{00000000-0005-0000-0000-0000870B0000}"/>
    <cellStyle name="Normal 9 3 2 2 2" xfId="2852" xr:uid="{00000000-0005-0000-0000-0000880B0000}"/>
    <cellStyle name="Normal 9 3 2 3" xfId="2853" xr:uid="{00000000-0005-0000-0000-0000890B0000}"/>
    <cellStyle name="Normal 9 3 3" xfId="2854" xr:uid="{00000000-0005-0000-0000-00008A0B0000}"/>
    <cellStyle name="Normal 9 3 3 2" xfId="2855" xr:uid="{00000000-0005-0000-0000-00008B0B0000}"/>
    <cellStyle name="Normal 9 3 4" xfId="2856" xr:uid="{00000000-0005-0000-0000-00008C0B0000}"/>
    <cellStyle name="Normal 9 4" xfId="2857" xr:uid="{00000000-0005-0000-0000-00008D0B0000}"/>
    <cellStyle name="Normal 9 4 2" xfId="2858" xr:uid="{00000000-0005-0000-0000-00008E0B0000}"/>
    <cellStyle name="Normal 9 4 2 2" xfId="2859" xr:uid="{00000000-0005-0000-0000-00008F0B0000}"/>
    <cellStyle name="Normal 9 4 3" xfId="2860" xr:uid="{00000000-0005-0000-0000-0000900B0000}"/>
    <cellStyle name="Normal 9 5" xfId="2861" xr:uid="{00000000-0005-0000-0000-0000910B0000}"/>
    <cellStyle name="Normal 9 5 2" xfId="2862" xr:uid="{00000000-0005-0000-0000-0000920B0000}"/>
    <cellStyle name="Normal 9 6" xfId="2863" xr:uid="{00000000-0005-0000-0000-0000930B0000}"/>
    <cellStyle name="Note" xfId="2934" builtinId="10" customBuiltin="1"/>
    <cellStyle name="Note 2" xfId="2864" xr:uid="{00000000-0005-0000-0000-0000950B0000}"/>
    <cellStyle name="Note 2 2" xfId="2865" xr:uid="{00000000-0005-0000-0000-0000960B0000}"/>
    <cellStyle name="Note 2 3" xfId="2930" xr:uid="{00000000-0005-0000-0000-0000970B0000}"/>
    <cellStyle name="Note 2 4" xfId="2983" xr:uid="{00000000-0005-0000-0000-0000980B0000}"/>
    <cellStyle name="Note 3" xfId="2931" xr:uid="{00000000-0005-0000-0000-0000990B0000}"/>
    <cellStyle name="Output" xfId="2883" builtinId="21" customBuiltin="1"/>
    <cellStyle name="Output 2" xfId="2866" xr:uid="{00000000-0005-0000-0000-00009B0B0000}"/>
    <cellStyle name="Output 2 2" xfId="2984" xr:uid="{00000000-0005-0000-0000-00009C0B0000}"/>
    <cellStyle name="Percent 2" xfId="2867" xr:uid="{00000000-0005-0000-0000-00009D0B0000}"/>
    <cellStyle name="Percent 2 2" xfId="2868" xr:uid="{00000000-0005-0000-0000-00009E0B0000}"/>
    <cellStyle name="Percent 2 3" xfId="2869" xr:uid="{00000000-0005-0000-0000-00009F0B0000}"/>
    <cellStyle name="Percent 3" xfId="2870" xr:uid="{00000000-0005-0000-0000-0000A00B0000}"/>
    <cellStyle name="SubTitle" xfId="2871" xr:uid="{00000000-0005-0000-0000-0000A10B0000}"/>
    <cellStyle name="Title 2" xfId="2872" xr:uid="{00000000-0005-0000-0000-0000A20B0000}"/>
    <cellStyle name="Title 2 2" xfId="2932" xr:uid="{00000000-0005-0000-0000-0000A30B0000}"/>
    <cellStyle name="Title 2 3" xfId="2986" xr:uid="{00000000-0005-0000-0000-0000A40B0000}"/>
    <cellStyle name="Title 3" xfId="2985" xr:uid="{00000000-0005-0000-0000-0000A50B0000}"/>
    <cellStyle name="Total" xfId="2889" builtinId="25" customBuiltin="1"/>
    <cellStyle name="Total 2" xfId="2873" xr:uid="{00000000-0005-0000-0000-0000A70B0000}"/>
    <cellStyle name="Total 2 2" xfId="2987" xr:uid="{00000000-0005-0000-0000-0000A80B0000}"/>
    <cellStyle name="Warning Text" xfId="2887" builtinId="11" customBuiltin="1"/>
    <cellStyle name="Warning Text 2" xfId="2874" xr:uid="{00000000-0005-0000-0000-0000AA0B0000}"/>
    <cellStyle name="Warning Text 2 2" xfId="2988" xr:uid="{00000000-0005-0000-0000-0000AB0B0000}"/>
    <cellStyle name="쉼표_EQ_ROOM cost" xfId="2875" xr:uid="{00000000-0005-0000-0000-0000AC0B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(* #,##0.00_);_(* \(#,##0.00\);_(* &quot;-&quot;??_);_(@_)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FF99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il%20Phuong/B&#193;O%20C&#193;O%20SX/2014/THEP%20XD,%20LUOI%20HAN/Luoi%20thep%20han/&#272;H%2092%20%20MD3/Ket%20qua%20sx%20TLH%2092-DDH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Sheet4"/>
      <sheetName val="Sheet1"/>
      <sheetName val="Sheet2"/>
      <sheetName val="Sheet5"/>
      <sheetName val="Sheet6"/>
      <sheetName val="Sheet3"/>
    </sheetNames>
    <sheetDataSet>
      <sheetData sheetId="0" refreshError="1">
        <row r="2">
          <cell r="AB2" t="str">
            <v>HEIGHT</v>
          </cell>
        </row>
        <row r="3">
          <cell r="AB3" t="str">
            <v>(kg/m)</v>
          </cell>
        </row>
        <row r="5">
          <cell r="AA5" t="str">
            <v>REF2</v>
          </cell>
        </row>
        <row r="6">
          <cell r="AA6" t="str">
            <v>LENGHT</v>
          </cell>
        </row>
        <row r="7">
          <cell r="AA7" t="str">
            <v>(m/m)</v>
          </cell>
        </row>
        <row r="14">
          <cell r="AA14">
            <v>4</v>
          </cell>
          <cell r="AB14">
            <v>9.9000000000000005E-2</v>
          </cell>
        </row>
        <row r="15">
          <cell r="AA15">
            <v>5</v>
          </cell>
          <cell r="AB15">
            <v>0.154</v>
          </cell>
        </row>
        <row r="16">
          <cell r="AA16">
            <v>5.38</v>
          </cell>
          <cell r="AB16">
            <v>0.17799999999999999</v>
          </cell>
        </row>
        <row r="17">
          <cell r="AA17">
            <v>5.5</v>
          </cell>
          <cell r="AB17">
            <v>0.186</v>
          </cell>
        </row>
        <row r="18">
          <cell r="AA18">
            <v>5.8</v>
          </cell>
          <cell r="AB18">
            <v>0.20699999999999999</v>
          </cell>
        </row>
        <row r="19">
          <cell r="AA19">
            <v>6</v>
          </cell>
          <cell r="AB19">
            <v>0.222</v>
          </cell>
        </row>
        <row r="20">
          <cell r="AA20">
            <v>6.5</v>
          </cell>
          <cell r="AB20">
            <v>0.26</v>
          </cell>
        </row>
        <row r="21">
          <cell r="AA21">
            <v>7</v>
          </cell>
          <cell r="AB21">
            <v>0.30199999999999999</v>
          </cell>
        </row>
        <row r="22">
          <cell r="AA22">
            <v>7.5</v>
          </cell>
          <cell r="AB22">
            <v>0.34699999999999998</v>
          </cell>
        </row>
        <row r="23">
          <cell r="AA23">
            <v>8</v>
          </cell>
          <cell r="AB23">
            <v>0.39500000000000002</v>
          </cell>
        </row>
        <row r="24">
          <cell r="AA24">
            <v>9</v>
          </cell>
          <cell r="AB24">
            <v>0.499</v>
          </cell>
        </row>
        <row r="25">
          <cell r="AA25">
            <v>10</v>
          </cell>
          <cell r="AB25">
            <v>0.61599999999999999</v>
          </cell>
        </row>
        <row r="26">
          <cell r="AA26">
            <v>12</v>
          </cell>
          <cell r="AB26">
            <v>0.88900000000000001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GC"/>
      <sheetName val="Keo thep"/>
      <sheetName val="Cat"/>
      <sheetName val="Han TLH"/>
    </sheetNames>
    <sheetDataSet>
      <sheetData sheetId="0">
        <row r="8">
          <cell r="V8">
            <v>170.72387391581847</v>
          </cell>
          <cell r="W8">
            <v>61.832000000000001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70.378928356484" createdVersion="6" refreshedVersion="6" minRefreshableVersion="3" recordCount="48" xr:uid="{00000000-000A-0000-FFFF-FFFF00000000}">
  <cacheSource type="worksheet">
    <worksheetSource ref="A16:L58" sheet="Chia thầu"/>
  </cacheSource>
  <cacheFields count="12">
    <cacheField name="No." numFmtId="0">
      <sharedItems containsSemiMixedTypes="0" containsString="0" containsNumber="1" containsInteger="1" minValue="8" maxValue="74"/>
    </cacheField>
    <cacheField name="Assembly" numFmtId="0">
      <sharedItems/>
    </cacheField>
    <cacheField name="Qty" numFmtId="0">
      <sharedItems containsSemiMixedTypes="0" containsString="0" containsNumber="1" containsInteger="1" minValue="1" maxValue="5"/>
    </cacheField>
    <cacheField name="Rev No" numFmtId="0">
      <sharedItems containsNonDate="0" containsString="0" containsBlank="1"/>
    </cacheField>
    <cacheField name="Length_x000a_(mm)" numFmtId="0">
      <sharedItems containsSemiMixedTypes="0" containsString="0" containsNumber="1" containsInteger="1" minValue="1230" maxValue="5036"/>
    </cacheField>
    <cacheField name="Profile" numFmtId="0">
      <sharedItems count="5">
        <s v="H-346X174X6X9"/>
        <s v="HI300-6-6*150"/>
        <s v="H-150X150X7X10"/>
        <s v="CHS75.6*2"/>
        <s v="U300*65*6"/>
      </sharedItems>
    </cacheField>
    <cacheField name="Name" numFmtId="0">
      <sharedItems/>
    </cacheField>
    <cacheField name="Area_x000a_(m2)" numFmtId="0">
      <sharedItems containsSemiMixedTypes="0" containsString="0" containsNumber="1" minValue="1.51" maxValue="23.45"/>
    </cacheField>
    <cacheField name="Unit weight_x000a_(Kg)" numFmtId="43">
      <sharedItems containsSemiMixedTypes="0" containsString="0" containsNumber="1" minValue="13.51" maxValue="230.88"/>
    </cacheField>
    <cacheField name="Total weight_x000a_(Kg)" numFmtId="43">
      <sharedItems containsSemiMixedTypes="0" containsString="0" containsNumber="1" minValue="53.1" maxValue="692.65"/>
    </cacheField>
    <cacheField name="PAINT SYS" numFmtId="0">
      <sharedItems containsNonDate="0" containsString="0" containsBlank="1"/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70.451730092595" createdVersion="6" refreshedVersion="6" minRefreshableVersion="3" recordCount="403" xr:uid="{00000000-000A-0000-FFFF-FFFF01000000}">
  <cacheSource type="worksheet">
    <worksheetSource ref="A2:N405" sheet="2022.11.04_394_C19_ASS"/>
  </cacheSource>
  <cacheFields count="14">
    <cacheField name="Assembly" numFmtId="0">
      <sharedItems/>
    </cacheField>
    <cacheField name="Part" numFmtId="0">
      <sharedItems count="155">
        <s v=" "/>
        <s v="C635"/>
        <s v="C637"/>
        <s v="C638"/>
        <s v="C639"/>
        <s v="C640"/>
        <s v="S47"/>
        <s v="S78"/>
        <s v="S76"/>
        <s v="C636"/>
        <s v="C641"/>
        <s v="C642"/>
        <s v="C643"/>
        <s v="C644"/>
        <s v="S77"/>
        <s v="S87"/>
        <s v="S79"/>
        <s v="S80"/>
        <s v="S88"/>
        <s v="S89"/>
        <s v="C109"/>
        <s v="C111"/>
        <s v="H192"/>
        <s v="H193"/>
        <s v="S48"/>
        <s v="BU31"/>
        <s v="C315"/>
        <s v="C595"/>
        <s v="C596"/>
        <s v="S53"/>
        <s v="H191"/>
        <s v="H196"/>
        <s v="BU33"/>
        <s v="H200"/>
        <s v="C327"/>
        <s v="H204"/>
        <s v="H210"/>
        <s v="H212"/>
        <s v="S50"/>
        <s v="S52"/>
        <s v="S85"/>
        <s v="S90"/>
        <s v="S91"/>
        <s v="S148"/>
        <s v="S149"/>
        <s v="C360"/>
        <s v="C361"/>
        <s v="C538"/>
        <s v="C587"/>
        <s v="H207"/>
        <s v="H211"/>
        <s v="H214"/>
        <s v="S22"/>
        <s v="S75"/>
        <s v="S146"/>
        <s v="S156"/>
        <s v="BU32"/>
        <s v="C539"/>
        <s v="C588"/>
        <s v="H209"/>
        <s v="H215"/>
        <s v="S144"/>
        <s v="H208"/>
        <s v="H202"/>
        <s v="H221"/>
        <s v="H222"/>
        <s v="H199"/>
        <s v="H223"/>
        <s v="H224"/>
        <s v="H203"/>
        <s v="H205"/>
        <s v="H206"/>
        <s v="H213"/>
        <s v="S92"/>
        <s v="S145"/>
        <s v="H216"/>
        <s v="H217"/>
        <s v="H218"/>
        <s v="H219"/>
        <s v="H220"/>
        <s v="H226"/>
        <s v="B56"/>
        <s v="C105"/>
        <s v="C107"/>
        <s v="C108"/>
        <s v="C414"/>
        <s v="H225"/>
        <s v="T20"/>
        <s v="C81"/>
        <s v="C82"/>
        <s v="H195"/>
        <s v="C54"/>
        <s v="C402"/>
        <s v="H201"/>
        <s v="S49"/>
        <s v="T17"/>
        <s v="T18"/>
        <s v="C417"/>
        <s v="H101"/>
        <s v="B58"/>
        <s v="C80"/>
        <s v="C415"/>
        <s v="C621"/>
        <s v="C83"/>
        <s v="C487"/>
        <s v="C488"/>
        <s v="C416"/>
        <s v="CHS17"/>
        <s v="S42"/>
        <s v="CHS16"/>
        <s v="C317"/>
        <s v="S82"/>
        <s v="S177"/>
        <s v="U4"/>
        <s v="U6"/>
        <s v="U9"/>
        <s v="U1"/>
        <s v="U5"/>
        <s v="U11"/>
        <s v="S93"/>
        <s v="U15"/>
        <s v="U20"/>
        <s v="U30"/>
        <s v="U16"/>
        <s v="U24"/>
        <s v="U31"/>
        <s v="S55"/>
        <s v="U13"/>
        <s v="U18"/>
        <s v="U23"/>
        <s v="U32"/>
        <s v="U14"/>
        <s v="U21"/>
        <s v="U22"/>
        <s v="U33"/>
        <s v="S81"/>
        <s v="U25"/>
        <s v="U3"/>
        <s v="U8"/>
        <s v="U17"/>
        <s v="U7"/>
        <s v="U19"/>
        <s v="S83"/>
        <s v="U29"/>
        <s v="S84"/>
        <s v="U27"/>
        <s v="S86"/>
        <s v="U26"/>
        <s v="S94"/>
        <s v="S95"/>
        <s v="U10"/>
        <s v="U2"/>
        <s v="U12"/>
        <s v="S96"/>
        <s v="U28"/>
      </sharedItems>
    </cacheField>
    <cacheField name="ASS" numFmtId="0">
      <sharedItems containsSemiMixedTypes="0" containsString="0" containsNumber="1" containsInteger="1" minValue="1" maxValue="39"/>
    </cacheField>
    <cacheField name="Q'ty" numFmtId="0">
      <sharedItems containsString="0" containsBlank="1" containsNumber="1" containsInteger="1" minValue="1" maxValue="13"/>
    </cacheField>
    <cacheField name="T.Q'ty" numFmtId="0">
      <sharedItems containsSemiMixedTypes="0" containsString="0" containsNumber="1" containsInteger="1" minValue="0" maxValue="156"/>
    </cacheField>
    <cacheField name="Grade" numFmtId="0">
      <sharedItems/>
    </cacheField>
    <cacheField name="Name" numFmtId="0">
      <sharedItems containsBlank="1"/>
    </cacheField>
    <cacheField name="Profile" numFmtId="0">
      <sharedItems/>
    </cacheField>
    <cacheField name="Length(mm)" numFmtId="0">
      <sharedItems containsSemiMixedTypes="0" containsString="0" containsNumber="1" containsInteger="1" minValue="28" maxValue="5036"/>
    </cacheField>
    <cacheField name="unit weight(kg)" numFmtId="0">
      <sharedItems containsSemiMixedTypes="0" containsString="0" containsNumber="1" minValue="7.0000000000000007E-2" maxValue="416.86"/>
    </cacheField>
    <cacheField name="T.W" numFmtId="0">
      <sharedItems containsSemiMixedTypes="0" containsString="0" containsNumber="1" minValue="0" maxValue="1372.02"/>
    </cacheField>
    <cacheField name="TYPE" numFmtId="0">
      <sharedItems/>
    </cacheField>
    <cacheField name="THẦU" numFmtId="0">
      <sharedItems count="6">
        <s v="TVB"/>
        <s v="Mr Tan"/>
        <s v="DTD"/>
        <s v="NNP"/>
        <s v="NTQ"/>
        <s v="SB"/>
      </sharedItems>
    </cacheField>
    <cacheField name="Note" numFmtId="0">
      <sharedItems count="3">
        <s v="NO"/>
        <s v="Details"/>
        <s v="Hotro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11.457643287038" createdVersion="6" refreshedVersion="6" minRefreshableVersion="3" recordCount="517" xr:uid="{00000000-000A-0000-FFFF-FFFF02000000}">
  <cacheSource type="worksheet">
    <worksheetSource ref="A2:P519" sheet="2022.12.15_394_C19_ASSEMBLY_PAR"/>
  </cacheSource>
  <cacheFields count="16">
    <cacheField name="Assembly" numFmtId="0">
      <sharedItems/>
    </cacheField>
    <cacheField name="Part" numFmtId="0">
      <sharedItems count="138">
        <s v=" "/>
        <s v="C526"/>
        <s v="H2"/>
        <s v="H3"/>
        <s v="F165"/>
        <s v="W127"/>
        <s v="H197"/>
        <s v="H198"/>
        <s v="W128"/>
        <s v="W129"/>
        <s v="B30"/>
        <s v="B62"/>
        <s v="C62"/>
        <s v="C112"/>
        <s v="C113"/>
        <s v="H305"/>
        <s v="T22"/>
        <s v="T36"/>
        <s v="B61"/>
        <s v="H304"/>
        <s v="B64"/>
        <s v="B207"/>
        <s v="U34"/>
        <s v="U37"/>
        <s v="U35"/>
        <s v="U36"/>
        <s v="U38"/>
        <s v="U39"/>
        <s v="U42"/>
        <s v="U40"/>
        <s v="U41"/>
        <s v="B66"/>
        <s v="C115"/>
        <s v="S56"/>
        <s v="B205"/>
        <s v="RHS1"/>
        <s v="RHS4"/>
        <s v="RHS6"/>
        <s v="RHS7"/>
        <s v="RHS11"/>
        <s v="S57"/>
        <s v="RHS5"/>
        <s v="RHS12"/>
        <s v="RHS2"/>
        <s v="RHS3"/>
        <s v="RHS28"/>
        <s v="RHS9"/>
        <s v="RHS10"/>
        <s v="RHS27"/>
        <s v="RHS8"/>
        <s v="C51"/>
        <s v="C55"/>
        <s v="F156"/>
        <s v="T21"/>
        <s v="T27"/>
        <s v="W126"/>
        <s v="C116"/>
        <s v="C606"/>
        <s v="H183"/>
        <s v="T28"/>
        <s v="C504"/>
        <s v="C505"/>
        <s v="C514"/>
        <s v="RHS18"/>
        <s v="RHS23"/>
        <s v="RHS24"/>
        <s v="S256"/>
        <s v="RHS22"/>
        <s v="RHS19"/>
        <s v="C506"/>
        <s v="C507"/>
        <s v="C508"/>
        <s v="C509"/>
        <s v="C510"/>
        <s v="C511"/>
        <s v="C512"/>
        <s v="C513"/>
        <s v="C523"/>
        <s v="RHS20"/>
        <s v="RHS21"/>
        <s v="RHS26"/>
        <s v="T19"/>
        <s v="T60"/>
        <s v="T61"/>
        <s v="T64"/>
        <s v="T65"/>
        <s v="T66"/>
        <s v="T67"/>
        <s v="T68"/>
        <s v="T69"/>
        <s v="C515"/>
        <s v="C516"/>
        <s v="C517"/>
        <s v="C518"/>
        <s v="C519"/>
        <s v="C520"/>
        <s v="C521"/>
        <s v="C522"/>
        <s v="C524"/>
        <s v="RHS16"/>
        <s v="RHS29"/>
        <s v="RHS31"/>
        <s v="C675"/>
        <s v="C678"/>
        <s v="RHS25"/>
        <s v="T62"/>
        <s v="T63"/>
        <s v="C671"/>
        <s v="C674"/>
        <s v="RHS30"/>
        <s v="RHS17"/>
        <s v="B204"/>
        <s v="B206"/>
        <s v="B209"/>
        <s v="B210"/>
        <s v="RHS15"/>
        <s v="S272"/>
        <s v="B63"/>
        <s v="C503"/>
        <s v="RHS13"/>
        <s v="S258"/>
        <s v="C670"/>
        <s v="RHS14"/>
        <s v="B76"/>
        <s v="F161"/>
        <s v="F162"/>
        <s v="F163"/>
        <s v="F164"/>
        <s v="S14"/>
        <s v="S21"/>
        <s v="W124"/>
        <s v="B208"/>
        <s v="C110"/>
        <s v="C502"/>
        <s v="H185"/>
        <s v="S70"/>
        <s v="C85"/>
        <s v="H4"/>
      </sharedItems>
    </cacheField>
    <cacheField name="ASS" numFmtId="0">
      <sharedItems containsSemiMixedTypes="0" containsString="0" containsNumber="1" containsInteger="1" minValue="1" maxValue="7"/>
    </cacheField>
    <cacheField name="Q'ty" numFmtId="0">
      <sharedItems containsString="0" containsBlank="1" containsNumber="1" containsInteger="1" minValue="1" maxValue="42"/>
    </cacheField>
    <cacheField name="PM" numFmtId="0">
      <sharedItems containsSemiMixedTypes="0" containsString="0" containsNumber="1" containsInteger="1" minValue="0" maxValue="120"/>
    </cacheField>
    <cacheField name="Grade" numFmtId="0">
      <sharedItems/>
    </cacheField>
    <cacheField name="Name" numFmtId="0">
      <sharedItems containsBlank="1"/>
    </cacheField>
    <cacheField name="TYPE" numFmtId="0">
      <sharedItems containsBlank="1" count="4">
        <m/>
        <s v="Details"/>
        <s v="HR"/>
        <s v="BU"/>
      </sharedItems>
    </cacheField>
    <cacheField name="Profile" numFmtId="0">
      <sharedItems/>
    </cacheField>
    <cacheField name="Length(mm)" numFmtId="0">
      <sharedItems containsSemiMixedTypes="0" containsString="0" containsNumber="1" containsInteger="1" minValue="50" maxValue="11994"/>
    </cacheField>
    <cacheField name="unit weight(kg)" numFmtId="0">
      <sharedItems containsSemiMixedTypes="0" containsString="0" containsNumber="1" minValue="0.08" maxValue="329.69"/>
    </cacheField>
    <cacheField name="unit Area(m2)" numFmtId="0">
      <sharedItems containsSemiMixedTypes="0" containsString="0" containsNumber="1" minValue="0.01" maxValue="14.12"/>
    </cacheField>
    <cacheField name="T.weight(kg)" numFmtId="0">
      <sharedItems containsSemiMixedTypes="0" containsString="0" containsNumber="1" minValue="0" maxValue="803.65"/>
    </cacheField>
    <cacheField name="Note" numFmtId="0">
      <sharedItems containsBlank="1" count="2">
        <m/>
        <s v="Chấn"/>
      </sharedItems>
    </cacheField>
    <cacheField name="Assembly2" numFmtId="0">
      <sharedItems/>
    </cacheField>
    <cacheField name="Details Mạ Kẽm" numFmtId="0">
      <sharedItems containsBlank="1" count="2">
        <m/>
        <s v="Details Mạ Kẽ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11.659325462962" createdVersion="6" refreshedVersion="6" minRefreshableVersion="3" recordCount="141" xr:uid="{00000000-000A-0000-FFFF-FFFF03000000}">
  <cacheSource type="worksheet">
    <worksheetSource ref="A7:N810" sheet="BOM"/>
  </cacheSource>
  <cacheFields count="13">
    <cacheField name="No." numFmtId="0">
      <sharedItems containsString="0" containsBlank="1" containsNumber="1" containsInteger="1" minValue="1" maxValue="140"/>
    </cacheField>
    <cacheField name="Assembly" numFmtId="0">
      <sharedItems containsBlank="1"/>
    </cacheField>
    <cacheField name="Qty" numFmtId="0">
      <sharedItems containsString="0" containsBlank="1" containsNumber="1" containsInteger="1" minValue="1" maxValue="39"/>
    </cacheField>
    <cacheField name="Rev No" numFmtId="0">
      <sharedItems containsNonDate="0" containsString="0" containsBlank="1"/>
    </cacheField>
    <cacheField name="Length_x000a_(mm)" numFmtId="0">
      <sharedItems containsString="0" containsBlank="1" containsNumber="1" containsInteger="1" minValue="200" maxValue="11994"/>
    </cacheField>
    <cacheField name="Profile" numFmtId="0">
      <sharedItems containsBlank="1"/>
    </cacheField>
    <cacheField name="Name" numFmtId="0">
      <sharedItems containsBlank="1"/>
    </cacheField>
    <cacheField name="Area_x000a_(m2)" numFmtId="0">
      <sharedItems containsString="0" containsBlank="1" containsNumber="1" minValue="0.48" maxValue="97.62"/>
    </cacheField>
    <cacheField name="Unit weight_x000a_(Kg)" numFmtId="0">
      <sharedItems containsString="0" containsBlank="1" containsNumber="1" minValue="4.08" maxValue="416.86"/>
    </cacheField>
    <cacheField name="Total weight_x000a_(Kg)" numFmtId="43">
      <sharedItems containsString="0" containsBlank="1" containsNumber="1" minValue="15.01" maxValue="1928.7"/>
    </cacheField>
    <cacheField name="PAINT SYS" numFmtId="0">
      <sharedItems containsBlank="1"/>
    </cacheField>
    <cacheField name="Type" numFmtId="0">
      <sharedItems containsBlank="1" count="4">
        <s v="Cầu thang"/>
        <s v="SD"/>
        <s v="PEB"/>
        <m/>
      </sharedItems>
    </cacheField>
    <cacheField name="Nhà thầu gia công" numFmtId="0">
      <sharedItems containsBlank="1" count="8">
        <s v="TVB"/>
        <s v="Mr Tan"/>
        <s v="DTD"/>
        <s v="NNP"/>
        <s v="NTQ"/>
        <s v="SB"/>
        <s v="DCF-DT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8"/>
    <s v="BE-51"/>
    <n v="1"/>
    <m/>
    <n v="4556"/>
    <x v="0"/>
    <s v="CANOPY"/>
    <n v="6.31"/>
    <n v="185.82"/>
    <n v="185.82"/>
    <m/>
    <s v="PEB"/>
  </r>
  <r>
    <n v="9"/>
    <s v="BE-52"/>
    <n v="1"/>
    <m/>
    <n v="4556"/>
    <x v="0"/>
    <s v="CANOPY"/>
    <n v="6.29"/>
    <n v="185.41"/>
    <n v="185.41"/>
    <m/>
    <s v="PEB"/>
  </r>
  <r>
    <n v="10"/>
    <s v="BE-53"/>
    <n v="1"/>
    <m/>
    <n v="4556"/>
    <x v="0"/>
    <s v="CANOPY"/>
    <n v="6.29"/>
    <n v="185.41"/>
    <n v="185.41"/>
    <m/>
    <s v="PEB"/>
  </r>
  <r>
    <n v="11"/>
    <s v="BE-55"/>
    <n v="1"/>
    <m/>
    <n v="2850"/>
    <x v="1"/>
    <s v="BEAM"/>
    <n v="4.0599999999999996"/>
    <n v="99.9"/>
    <n v="99.9"/>
    <m/>
    <s v="PEB"/>
  </r>
  <r>
    <n v="12"/>
    <s v="BE-56"/>
    <n v="2"/>
    <m/>
    <n v="3856"/>
    <x v="0"/>
    <s v="CANOPY"/>
    <n v="10.41"/>
    <n v="154.37"/>
    <n v="308.75"/>
    <m/>
    <s v="PEB"/>
  </r>
  <r>
    <n v="13"/>
    <s v="BE-57"/>
    <n v="5"/>
    <m/>
    <n v="1395"/>
    <x v="2"/>
    <s v="BEAM"/>
    <n v="6.07"/>
    <n v="42.82"/>
    <n v="214.09"/>
    <m/>
    <s v="PEB"/>
  </r>
  <r>
    <n v="14"/>
    <s v="BE-514"/>
    <n v="4"/>
    <m/>
    <n v="3050"/>
    <x v="1"/>
    <s v="BEAM"/>
    <n v="17.2"/>
    <n v="105.44"/>
    <n v="421.76"/>
    <m/>
    <s v="PEB"/>
  </r>
  <r>
    <n v="15"/>
    <s v="BE-515"/>
    <n v="4"/>
    <m/>
    <n v="2850"/>
    <x v="1"/>
    <s v="BEAM"/>
    <n v="16.25"/>
    <n v="99.9"/>
    <n v="399.61"/>
    <m/>
    <s v="PEB"/>
  </r>
  <r>
    <n v="16"/>
    <s v="BE-516"/>
    <n v="2"/>
    <m/>
    <n v="3856"/>
    <x v="2"/>
    <s v="BEAM"/>
    <n v="6.71"/>
    <n v="118.35"/>
    <n v="236.71"/>
    <m/>
    <s v="PEB"/>
  </r>
  <r>
    <n v="17"/>
    <s v="BE-517"/>
    <n v="1"/>
    <m/>
    <n v="2850"/>
    <x v="1"/>
    <s v="BEAM"/>
    <n v="3.81"/>
    <n v="92.76"/>
    <n v="92.76"/>
    <m/>
    <s v="PEB"/>
  </r>
  <r>
    <n v="20"/>
    <s v="BE-520"/>
    <n v="1"/>
    <m/>
    <n v="2650"/>
    <x v="1"/>
    <s v="BEAM"/>
    <n v="3.78"/>
    <n v="93.43"/>
    <n v="93.43"/>
    <m/>
    <s v="PEB"/>
  </r>
  <r>
    <n v="21"/>
    <s v="BE-521"/>
    <n v="1"/>
    <m/>
    <n v="2650"/>
    <x v="1"/>
    <s v="BEAM"/>
    <n v="3.53"/>
    <n v="86.29"/>
    <n v="86.29"/>
    <m/>
    <s v="PEB"/>
  </r>
  <r>
    <n v="24"/>
    <s v="BE-524"/>
    <n v="1"/>
    <m/>
    <n v="1789"/>
    <x v="2"/>
    <s v="BEAM"/>
    <n v="1.56"/>
    <n v="54.68"/>
    <n v="54.68"/>
    <m/>
    <s v="PEB"/>
  </r>
  <r>
    <n v="25"/>
    <s v="BE-526"/>
    <n v="1"/>
    <m/>
    <n v="1814"/>
    <x v="2"/>
    <s v="BEAM"/>
    <n v="1.58"/>
    <n v="55.44"/>
    <n v="55.44"/>
    <m/>
    <s v="PEB"/>
  </r>
  <r>
    <n v="26"/>
    <s v="BE-527"/>
    <n v="2"/>
    <m/>
    <n v="3241"/>
    <x v="2"/>
    <s v="BEAM"/>
    <n v="5.64"/>
    <n v="99.48"/>
    <n v="198.96"/>
    <m/>
    <s v="PEB"/>
  </r>
  <r>
    <n v="27"/>
    <s v="BE-530"/>
    <n v="2"/>
    <m/>
    <n v="3856"/>
    <x v="2"/>
    <s v="BEAM"/>
    <n v="6.71"/>
    <n v="118.35"/>
    <n v="236.71"/>
    <m/>
    <s v="PEB"/>
  </r>
  <r>
    <n v="28"/>
    <s v="BE-531"/>
    <n v="4"/>
    <m/>
    <n v="3241"/>
    <x v="2"/>
    <s v="BEAM"/>
    <n v="11.28"/>
    <n v="99.48"/>
    <n v="397.91"/>
    <m/>
    <s v="PEB"/>
  </r>
  <r>
    <n v="29"/>
    <s v="BE-532"/>
    <n v="2"/>
    <m/>
    <n v="3246"/>
    <x v="2"/>
    <s v="BEAM"/>
    <n v="5.65"/>
    <n v="99.63"/>
    <n v="199.26"/>
    <m/>
    <s v="PEB"/>
  </r>
  <r>
    <n v="30"/>
    <s v="BE-533"/>
    <n v="5"/>
    <m/>
    <n v="1230"/>
    <x v="2"/>
    <s v="BEAM"/>
    <n v="5.35"/>
    <n v="37.75"/>
    <n v="188.77"/>
    <m/>
    <s v="PEB"/>
  </r>
  <r>
    <n v="32"/>
    <s v="BE-535"/>
    <n v="1"/>
    <m/>
    <n v="2890"/>
    <x v="2"/>
    <s v="BEAM"/>
    <n v="2.5099999999999998"/>
    <n v="88.7"/>
    <n v="88.7"/>
    <m/>
    <s v="PEB"/>
  </r>
  <r>
    <n v="33"/>
    <s v="BE-536"/>
    <n v="1"/>
    <m/>
    <n v="1730"/>
    <x v="2"/>
    <s v="BEAM"/>
    <n v="1.51"/>
    <n v="53.1"/>
    <n v="53.1"/>
    <m/>
    <s v="PEB"/>
  </r>
  <r>
    <n v="34"/>
    <s v="BE-537"/>
    <n v="2"/>
    <m/>
    <n v="1930"/>
    <x v="2"/>
    <s v="BEAM"/>
    <n v="3.36"/>
    <n v="59.24"/>
    <n v="118.48"/>
    <m/>
    <s v="PEB"/>
  </r>
  <r>
    <n v="35"/>
    <s v="BE-538"/>
    <n v="1"/>
    <m/>
    <n v="1980"/>
    <x v="2"/>
    <s v="BEAM"/>
    <n v="1.72"/>
    <n v="60.77"/>
    <n v="60.77"/>
    <m/>
    <s v="PEB"/>
  </r>
  <r>
    <n v="36"/>
    <s v="BE-539"/>
    <n v="1"/>
    <m/>
    <n v="1880"/>
    <x v="2"/>
    <s v="BEAM"/>
    <n v="1.64"/>
    <n v="57.7"/>
    <n v="57.7"/>
    <m/>
    <s v="PEB"/>
  </r>
  <r>
    <n v="37"/>
    <s v="BE-540"/>
    <n v="4"/>
    <m/>
    <n v="3246"/>
    <x v="2"/>
    <s v="BEAM"/>
    <n v="11.3"/>
    <n v="99.63"/>
    <n v="398.52"/>
    <m/>
    <s v="PEB"/>
  </r>
  <r>
    <n v="38"/>
    <s v="CA-52"/>
    <n v="1"/>
    <m/>
    <n v="4505"/>
    <x v="0"/>
    <s v="CANOPY"/>
    <n v="7.05"/>
    <n v="206.79"/>
    <n v="206.79"/>
    <m/>
    <s v="PEB"/>
  </r>
  <r>
    <n v="39"/>
    <s v="CA-53"/>
    <n v="1"/>
    <m/>
    <n v="4505"/>
    <x v="0"/>
    <s v="CANOPY"/>
    <n v="7"/>
    <n v="205.8"/>
    <n v="205.8"/>
    <m/>
    <s v="PEB"/>
  </r>
  <r>
    <n v="40"/>
    <s v="CA-54"/>
    <n v="1"/>
    <m/>
    <n v="4505"/>
    <x v="0"/>
    <s v="CANOPY"/>
    <n v="7"/>
    <n v="205.8"/>
    <n v="205.8"/>
    <m/>
    <s v="PEB"/>
  </r>
  <r>
    <n v="41"/>
    <s v="CA-55"/>
    <n v="1"/>
    <m/>
    <n v="4505"/>
    <x v="0"/>
    <s v="CANOPY"/>
    <n v="6.97"/>
    <n v="205.05"/>
    <n v="205.05"/>
    <m/>
    <s v="PEB"/>
  </r>
  <r>
    <n v="42"/>
    <s v="CA-56"/>
    <n v="1"/>
    <m/>
    <n v="5036"/>
    <x v="0"/>
    <s v="CANOPY"/>
    <n v="7.76"/>
    <n v="229.52"/>
    <n v="229.52"/>
    <m/>
    <s v="PEB"/>
  </r>
  <r>
    <n v="43"/>
    <s v="CA-57"/>
    <n v="1"/>
    <m/>
    <n v="2014"/>
    <x v="2"/>
    <s v="CANOPY"/>
    <n v="2.0699999999999998"/>
    <n v="70.680000000000007"/>
    <n v="70.680000000000007"/>
    <m/>
    <s v="PEB"/>
  </r>
  <r>
    <n v="44"/>
    <s v="CA-58"/>
    <n v="1"/>
    <m/>
    <n v="2014"/>
    <x v="2"/>
    <s v="CANOPY"/>
    <n v="2.0699999999999998"/>
    <n v="70.680000000000007"/>
    <n v="70.680000000000007"/>
    <m/>
    <s v="PEB"/>
  </r>
  <r>
    <n v="45"/>
    <s v="CA-59"/>
    <n v="1"/>
    <m/>
    <n v="4505"/>
    <x v="0"/>
    <s v="CANOPY"/>
    <n v="6.97"/>
    <n v="205.05"/>
    <n v="205.05"/>
    <m/>
    <s v="PEB"/>
  </r>
  <r>
    <n v="46"/>
    <s v="CA-510"/>
    <n v="1"/>
    <m/>
    <n v="2014"/>
    <x v="2"/>
    <s v="CANOPY"/>
    <n v="2.0699999999999998"/>
    <n v="70.680000000000007"/>
    <n v="70.680000000000007"/>
    <m/>
    <s v="PEB"/>
  </r>
  <r>
    <n v="47"/>
    <s v="CA-511"/>
    <n v="1"/>
    <m/>
    <n v="2014"/>
    <x v="2"/>
    <s v="CANOPY"/>
    <n v="2.0699999999999998"/>
    <n v="70.680000000000007"/>
    <n v="70.680000000000007"/>
    <m/>
    <s v="PEB"/>
  </r>
  <r>
    <n v="48"/>
    <s v="CA-512"/>
    <n v="1"/>
    <m/>
    <n v="2014"/>
    <x v="2"/>
    <s v="CANOPY"/>
    <n v="2.09"/>
    <n v="71.25"/>
    <n v="71.25"/>
    <m/>
    <s v="PEB"/>
  </r>
  <r>
    <n v="49"/>
    <s v="CA-532"/>
    <n v="3"/>
    <m/>
    <n v="2014"/>
    <x v="2"/>
    <s v="CANOPY"/>
    <n v="6.27"/>
    <n v="71.13"/>
    <n v="213.4"/>
    <m/>
    <s v="PEB"/>
  </r>
  <r>
    <n v="50"/>
    <s v="CA-538"/>
    <n v="4"/>
    <m/>
    <n v="2014"/>
    <x v="2"/>
    <s v="CANOPY"/>
    <n v="8.35"/>
    <n v="71.13"/>
    <n v="284.52999999999997"/>
    <m/>
    <s v="PEB"/>
  </r>
  <r>
    <n v="51"/>
    <s v="CA-539"/>
    <n v="1"/>
    <m/>
    <n v="5036"/>
    <x v="0"/>
    <s v="CANOPY"/>
    <n v="7.76"/>
    <n v="229.52"/>
    <n v="229.52"/>
    <m/>
    <s v="PEB"/>
  </r>
  <r>
    <n v="52"/>
    <s v="CA-541"/>
    <n v="3"/>
    <m/>
    <n v="5036"/>
    <x v="0"/>
    <s v="CANOPY"/>
    <n v="23.45"/>
    <n v="230.88"/>
    <n v="692.65"/>
    <m/>
    <s v="PEB"/>
  </r>
  <r>
    <n v="57"/>
    <s v="HP-51"/>
    <n v="5"/>
    <m/>
    <n v="2414"/>
    <x v="3"/>
    <s v="PIPE_BRACE"/>
    <n v="3.23"/>
    <n v="13.51"/>
    <n v="67.55"/>
    <m/>
    <s v="PEB"/>
  </r>
  <r>
    <n v="58"/>
    <s v="HP-53"/>
    <n v="5"/>
    <m/>
    <n v="2462"/>
    <x v="3"/>
    <s v="PIPE_BRACE"/>
    <n v="3.29"/>
    <n v="13.68"/>
    <n v="68.400000000000006"/>
    <m/>
    <s v="PEB"/>
  </r>
  <r>
    <n v="65"/>
    <s v="ST-57"/>
    <n v="2"/>
    <m/>
    <n v="2890"/>
    <x v="4"/>
    <s v="STRINGER"/>
    <n v="5.7"/>
    <n v="64.67"/>
    <n v="129.35"/>
    <m/>
    <s v="PEB"/>
  </r>
  <r>
    <n v="68"/>
    <s v="ST-510"/>
    <n v="2"/>
    <m/>
    <n v="1880"/>
    <x v="4"/>
    <s v="STRINGER"/>
    <n v="3.69"/>
    <n v="41.97"/>
    <n v="83.94"/>
    <m/>
    <s v="PEB"/>
  </r>
  <r>
    <n v="69"/>
    <s v="ST-511"/>
    <n v="2"/>
    <m/>
    <n v="1730"/>
    <x v="4"/>
    <s v="STRINGER"/>
    <n v="3.4"/>
    <n v="38.57"/>
    <n v="77.14"/>
    <m/>
    <s v="PEB"/>
  </r>
  <r>
    <n v="70"/>
    <s v="ST-512"/>
    <n v="2"/>
    <m/>
    <n v="1930"/>
    <x v="4"/>
    <s v="STRINGER"/>
    <n v="3.78"/>
    <n v="42.98"/>
    <n v="85.96"/>
    <m/>
    <s v="PEB"/>
  </r>
  <r>
    <n v="71"/>
    <s v="ST-513"/>
    <n v="2"/>
    <m/>
    <n v="1930"/>
    <x v="4"/>
    <s v="STRINGER"/>
    <n v="3.79"/>
    <n v="43.07"/>
    <n v="86.15"/>
    <m/>
    <s v="PEB"/>
  </r>
  <r>
    <n v="74"/>
    <s v="ST-516"/>
    <n v="2"/>
    <m/>
    <n v="1980"/>
    <x v="4"/>
    <s v="STRINGER"/>
    <n v="3.89"/>
    <n v="44.18"/>
    <n v="88.35"/>
    <m/>
    <s v="PEB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3">
  <r>
    <s v="BA-51"/>
    <x v="0"/>
    <n v="1"/>
    <m/>
    <n v="0"/>
    <s v=" "/>
    <s v="STEP"/>
    <s v=" "/>
    <n v="303"/>
    <n v="48.55"/>
    <n v="0"/>
    <s v="PEB"/>
    <x v="0"/>
    <x v="0"/>
  </r>
  <r>
    <s v="BA-51"/>
    <x v="1"/>
    <n v="1"/>
    <n v="2"/>
    <n v="2"/>
    <s v="A572 GRADE 50"/>
    <m/>
    <s v="PLT4*44"/>
    <n v="255"/>
    <n v="0.35"/>
    <n v="0.7"/>
    <s v="PEB"/>
    <x v="0"/>
    <x v="1"/>
  </r>
  <r>
    <s v="BA-51"/>
    <x v="2"/>
    <n v="1"/>
    <n v="4"/>
    <n v="4"/>
    <s v="A572 GRADE 50"/>
    <m/>
    <s v="PLT4*44"/>
    <n v="255"/>
    <n v="0.35"/>
    <n v="1.4"/>
    <s v="PEB"/>
    <x v="0"/>
    <x v="1"/>
  </r>
  <r>
    <s v="BA-51"/>
    <x v="3"/>
    <n v="1"/>
    <n v="4"/>
    <n v="4"/>
    <s v="A572 GRADE 50"/>
    <m/>
    <s v="PLT4*44"/>
    <n v="490"/>
    <n v="0.68"/>
    <n v="2.72"/>
    <s v="PEB"/>
    <x v="0"/>
    <x v="1"/>
  </r>
  <r>
    <s v="BA-51"/>
    <x v="4"/>
    <n v="1"/>
    <n v="1"/>
    <n v="1"/>
    <s v="A572 GRADE 50"/>
    <m/>
    <s v="PLT4*44"/>
    <n v="484"/>
    <n v="0.67"/>
    <n v="0.67"/>
    <s v="PEB"/>
    <x v="0"/>
    <x v="1"/>
  </r>
  <r>
    <s v="BA-51"/>
    <x v="5"/>
    <n v="1"/>
    <n v="2"/>
    <n v="2"/>
    <s v="A572 GRADE 50"/>
    <m/>
    <s v="PLT4*44"/>
    <n v="2468"/>
    <n v="3.41"/>
    <n v="6.82"/>
    <s v="PEB"/>
    <x v="0"/>
    <x v="1"/>
  </r>
  <r>
    <s v="BA-51"/>
    <x v="6"/>
    <n v="1"/>
    <n v="1"/>
    <n v="1"/>
    <s v="A572 GRADE 50"/>
    <m/>
    <s v="PLT6*75"/>
    <n v="287"/>
    <n v="1.02"/>
    <n v="1.02"/>
    <s v="PEB"/>
    <x v="0"/>
    <x v="1"/>
  </r>
  <r>
    <s v="BA-51"/>
    <x v="7"/>
    <n v="1"/>
    <n v="1"/>
    <n v="1"/>
    <s v="A572 GRADE 50"/>
    <m/>
    <s v="PLT6*2468"/>
    <n v="303"/>
    <n v="35.22"/>
    <n v="35.22"/>
    <s v="PEB"/>
    <x v="0"/>
    <x v="1"/>
  </r>
  <r>
    <s v="BA-52"/>
    <x v="0"/>
    <n v="38"/>
    <m/>
    <n v="0"/>
    <s v=" "/>
    <s v="STEP"/>
    <s v=" "/>
    <n v="303"/>
    <n v="48.46"/>
    <n v="0"/>
    <s v="PEB"/>
    <x v="0"/>
    <x v="0"/>
  </r>
  <r>
    <s v="BA-52"/>
    <x v="1"/>
    <n v="38"/>
    <n v="2"/>
    <n v="76"/>
    <s v="A572 GRADE 50"/>
    <m/>
    <s v="PLT4*44"/>
    <n v="255"/>
    <n v="0.35"/>
    <n v="26.599999999999998"/>
    <s v="PEB"/>
    <x v="0"/>
    <x v="1"/>
  </r>
  <r>
    <s v="BA-52"/>
    <x v="2"/>
    <n v="38"/>
    <n v="4"/>
    <n v="152"/>
    <s v="A572 GRADE 50"/>
    <m/>
    <s v="PLT4*44"/>
    <n v="255"/>
    <n v="0.35"/>
    <n v="53.199999999999996"/>
    <s v="PEB"/>
    <x v="0"/>
    <x v="1"/>
  </r>
  <r>
    <s v="BA-52"/>
    <x v="3"/>
    <n v="38"/>
    <n v="4"/>
    <n v="152"/>
    <s v="A572 GRADE 50"/>
    <m/>
    <s v="PLT4*44"/>
    <n v="490"/>
    <n v="0.68"/>
    <n v="103.36000000000001"/>
    <s v="PEB"/>
    <x v="0"/>
    <x v="1"/>
  </r>
  <r>
    <s v="BA-52"/>
    <x v="4"/>
    <n v="38"/>
    <n v="1"/>
    <n v="38"/>
    <s v="A572 GRADE 50"/>
    <m/>
    <s v="PLT4*44"/>
    <n v="484"/>
    <n v="0.67"/>
    <n v="25.46"/>
    <s v="PEB"/>
    <x v="0"/>
    <x v="1"/>
  </r>
  <r>
    <s v="BA-52"/>
    <x v="5"/>
    <n v="38"/>
    <n v="2"/>
    <n v="76"/>
    <s v="A572 GRADE 50"/>
    <m/>
    <s v="PLT4*44"/>
    <n v="2468"/>
    <n v="3.41"/>
    <n v="259.16000000000003"/>
    <s v="PEB"/>
    <x v="0"/>
    <x v="1"/>
  </r>
  <r>
    <s v="BA-52"/>
    <x v="8"/>
    <n v="38"/>
    <n v="1"/>
    <n v="38"/>
    <s v="A572 GRADE 50"/>
    <m/>
    <s v="PLT6*75"/>
    <n v="263"/>
    <n v="0.93"/>
    <n v="35.340000000000003"/>
    <s v="PEB"/>
    <x v="0"/>
    <x v="1"/>
  </r>
  <r>
    <s v="BA-52"/>
    <x v="7"/>
    <n v="38"/>
    <n v="1"/>
    <n v="38"/>
    <s v="A572 GRADE 50"/>
    <m/>
    <s v="PLT6*2468"/>
    <n v="303"/>
    <n v="35.22"/>
    <n v="1338.36"/>
    <s v="PEB"/>
    <x v="0"/>
    <x v="1"/>
  </r>
  <r>
    <s v="BA-53"/>
    <x v="0"/>
    <n v="39"/>
    <m/>
    <n v="0"/>
    <s v=" "/>
    <s v="STEP"/>
    <s v=" "/>
    <n v="280"/>
    <n v="49.45"/>
    <n v="0"/>
    <s v="PEB"/>
    <x v="0"/>
    <x v="0"/>
  </r>
  <r>
    <s v="BA-53"/>
    <x v="9"/>
    <n v="39"/>
    <n v="2"/>
    <n v="78"/>
    <s v="A572 GRADE 50"/>
    <m/>
    <s v="PLT4*44"/>
    <n v="272"/>
    <n v="0.38"/>
    <n v="29.64"/>
    <s v="PEB"/>
    <x v="0"/>
    <x v="1"/>
  </r>
  <r>
    <s v="BA-53"/>
    <x v="10"/>
    <n v="39"/>
    <n v="4"/>
    <n v="156"/>
    <s v="A572 GRADE 50"/>
    <m/>
    <s v="PLT4*44"/>
    <n v="272"/>
    <n v="0.38"/>
    <n v="59.28"/>
    <s v="PEB"/>
    <x v="0"/>
    <x v="1"/>
  </r>
  <r>
    <s v="BA-53"/>
    <x v="11"/>
    <n v="39"/>
    <n v="4"/>
    <n v="156"/>
    <s v="A572 GRADE 50"/>
    <m/>
    <s v="PLT4*44"/>
    <n v="532"/>
    <n v="0.74"/>
    <n v="115.44"/>
    <s v="PEB"/>
    <x v="0"/>
    <x v="1"/>
  </r>
  <r>
    <s v="BA-53"/>
    <x v="12"/>
    <n v="39"/>
    <n v="1"/>
    <n v="39"/>
    <s v="A572 GRADE 50"/>
    <m/>
    <s v="PLT4*44"/>
    <n v="516"/>
    <n v="0.71"/>
    <n v="27.689999999999998"/>
    <s v="PEB"/>
    <x v="0"/>
    <x v="1"/>
  </r>
  <r>
    <s v="BA-53"/>
    <x v="13"/>
    <n v="39"/>
    <n v="2"/>
    <n v="78"/>
    <s v="A572 GRADE 50"/>
    <m/>
    <s v="PLT4*44"/>
    <n v="2668"/>
    <n v="3.69"/>
    <n v="287.82"/>
    <s v="PEB"/>
    <x v="0"/>
    <x v="1"/>
  </r>
  <r>
    <s v="BA-53"/>
    <x v="14"/>
    <n v="39"/>
    <n v="1"/>
    <n v="39"/>
    <s v="A572 GRADE 50"/>
    <m/>
    <s v="PLT6*75"/>
    <n v="280"/>
    <n v="0.99"/>
    <n v="38.61"/>
    <s v="PEB"/>
    <x v="0"/>
    <x v="1"/>
  </r>
  <r>
    <s v="BA-53"/>
    <x v="15"/>
    <n v="39"/>
    <n v="1"/>
    <n v="39"/>
    <s v="A572 GRADE 50"/>
    <m/>
    <s v="PLT6*2668"/>
    <n v="280"/>
    <n v="35.18"/>
    <n v="1372.02"/>
    <s v="PEB"/>
    <x v="0"/>
    <x v="1"/>
  </r>
  <r>
    <s v="BA-54"/>
    <x v="0"/>
    <n v="2"/>
    <m/>
    <n v="0"/>
    <s v=" "/>
    <s v="STEP"/>
    <s v=" "/>
    <n v="2516"/>
    <n v="292.42"/>
    <n v="0"/>
    <s v="SD"/>
    <x v="1"/>
    <x v="0"/>
  </r>
  <r>
    <s v="BA-54"/>
    <x v="16"/>
    <n v="2"/>
    <n v="1"/>
    <n v="2"/>
    <s v="A572 GRADE 50"/>
    <m/>
    <s v="PLT6*2468"/>
    <n v="2516"/>
    <n v="292.42"/>
    <n v="584.84"/>
    <s v="SD"/>
    <x v="1"/>
    <x v="1"/>
  </r>
  <r>
    <s v="BA-55"/>
    <x v="0"/>
    <n v="1"/>
    <m/>
    <n v="0"/>
    <s v=" "/>
    <s v="STEP"/>
    <s v=" "/>
    <n v="3276"/>
    <n v="416.86"/>
    <n v="0"/>
    <s v="SD"/>
    <x v="1"/>
    <x v="0"/>
  </r>
  <r>
    <s v="BA-55"/>
    <x v="17"/>
    <n v="1"/>
    <n v="1"/>
    <n v="1"/>
    <s v="A572 GRADE 50"/>
    <m/>
    <s v="PLT6*2702"/>
    <n v="3276"/>
    <n v="416.86"/>
    <n v="416.86"/>
    <s v="SD"/>
    <x v="1"/>
    <x v="1"/>
  </r>
  <r>
    <s v="BA-56"/>
    <x v="0"/>
    <n v="2"/>
    <m/>
    <n v="0"/>
    <s v=" "/>
    <s v="STEP"/>
    <s v=" "/>
    <n v="2500"/>
    <n v="314.16000000000003"/>
    <n v="0"/>
    <s v="SD"/>
    <x v="1"/>
    <x v="0"/>
  </r>
  <r>
    <s v="BA-56"/>
    <x v="18"/>
    <n v="2"/>
    <n v="1"/>
    <n v="2"/>
    <s v="A572 GRADE 50"/>
    <m/>
    <s v="PLT6*2668"/>
    <n v="2500"/>
    <n v="314.16000000000003"/>
    <n v="628.32000000000005"/>
    <s v="SD"/>
    <x v="1"/>
    <x v="1"/>
  </r>
  <r>
    <s v="BA-57"/>
    <x v="0"/>
    <n v="1"/>
    <m/>
    <n v="0"/>
    <s v=" "/>
    <s v="STEP"/>
    <s v=" "/>
    <n v="2491"/>
    <n v="312.97000000000003"/>
    <n v="0"/>
    <s v="SD"/>
    <x v="1"/>
    <x v="0"/>
  </r>
  <r>
    <s v="BA-57"/>
    <x v="19"/>
    <n v="1"/>
    <n v="1"/>
    <n v="1"/>
    <s v="A572 GRADE 50"/>
    <m/>
    <s v="PLT6*2668"/>
    <n v="2491"/>
    <n v="312.97000000000003"/>
    <n v="312.97000000000003"/>
    <s v="SD"/>
    <x v="1"/>
    <x v="1"/>
  </r>
  <r>
    <s v="BE-51"/>
    <x v="0"/>
    <n v="1"/>
    <m/>
    <n v="0"/>
    <s v=" "/>
    <s v="CANOPY"/>
    <s v=" "/>
    <n v="4556"/>
    <n v="185.82"/>
    <n v="0"/>
    <s v="PEB"/>
    <x v="2"/>
    <x v="0"/>
  </r>
  <r>
    <s v="BE-51"/>
    <x v="20"/>
    <n v="1"/>
    <n v="1"/>
    <n v="1"/>
    <s v="A572 GRADE 50"/>
    <m/>
    <s v="PL6*164"/>
    <n v="328"/>
    <n v="1.71"/>
    <n v="1.71"/>
    <s v="PEB"/>
    <x v="2"/>
    <x v="1"/>
  </r>
  <r>
    <s v="BE-51"/>
    <x v="21"/>
    <n v="1"/>
    <n v="1"/>
    <n v="1"/>
    <s v="A572 GRADE 50"/>
    <m/>
    <s v="PL6*164"/>
    <n v="328"/>
    <n v="1.71"/>
    <n v="1.71"/>
    <s v="PEB"/>
    <x v="2"/>
    <x v="1"/>
  </r>
  <r>
    <s v="BE-51"/>
    <x v="22"/>
    <n v="1"/>
    <n v="1"/>
    <n v="1"/>
    <s v="A992 GRADE 50"/>
    <m/>
    <s v="H-346X174X6X9"/>
    <n v="4556"/>
    <n v="182.4"/>
    <n v="182.4"/>
    <s v="PEB"/>
    <x v="2"/>
    <x v="2"/>
  </r>
  <r>
    <s v="BE-52"/>
    <x v="0"/>
    <n v="1"/>
    <m/>
    <n v="0"/>
    <s v=" "/>
    <s v="CANOPY"/>
    <s v=" "/>
    <n v="4556"/>
    <n v="185.41"/>
    <n v="0"/>
    <s v="PEB"/>
    <x v="3"/>
    <x v="0"/>
  </r>
  <r>
    <s v="BE-52"/>
    <x v="20"/>
    <n v="1"/>
    <n v="1"/>
    <n v="1"/>
    <s v="A572 GRADE 50"/>
    <m/>
    <s v="PL6*164"/>
    <n v="328"/>
    <n v="1.71"/>
    <n v="1.71"/>
    <s v="PEB"/>
    <x v="3"/>
    <x v="1"/>
  </r>
  <r>
    <s v="BE-52"/>
    <x v="23"/>
    <n v="1"/>
    <n v="1"/>
    <n v="1"/>
    <s v="A992 GRADE 50"/>
    <m/>
    <s v="H-346X174X6X9"/>
    <n v="4556"/>
    <n v="182.4"/>
    <n v="182.4"/>
    <s v="PEB"/>
    <x v="3"/>
    <x v="2"/>
  </r>
  <r>
    <s v="BE-52"/>
    <x v="24"/>
    <n v="1"/>
    <n v="1"/>
    <n v="1"/>
    <s v="A572 GRADE 50"/>
    <m/>
    <s v="PL6*84"/>
    <n v="328"/>
    <n v="1.3"/>
    <n v="1.3"/>
    <s v="PEB"/>
    <x v="3"/>
    <x v="1"/>
  </r>
  <r>
    <s v="BE-53"/>
    <x v="0"/>
    <n v="1"/>
    <m/>
    <n v="0"/>
    <s v=" "/>
    <s v="CANOPY"/>
    <s v=" "/>
    <n v="4556"/>
    <n v="185.41"/>
    <n v="0"/>
    <s v="PEB"/>
    <x v="4"/>
    <x v="0"/>
  </r>
  <r>
    <s v="BE-53"/>
    <x v="21"/>
    <n v="1"/>
    <n v="1"/>
    <n v="1"/>
    <s v="A572 GRADE 50"/>
    <m/>
    <s v="PL6*164"/>
    <n v="328"/>
    <n v="1.71"/>
    <n v="1.71"/>
    <s v="PEB"/>
    <x v="4"/>
    <x v="1"/>
  </r>
  <r>
    <s v="BE-53"/>
    <x v="22"/>
    <n v="1"/>
    <n v="1"/>
    <n v="1"/>
    <s v="A992 GRADE 50"/>
    <m/>
    <s v="H-346X174X6X9"/>
    <n v="4556"/>
    <n v="182.4"/>
    <n v="182.4"/>
    <s v="PEB"/>
    <x v="4"/>
    <x v="2"/>
  </r>
  <r>
    <s v="BE-53"/>
    <x v="24"/>
    <n v="1"/>
    <n v="1"/>
    <n v="1"/>
    <s v="A572 GRADE 50"/>
    <m/>
    <s v="PL6*84"/>
    <n v="328"/>
    <n v="1.3"/>
    <n v="1.3"/>
    <s v="PEB"/>
    <x v="4"/>
    <x v="1"/>
  </r>
  <r>
    <s v="BE-55"/>
    <x v="0"/>
    <n v="1"/>
    <m/>
    <n v="0"/>
    <s v=" "/>
    <s v="BEAM"/>
    <s v=" "/>
    <n v="2850"/>
    <n v="99.9"/>
    <n v="0"/>
    <s v="PEB"/>
    <x v="4"/>
    <x v="0"/>
  </r>
  <r>
    <s v="BE-55"/>
    <x v="25"/>
    <n v="1"/>
    <n v="1"/>
    <n v="1"/>
    <s v="A572 GRADE 50"/>
    <m/>
    <s v="HI300-6-6*150"/>
    <n v="2838"/>
    <n v="78.599999999999994"/>
    <n v="78.599999999999994"/>
    <s v="PEB"/>
    <x v="4"/>
    <x v="2"/>
  </r>
  <r>
    <s v="BE-55"/>
    <x v="26"/>
    <n v="1"/>
    <n v="1"/>
    <n v="1"/>
    <s v="A572 GRADE 50"/>
    <m/>
    <s v="PL12*170"/>
    <n v="390"/>
    <n v="6.25"/>
    <n v="6.25"/>
    <s v="PEB"/>
    <x v="4"/>
    <x v="1"/>
  </r>
  <r>
    <s v="BE-55"/>
    <x v="27"/>
    <n v="1"/>
    <n v="4"/>
    <n v="4"/>
    <s v="A572 GRADE 50"/>
    <m/>
    <s v="PL8*152"/>
    <n v="286"/>
    <n v="2.62"/>
    <n v="10.48"/>
    <s v="PEB"/>
    <x v="4"/>
    <x v="1"/>
  </r>
  <r>
    <s v="BE-55"/>
    <x v="28"/>
    <n v="1"/>
    <n v="2"/>
    <n v="2"/>
    <s v="A572 GRADE 50"/>
    <m/>
    <s v="PL8*152"/>
    <n v="286"/>
    <n v="1.9"/>
    <n v="3.8"/>
    <s v="PEB"/>
    <x v="4"/>
    <x v="1"/>
  </r>
  <r>
    <s v="BE-55"/>
    <x v="29"/>
    <n v="1"/>
    <n v="4"/>
    <n v="4"/>
    <s v="A572 GRADE 50"/>
    <m/>
    <s v="PL6*82"/>
    <n v="100"/>
    <n v="0.19"/>
    <n v="0.76"/>
    <s v="PEB"/>
    <x v="4"/>
    <x v="1"/>
  </r>
  <r>
    <s v="BE-56"/>
    <x v="0"/>
    <n v="2"/>
    <m/>
    <n v="0"/>
    <s v=" "/>
    <s v="CANOPY"/>
    <s v=" "/>
    <n v="3856"/>
    <n v="154.37"/>
    <n v="0"/>
    <s v="PEB"/>
    <x v="2"/>
    <x v="0"/>
  </r>
  <r>
    <s v="BE-56"/>
    <x v="30"/>
    <n v="2"/>
    <n v="1"/>
    <n v="2"/>
    <s v="A992 GRADE 50"/>
    <m/>
    <s v="H-346X174X6X9"/>
    <n v="3856"/>
    <n v="154.37"/>
    <n v="308.74"/>
    <s v="PEB"/>
    <x v="2"/>
    <x v="2"/>
  </r>
  <r>
    <s v="BE-57"/>
    <x v="0"/>
    <n v="5"/>
    <m/>
    <n v="0"/>
    <s v=" "/>
    <s v="BEAM"/>
    <s v=" "/>
    <n v="1395"/>
    <n v="42.82"/>
    <n v="0"/>
    <s v="PEB"/>
    <x v="3"/>
    <x v="0"/>
  </r>
  <r>
    <s v="BE-57"/>
    <x v="31"/>
    <n v="5"/>
    <n v="1"/>
    <n v="5"/>
    <s v="A992 GRADE 50"/>
    <m/>
    <s v="H-150X150X7X10"/>
    <n v="1395"/>
    <n v="42.82"/>
    <n v="214.1"/>
    <s v="PEB"/>
    <x v="3"/>
    <x v="2"/>
  </r>
  <r>
    <s v="BE-514"/>
    <x v="0"/>
    <n v="4"/>
    <m/>
    <n v="0"/>
    <s v=" "/>
    <s v="BEAM"/>
    <s v=" "/>
    <n v="3050"/>
    <n v="105.44"/>
    <n v="0"/>
    <s v="PEB"/>
    <x v="3"/>
    <x v="0"/>
  </r>
  <r>
    <s v="BE-514"/>
    <x v="32"/>
    <n v="4"/>
    <n v="1"/>
    <n v="4"/>
    <s v="A572 GRADE 50"/>
    <m/>
    <s v="HI300-6-6*150"/>
    <n v="3038"/>
    <n v="84.14"/>
    <n v="336.56"/>
    <s v="PEB"/>
    <x v="3"/>
    <x v="2"/>
  </r>
  <r>
    <s v="BE-514"/>
    <x v="26"/>
    <n v="4"/>
    <n v="1"/>
    <n v="4"/>
    <s v="A572 GRADE 50"/>
    <m/>
    <s v="PL12*170"/>
    <n v="390"/>
    <n v="6.25"/>
    <n v="25"/>
    <s v="PEB"/>
    <x v="3"/>
    <x v="1"/>
  </r>
  <r>
    <s v="BE-514"/>
    <x v="27"/>
    <n v="4"/>
    <n v="4"/>
    <n v="16"/>
    <s v="A572 GRADE 50"/>
    <m/>
    <s v="PL8*152"/>
    <n v="286"/>
    <n v="2.62"/>
    <n v="41.92"/>
    <s v="PEB"/>
    <x v="3"/>
    <x v="1"/>
  </r>
  <r>
    <s v="BE-514"/>
    <x v="28"/>
    <n v="4"/>
    <n v="2"/>
    <n v="8"/>
    <s v="A572 GRADE 50"/>
    <m/>
    <s v="PL8*152"/>
    <n v="286"/>
    <n v="1.9"/>
    <n v="15.2"/>
    <s v="PEB"/>
    <x v="3"/>
    <x v="1"/>
  </r>
  <r>
    <s v="BE-514"/>
    <x v="29"/>
    <n v="4"/>
    <n v="4"/>
    <n v="16"/>
    <s v="A572 GRADE 50"/>
    <m/>
    <s v="PL6*82"/>
    <n v="100"/>
    <n v="0.19"/>
    <n v="3.04"/>
    <s v="PEB"/>
    <x v="3"/>
    <x v="1"/>
  </r>
  <r>
    <s v="BE-515"/>
    <x v="0"/>
    <n v="4"/>
    <m/>
    <n v="0"/>
    <s v=" "/>
    <s v="BEAM"/>
    <s v=" "/>
    <n v="2850"/>
    <n v="99.9"/>
    <n v="0"/>
    <s v="PEB"/>
    <x v="2"/>
    <x v="0"/>
  </r>
  <r>
    <s v="BE-515"/>
    <x v="25"/>
    <n v="4"/>
    <n v="1"/>
    <n v="4"/>
    <s v="A572 GRADE 50"/>
    <m/>
    <s v="HI300-6-6*150"/>
    <n v="2838"/>
    <n v="78.599999999999994"/>
    <n v="314.39999999999998"/>
    <s v="PEB"/>
    <x v="2"/>
    <x v="2"/>
  </r>
  <r>
    <s v="BE-515"/>
    <x v="26"/>
    <n v="4"/>
    <n v="1"/>
    <n v="4"/>
    <s v="A572 GRADE 50"/>
    <m/>
    <s v="PL12*170"/>
    <n v="390"/>
    <n v="6.25"/>
    <n v="25"/>
    <s v="PEB"/>
    <x v="2"/>
    <x v="1"/>
  </r>
  <r>
    <s v="BE-515"/>
    <x v="27"/>
    <n v="4"/>
    <n v="4"/>
    <n v="16"/>
    <s v="A572 GRADE 50"/>
    <m/>
    <s v="PL8*152"/>
    <n v="286"/>
    <n v="2.62"/>
    <n v="41.92"/>
    <s v="PEB"/>
    <x v="2"/>
    <x v="1"/>
  </r>
  <r>
    <s v="BE-515"/>
    <x v="28"/>
    <n v="4"/>
    <n v="2"/>
    <n v="8"/>
    <s v="A572 GRADE 50"/>
    <m/>
    <s v="PL8*152"/>
    <n v="286"/>
    <n v="1.9"/>
    <n v="15.2"/>
    <s v="PEB"/>
    <x v="2"/>
    <x v="1"/>
  </r>
  <r>
    <s v="BE-515"/>
    <x v="29"/>
    <n v="4"/>
    <n v="4"/>
    <n v="16"/>
    <s v="A572 GRADE 50"/>
    <m/>
    <s v="PL6*82"/>
    <n v="100"/>
    <n v="0.19"/>
    <n v="3.04"/>
    <s v="PEB"/>
    <x v="2"/>
    <x v="1"/>
  </r>
  <r>
    <s v="BE-516"/>
    <x v="0"/>
    <n v="2"/>
    <m/>
    <n v="0"/>
    <s v=" "/>
    <s v="BEAM"/>
    <s v=" "/>
    <n v="3856"/>
    <n v="118.35"/>
    <n v="0"/>
    <s v="PEB"/>
    <x v="2"/>
    <x v="0"/>
  </r>
  <r>
    <s v="BE-516"/>
    <x v="33"/>
    <n v="2"/>
    <n v="1"/>
    <n v="2"/>
    <s v="A992 GRADE 50"/>
    <m/>
    <s v="H-150X150X7X10"/>
    <n v="3856"/>
    <n v="118.35"/>
    <n v="236.7"/>
    <s v="PEB"/>
    <x v="2"/>
    <x v="2"/>
  </r>
  <r>
    <s v="BE-517"/>
    <x v="0"/>
    <n v="1"/>
    <m/>
    <n v="0"/>
    <s v=" "/>
    <s v="BEAM"/>
    <s v=" "/>
    <n v="2850"/>
    <n v="92.76"/>
    <n v="0"/>
    <s v="PEB"/>
    <x v="4"/>
    <x v="0"/>
  </r>
  <r>
    <s v="BE-517"/>
    <x v="25"/>
    <n v="1"/>
    <n v="1"/>
    <n v="1"/>
    <s v="A572 GRADE 50"/>
    <m/>
    <s v="HI300-6-6*150"/>
    <n v="2838"/>
    <n v="78.599999999999994"/>
    <n v="78.599999999999994"/>
    <s v="PEB"/>
    <x v="4"/>
    <x v="2"/>
  </r>
  <r>
    <s v="BE-517"/>
    <x v="26"/>
    <n v="1"/>
    <n v="1"/>
    <n v="1"/>
    <s v="A572 GRADE 50"/>
    <m/>
    <s v="PL12*170"/>
    <n v="390"/>
    <n v="6.25"/>
    <n v="6.25"/>
    <s v="PEB"/>
    <x v="4"/>
    <x v="1"/>
  </r>
  <r>
    <s v="BE-517"/>
    <x v="27"/>
    <n v="1"/>
    <n v="2"/>
    <n v="2"/>
    <s v="A572 GRADE 50"/>
    <m/>
    <s v="PL8*152"/>
    <n v="286"/>
    <n v="2.62"/>
    <n v="5.24"/>
    <s v="PEB"/>
    <x v="4"/>
    <x v="1"/>
  </r>
  <r>
    <s v="BE-517"/>
    <x v="28"/>
    <n v="1"/>
    <n v="1"/>
    <n v="1"/>
    <s v="A572 GRADE 50"/>
    <m/>
    <s v="PL8*152"/>
    <n v="286"/>
    <n v="1.9"/>
    <n v="1.9"/>
    <s v="PEB"/>
    <x v="4"/>
    <x v="1"/>
  </r>
  <r>
    <s v="BE-517"/>
    <x v="29"/>
    <n v="1"/>
    <n v="4"/>
    <n v="4"/>
    <s v="A572 GRADE 50"/>
    <m/>
    <s v="PL6*82"/>
    <n v="100"/>
    <n v="0.19"/>
    <n v="0.76"/>
    <s v="PEB"/>
    <x v="4"/>
    <x v="1"/>
  </r>
  <r>
    <s v="BE-518"/>
    <x v="0"/>
    <n v="1"/>
    <m/>
    <n v="0"/>
    <s v=" "/>
    <s v="BEAM"/>
    <s v=" "/>
    <n v="3830"/>
    <n v="159.4"/>
    <n v="0"/>
    <s v="Cầu thang"/>
    <x v="0"/>
    <x v="0"/>
  </r>
  <r>
    <s v="BE-518"/>
    <x v="34"/>
    <n v="1"/>
    <n v="1"/>
    <n v="1"/>
    <s v="A572 GRADE 50"/>
    <m/>
    <s v="PL12*150"/>
    <n v="440"/>
    <n v="6.22"/>
    <n v="6.22"/>
    <s v="Cầu thang"/>
    <x v="0"/>
    <x v="1"/>
  </r>
  <r>
    <s v="BE-518"/>
    <x v="35"/>
    <n v="1"/>
    <n v="1"/>
    <n v="1"/>
    <s v="A992 GRADE 50"/>
    <m/>
    <s v="H-150X150X7X10"/>
    <n v="201"/>
    <n v="3.85"/>
    <n v="3.85"/>
    <s v="Cầu thang"/>
    <x v="0"/>
    <x v="2"/>
  </r>
  <r>
    <s v="BE-518"/>
    <x v="36"/>
    <n v="1"/>
    <n v="1"/>
    <n v="1"/>
    <s v="A992 GRADE 50"/>
    <m/>
    <s v="H-150X150X7X10"/>
    <n v="3936"/>
    <n v="117.21"/>
    <n v="117.21"/>
    <s v="Cầu thang"/>
    <x v="0"/>
    <x v="2"/>
  </r>
  <r>
    <s v="BE-518"/>
    <x v="37"/>
    <n v="1"/>
    <n v="1"/>
    <n v="1"/>
    <s v="A992 GRADE 50"/>
    <m/>
    <s v="H-150X150X7X10"/>
    <n v="294"/>
    <n v="5.35"/>
    <n v="5.35"/>
    <s v="Cầu thang"/>
    <x v="0"/>
    <x v="2"/>
  </r>
  <r>
    <s v="BE-518"/>
    <x v="38"/>
    <n v="1"/>
    <n v="1"/>
    <n v="1"/>
    <s v="A572 GRADE 50"/>
    <m/>
    <s v="PLT6*75"/>
    <n v="274"/>
    <n v="0.97"/>
    <n v="0.97"/>
    <s v="Cầu thang"/>
    <x v="0"/>
    <x v="1"/>
  </r>
  <r>
    <s v="BE-518"/>
    <x v="39"/>
    <n v="1"/>
    <n v="1"/>
    <n v="1"/>
    <s v="A572 GRADE 50"/>
    <m/>
    <s v="PLT6*75"/>
    <n v="77"/>
    <n v="0.27"/>
    <n v="0.27"/>
    <s v="Cầu thang"/>
    <x v="0"/>
    <x v="1"/>
  </r>
  <r>
    <s v="BE-518"/>
    <x v="40"/>
    <n v="1"/>
    <n v="1"/>
    <n v="1"/>
    <s v="A572 GRADE 50"/>
    <m/>
    <s v="PLT6*75"/>
    <n v="228"/>
    <n v="0.81"/>
    <n v="0.81"/>
    <s v="Cầu thang"/>
    <x v="0"/>
    <x v="1"/>
  </r>
  <r>
    <s v="BE-518"/>
    <x v="41"/>
    <n v="1"/>
    <n v="12"/>
    <n v="12"/>
    <s v="A572 GRADE 50"/>
    <m/>
    <s v="PLT6*75"/>
    <n v="270"/>
    <n v="0.95"/>
    <n v="11.399999999999999"/>
    <s v="Cầu thang"/>
    <x v="0"/>
    <x v="1"/>
  </r>
  <r>
    <s v="BE-518"/>
    <x v="42"/>
    <n v="1"/>
    <n v="11"/>
    <n v="11"/>
    <s v="A572 GRADE 50"/>
    <m/>
    <s v="PLT6*75"/>
    <n v="143"/>
    <n v="0.5"/>
    <n v="5.5"/>
    <s v="Cầu thang"/>
    <x v="0"/>
    <x v="1"/>
  </r>
  <r>
    <s v="BE-518"/>
    <x v="43"/>
    <n v="1"/>
    <n v="12"/>
    <n v="12"/>
    <s v="A572 GRADE 50"/>
    <m/>
    <s v="PL4*143"/>
    <n v="264"/>
    <n v="0.59"/>
    <n v="7.08"/>
    <s v="Cầu thang"/>
    <x v="0"/>
    <x v="1"/>
  </r>
  <r>
    <s v="BE-518"/>
    <x v="44"/>
    <n v="1"/>
    <n v="1"/>
    <n v="1"/>
    <s v="A572 GRADE 50"/>
    <m/>
    <s v="PL4*77"/>
    <n v="268"/>
    <n v="0.65"/>
    <n v="0.65"/>
    <s v="Cầu thang"/>
    <x v="0"/>
    <x v="1"/>
  </r>
  <r>
    <s v="BE-519"/>
    <x v="0"/>
    <n v="1"/>
    <m/>
    <n v="0"/>
    <s v=" "/>
    <s v="BEAM"/>
    <s v=" "/>
    <n v="2111"/>
    <n v="158.13999999999999"/>
    <n v="0"/>
    <s v="Cầu thang"/>
    <x v="0"/>
    <x v="0"/>
  </r>
  <r>
    <s v="BE-519"/>
    <x v="45"/>
    <n v="1"/>
    <n v="1"/>
    <n v="1"/>
    <s v="A572 GRADE 50"/>
    <m/>
    <s v="PLT6*75"/>
    <n v="228"/>
    <n v="0.81"/>
    <n v="0.81"/>
    <s v="Cầu thang"/>
    <x v="0"/>
    <x v="1"/>
  </r>
  <r>
    <s v="BE-519"/>
    <x v="46"/>
    <n v="1"/>
    <n v="1"/>
    <n v="1"/>
    <s v="A572 GRADE 50"/>
    <m/>
    <s v="PLT6*75"/>
    <n v="77"/>
    <n v="0.27"/>
    <n v="0.27"/>
    <s v="Cầu thang"/>
    <x v="0"/>
    <x v="1"/>
  </r>
  <r>
    <s v="BE-519"/>
    <x v="47"/>
    <n v="1"/>
    <n v="1"/>
    <n v="1"/>
    <s v="A572 GRADE 50"/>
    <m/>
    <s v="PL12*150"/>
    <n v="465"/>
    <n v="6.57"/>
    <n v="6.57"/>
    <s v="Cầu thang"/>
    <x v="0"/>
    <x v="1"/>
  </r>
  <r>
    <s v="BE-519"/>
    <x v="48"/>
    <n v="1"/>
    <n v="11"/>
    <n v="11"/>
    <s v="A572 GRADE 50"/>
    <m/>
    <s v="PLT6*75"/>
    <n v="139"/>
    <n v="0.49"/>
    <n v="5.39"/>
    <s v="Cầu thang"/>
    <x v="0"/>
    <x v="1"/>
  </r>
  <r>
    <s v="BE-519"/>
    <x v="49"/>
    <n v="1"/>
    <n v="1"/>
    <n v="1"/>
    <s v="A992 GRADE 50"/>
    <m/>
    <s v="H-150X150X7X10"/>
    <n v="166"/>
    <n v="2.78"/>
    <n v="2.78"/>
    <s v="Cầu thang"/>
    <x v="0"/>
    <x v="2"/>
  </r>
  <r>
    <s v="BE-519"/>
    <x v="50"/>
    <n v="1"/>
    <n v="1"/>
    <n v="1"/>
    <s v="A992 GRADE 50"/>
    <m/>
    <s v="H-150X150X7X10"/>
    <n v="3944"/>
    <n v="117.5"/>
    <n v="117.5"/>
    <s v="Cầu thang"/>
    <x v="0"/>
    <x v="2"/>
  </r>
  <r>
    <s v="BE-519"/>
    <x v="51"/>
    <n v="1"/>
    <n v="1"/>
    <n v="1"/>
    <s v="A992 GRADE 50"/>
    <m/>
    <s v="H-150X150X7X10"/>
    <n v="287"/>
    <n v="5.15"/>
    <n v="5.15"/>
    <s v="Cầu thang"/>
    <x v="0"/>
    <x v="2"/>
  </r>
  <r>
    <s v="BE-519"/>
    <x v="52"/>
    <n v="1"/>
    <n v="1"/>
    <n v="1"/>
    <s v="A572 GRADE 50"/>
    <m/>
    <s v="PLT6*75"/>
    <n v="304"/>
    <n v="1.08"/>
    <n v="1.08"/>
    <s v="Cầu thang"/>
    <x v="0"/>
    <x v="1"/>
  </r>
  <r>
    <s v="BE-519"/>
    <x v="53"/>
    <n v="1"/>
    <n v="12"/>
    <n v="12"/>
    <s v="A572 GRADE 50"/>
    <m/>
    <s v="PLT6*75"/>
    <n v="263"/>
    <n v="0.93"/>
    <n v="11.16"/>
    <s v="Cầu thang"/>
    <x v="0"/>
    <x v="1"/>
  </r>
  <r>
    <s v="BE-519"/>
    <x v="54"/>
    <n v="1"/>
    <n v="12"/>
    <n v="12"/>
    <s v="A572 GRADE 50"/>
    <m/>
    <s v="PL4*139"/>
    <n v="257"/>
    <n v="0.56000000000000005"/>
    <n v="6.7200000000000006"/>
    <s v="Cầu thang"/>
    <x v="0"/>
    <x v="1"/>
  </r>
  <r>
    <s v="BE-519"/>
    <x v="55"/>
    <n v="1"/>
    <n v="1"/>
    <n v="1"/>
    <s v="A572 GRADE 50"/>
    <m/>
    <s v="PL4*77"/>
    <n v="298"/>
    <n v="0.72"/>
    <n v="0.72"/>
    <s v="Cầu thang"/>
    <x v="0"/>
    <x v="1"/>
  </r>
  <r>
    <s v="BE-520"/>
    <x v="0"/>
    <n v="1"/>
    <m/>
    <n v="0"/>
    <s v=" "/>
    <s v="BEAM"/>
    <s v=" "/>
    <n v="2650"/>
    <n v="93.43"/>
    <n v="0"/>
    <s v="PEB"/>
    <x v="5"/>
    <x v="0"/>
  </r>
  <r>
    <s v="BE-520"/>
    <x v="56"/>
    <n v="1"/>
    <n v="1"/>
    <n v="1"/>
    <s v="A572 GRADE 50"/>
    <m/>
    <s v="HI300-6-6*150"/>
    <n v="2638"/>
    <n v="73.06"/>
    <n v="73.06"/>
    <s v="PEB"/>
    <x v="5"/>
    <x v="2"/>
  </r>
  <r>
    <s v="BE-520"/>
    <x v="57"/>
    <n v="1"/>
    <n v="1"/>
    <n v="1"/>
    <s v="A572 GRADE 50"/>
    <m/>
    <s v="PL12*170"/>
    <n v="380"/>
    <n v="6.09"/>
    <n v="6.09"/>
    <s v="PEB"/>
    <x v="5"/>
    <x v="1"/>
  </r>
  <r>
    <s v="BE-520"/>
    <x v="27"/>
    <n v="1"/>
    <n v="4"/>
    <n v="4"/>
    <s v="A572 GRADE 50"/>
    <m/>
    <s v="PL8*152"/>
    <n v="286"/>
    <n v="2.62"/>
    <n v="10.48"/>
    <s v="PEB"/>
    <x v="5"/>
    <x v="1"/>
  </r>
  <r>
    <s v="BE-520"/>
    <x v="28"/>
    <n v="1"/>
    <n v="2"/>
    <n v="2"/>
    <s v="A572 GRADE 50"/>
    <m/>
    <s v="PL8*152"/>
    <n v="286"/>
    <n v="1.9"/>
    <n v="3.8"/>
    <s v="PEB"/>
    <x v="5"/>
    <x v="1"/>
  </r>
  <r>
    <s v="BE-521"/>
    <x v="0"/>
    <n v="1"/>
    <m/>
    <n v="0"/>
    <s v=" "/>
    <s v="BEAM"/>
    <s v=" "/>
    <n v="2650"/>
    <n v="86.29"/>
    <n v="0"/>
    <s v="PEB"/>
    <x v="5"/>
    <x v="0"/>
  </r>
  <r>
    <s v="BE-521"/>
    <x v="56"/>
    <n v="1"/>
    <n v="1"/>
    <n v="1"/>
    <s v="A572 GRADE 50"/>
    <m/>
    <s v="HI300-6-6*150"/>
    <n v="2638"/>
    <n v="73.06"/>
    <n v="73.06"/>
    <s v="PEB"/>
    <x v="5"/>
    <x v="2"/>
  </r>
  <r>
    <s v="BE-521"/>
    <x v="57"/>
    <n v="1"/>
    <n v="1"/>
    <n v="1"/>
    <s v="A572 GRADE 50"/>
    <m/>
    <s v="PL12*170"/>
    <n v="380"/>
    <n v="6.09"/>
    <n v="6.09"/>
    <s v="PEB"/>
    <x v="5"/>
    <x v="1"/>
  </r>
  <r>
    <s v="BE-521"/>
    <x v="27"/>
    <n v="1"/>
    <n v="2"/>
    <n v="2"/>
    <s v="A572 GRADE 50"/>
    <m/>
    <s v="PL8*152"/>
    <n v="286"/>
    <n v="2.62"/>
    <n v="5.24"/>
    <s v="PEB"/>
    <x v="5"/>
    <x v="1"/>
  </r>
  <r>
    <s v="BE-521"/>
    <x v="28"/>
    <n v="1"/>
    <n v="1"/>
    <n v="1"/>
    <s v="A572 GRADE 50"/>
    <m/>
    <s v="PL8*152"/>
    <n v="286"/>
    <n v="1.9"/>
    <n v="1.9"/>
    <s v="PEB"/>
    <x v="5"/>
    <x v="1"/>
  </r>
  <r>
    <s v="BE-522"/>
    <x v="0"/>
    <n v="1"/>
    <m/>
    <n v="0"/>
    <s v=" "/>
    <s v="BEAM"/>
    <s v=" "/>
    <n v="4482"/>
    <n v="164.57"/>
    <n v="0"/>
    <s v="Cầu thang"/>
    <x v="0"/>
    <x v="0"/>
  </r>
  <r>
    <s v="BE-522"/>
    <x v="48"/>
    <n v="1"/>
    <n v="12"/>
    <n v="12"/>
    <s v="A572 GRADE 50"/>
    <m/>
    <s v="PLT6*75"/>
    <n v="139"/>
    <n v="0.49"/>
    <n v="5.88"/>
    <s v="Cầu thang"/>
    <x v="0"/>
    <x v="1"/>
  </r>
  <r>
    <s v="BE-522"/>
    <x v="58"/>
    <n v="1"/>
    <n v="1"/>
    <n v="1"/>
    <s v="A572 GRADE 50"/>
    <m/>
    <s v="PLT6*75"/>
    <n v="95"/>
    <n v="0.34"/>
    <n v="0.34"/>
    <s v="Cầu thang"/>
    <x v="0"/>
    <x v="1"/>
  </r>
  <r>
    <s v="BE-522"/>
    <x v="49"/>
    <n v="1"/>
    <n v="1"/>
    <n v="1"/>
    <s v="A992 GRADE 50"/>
    <m/>
    <s v="H-150X150X7X10"/>
    <n v="166"/>
    <n v="2.78"/>
    <n v="2.78"/>
    <s v="Cầu thang"/>
    <x v="0"/>
    <x v="2"/>
  </r>
  <r>
    <s v="BE-522"/>
    <x v="59"/>
    <n v="1"/>
    <n v="1"/>
    <n v="1"/>
    <s v="A992 GRADE 50"/>
    <m/>
    <s v="H-150X150X7X10"/>
    <n v="189"/>
    <n v="5.22"/>
    <n v="5.22"/>
    <s v="Cầu thang"/>
    <x v="0"/>
    <x v="2"/>
  </r>
  <r>
    <s v="BE-522"/>
    <x v="51"/>
    <n v="1"/>
    <n v="1"/>
    <n v="1"/>
    <s v="A992 GRADE 50"/>
    <m/>
    <s v="H-150X150X7X10"/>
    <n v="287"/>
    <n v="5.15"/>
    <n v="5.15"/>
    <s v="Cầu thang"/>
    <x v="0"/>
    <x v="2"/>
  </r>
  <r>
    <s v="BE-522"/>
    <x v="60"/>
    <n v="1"/>
    <n v="1"/>
    <n v="1"/>
    <s v="A992 GRADE 50"/>
    <m/>
    <s v="H-150X150X7X10"/>
    <n v="4166"/>
    <n v="125.9"/>
    <n v="125.9"/>
    <s v="Cầu thang"/>
    <x v="0"/>
    <x v="2"/>
  </r>
  <r>
    <s v="BE-522"/>
    <x v="53"/>
    <n v="1"/>
    <n v="13"/>
    <n v="13"/>
    <s v="A572 GRADE 50"/>
    <m/>
    <s v="PLT6*75"/>
    <n v="263"/>
    <n v="0.93"/>
    <n v="12.09"/>
    <s v="Cầu thang"/>
    <x v="0"/>
    <x v="1"/>
  </r>
  <r>
    <s v="BE-522"/>
    <x v="61"/>
    <n v="1"/>
    <n v="1"/>
    <n v="1"/>
    <s v="A572 GRADE 50"/>
    <m/>
    <s v="PL4*95"/>
    <n v="257"/>
    <n v="0.5"/>
    <n v="0.5"/>
    <s v="Cầu thang"/>
    <x v="0"/>
    <x v="1"/>
  </r>
  <r>
    <s v="BE-522"/>
    <x v="54"/>
    <n v="1"/>
    <n v="12"/>
    <n v="12"/>
    <s v="A572 GRADE 50"/>
    <m/>
    <s v="PL4*139"/>
    <n v="257"/>
    <n v="0.56000000000000005"/>
    <n v="6.7200000000000006"/>
    <s v="Cầu thang"/>
    <x v="0"/>
    <x v="1"/>
  </r>
  <r>
    <s v="BE-523"/>
    <x v="0"/>
    <n v="1"/>
    <m/>
    <n v="0"/>
    <s v=" "/>
    <s v="BEAM"/>
    <s v=" "/>
    <n v="4658"/>
    <n v="170.71"/>
    <n v="0"/>
    <s v="Cầu thang"/>
    <x v="0"/>
    <x v="0"/>
  </r>
  <r>
    <s v="BE-523"/>
    <x v="48"/>
    <n v="1"/>
    <n v="12"/>
    <n v="12"/>
    <s v="A572 GRADE 50"/>
    <m/>
    <s v="PLT6*75"/>
    <n v="139"/>
    <n v="0.49"/>
    <n v="5.88"/>
    <s v="Cầu thang"/>
    <x v="0"/>
    <x v="1"/>
  </r>
  <r>
    <s v="BE-523"/>
    <x v="58"/>
    <n v="1"/>
    <n v="1"/>
    <n v="1"/>
    <s v="A572 GRADE 50"/>
    <m/>
    <s v="PLT6*75"/>
    <n v="95"/>
    <n v="0.34"/>
    <n v="0.34"/>
    <s v="Cầu thang"/>
    <x v="0"/>
    <x v="1"/>
  </r>
  <r>
    <s v="BE-523"/>
    <x v="62"/>
    <n v="1"/>
    <n v="1"/>
    <n v="1"/>
    <s v="A992 GRADE 50"/>
    <m/>
    <s v="H-150X150X7X10"/>
    <n v="366"/>
    <n v="8.92"/>
    <n v="8.92"/>
    <s v="Cầu thang"/>
    <x v="0"/>
    <x v="2"/>
  </r>
  <r>
    <s v="BE-523"/>
    <x v="59"/>
    <n v="1"/>
    <n v="1"/>
    <n v="1"/>
    <s v="A992 GRADE 50"/>
    <m/>
    <s v="H-150X150X7X10"/>
    <n v="189"/>
    <n v="5.22"/>
    <n v="5.22"/>
    <s v="Cầu thang"/>
    <x v="0"/>
    <x v="2"/>
  </r>
  <r>
    <s v="BE-523"/>
    <x v="51"/>
    <n v="1"/>
    <n v="1"/>
    <n v="1"/>
    <s v="A992 GRADE 50"/>
    <m/>
    <s v="H-150X150X7X10"/>
    <n v="287"/>
    <n v="5.15"/>
    <n v="5.15"/>
    <s v="Cầu thang"/>
    <x v="0"/>
    <x v="2"/>
  </r>
  <r>
    <s v="BE-523"/>
    <x v="60"/>
    <n v="1"/>
    <n v="1"/>
    <n v="1"/>
    <s v="A992 GRADE 50"/>
    <m/>
    <s v="H-150X150X7X10"/>
    <n v="4166"/>
    <n v="125.9"/>
    <n v="125.9"/>
    <s v="Cầu thang"/>
    <x v="0"/>
    <x v="2"/>
  </r>
  <r>
    <s v="BE-523"/>
    <x v="53"/>
    <n v="1"/>
    <n v="13"/>
    <n v="13"/>
    <s v="A572 GRADE 50"/>
    <m/>
    <s v="PLT6*75"/>
    <n v="263"/>
    <n v="0.93"/>
    <n v="12.09"/>
    <s v="Cầu thang"/>
    <x v="0"/>
    <x v="1"/>
  </r>
  <r>
    <s v="BE-523"/>
    <x v="61"/>
    <n v="1"/>
    <n v="1"/>
    <n v="1"/>
    <s v="A572 GRADE 50"/>
    <m/>
    <s v="PL4*95"/>
    <n v="257"/>
    <n v="0.5"/>
    <n v="0.5"/>
    <s v="Cầu thang"/>
    <x v="0"/>
    <x v="1"/>
  </r>
  <r>
    <s v="BE-523"/>
    <x v="54"/>
    <n v="1"/>
    <n v="12"/>
    <n v="12"/>
    <s v="A572 GRADE 50"/>
    <m/>
    <s v="PL4*139"/>
    <n v="257"/>
    <n v="0.56000000000000005"/>
    <n v="6.7200000000000006"/>
    <s v="Cầu thang"/>
    <x v="0"/>
    <x v="1"/>
  </r>
  <r>
    <s v="BE-524"/>
    <x v="0"/>
    <n v="1"/>
    <m/>
    <n v="0"/>
    <s v=" "/>
    <s v="BEAM"/>
    <s v=" "/>
    <n v="1789"/>
    <n v="54.68"/>
    <n v="0"/>
    <s v="PEB"/>
    <x v="5"/>
    <x v="0"/>
  </r>
  <r>
    <s v="BE-524"/>
    <x v="63"/>
    <n v="1"/>
    <n v="1"/>
    <n v="1"/>
    <s v="A992 GRADE 50"/>
    <m/>
    <s v="H-150X150X7X10"/>
    <n v="1789"/>
    <n v="54.68"/>
    <n v="54.68"/>
    <s v="PEB"/>
    <x v="5"/>
    <x v="2"/>
  </r>
  <r>
    <s v="BE-526"/>
    <x v="0"/>
    <n v="1"/>
    <m/>
    <n v="0"/>
    <s v=" "/>
    <s v="BEAM"/>
    <s v=" "/>
    <n v="1814"/>
    <n v="55.44"/>
    <n v="0"/>
    <s v="PEB"/>
    <x v="4"/>
    <x v="0"/>
  </r>
  <r>
    <s v="BE-526"/>
    <x v="64"/>
    <n v="1"/>
    <n v="1"/>
    <n v="1"/>
    <s v="A992 GRADE 50"/>
    <m/>
    <s v="H-150X150X7X10"/>
    <n v="1814"/>
    <n v="55.44"/>
    <n v="55.44"/>
    <s v="PEB"/>
    <x v="4"/>
    <x v="2"/>
  </r>
  <r>
    <s v="BE-527"/>
    <x v="0"/>
    <n v="2"/>
    <m/>
    <n v="0"/>
    <s v=" "/>
    <s v="BEAM"/>
    <s v=" "/>
    <n v="3241"/>
    <n v="99.48"/>
    <n v="0"/>
    <s v="PEB"/>
    <x v="5"/>
    <x v="0"/>
  </r>
  <r>
    <s v="BE-527"/>
    <x v="65"/>
    <n v="2"/>
    <n v="1"/>
    <n v="2"/>
    <s v="A992 GRADE 50"/>
    <m/>
    <s v="H-150X150X7X10"/>
    <n v="3241"/>
    <n v="99.48"/>
    <n v="198.96"/>
    <s v="PEB"/>
    <x v="5"/>
    <x v="2"/>
  </r>
  <r>
    <s v="BE-530"/>
    <x v="0"/>
    <n v="2"/>
    <m/>
    <n v="0"/>
    <s v=" "/>
    <s v="BEAM"/>
    <s v=" "/>
    <n v="3856"/>
    <n v="118.35"/>
    <n v="0"/>
    <s v="PEB"/>
    <x v="5"/>
    <x v="0"/>
  </r>
  <r>
    <s v="BE-530"/>
    <x v="66"/>
    <n v="2"/>
    <n v="1"/>
    <n v="2"/>
    <s v="A992 GRADE 50"/>
    <m/>
    <s v="H-150X150X7X10"/>
    <n v="3856"/>
    <n v="118.35"/>
    <n v="236.7"/>
    <s v="PEB"/>
    <x v="5"/>
    <x v="2"/>
  </r>
  <r>
    <s v="BE-531"/>
    <x v="0"/>
    <n v="4"/>
    <m/>
    <n v="0"/>
    <s v=" "/>
    <s v="BEAM"/>
    <s v=" "/>
    <n v="3241"/>
    <n v="99.48"/>
    <n v="0"/>
    <s v="PEB"/>
    <x v="3"/>
    <x v="0"/>
  </r>
  <r>
    <s v="BE-531"/>
    <x v="67"/>
    <n v="4"/>
    <n v="1"/>
    <n v="4"/>
    <s v="A992 GRADE 50"/>
    <m/>
    <s v="H-150X150X7X10"/>
    <n v="3241"/>
    <n v="99.48"/>
    <n v="397.92"/>
    <s v="PEB"/>
    <x v="3"/>
    <x v="2"/>
  </r>
  <r>
    <s v="BE-532"/>
    <x v="0"/>
    <n v="2"/>
    <m/>
    <n v="0"/>
    <s v=" "/>
    <s v="BEAM"/>
    <s v=" "/>
    <n v="3246"/>
    <n v="99.63"/>
    <n v="0"/>
    <s v="PEB"/>
    <x v="5"/>
    <x v="0"/>
  </r>
  <r>
    <s v="BE-532"/>
    <x v="68"/>
    <n v="2"/>
    <n v="1"/>
    <n v="2"/>
    <s v="A992 GRADE 50"/>
    <m/>
    <s v="H-150X150X7X10"/>
    <n v="3246"/>
    <n v="99.63"/>
    <n v="199.26"/>
    <s v="PEB"/>
    <x v="5"/>
    <x v="2"/>
  </r>
  <r>
    <s v="BE-533"/>
    <x v="0"/>
    <n v="5"/>
    <m/>
    <n v="0"/>
    <s v=" "/>
    <s v="BEAM"/>
    <s v=" "/>
    <n v="1230"/>
    <n v="37.75"/>
    <n v="0"/>
    <s v="PEB"/>
    <x v="2"/>
    <x v="0"/>
  </r>
  <r>
    <s v="BE-533"/>
    <x v="69"/>
    <n v="5"/>
    <n v="1"/>
    <n v="5"/>
    <s v="A992 GRADE 50"/>
    <m/>
    <s v="H-150X150X7X10"/>
    <n v="1230"/>
    <n v="37.75"/>
    <n v="188.75"/>
    <s v="PEB"/>
    <x v="2"/>
    <x v="2"/>
  </r>
  <r>
    <s v="BE-534"/>
    <x v="0"/>
    <n v="2"/>
    <m/>
    <n v="0"/>
    <s v=" "/>
    <s v="BEAM"/>
    <s v=" "/>
    <n v="3920"/>
    <n v="167.13"/>
    <n v="0"/>
    <s v="Cầu thang"/>
    <x v="0"/>
    <x v="0"/>
  </r>
  <r>
    <s v="BE-534"/>
    <x v="70"/>
    <n v="2"/>
    <n v="1"/>
    <n v="2"/>
    <s v="A992 GRADE 50"/>
    <m/>
    <s v="H-150X150X7X10"/>
    <n v="166"/>
    <n v="4.51"/>
    <n v="9.02"/>
    <s v="Cầu thang"/>
    <x v="0"/>
    <x v="2"/>
  </r>
  <r>
    <s v="BE-534"/>
    <x v="71"/>
    <n v="2"/>
    <n v="1"/>
    <n v="2"/>
    <s v="A992 GRADE 50"/>
    <m/>
    <s v="H-150X150X7X10"/>
    <n v="251"/>
    <n v="5.39"/>
    <n v="10.78"/>
    <s v="Cầu thang"/>
    <x v="0"/>
    <x v="2"/>
  </r>
  <r>
    <s v="BE-534"/>
    <x v="37"/>
    <n v="2"/>
    <n v="1"/>
    <n v="2"/>
    <s v="A992 GRADE 50"/>
    <m/>
    <s v="H-150X150X7X10"/>
    <n v="294"/>
    <n v="5.35"/>
    <n v="10.7"/>
    <s v="Cầu thang"/>
    <x v="0"/>
    <x v="2"/>
  </r>
  <r>
    <s v="BE-534"/>
    <x v="72"/>
    <n v="2"/>
    <n v="1"/>
    <n v="2"/>
    <s v="A992 GRADE 50"/>
    <m/>
    <s v="H-150X150X7X10"/>
    <n v="4152"/>
    <n v="125.48"/>
    <n v="250.96"/>
    <s v="Cầu thang"/>
    <x v="0"/>
    <x v="2"/>
  </r>
  <r>
    <s v="BE-534"/>
    <x v="41"/>
    <n v="2"/>
    <n v="13"/>
    <n v="26"/>
    <s v="A572 GRADE 50"/>
    <m/>
    <s v="PLT6*75"/>
    <n v="270"/>
    <n v="0.95"/>
    <n v="24.7"/>
    <s v="Cầu thang"/>
    <x v="0"/>
    <x v="1"/>
  </r>
  <r>
    <s v="BE-534"/>
    <x v="42"/>
    <n v="2"/>
    <n v="12"/>
    <n v="24"/>
    <s v="A572 GRADE 50"/>
    <m/>
    <s v="PLT6*75"/>
    <n v="143"/>
    <n v="0.5"/>
    <n v="12"/>
    <s v="Cầu thang"/>
    <x v="0"/>
    <x v="1"/>
  </r>
  <r>
    <s v="BE-534"/>
    <x v="73"/>
    <n v="2"/>
    <n v="1"/>
    <n v="2"/>
    <s v="A572 GRADE 50"/>
    <m/>
    <s v="PLT6*75"/>
    <n v="95"/>
    <n v="0.34"/>
    <n v="0.68"/>
    <s v="Cầu thang"/>
    <x v="0"/>
    <x v="1"/>
  </r>
  <r>
    <s v="BE-534"/>
    <x v="74"/>
    <n v="2"/>
    <n v="1"/>
    <n v="2"/>
    <s v="A572 GRADE 50"/>
    <m/>
    <s v="PL4*95"/>
    <n v="264"/>
    <n v="0.53"/>
    <n v="1.06"/>
    <s v="Cầu thang"/>
    <x v="0"/>
    <x v="1"/>
  </r>
  <r>
    <s v="BE-534"/>
    <x v="43"/>
    <n v="2"/>
    <n v="12"/>
    <n v="24"/>
    <s v="A572 GRADE 50"/>
    <m/>
    <s v="PL4*143"/>
    <n v="264"/>
    <n v="0.59"/>
    <n v="14.16"/>
    <s v="Cầu thang"/>
    <x v="0"/>
    <x v="1"/>
  </r>
  <r>
    <s v="BE-535"/>
    <x v="0"/>
    <n v="1"/>
    <m/>
    <n v="0"/>
    <s v=" "/>
    <s v="BEAM"/>
    <s v=" "/>
    <n v="2890"/>
    <n v="88.7"/>
    <n v="0"/>
    <s v="PEB"/>
    <x v="2"/>
    <x v="0"/>
  </r>
  <r>
    <s v="BE-535"/>
    <x v="75"/>
    <n v="1"/>
    <n v="1"/>
    <n v="1"/>
    <s v="A992 GRADE 50"/>
    <m/>
    <s v="H-150X150X7X10"/>
    <n v="2890"/>
    <n v="88.7"/>
    <n v="88.7"/>
    <s v="PEB"/>
    <x v="2"/>
    <x v="2"/>
  </r>
  <r>
    <s v="BE-536"/>
    <x v="0"/>
    <n v="1"/>
    <m/>
    <n v="0"/>
    <s v=" "/>
    <s v="BEAM"/>
    <s v=" "/>
    <n v="1730"/>
    <n v="53.1"/>
    <n v="0"/>
    <s v="PEB"/>
    <x v="2"/>
    <x v="0"/>
  </r>
  <r>
    <s v="BE-536"/>
    <x v="76"/>
    <n v="1"/>
    <n v="1"/>
    <n v="1"/>
    <s v="A992 GRADE 50"/>
    <m/>
    <s v="H-150X150X7X10"/>
    <n v="1730"/>
    <n v="53.1"/>
    <n v="53.1"/>
    <s v="PEB"/>
    <x v="2"/>
    <x v="2"/>
  </r>
  <r>
    <s v="BE-537"/>
    <x v="0"/>
    <n v="2"/>
    <m/>
    <n v="0"/>
    <s v=" "/>
    <s v="BEAM"/>
    <s v=" "/>
    <n v="1930"/>
    <n v="59.24"/>
    <n v="0"/>
    <s v="PEB"/>
    <x v="2"/>
    <x v="0"/>
  </r>
  <r>
    <s v="BE-537"/>
    <x v="77"/>
    <n v="2"/>
    <n v="1"/>
    <n v="2"/>
    <s v="A992 GRADE 50"/>
    <m/>
    <s v="H-150X150X7X10"/>
    <n v="1930"/>
    <n v="59.24"/>
    <n v="118.48"/>
    <s v="PEB"/>
    <x v="2"/>
    <x v="2"/>
  </r>
  <r>
    <s v="BE-538"/>
    <x v="0"/>
    <n v="1"/>
    <m/>
    <n v="0"/>
    <s v=" "/>
    <s v="BEAM"/>
    <s v=" "/>
    <n v="1980"/>
    <n v="60.77"/>
    <n v="0"/>
    <s v="PEB"/>
    <x v="5"/>
    <x v="0"/>
  </r>
  <r>
    <s v="BE-538"/>
    <x v="78"/>
    <n v="1"/>
    <n v="1"/>
    <n v="1"/>
    <s v="A992 GRADE 50"/>
    <m/>
    <s v="H-150X150X7X10"/>
    <n v="1980"/>
    <n v="60.77"/>
    <n v="60.77"/>
    <s v="PEB"/>
    <x v="5"/>
    <x v="2"/>
  </r>
  <r>
    <s v="BE-539"/>
    <x v="0"/>
    <n v="1"/>
    <m/>
    <n v="0"/>
    <s v=" "/>
    <s v="BEAM"/>
    <s v=" "/>
    <n v="1880"/>
    <n v="57.7"/>
    <n v="0"/>
    <s v="PEB"/>
    <x v="5"/>
    <x v="0"/>
  </r>
  <r>
    <s v="BE-539"/>
    <x v="79"/>
    <n v="1"/>
    <n v="1"/>
    <n v="1"/>
    <s v="A992 GRADE 50"/>
    <m/>
    <s v="H-150X150X7X10"/>
    <n v="1880"/>
    <n v="57.7"/>
    <n v="57.7"/>
    <s v="PEB"/>
    <x v="5"/>
    <x v="2"/>
  </r>
  <r>
    <s v="BE-540"/>
    <x v="0"/>
    <n v="4"/>
    <m/>
    <n v="0"/>
    <s v=" "/>
    <s v="BEAM"/>
    <s v=" "/>
    <n v="3246"/>
    <n v="99.63"/>
    <n v="0"/>
    <s v="PEB"/>
    <x v="4"/>
    <x v="0"/>
  </r>
  <r>
    <s v="BE-540"/>
    <x v="80"/>
    <n v="4"/>
    <n v="1"/>
    <n v="4"/>
    <s v="A992 GRADE 50"/>
    <m/>
    <s v="H-150X150X7X10"/>
    <n v="3246"/>
    <n v="99.63"/>
    <n v="398.52"/>
    <s v="PEB"/>
    <x v="4"/>
    <x v="2"/>
  </r>
  <r>
    <s v="CA-52"/>
    <x v="0"/>
    <n v="1"/>
    <m/>
    <n v="0"/>
    <s v=" "/>
    <s v="CANOPY"/>
    <s v=" "/>
    <n v="4505"/>
    <n v="206.79"/>
    <n v="0"/>
    <s v="PEB"/>
    <x v="4"/>
    <x v="0"/>
  </r>
  <r>
    <s v="CA-52"/>
    <x v="81"/>
    <n v="1"/>
    <n v="5"/>
    <n v="5"/>
    <s v="A572 GRADE 50"/>
    <m/>
    <s v="PL8*195"/>
    <n v="75"/>
    <n v="0.92"/>
    <n v="4.6000000000000005"/>
    <s v="PEB"/>
    <x v="4"/>
    <x v="1"/>
  </r>
  <r>
    <s v="CA-52"/>
    <x v="82"/>
    <n v="1"/>
    <n v="2"/>
    <n v="2"/>
    <s v="A572 GRADE 50"/>
    <m/>
    <s v="PL6*164"/>
    <n v="328"/>
    <n v="2.13"/>
    <n v="4.26"/>
    <s v="PEB"/>
    <x v="4"/>
    <x v="1"/>
  </r>
  <r>
    <s v="CA-52"/>
    <x v="83"/>
    <n v="1"/>
    <n v="2"/>
    <n v="2"/>
    <s v="A572 GRADE 50"/>
    <m/>
    <s v="PL6*164"/>
    <n v="328"/>
    <n v="1.75"/>
    <n v="3.5"/>
    <s v="PEB"/>
    <x v="4"/>
    <x v="1"/>
  </r>
  <r>
    <s v="CA-52"/>
    <x v="84"/>
    <n v="1"/>
    <n v="2"/>
    <n v="2"/>
    <s v="A572 GRADE 50"/>
    <m/>
    <s v="PL6*164"/>
    <n v="328"/>
    <n v="1.75"/>
    <n v="3.5"/>
    <s v="PEB"/>
    <x v="4"/>
    <x v="1"/>
  </r>
  <r>
    <s v="CA-52"/>
    <x v="85"/>
    <n v="1"/>
    <n v="1"/>
    <n v="1"/>
    <s v="A572 GRADE 50"/>
    <m/>
    <s v="PL12*201"/>
    <n v="989"/>
    <n v="10.49"/>
    <n v="10.49"/>
    <s v="PEB"/>
    <x v="4"/>
    <x v="1"/>
  </r>
  <r>
    <s v="CA-52"/>
    <x v="86"/>
    <n v="1"/>
    <n v="1"/>
    <n v="1"/>
    <s v="A992 GRADE 50"/>
    <m/>
    <s v="H-346X174X6X9"/>
    <n v="4505"/>
    <n v="179.66"/>
    <n v="179.66"/>
    <s v="PEB"/>
    <x v="4"/>
    <x v="2"/>
  </r>
  <r>
    <s v="CA-52"/>
    <x v="87"/>
    <n v="1"/>
    <n v="5"/>
    <n v="5"/>
    <s v="A572 GRADE 50"/>
    <m/>
    <s v="PL8*50"/>
    <n v="100"/>
    <n v="0.16"/>
    <n v="0.8"/>
    <s v="PEB"/>
    <x v="4"/>
    <x v="1"/>
  </r>
  <r>
    <s v="CA-53"/>
    <x v="0"/>
    <n v="1"/>
    <m/>
    <n v="0"/>
    <s v=" "/>
    <s v="CANOPY"/>
    <s v=" "/>
    <n v="4505"/>
    <n v="205.8"/>
    <n v="0"/>
    <s v="PEB"/>
    <x v="5"/>
    <x v="0"/>
  </r>
  <r>
    <s v="CA-53"/>
    <x v="81"/>
    <n v="1"/>
    <n v="5"/>
    <n v="5"/>
    <s v="A572 GRADE 50"/>
    <m/>
    <s v="PL8*195"/>
    <n v="75"/>
    <n v="0.92"/>
    <n v="4.6000000000000005"/>
    <s v="PEB"/>
    <x v="5"/>
    <x v="1"/>
  </r>
  <r>
    <s v="CA-53"/>
    <x v="88"/>
    <n v="1"/>
    <n v="1"/>
    <n v="1"/>
    <s v="A572 GRADE 50"/>
    <m/>
    <s v="PL6*164"/>
    <n v="328"/>
    <n v="2.13"/>
    <n v="2.13"/>
    <s v="PEB"/>
    <x v="5"/>
    <x v="1"/>
  </r>
  <r>
    <s v="CA-53"/>
    <x v="82"/>
    <n v="1"/>
    <n v="2"/>
    <n v="2"/>
    <s v="A572 GRADE 50"/>
    <m/>
    <s v="PL6*164"/>
    <n v="328"/>
    <n v="2.13"/>
    <n v="4.26"/>
    <s v="PEB"/>
    <x v="5"/>
    <x v="1"/>
  </r>
  <r>
    <s v="CA-53"/>
    <x v="85"/>
    <n v="1"/>
    <n v="1"/>
    <n v="1"/>
    <s v="A572 GRADE 50"/>
    <m/>
    <s v="PL12*201"/>
    <n v="989"/>
    <n v="10.49"/>
    <n v="10.49"/>
    <s v="PEB"/>
    <x v="5"/>
    <x v="1"/>
  </r>
  <r>
    <s v="CA-53"/>
    <x v="86"/>
    <n v="1"/>
    <n v="1"/>
    <n v="1"/>
    <s v="A992 GRADE 50"/>
    <m/>
    <s v="H-346X174X6X9"/>
    <n v="4505"/>
    <n v="179.66"/>
    <n v="179.66"/>
    <s v="PEB"/>
    <x v="5"/>
    <x v="2"/>
  </r>
  <r>
    <s v="CA-53"/>
    <x v="24"/>
    <n v="1"/>
    <n v="3"/>
    <n v="3"/>
    <s v="A572 GRADE 50"/>
    <m/>
    <s v="PL6*84"/>
    <n v="328"/>
    <n v="1.3"/>
    <n v="3.9000000000000004"/>
    <s v="PEB"/>
    <x v="5"/>
    <x v="1"/>
  </r>
  <r>
    <s v="CA-53"/>
    <x v="87"/>
    <n v="1"/>
    <n v="5"/>
    <n v="5"/>
    <s v="A572 GRADE 50"/>
    <m/>
    <s v="PL8*50"/>
    <n v="100"/>
    <n v="0.16"/>
    <n v="0.8"/>
    <s v="PEB"/>
    <x v="5"/>
    <x v="1"/>
  </r>
  <r>
    <s v="CA-54"/>
    <x v="0"/>
    <n v="1"/>
    <m/>
    <n v="0"/>
    <s v=" "/>
    <s v="CANOPY"/>
    <s v=" "/>
    <n v="4505"/>
    <n v="205.8"/>
    <n v="0"/>
    <s v="PEB"/>
    <x v="5"/>
    <x v="0"/>
  </r>
  <r>
    <s v="CA-54"/>
    <x v="81"/>
    <n v="1"/>
    <n v="5"/>
    <n v="5"/>
    <s v="A572 GRADE 50"/>
    <m/>
    <s v="PL8*195"/>
    <n v="75"/>
    <n v="0.92"/>
    <n v="4.6000000000000005"/>
    <s v="PEB"/>
    <x v="5"/>
    <x v="1"/>
  </r>
  <r>
    <s v="CA-54"/>
    <x v="88"/>
    <n v="1"/>
    <n v="1"/>
    <n v="1"/>
    <s v="A572 GRADE 50"/>
    <m/>
    <s v="PL6*164"/>
    <n v="328"/>
    <n v="2.13"/>
    <n v="2.13"/>
    <s v="PEB"/>
    <x v="5"/>
    <x v="1"/>
  </r>
  <r>
    <s v="CA-54"/>
    <x v="82"/>
    <n v="1"/>
    <n v="2"/>
    <n v="2"/>
    <s v="A572 GRADE 50"/>
    <m/>
    <s v="PL6*164"/>
    <n v="328"/>
    <n v="2.13"/>
    <n v="4.26"/>
    <s v="PEB"/>
    <x v="5"/>
    <x v="1"/>
  </r>
  <r>
    <s v="CA-54"/>
    <x v="85"/>
    <n v="1"/>
    <n v="1"/>
    <n v="1"/>
    <s v="A572 GRADE 50"/>
    <m/>
    <s v="PL12*201"/>
    <n v="989"/>
    <n v="10.49"/>
    <n v="10.49"/>
    <s v="PEB"/>
    <x v="5"/>
    <x v="1"/>
  </r>
  <r>
    <s v="CA-54"/>
    <x v="86"/>
    <n v="1"/>
    <n v="1"/>
    <n v="1"/>
    <s v="A992 GRADE 50"/>
    <m/>
    <s v="H-346X174X6X9"/>
    <n v="4505"/>
    <n v="179.66"/>
    <n v="179.66"/>
    <s v="PEB"/>
    <x v="5"/>
    <x v="2"/>
  </r>
  <r>
    <s v="CA-54"/>
    <x v="24"/>
    <n v="1"/>
    <n v="3"/>
    <n v="3"/>
    <s v="A572 GRADE 50"/>
    <m/>
    <s v="PL6*84"/>
    <n v="328"/>
    <n v="1.3"/>
    <n v="3.9000000000000004"/>
    <s v="PEB"/>
    <x v="5"/>
    <x v="1"/>
  </r>
  <r>
    <s v="CA-54"/>
    <x v="87"/>
    <n v="1"/>
    <n v="5"/>
    <n v="5"/>
    <s v="A572 GRADE 50"/>
    <m/>
    <s v="PL8*50"/>
    <n v="100"/>
    <n v="0.16"/>
    <n v="0.8"/>
    <s v="PEB"/>
    <x v="5"/>
    <x v="1"/>
  </r>
  <r>
    <s v="CA-55"/>
    <x v="0"/>
    <n v="1"/>
    <m/>
    <n v="0"/>
    <s v=" "/>
    <s v="CANOPY"/>
    <s v=" "/>
    <n v="4505"/>
    <n v="205.05"/>
    <n v="0"/>
    <s v="PEB"/>
    <x v="3"/>
    <x v="0"/>
  </r>
  <r>
    <s v="CA-55"/>
    <x v="81"/>
    <n v="1"/>
    <n v="5"/>
    <n v="5"/>
    <s v="A572 GRADE 50"/>
    <m/>
    <s v="PL8*195"/>
    <n v="75"/>
    <n v="0.92"/>
    <n v="4.6000000000000005"/>
    <s v="PEB"/>
    <x v="3"/>
    <x v="1"/>
  </r>
  <r>
    <s v="CA-55"/>
    <x v="82"/>
    <n v="1"/>
    <n v="1"/>
    <n v="1"/>
    <s v="A572 GRADE 50"/>
    <m/>
    <s v="PL6*164"/>
    <n v="328"/>
    <n v="2.13"/>
    <n v="2.13"/>
    <s v="PEB"/>
    <x v="3"/>
    <x v="1"/>
  </r>
  <r>
    <s v="CA-55"/>
    <x v="83"/>
    <n v="1"/>
    <n v="1"/>
    <n v="1"/>
    <s v="A572 GRADE 50"/>
    <m/>
    <s v="PL6*164"/>
    <n v="328"/>
    <n v="1.75"/>
    <n v="1.75"/>
    <s v="PEB"/>
    <x v="3"/>
    <x v="1"/>
  </r>
  <r>
    <s v="CA-55"/>
    <x v="84"/>
    <n v="1"/>
    <n v="1"/>
    <n v="1"/>
    <s v="A572 GRADE 50"/>
    <m/>
    <s v="PL6*164"/>
    <n v="328"/>
    <n v="1.75"/>
    <n v="1.75"/>
    <s v="PEB"/>
    <x v="3"/>
    <x v="1"/>
  </r>
  <r>
    <s v="CA-55"/>
    <x v="85"/>
    <n v="1"/>
    <n v="1"/>
    <n v="1"/>
    <s v="A572 GRADE 50"/>
    <m/>
    <s v="PL12*201"/>
    <n v="989"/>
    <n v="10.49"/>
    <n v="10.49"/>
    <s v="PEB"/>
    <x v="3"/>
    <x v="1"/>
  </r>
  <r>
    <s v="CA-55"/>
    <x v="86"/>
    <n v="1"/>
    <n v="1"/>
    <n v="1"/>
    <s v="A992 GRADE 50"/>
    <m/>
    <s v="H-346X174X6X9"/>
    <n v="4505"/>
    <n v="179.66"/>
    <n v="179.66"/>
    <s v="PEB"/>
    <x v="3"/>
    <x v="2"/>
  </r>
  <r>
    <s v="CA-55"/>
    <x v="24"/>
    <n v="1"/>
    <n v="3"/>
    <n v="3"/>
    <s v="A572 GRADE 50"/>
    <m/>
    <s v="PL6*84"/>
    <n v="328"/>
    <n v="1.3"/>
    <n v="3.9000000000000004"/>
    <s v="PEB"/>
    <x v="3"/>
    <x v="1"/>
  </r>
  <r>
    <s v="CA-55"/>
    <x v="87"/>
    <n v="1"/>
    <n v="5"/>
    <n v="5"/>
    <s v="A572 GRADE 50"/>
    <m/>
    <s v="PL8*50"/>
    <n v="100"/>
    <n v="0.16"/>
    <n v="0.8"/>
    <s v="PEB"/>
    <x v="3"/>
    <x v="1"/>
  </r>
  <r>
    <s v="CA-56"/>
    <x v="0"/>
    <n v="1"/>
    <m/>
    <n v="0"/>
    <s v=" "/>
    <s v="CANOPY"/>
    <s v=" "/>
    <n v="5036"/>
    <n v="229.52"/>
    <n v="0"/>
    <s v="PEB"/>
    <x v="3"/>
    <x v="0"/>
  </r>
  <r>
    <s v="CA-56"/>
    <x v="81"/>
    <n v="1"/>
    <n v="5"/>
    <n v="5"/>
    <s v="A572 GRADE 50"/>
    <m/>
    <s v="PL8*195"/>
    <n v="75"/>
    <n v="0.92"/>
    <n v="4.6000000000000005"/>
    <s v="PEB"/>
    <x v="3"/>
    <x v="1"/>
  </r>
  <r>
    <s v="CA-56"/>
    <x v="89"/>
    <n v="1"/>
    <n v="1"/>
    <n v="1"/>
    <s v="A572 GRADE 50"/>
    <m/>
    <s v="PL12*204"/>
    <n v="1338"/>
    <n v="14.1"/>
    <n v="14.1"/>
    <s v="PEB"/>
    <x v="3"/>
    <x v="1"/>
  </r>
  <r>
    <s v="CA-56"/>
    <x v="83"/>
    <n v="1"/>
    <n v="2"/>
    <n v="2"/>
    <s v="A572 GRADE 50"/>
    <m/>
    <s v="PL6*164"/>
    <n v="328"/>
    <n v="1.75"/>
    <n v="3.5"/>
    <s v="PEB"/>
    <x v="3"/>
    <x v="1"/>
  </r>
  <r>
    <s v="CA-56"/>
    <x v="84"/>
    <n v="1"/>
    <n v="1"/>
    <n v="1"/>
    <s v="A572 GRADE 50"/>
    <m/>
    <s v="PL6*164"/>
    <n v="328"/>
    <n v="1.75"/>
    <n v="1.75"/>
    <s v="PEB"/>
    <x v="3"/>
    <x v="1"/>
  </r>
  <r>
    <s v="CA-56"/>
    <x v="90"/>
    <n v="1"/>
    <n v="1"/>
    <n v="1"/>
    <s v="A992 GRADE 50"/>
    <m/>
    <s v="H-346X174X6X9"/>
    <n v="5036"/>
    <n v="200.91"/>
    <n v="200.91"/>
    <s v="PEB"/>
    <x v="3"/>
    <x v="2"/>
  </r>
  <r>
    <s v="CA-56"/>
    <x v="24"/>
    <n v="1"/>
    <n v="3"/>
    <n v="3"/>
    <s v="A572 GRADE 50"/>
    <m/>
    <s v="PL6*84"/>
    <n v="328"/>
    <n v="1.3"/>
    <n v="3.9000000000000004"/>
    <s v="PEB"/>
    <x v="3"/>
    <x v="1"/>
  </r>
  <r>
    <s v="CA-56"/>
    <x v="87"/>
    <n v="1"/>
    <n v="5"/>
    <n v="5"/>
    <s v="A572 GRADE 50"/>
    <m/>
    <s v="PL8*50"/>
    <n v="100"/>
    <n v="0.16"/>
    <n v="0.8"/>
    <s v="PEB"/>
    <x v="3"/>
    <x v="1"/>
  </r>
  <r>
    <s v="CA-57"/>
    <x v="0"/>
    <n v="1"/>
    <m/>
    <n v="0"/>
    <s v=" "/>
    <s v="CANOPY"/>
    <s v=" "/>
    <n v="2014"/>
    <n v="70.680000000000007"/>
    <n v="0"/>
    <s v="PEB"/>
    <x v="4"/>
    <x v="0"/>
  </r>
  <r>
    <s v="CA-57"/>
    <x v="81"/>
    <n v="1"/>
    <n v="3"/>
    <n v="3"/>
    <s v="A572 GRADE 50"/>
    <m/>
    <s v="PL8*195"/>
    <n v="75"/>
    <n v="0.92"/>
    <n v="2.7600000000000002"/>
    <s v="PEB"/>
    <x v="4"/>
    <x v="1"/>
  </r>
  <r>
    <s v="CA-57"/>
    <x v="91"/>
    <n v="1"/>
    <n v="1"/>
    <n v="1"/>
    <s v="A572 GRADE 50"/>
    <m/>
    <s v="PL10*200"/>
    <n v="300"/>
    <n v="4.71"/>
    <n v="4.71"/>
    <s v="PEB"/>
    <x v="4"/>
    <x v="1"/>
  </r>
  <r>
    <s v="CA-57"/>
    <x v="92"/>
    <n v="1"/>
    <n v="1"/>
    <n v="1"/>
    <s v="A572 GRADE 50"/>
    <m/>
    <s v="PL6*152"/>
    <n v="130"/>
    <n v="0.89"/>
    <n v="0.89"/>
    <s v="PEB"/>
    <x v="4"/>
    <x v="1"/>
  </r>
  <r>
    <s v="CA-57"/>
    <x v="93"/>
    <n v="1"/>
    <n v="1"/>
    <n v="1"/>
    <s v="A992 GRADE 50"/>
    <m/>
    <s v="H-150X150X7X10"/>
    <n v="2000"/>
    <n v="61.16"/>
    <n v="61.16"/>
    <s v="PEB"/>
    <x v="4"/>
    <x v="2"/>
  </r>
  <r>
    <s v="CA-57"/>
    <x v="94"/>
    <n v="1"/>
    <n v="1"/>
    <n v="1"/>
    <s v="A572 GRADE 50"/>
    <m/>
    <s v="PL6*72"/>
    <n v="129"/>
    <n v="0.44"/>
    <n v="0.44"/>
    <s v="PEB"/>
    <x v="4"/>
    <x v="1"/>
  </r>
  <r>
    <s v="CA-57"/>
    <x v="95"/>
    <n v="1"/>
    <n v="1"/>
    <n v="1"/>
    <s v="A572 GRADE 50"/>
    <m/>
    <s v="PL6*75"/>
    <n v="75"/>
    <n v="0.13"/>
    <n v="0.13"/>
    <s v="PEB"/>
    <x v="4"/>
    <x v="1"/>
  </r>
  <r>
    <s v="CA-57"/>
    <x v="96"/>
    <n v="1"/>
    <n v="1"/>
    <n v="1"/>
    <s v="A572 GRADE 50"/>
    <m/>
    <s v="PL6*74"/>
    <n v="74"/>
    <n v="0.13"/>
    <n v="0.13"/>
    <s v="PEB"/>
    <x v="4"/>
    <x v="1"/>
  </r>
  <r>
    <s v="CA-57"/>
    <x v="87"/>
    <n v="1"/>
    <n v="3"/>
    <n v="3"/>
    <s v="A572 GRADE 50"/>
    <m/>
    <s v="PL8*50"/>
    <n v="100"/>
    <n v="0.16"/>
    <n v="0.48"/>
    <s v="PEB"/>
    <x v="4"/>
    <x v="1"/>
  </r>
  <r>
    <s v="CA-58"/>
    <x v="0"/>
    <n v="1"/>
    <m/>
    <n v="0"/>
    <s v=" "/>
    <s v="CANOPY"/>
    <s v=" "/>
    <n v="2014"/>
    <n v="70.680000000000007"/>
    <n v="0"/>
    <s v="PEB"/>
    <x v="5"/>
    <x v="0"/>
  </r>
  <r>
    <s v="CA-58"/>
    <x v="81"/>
    <n v="1"/>
    <n v="3"/>
    <n v="3"/>
    <s v="A572 GRADE 50"/>
    <m/>
    <s v="PL8*195"/>
    <n v="75"/>
    <n v="0.92"/>
    <n v="2.7600000000000002"/>
    <s v="PEB"/>
    <x v="5"/>
    <x v="1"/>
  </r>
  <r>
    <s v="CA-58"/>
    <x v="91"/>
    <n v="1"/>
    <n v="1"/>
    <n v="1"/>
    <s v="A572 GRADE 50"/>
    <m/>
    <s v="PL10*200"/>
    <n v="300"/>
    <n v="4.71"/>
    <n v="4.71"/>
    <s v="PEB"/>
    <x v="5"/>
    <x v="1"/>
  </r>
  <r>
    <s v="CA-58"/>
    <x v="97"/>
    <n v="1"/>
    <n v="1"/>
    <n v="1"/>
    <s v="A572 GRADE 50"/>
    <m/>
    <s v="PL6*151"/>
    <n v="130"/>
    <n v="0.89"/>
    <n v="0.89"/>
    <s v="PEB"/>
    <x v="5"/>
    <x v="1"/>
  </r>
  <r>
    <s v="CA-58"/>
    <x v="93"/>
    <n v="1"/>
    <n v="1"/>
    <n v="1"/>
    <s v="A992 GRADE 50"/>
    <m/>
    <s v="H-150X150X7X10"/>
    <n v="2000"/>
    <n v="61.16"/>
    <n v="61.16"/>
    <s v="PEB"/>
    <x v="5"/>
    <x v="2"/>
  </r>
  <r>
    <s v="CA-58"/>
    <x v="94"/>
    <n v="1"/>
    <n v="1"/>
    <n v="1"/>
    <s v="A572 GRADE 50"/>
    <m/>
    <s v="PL6*72"/>
    <n v="129"/>
    <n v="0.44"/>
    <n v="0.44"/>
    <s v="PEB"/>
    <x v="5"/>
    <x v="1"/>
  </r>
  <r>
    <s v="CA-58"/>
    <x v="95"/>
    <n v="1"/>
    <n v="1"/>
    <n v="1"/>
    <s v="A572 GRADE 50"/>
    <m/>
    <s v="PL6*75"/>
    <n v="75"/>
    <n v="0.13"/>
    <n v="0.13"/>
    <s v="PEB"/>
    <x v="5"/>
    <x v="1"/>
  </r>
  <r>
    <s v="CA-58"/>
    <x v="96"/>
    <n v="1"/>
    <n v="1"/>
    <n v="1"/>
    <s v="A572 GRADE 50"/>
    <m/>
    <s v="PL6*74"/>
    <n v="74"/>
    <n v="0.13"/>
    <n v="0.13"/>
    <s v="PEB"/>
    <x v="5"/>
    <x v="1"/>
  </r>
  <r>
    <s v="CA-58"/>
    <x v="87"/>
    <n v="1"/>
    <n v="3"/>
    <n v="3"/>
    <s v="A572 GRADE 50"/>
    <m/>
    <s v="PL8*50"/>
    <n v="100"/>
    <n v="0.16"/>
    <n v="0.48"/>
    <s v="PEB"/>
    <x v="5"/>
    <x v="1"/>
  </r>
  <r>
    <s v="CA-59"/>
    <x v="0"/>
    <n v="1"/>
    <m/>
    <n v="0"/>
    <s v=" "/>
    <s v="CANOPY"/>
    <s v=" "/>
    <n v="4505"/>
    <n v="205.05"/>
    <n v="0"/>
    <s v="PEB"/>
    <x v="3"/>
    <x v="0"/>
  </r>
  <r>
    <s v="CA-59"/>
    <x v="81"/>
    <n v="1"/>
    <n v="5"/>
    <n v="5"/>
    <s v="A572 GRADE 50"/>
    <m/>
    <s v="PL8*195"/>
    <n v="75"/>
    <n v="0.92"/>
    <n v="4.6000000000000005"/>
    <s v="PEB"/>
    <x v="3"/>
    <x v="1"/>
  </r>
  <r>
    <s v="CA-59"/>
    <x v="82"/>
    <n v="1"/>
    <n v="1"/>
    <n v="1"/>
    <s v="A572 GRADE 50"/>
    <m/>
    <s v="PL6*164"/>
    <n v="328"/>
    <n v="2.13"/>
    <n v="2.13"/>
    <s v="PEB"/>
    <x v="3"/>
    <x v="1"/>
  </r>
  <r>
    <s v="CA-59"/>
    <x v="83"/>
    <n v="1"/>
    <n v="1"/>
    <n v="1"/>
    <s v="A572 GRADE 50"/>
    <m/>
    <s v="PL6*164"/>
    <n v="328"/>
    <n v="1.75"/>
    <n v="1.75"/>
    <s v="PEB"/>
    <x v="3"/>
    <x v="1"/>
  </r>
  <r>
    <s v="CA-59"/>
    <x v="84"/>
    <n v="1"/>
    <n v="1"/>
    <n v="1"/>
    <s v="A572 GRADE 50"/>
    <m/>
    <s v="PL6*164"/>
    <n v="328"/>
    <n v="1.75"/>
    <n v="1.75"/>
    <s v="PEB"/>
    <x v="3"/>
    <x v="1"/>
  </r>
  <r>
    <s v="CA-59"/>
    <x v="85"/>
    <n v="1"/>
    <n v="1"/>
    <n v="1"/>
    <s v="A572 GRADE 50"/>
    <m/>
    <s v="PL12*201"/>
    <n v="989"/>
    <n v="10.49"/>
    <n v="10.49"/>
    <s v="PEB"/>
    <x v="3"/>
    <x v="1"/>
  </r>
  <r>
    <s v="CA-59"/>
    <x v="86"/>
    <n v="1"/>
    <n v="1"/>
    <n v="1"/>
    <s v="A992 GRADE 50"/>
    <m/>
    <s v="H-346X174X6X9"/>
    <n v="4505"/>
    <n v="179.66"/>
    <n v="179.66"/>
    <s v="PEB"/>
    <x v="3"/>
    <x v="2"/>
  </r>
  <r>
    <s v="CA-59"/>
    <x v="24"/>
    <n v="1"/>
    <n v="3"/>
    <n v="3"/>
    <s v="A572 GRADE 50"/>
    <m/>
    <s v="PL6*84"/>
    <n v="328"/>
    <n v="1.3"/>
    <n v="3.9000000000000004"/>
    <s v="PEB"/>
    <x v="3"/>
    <x v="1"/>
  </r>
  <r>
    <s v="CA-59"/>
    <x v="87"/>
    <n v="1"/>
    <n v="5"/>
    <n v="5"/>
    <s v="A572 GRADE 50"/>
    <m/>
    <s v="PL8*50"/>
    <n v="100"/>
    <n v="0.16"/>
    <n v="0.8"/>
    <s v="PEB"/>
    <x v="3"/>
    <x v="1"/>
  </r>
  <r>
    <s v="CA-510"/>
    <x v="0"/>
    <n v="1"/>
    <m/>
    <n v="0"/>
    <s v=" "/>
    <s v="CANOPY"/>
    <s v=" "/>
    <n v="2014"/>
    <n v="70.680000000000007"/>
    <n v="0"/>
    <s v="PEB"/>
    <x v="5"/>
    <x v="0"/>
  </r>
  <r>
    <s v="CA-510"/>
    <x v="81"/>
    <n v="1"/>
    <n v="3"/>
    <n v="3"/>
    <s v="A572 GRADE 50"/>
    <m/>
    <s v="PL8*195"/>
    <n v="75"/>
    <n v="0.92"/>
    <n v="2.7600000000000002"/>
    <s v="PEB"/>
    <x v="5"/>
    <x v="1"/>
  </r>
  <r>
    <s v="CA-510"/>
    <x v="91"/>
    <n v="1"/>
    <n v="1"/>
    <n v="1"/>
    <s v="A572 GRADE 50"/>
    <m/>
    <s v="PL10*200"/>
    <n v="300"/>
    <n v="4.71"/>
    <n v="4.71"/>
    <s v="PEB"/>
    <x v="5"/>
    <x v="1"/>
  </r>
  <r>
    <s v="CA-510"/>
    <x v="97"/>
    <n v="1"/>
    <n v="1"/>
    <n v="1"/>
    <s v="A572 GRADE 50"/>
    <m/>
    <s v="PL6*151"/>
    <n v="130"/>
    <n v="0.89"/>
    <n v="0.89"/>
    <s v="PEB"/>
    <x v="5"/>
    <x v="1"/>
  </r>
  <r>
    <s v="CA-510"/>
    <x v="93"/>
    <n v="1"/>
    <n v="1"/>
    <n v="1"/>
    <s v="A992 GRADE 50"/>
    <m/>
    <s v="H-150X150X7X10"/>
    <n v="2000"/>
    <n v="61.16"/>
    <n v="61.16"/>
    <s v="PEB"/>
    <x v="5"/>
    <x v="2"/>
  </r>
  <r>
    <s v="CA-510"/>
    <x v="94"/>
    <n v="1"/>
    <n v="1"/>
    <n v="1"/>
    <s v="A572 GRADE 50"/>
    <m/>
    <s v="PL6*72"/>
    <n v="129"/>
    <n v="0.44"/>
    <n v="0.44"/>
    <s v="PEB"/>
    <x v="5"/>
    <x v="1"/>
  </r>
  <r>
    <s v="CA-510"/>
    <x v="95"/>
    <n v="1"/>
    <n v="1"/>
    <n v="1"/>
    <s v="A572 GRADE 50"/>
    <m/>
    <s v="PL6*75"/>
    <n v="75"/>
    <n v="0.13"/>
    <n v="0.13"/>
    <s v="PEB"/>
    <x v="5"/>
    <x v="1"/>
  </r>
  <r>
    <s v="CA-510"/>
    <x v="96"/>
    <n v="1"/>
    <n v="1"/>
    <n v="1"/>
    <s v="A572 GRADE 50"/>
    <m/>
    <s v="PL6*74"/>
    <n v="74"/>
    <n v="0.13"/>
    <n v="0.13"/>
    <s v="PEB"/>
    <x v="5"/>
    <x v="1"/>
  </r>
  <r>
    <s v="CA-510"/>
    <x v="87"/>
    <n v="1"/>
    <n v="3"/>
    <n v="3"/>
    <s v="A572 GRADE 50"/>
    <m/>
    <s v="PL8*50"/>
    <n v="100"/>
    <n v="0.16"/>
    <n v="0.48"/>
    <s v="PEB"/>
    <x v="5"/>
    <x v="1"/>
  </r>
  <r>
    <s v="CA-511"/>
    <x v="0"/>
    <n v="1"/>
    <m/>
    <n v="0"/>
    <s v=" "/>
    <s v="CANOPY"/>
    <s v=" "/>
    <n v="2014"/>
    <n v="70.680000000000007"/>
    <n v="0"/>
    <s v="PEB"/>
    <x v="5"/>
    <x v="0"/>
  </r>
  <r>
    <s v="CA-511"/>
    <x v="81"/>
    <n v="1"/>
    <n v="3"/>
    <n v="3"/>
    <s v="A572 GRADE 50"/>
    <m/>
    <s v="PL8*195"/>
    <n v="75"/>
    <n v="0.92"/>
    <n v="2.7600000000000002"/>
    <s v="PEB"/>
    <x v="5"/>
    <x v="1"/>
  </r>
  <r>
    <s v="CA-511"/>
    <x v="91"/>
    <n v="1"/>
    <n v="1"/>
    <n v="1"/>
    <s v="A572 GRADE 50"/>
    <m/>
    <s v="PL10*200"/>
    <n v="300"/>
    <n v="4.71"/>
    <n v="4.71"/>
    <s v="PEB"/>
    <x v="5"/>
    <x v="1"/>
  </r>
  <r>
    <s v="CA-511"/>
    <x v="92"/>
    <n v="1"/>
    <n v="1"/>
    <n v="1"/>
    <s v="A572 GRADE 50"/>
    <m/>
    <s v="PL6*152"/>
    <n v="130"/>
    <n v="0.89"/>
    <n v="0.89"/>
    <s v="PEB"/>
    <x v="5"/>
    <x v="1"/>
  </r>
  <r>
    <s v="CA-511"/>
    <x v="93"/>
    <n v="1"/>
    <n v="1"/>
    <n v="1"/>
    <s v="A992 GRADE 50"/>
    <m/>
    <s v="H-150X150X7X10"/>
    <n v="2000"/>
    <n v="61.16"/>
    <n v="61.16"/>
    <s v="PEB"/>
    <x v="5"/>
    <x v="2"/>
  </r>
  <r>
    <s v="CA-511"/>
    <x v="94"/>
    <n v="1"/>
    <n v="1"/>
    <n v="1"/>
    <s v="A572 GRADE 50"/>
    <m/>
    <s v="PL6*72"/>
    <n v="129"/>
    <n v="0.44"/>
    <n v="0.44"/>
    <s v="PEB"/>
    <x v="5"/>
    <x v="1"/>
  </r>
  <r>
    <s v="CA-511"/>
    <x v="95"/>
    <n v="1"/>
    <n v="1"/>
    <n v="1"/>
    <s v="A572 GRADE 50"/>
    <m/>
    <s v="PL6*75"/>
    <n v="75"/>
    <n v="0.13"/>
    <n v="0.13"/>
    <s v="PEB"/>
    <x v="5"/>
    <x v="1"/>
  </r>
  <r>
    <s v="CA-511"/>
    <x v="96"/>
    <n v="1"/>
    <n v="1"/>
    <n v="1"/>
    <s v="A572 GRADE 50"/>
    <m/>
    <s v="PL6*74"/>
    <n v="74"/>
    <n v="0.13"/>
    <n v="0.13"/>
    <s v="PEB"/>
    <x v="5"/>
    <x v="1"/>
  </r>
  <r>
    <s v="CA-511"/>
    <x v="87"/>
    <n v="1"/>
    <n v="3"/>
    <n v="3"/>
    <s v="A572 GRADE 50"/>
    <m/>
    <s v="PL8*50"/>
    <n v="100"/>
    <n v="0.16"/>
    <n v="0.48"/>
    <s v="PEB"/>
    <x v="5"/>
    <x v="1"/>
  </r>
  <r>
    <s v="CA-512"/>
    <x v="0"/>
    <n v="1"/>
    <m/>
    <n v="0"/>
    <s v=" "/>
    <s v="CANOPY"/>
    <s v=" "/>
    <n v="2014"/>
    <n v="71.25"/>
    <n v="0"/>
    <s v="PEB"/>
    <x v="5"/>
    <x v="0"/>
  </r>
  <r>
    <s v="CA-512"/>
    <x v="81"/>
    <n v="1"/>
    <n v="3"/>
    <n v="3"/>
    <s v="A572 GRADE 50"/>
    <m/>
    <s v="PL8*195"/>
    <n v="75"/>
    <n v="0.92"/>
    <n v="2.7600000000000002"/>
    <s v="PEB"/>
    <x v="5"/>
    <x v="1"/>
  </r>
  <r>
    <s v="CA-512"/>
    <x v="91"/>
    <n v="1"/>
    <n v="1"/>
    <n v="1"/>
    <s v="A572 GRADE 50"/>
    <m/>
    <s v="PL10*200"/>
    <n v="300"/>
    <n v="4.71"/>
    <n v="4.71"/>
    <s v="PEB"/>
    <x v="5"/>
    <x v="1"/>
  </r>
  <r>
    <s v="CA-512"/>
    <x v="92"/>
    <n v="1"/>
    <n v="2"/>
    <n v="2"/>
    <s v="A572 GRADE 50"/>
    <m/>
    <s v="PL6*152"/>
    <n v="130"/>
    <n v="0.89"/>
    <n v="1.78"/>
    <s v="PEB"/>
    <x v="5"/>
    <x v="1"/>
  </r>
  <r>
    <s v="CA-512"/>
    <x v="98"/>
    <n v="1"/>
    <n v="1"/>
    <n v="1"/>
    <s v="A992 GRADE 50"/>
    <m/>
    <s v="H-150X150X7X10"/>
    <n v="2000"/>
    <n v="61.27"/>
    <n v="61.27"/>
    <s v="PEB"/>
    <x v="5"/>
    <x v="2"/>
  </r>
  <r>
    <s v="CA-512"/>
    <x v="95"/>
    <n v="1"/>
    <n v="1"/>
    <n v="1"/>
    <s v="A572 GRADE 50"/>
    <m/>
    <s v="PL6*75"/>
    <n v="75"/>
    <n v="0.13"/>
    <n v="0.13"/>
    <s v="PEB"/>
    <x v="5"/>
    <x v="1"/>
  </r>
  <r>
    <s v="CA-512"/>
    <x v="96"/>
    <n v="1"/>
    <n v="1"/>
    <n v="1"/>
    <s v="A572 GRADE 50"/>
    <m/>
    <s v="PL6*74"/>
    <n v="74"/>
    <n v="0.13"/>
    <n v="0.13"/>
    <s v="PEB"/>
    <x v="5"/>
    <x v="1"/>
  </r>
  <r>
    <s v="CA-512"/>
    <x v="87"/>
    <n v="1"/>
    <n v="3"/>
    <n v="3"/>
    <s v="A572 GRADE 50"/>
    <m/>
    <s v="PL8*50"/>
    <n v="100"/>
    <n v="0.16"/>
    <n v="0.48"/>
    <s v="PEB"/>
    <x v="5"/>
    <x v="1"/>
  </r>
  <r>
    <s v="CA-532"/>
    <x v="0"/>
    <n v="3"/>
    <m/>
    <n v="0"/>
    <s v=" "/>
    <s v="CANOPY"/>
    <s v=" "/>
    <n v="2014"/>
    <n v="71.13"/>
    <n v="0"/>
    <s v="PEB"/>
    <x v="3"/>
    <x v="0"/>
  </r>
  <r>
    <s v="CA-532"/>
    <x v="81"/>
    <n v="3"/>
    <n v="3"/>
    <n v="9"/>
    <s v="A572 GRADE 50"/>
    <m/>
    <s v="PL8*195"/>
    <n v="75"/>
    <n v="0.92"/>
    <n v="8.2800000000000011"/>
    <s v="PEB"/>
    <x v="3"/>
    <x v="1"/>
  </r>
  <r>
    <s v="CA-532"/>
    <x v="91"/>
    <n v="3"/>
    <n v="1"/>
    <n v="3"/>
    <s v="A572 GRADE 50"/>
    <m/>
    <s v="PL10*200"/>
    <n v="300"/>
    <n v="4.71"/>
    <n v="14.129999999999999"/>
    <s v="PEB"/>
    <x v="3"/>
    <x v="1"/>
  </r>
  <r>
    <s v="CA-532"/>
    <x v="92"/>
    <n v="3"/>
    <n v="2"/>
    <n v="6"/>
    <s v="A572 GRADE 50"/>
    <m/>
    <s v="PL6*152"/>
    <n v="130"/>
    <n v="0.89"/>
    <n v="5.34"/>
    <s v="PEB"/>
    <x v="3"/>
    <x v="1"/>
  </r>
  <r>
    <s v="CA-532"/>
    <x v="93"/>
    <n v="3"/>
    <n v="1"/>
    <n v="3"/>
    <s v="A992 GRADE 50"/>
    <m/>
    <s v="H-150X150X7X10"/>
    <n v="2000"/>
    <n v="61.16"/>
    <n v="183.48"/>
    <s v="PEB"/>
    <x v="3"/>
    <x v="2"/>
  </r>
  <r>
    <s v="CA-532"/>
    <x v="95"/>
    <n v="3"/>
    <n v="1"/>
    <n v="3"/>
    <s v="A572 GRADE 50"/>
    <m/>
    <s v="PL6*75"/>
    <n v="75"/>
    <n v="0.13"/>
    <n v="0.39"/>
    <s v="PEB"/>
    <x v="3"/>
    <x v="1"/>
  </r>
  <r>
    <s v="CA-532"/>
    <x v="96"/>
    <n v="3"/>
    <n v="1"/>
    <n v="3"/>
    <s v="A572 GRADE 50"/>
    <m/>
    <s v="PL6*74"/>
    <n v="74"/>
    <n v="0.13"/>
    <n v="0.39"/>
    <s v="PEB"/>
    <x v="3"/>
    <x v="1"/>
  </r>
  <r>
    <s v="CA-532"/>
    <x v="87"/>
    <n v="3"/>
    <n v="3"/>
    <n v="9"/>
    <s v="A572 GRADE 50"/>
    <m/>
    <s v="PL8*50"/>
    <n v="100"/>
    <n v="0.16"/>
    <n v="1.44"/>
    <s v="PEB"/>
    <x v="3"/>
    <x v="1"/>
  </r>
  <r>
    <s v="CA-538"/>
    <x v="0"/>
    <n v="4"/>
    <m/>
    <n v="0"/>
    <s v=" "/>
    <s v="CANOPY"/>
    <s v=" "/>
    <n v="2014"/>
    <n v="71.13"/>
    <n v="0"/>
    <s v="PEB"/>
    <x v="2"/>
    <x v="0"/>
  </r>
  <r>
    <s v="CA-538"/>
    <x v="81"/>
    <n v="4"/>
    <n v="3"/>
    <n v="12"/>
    <s v="A572 GRADE 50"/>
    <m/>
    <s v="PL8*195"/>
    <n v="75"/>
    <n v="0.92"/>
    <n v="11.040000000000001"/>
    <s v="PEB"/>
    <x v="2"/>
    <x v="1"/>
  </r>
  <r>
    <s v="CA-538"/>
    <x v="91"/>
    <n v="4"/>
    <n v="1"/>
    <n v="4"/>
    <s v="A572 GRADE 50"/>
    <m/>
    <s v="PL10*200"/>
    <n v="300"/>
    <n v="4.71"/>
    <n v="18.84"/>
    <s v="PEB"/>
    <x v="2"/>
    <x v="1"/>
  </r>
  <r>
    <s v="CA-538"/>
    <x v="97"/>
    <n v="4"/>
    <n v="2"/>
    <n v="8"/>
    <s v="A572 GRADE 50"/>
    <m/>
    <s v="PL6*151"/>
    <n v="130"/>
    <n v="0.89"/>
    <n v="7.12"/>
    <s v="PEB"/>
    <x v="2"/>
    <x v="1"/>
  </r>
  <r>
    <s v="CA-538"/>
    <x v="93"/>
    <n v="4"/>
    <n v="1"/>
    <n v="4"/>
    <s v="A992 GRADE 50"/>
    <m/>
    <s v="H-150X150X7X10"/>
    <n v="2000"/>
    <n v="61.16"/>
    <n v="244.64"/>
    <s v="PEB"/>
    <x v="2"/>
    <x v="2"/>
  </r>
  <r>
    <s v="CA-538"/>
    <x v="95"/>
    <n v="4"/>
    <n v="1"/>
    <n v="4"/>
    <s v="A572 GRADE 50"/>
    <m/>
    <s v="PL6*75"/>
    <n v="75"/>
    <n v="0.13"/>
    <n v="0.52"/>
    <s v="PEB"/>
    <x v="2"/>
    <x v="1"/>
  </r>
  <r>
    <s v="CA-538"/>
    <x v="96"/>
    <n v="4"/>
    <n v="1"/>
    <n v="4"/>
    <s v="A572 GRADE 50"/>
    <m/>
    <s v="PL6*74"/>
    <n v="74"/>
    <n v="0.13"/>
    <n v="0.52"/>
    <s v="PEB"/>
    <x v="2"/>
    <x v="1"/>
  </r>
  <r>
    <s v="CA-538"/>
    <x v="87"/>
    <n v="4"/>
    <n v="3"/>
    <n v="12"/>
    <s v="A572 GRADE 50"/>
    <m/>
    <s v="PL8*50"/>
    <n v="100"/>
    <n v="0.16"/>
    <n v="1.92"/>
    <s v="PEB"/>
    <x v="2"/>
    <x v="1"/>
  </r>
  <r>
    <s v="CA-539"/>
    <x v="0"/>
    <n v="1"/>
    <m/>
    <n v="0"/>
    <s v=" "/>
    <s v="CANOPY"/>
    <s v=" "/>
    <n v="5036"/>
    <n v="229.52"/>
    <n v="0"/>
    <s v="PEB"/>
    <x v="4"/>
    <x v="0"/>
  </r>
  <r>
    <s v="CA-539"/>
    <x v="81"/>
    <n v="1"/>
    <n v="5"/>
    <n v="5"/>
    <s v="A572 GRADE 50"/>
    <m/>
    <s v="PL8*195"/>
    <n v="75"/>
    <n v="0.92"/>
    <n v="4.6000000000000005"/>
    <s v="PEB"/>
    <x v="4"/>
    <x v="1"/>
  </r>
  <r>
    <s v="CA-539"/>
    <x v="89"/>
    <n v="1"/>
    <n v="1"/>
    <n v="1"/>
    <s v="A572 GRADE 50"/>
    <m/>
    <s v="PL12*204"/>
    <n v="1338"/>
    <n v="14.1"/>
    <n v="14.1"/>
    <s v="PEB"/>
    <x v="4"/>
    <x v="1"/>
  </r>
  <r>
    <s v="CA-539"/>
    <x v="83"/>
    <n v="1"/>
    <n v="2"/>
    <n v="2"/>
    <s v="A572 GRADE 50"/>
    <m/>
    <s v="PL6*164"/>
    <n v="328"/>
    <n v="1.75"/>
    <n v="3.5"/>
    <s v="PEB"/>
    <x v="4"/>
    <x v="1"/>
  </r>
  <r>
    <s v="CA-539"/>
    <x v="84"/>
    <n v="1"/>
    <n v="1"/>
    <n v="1"/>
    <s v="A572 GRADE 50"/>
    <m/>
    <s v="PL6*164"/>
    <n v="328"/>
    <n v="1.75"/>
    <n v="1.75"/>
    <s v="PEB"/>
    <x v="4"/>
    <x v="1"/>
  </r>
  <r>
    <s v="CA-539"/>
    <x v="90"/>
    <n v="1"/>
    <n v="1"/>
    <n v="1"/>
    <s v="A992 GRADE 50"/>
    <m/>
    <s v="H-346X174X6X9"/>
    <n v="5036"/>
    <n v="200.91"/>
    <n v="200.91"/>
    <s v="PEB"/>
    <x v="4"/>
    <x v="2"/>
  </r>
  <r>
    <s v="CA-539"/>
    <x v="24"/>
    <n v="1"/>
    <n v="3"/>
    <n v="3"/>
    <s v="A572 GRADE 50"/>
    <m/>
    <s v="PL6*84"/>
    <n v="328"/>
    <n v="1.3"/>
    <n v="3.9000000000000004"/>
    <s v="PEB"/>
    <x v="4"/>
    <x v="1"/>
  </r>
  <r>
    <s v="CA-539"/>
    <x v="87"/>
    <n v="1"/>
    <n v="5"/>
    <n v="5"/>
    <s v="A572 GRADE 50"/>
    <m/>
    <s v="PL8*50"/>
    <n v="100"/>
    <n v="0.16"/>
    <n v="0.8"/>
    <s v="PEB"/>
    <x v="4"/>
    <x v="1"/>
  </r>
  <r>
    <s v="CA-541"/>
    <x v="0"/>
    <n v="3"/>
    <m/>
    <n v="0"/>
    <s v=" "/>
    <s v="CANOPY"/>
    <s v=" "/>
    <n v="5036"/>
    <n v="230.88"/>
    <n v="0"/>
    <s v="PEB"/>
    <x v="2"/>
    <x v="0"/>
  </r>
  <r>
    <s v="CA-541"/>
    <x v="81"/>
    <n v="3"/>
    <n v="5"/>
    <n v="15"/>
    <s v="A572 GRADE 50"/>
    <m/>
    <s v="PL8*195"/>
    <n v="75"/>
    <n v="0.92"/>
    <n v="13.8"/>
    <s v="PEB"/>
    <x v="2"/>
    <x v="1"/>
  </r>
  <r>
    <s v="CA-541"/>
    <x v="89"/>
    <n v="3"/>
    <n v="1"/>
    <n v="3"/>
    <s v="A572 GRADE 50"/>
    <m/>
    <s v="PL12*204"/>
    <n v="1338"/>
    <n v="14.1"/>
    <n v="42.3"/>
    <s v="PEB"/>
    <x v="2"/>
    <x v="1"/>
  </r>
  <r>
    <s v="CA-541"/>
    <x v="83"/>
    <n v="3"/>
    <n v="4"/>
    <n v="12"/>
    <s v="A572 GRADE 50"/>
    <m/>
    <s v="PL6*164"/>
    <n v="328"/>
    <n v="1.75"/>
    <n v="21"/>
    <s v="PEB"/>
    <x v="2"/>
    <x v="1"/>
  </r>
  <r>
    <s v="CA-541"/>
    <x v="84"/>
    <n v="3"/>
    <n v="2"/>
    <n v="6"/>
    <s v="A572 GRADE 50"/>
    <m/>
    <s v="PL6*164"/>
    <n v="328"/>
    <n v="1.75"/>
    <n v="10.5"/>
    <s v="PEB"/>
    <x v="2"/>
    <x v="1"/>
  </r>
  <r>
    <s v="CA-541"/>
    <x v="90"/>
    <n v="3"/>
    <n v="1"/>
    <n v="3"/>
    <s v="A992 GRADE 50"/>
    <m/>
    <s v="H-346X174X6X9"/>
    <n v="5036"/>
    <n v="200.91"/>
    <n v="602.73"/>
    <s v="PEB"/>
    <x v="2"/>
    <x v="2"/>
  </r>
  <r>
    <s v="CA-541"/>
    <x v="87"/>
    <n v="3"/>
    <n v="5"/>
    <n v="15"/>
    <s v="A572 GRADE 50"/>
    <m/>
    <s v="PL8*50"/>
    <n v="100"/>
    <n v="0.16"/>
    <n v="2.4"/>
    <s v="PEB"/>
    <x v="2"/>
    <x v="1"/>
  </r>
  <r>
    <s v="CP-51"/>
    <x v="0"/>
    <n v="10"/>
    <m/>
    <n v="0"/>
    <s v=" "/>
    <s v="CLIP"/>
    <s v=" "/>
    <n v="200"/>
    <n v="4.08"/>
    <n v="0"/>
    <s v="SD"/>
    <x v="1"/>
    <x v="0"/>
  </r>
  <r>
    <s v="CP-51"/>
    <x v="99"/>
    <n v="10"/>
    <n v="1"/>
    <n v="10"/>
    <s v="A572 GRADE 50"/>
    <m/>
    <s v="PL8*125"/>
    <n v="200"/>
    <n v="1.57"/>
    <n v="15.700000000000001"/>
    <s v="SD"/>
    <x v="1"/>
    <x v="1"/>
  </r>
  <r>
    <s v="CP-51"/>
    <x v="100"/>
    <n v="10"/>
    <n v="1"/>
    <n v="10"/>
    <s v="A572 GRADE 50"/>
    <m/>
    <s v="PLT8*200"/>
    <n v="200"/>
    <n v="2.5099999999999998"/>
    <n v="25.099999999999998"/>
    <s v="SD"/>
    <x v="1"/>
    <x v="1"/>
  </r>
  <r>
    <s v="CP-52"/>
    <x v="0"/>
    <n v="5"/>
    <m/>
    <n v="0"/>
    <s v=" "/>
    <s v="CLIP"/>
    <s v=" "/>
    <n v="200"/>
    <n v="7.43"/>
    <n v="0"/>
    <s v="SD"/>
    <x v="1"/>
    <x v="0"/>
  </r>
  <r>
    <s v="CP-52"/>
    <x v="101"/>
    <n v="5"/>
    <n v="1"/>
    <n v="5"/>
    <s v="A572 GRADE 50"/>
    <m/>
    <s v="PL12*230"/>
    <n v="195"/>
    <n v="3.03"/>
    <n v="15.149999999999999"/>
    <s v="SD"/>
    <x v="1"/>
    <x v="1"/>
  </r>
  <r>
    <s v="CP-52"/>
    <x v="102"/>
    <n v="5"/>
    <n v="1"/>
    <n v="5"/>
    <s v="A572 GRADE 50"/>
    <m/>
    <s v="PL14*200"/>
    <n v="200"/>
    <n v="4.4000000000000004"/>
    <n v="22"/>
    <s v="SD"/>
    <x v="1"/>
    <x v="1"/>
  </r>
  <r>
    <s v="CP-53"/>
    <x v="0"/>
    <n v="3"/>
    <m/>
    <n v="0"/>
    <s v=" "/>
    <s v="CLIP"/>
    <s v=" "/>
    <n v="200"/>
    <n v="7.27"/>
    <n v="0"/>
    <s v="SD"/>
    <x v="1"/>
    <x v="0"/>
  </r>
  <r>
    <s v="CP-53"/>
    <x v="103"/>
    <n v="3"/>
    <n v="1"/>
    <n v="3"/>
    <s v="A572 GRADE 50"/>
    <m/>
    <s v="PL12*169"/>
    <n v="232"/>
    <n v="2.87"/>
    <n v="8.61"/>
    <s v="SD"/>
    <x v="1"/>
    <x v="1"/>
  </r>
  <r>
    <s v="CP-53"/>
    <x v="102"/>
    <n v="3"/>
    <n v="1"/>
    <n v="3"/>
    <s v="A572 GRADE 50"/>
    <m/>
    <s v="PL14*200"/>
    <n v="200"/>
    <n v="4.4000000000000004"/>
    <n v="13.200000000000001"/>
    <s v="SD"/>
    <x v="1"/>
    <x v="1"/>
  </r>
  <r>
    <s v="CP-54"/>
    <x v="0"/>
    <n v="2"/>
    <m/>
    <n v="0"/>
    <s v=" "/>
    <s v="CLIP"/>
    <s v=" "/>
    <n v="200"/>
    <n v="11.36"/>
    <n v="0"/>
    <s v="SD"/>
    <x v="1"/>
    <x v="0"/>
  </r>
  <r>
    <s v="CP-54"/>
    <x v="104"/>
    <n v="2"/>
    <n v="1"/>
    <n v="2"/>
    <s v="A572 GRADE 50"/>
    <m/>
    <s v="PL12*232"/>
    <n v="320"/>
    <n v="4.33"/>
    <n v="8.66"/>
    <s v="SD"/>
    <x v="1"/>
    <x v="1"/>
  </r>
  <r>
    <s v="CP-54"/>
    <x v="105"/>
    <n v="2"/>
    <n v="1"/>
    <n v="2"/>
    <s v="A572 GRADE 50"/>
    <m/>
    <s v="PL14*200"/>
    <n v="320"/>
    <n v="7.03"/>
    <n v="14.06"/>
    <s v="SD"/>
    <x v="1"/>
    <x v="1"/>
  </r>
  <r>
    <s v="HP-51"/>
    <x v="0"/>
    <n v="5"/>
    <m/>
    <n v="0"/>
    <s v=" "/>
    <s v="PIPE_BRACE"/>
    <s v=" "/>
    <n v="2414"/>
    <n v="13.51"/>
    <n v="0"/>
    <s v="PEB"/>
    <x v="4"/>
    <x v="0"/>
  </r>
  <r>
    <s v="HP-51"/>
    <x v="106"/>
    <n v="5"/>
    <n v="2"/>
    <n v="10"/>
    <s v="A572 GRADE 50"/>
    <m/>
    <s v="PL12*100"/>
    <n v="320"/>
    <n v="3.01"/>
    <n v="30.099999999999998"/>
    <s v="PEB"/>
    <x v="4"/>
    <x v="1"/>
  </r>
  <r>
    <s v="HP-51"/>
    <x v="107"/>
    <n v="5"/>
    <n v="1"/>
    <n v="5"/>
    <s v="SS400"/>
    <m/>
    <s v="CHS75.6*2"/>
    <n v="2074"/>
    <n v="7.21"/>
    <n v="36.049999999999997"/>
    <s v="PEB"/>
    <x v="4"/>
    <x v="2"/>
  </r>
  <r>
    <s v="HP-51"/>
    <x v="108"/>
    <n v="5"/>
    <n v="4"/>
    <n v="20"/>
    <s v="A572 GRADE 50"/>
    <m/>
    <s v="PL6*68"/>
    <n v="28"/>
    <n v="7.0000000000000007E-2"/>
    <n v="1.4000000000000001"/>
    <s v="PEB"/>
    <x v="4"/>
    <x v="1"/>
  </r>
  <r>
    <s v="HP-53"/>
    <x v="0"/>
    <n v="5"/>
    <m/>
    <n v="0"/>
    <s v=" "/>
    <s v="PIPE_BRACE"/>
    <s v=" "/>
    <n v="2462"/>
    <n v="13.68"/>
    <n v="0"/>
    <s v="PEB"/>
    <x v="3"/>
    <x v="0"/>
  </r>
  <r>
    <s v="HP-53"/>
    <x v="106"/>
    <n v="5"/>
    <n v="2"/>
    <n v="10"/>
    <s v="A572 GRADE 50"/>
    <m/>
    <s v="PL12*100"/>
    <n v="320"/>
    <n v="3.01"/>
    <n v="30.099999999999998"/>
    <s v="PEB"/>
    <x v="3"/>
    <x v="1"/>
  </r>
  <r>
    <s v="HP-53"/>
    <x v="109"/>
    <n v="5"/>
    <n v="1"/>
    <n v="5"/>
    <s v="SS400"/>
    <m/>
    <s v="CHS75.6*2"/>
    <n v="2122"/>
    <n v="7.38"/>
    <n v="36.9"/>
    <s v="PEB"/>
    <x v="3"/>
    <x v="2"/>
  </r>
  <r>
    <s v="HP-53"/>
    <x v="108"/>
    <n v="5"/>
    <n v="4"/>
    <n v="20"/>
    <s v="A572 GRADE 50"/>
    <m/>
    <s v="PL6*68"/>
    <n v="28"/>
    <n v="7.0000000000000007E-2"/>
    <n v="1.4000000000000001"/>
    <s v="PEB"/>
    <x v="3"/>
    <x v="1"/>
  </r>
  <r>
    <s v="ST-51"/>
    <x v="0"/>
    <n v="1"/>
    <m/>
    <n v="0"/>
    <s v=" "/>
    <s v="STRINGER"/>
    <s v=" "/>
    <n v="4382"/>
    <n v="89.32"/>
    <n v="0"/>
    <s v="Cầu thang"/>
    <x v="0"/>
    <x v="0"/>
  </r>
  <r>
    <s v="ST-51"/>
    <x v="110"/>
    <n v="1"/>
    <n v="1"/>
    <n v="1"/>
    <s v="A572 GRADE 50"/>
    <m/>
    <s v="PL12*120"/>
    <n v="320"/>
    <n v="3.62"/>
    <n v="3.62"/>
    <s v="Cầu thang"/>
    <x v="0"/>
    <x v="1"/>
  </r>
  <r>
    <s v="ST-51"/>
    <x v="111"/>
    <n v="1"/>
    <n v="1"/>
    <n v="1"/>
    <s v="A572 GRADE 50"/>
    <m/>
    <s v="PLT6*50"/>
    <n v="166"/>
    <n v="0.39"/>
    <n v="0.39"/>
    <s v="Cầu thang"/>
    <x v="0"/>
    <x v="1"/>
  </r>
  <r>
    <s v="ST-51"/>
    <x v="112"/>
    <n v="1"/>
    <n v="3"/>
    <n v="3"/>
    <s v="A572 GRADE 50"/>
    <m/>
    <s v="PL4*59"/>
    <n v="287"/>
    <n v="0.53"/>
    <n v="1.59"/>
    <s v="Cầu thang"/>
    <x v="0"/>
    <x v="1"/>
  </r>
  <r>
    <s v="ST-51"/>
    <x v="113"/>
    <n v="1"/>
    <n v="1"/>
    <n v="1"/>
    <s v="A572 GRADE 50"/>
    <m/>
    <s v="U300*65*6=&gt; Chấn"/>
    <n v="4004"/>
    <n v="76.319999999999993"/>
    <n v="76.319999999999993"/>
    <s v="Cầu thang"/>
    <x v="0"/>
    <x v="2"/>
  </r>
  <r>
    <s v="ST-51"/>
    <x v="114"/>
    <n v="1"/>
    <n v="1"/>
    <n v="1"/>
    <s v="A572 GRADE 50"/>
    <m/>
    <s v="U300*65*6=&gt; Chấn"/>
    <n v="196"/>
    <n v="2.1"/>
    <n v="2.1"/>
    <s v="Cầu thang"/>
    <x v="0"/>
    <x v="2"/>
  </r>
  <r>
    <s v="ST-51"/>
    <x v="115"/>
    <n v="1"/>
    <n v="1"/>
    <n v="1"/>
    <s v="A572 GRADE 50"/>
    <m/>
    <s v="U300*65*6=&gt; Chấn"/>
    <n v="307"/>
    <n v="5.3"/>
    <n v="5.3"/>
    <s v="Cầu thang"/>
    <x v="0"/>
    <x v="2"/>
  </r>
  <r>
    <s v="ST-52"/>
    <x v="0"/>
    <n v="1"/>
    <m/>
    <n v="0"/>
    <s v=" "/>
    <s v="STRINGER"/>
    <s v=" "/>
    <n v="4382"/>
    <n v="89.32"/>
    <n v="0"/>
    <s v="Cầu thang"/>
    <x v="0"/>
    <x v="0"/>
  </r>
  <r>
    <s v="ST-52"/>
    <x v="110"/>
    <n v="1"/>
    <n v="1"/>
    <n v="1"/>
    <s v="A572 GRADE 50"/>
    <m/>
    <s v="PL12*120"/>
    <n v="320"/>
    <n v="3.62"/>
    <n v="3.62"/>
    <s v="Cầu thang"/>
    <x v="0"/>
    <x v="1"/>
  </r>
  <r>
    <s v="ST-52"/>
    <x v="111"/>
    <n v="1"/>
    <n v="1"/>
    <n v="1"/>
    <s v="A572 GRADE 50"/>
    <m/>
    <s v="PLT6*50"/>
    <n v="166"/>
    <n v="0.39"/>
    <n v="0.39"/>
    <s v="Cầu thang"/>
    <x v="0"/>
    <x v="1"/>
  </r>
  <r>
    <s v="ST-52"/>
    <x v="112"/>
    <n v="1"/>
    <n v="3"/>
    <n v="3"/>
    <s v="A572 GRADE 50"/>
    <m/>
    <s v="PL4*59"/>
    <n v="287"/>
    <n v="0.53"/>
    <n v="1.59"/>
    <s v="Cầu thang"/>
    <x v="0"/>
    <x v="1"/>
  </r>
  <r>
    <s v="ST-52"/>
    <x v="116"/>
    <n v="1"/>
    <n v="1"/>
    <n v="1"/>
    <s v="A572 GRADE 50"/>
    <m/>
    <s v="U300*65*6=&gt; Chấn"/>
    <n v="4004"/>
    <n v="76.319999999999993"/>
    <n v="76.319999999999993"/>
    <s v="Cầu thang"/>
    <x v="0"/>
    <x v="2"/>
  </r>
  <r>
    <s v="ST-52"/>
    <x v="117"/>
    <n v="1"/>
    <n v="1"/>
    <n v="1"/>
    <s v="A572 GRADE 50"/>
    <m/>
    <s v="U300*65*6=&gt; Chấn"/>
    <n v="196"/>
    <n v="2.1"/>
    <n v="2.1"/>
    <s v="Cầu thang"/>
    <x v="0"/>
    <x v="2"/>
  </r>
  <r>
    <s v="ST-52"/>
    <x v="118"/>
    <n v="1"/>
    <n v="1"/>
    <n v="1"/>
    <s v="A572 GRADE 50"/>
    <m/>
    <s v="U300*65*6=&gt; Chấn"/>
    <n v="307"/>
    <n v="5.3"/>
    <n v="5.3"/>
    <s v="Cầu thang"/>
    <x v="0"/>
    <x v="2"/>
  </r>
  <r>
    <s v="ST-53"/>
    <x v="0"/>
    <n v="1"/>
    <m/>
    <n v="0"/>
    <s v=" "/>
    <s v="STRINGER"/>
    <s v=" "/>
    <n v="4382"/>
    <n v="89.2"/>
    <n v="0"/>
    <s v="Cầu thang"/>
    <x v="0"/>
    <x v="0"/>
  </r>
  <r>
    <s v="ST-53"/>
    <x v="110"/>
    <n v="1"/>
    <n v="1"/>
    <n v="1"/>
    <s v="A572 GRADE 50"/>
    <m/>
    <s v="PL12*120"/>
    <n v="320"/>
    <n v="3.62"/>
    <n v="3.62"/>
    <s v="Cầu thang"/>
    <x v="0"/>
    <x v="1"/>
  </r>
  <r>
    <s v="ST-53"/>
    <x v="119"/>
    <n v="1"/>
    <n v="1"/>
    <n v="1"/>
    <s v="A572 GRADE 50"/>
    <m/>
    <s v="PLT6*50"/>
    <n v="206"/>
    <n v="0.48"/>
    <n v="0.48"/>
    <s v="Cầu thang"/>
    <x v="0"/>
    <x v="1"/>
  </r>
  <r>
    <s v="ST-53"/>
    <x v="112"/>
    <n v="1"/>
    <n v="3"/>
    <n v="3"/>
    <s v="A572 GRADE 50"/>
    <m/>
    <s v="PL4*59"/>
    <n v="287"/>
    <n v="0.53"/>
    <n v="1.59"/>
    <s v="Cầu thang"/>
    <x v="0"/>
    <x v="1"/>
  </r>
  <r>
    <s v="ST-53"/>
    <x v="120"/>
    <n v="1"/>
    <n v="1"/>
    <n v="1"/>
    <s v="A572 GRADE 50"/>
    <m/>
    <s v="U300*65*6=&gt; Chấn"/>
    <n v="4035"/>
    <n v="76.930000000000007"/>
    <n v="76.930000000000007"/>
    <s v="Cầu thang"/>
    <x v="0"/>
    <x v="2"/>
  </r>
  <r>
    <s v="ST-53"/>
    <x v="121"/>
    <n v="1"/>
    <n v="1"/>
    <n v="1"/>
    <s v="A572 GRADE 50"/>
    <m/>
    <s v="U300*65*6=&gt; Chấn"/>
    <n v="280"/>
    <n v="4.76"/>
    <n v="4.76"/>
    <s v="Cầu thang"/>
    <x v="0"/>
    <x v="2"/>
  </r>
  <r>
    <s v="ST-53"/>
    <x v="122"/>
    <n v="1"/>
    <n v="1"/>
    <n v="1"/>
    <s v="A572 GRADE 50"/>
    <m/>
    <s v="U300*65*6=&gt; Chấn"/>
    <n v="182"/>
    <n v="1.82"/>
    <n v="1.82"/>
    <s v="Cầu thang"/>
    <x v="0"/>
    <x v="2"/>
  </r>
  <r>
    <s v="ST-54"/>
    <x v="0"/>
    <n v="1"/>
    <m/>
    <n v="0"/>
    <s v=" "/>
    <s v="STRINGER"/>
    <s v=" "/>
    <n v="4382"/>
    <n v="89.2"/>
    <n v="0"/>
    <s v="Cầu thang"/>
    <x v="0"/>
    <x v="0"/>
  </r>
  <r>
    <s v="ST-54"/>
    <x v="110"/>
    <n v="1"/>
    <n v="1"/>
    <n v="1"/>
    <s v="A572 GRADE 50"/>
    <m/>
    <s v="PL12*120"/>
    <n v="320"/>
    <n v="3.62"/>
    <n v="3.62"/>
    <s v="Cầu thang"/>
    <x v="0"/>
    <x v="1"/>
  </r>
  <r>
    <s v="ST-54"/>
    <x v="119"/>
    <n v="1"/>
    <n v="1"/>
    <n v="1"/>
    <s v="A572 GRADE 50"/>
    <m/>
    <s v="PLT6*50"/>
    <n v="206"/>
    <n v="0.48"/>
    <n v="0.48"/>
    <s v="Cầu thang"/>
    <x v="0"/>
    <x v="1"/>
  </r>
  <r>
    <s v="ST-54"/>
    <x v="112"/>
    <n v="1"/>
    <n v="3"/>
    <n v="3"/>
    <s v="A572 GRADE 50"/>
    <m/>
    <s v="PL4*59"/>
    <n v="287"/>
    <n v="0.53"/>
    <n v="1.59"/>
    <s v="Cầu thang"/>
    <x v="0"/>
    <x v="1"/>
  </r>
  <r>
    <s v="ST-54"/>
    <x v="123"/>
    <n v="1"/>
    <n v="1"/>
    <n v="1"/>
    <s v="A572 GRADE 50"/>
    <m/>
    <s v="U300*65*6=&gt; Chấn"/>
    <n v="4035"/>
    <n v="76.930000000000007"/>
    <n v="76.930000000000007"/>
    <s v="Cầu thang"/>
    <x v="0"/>
    <x v="2"/>
  </r>
  <r>
    <s v="ST-54"/>
    <x v="124"/>
    <n v="1"/>
    <n v="1"/>
    <n v="1"/>
    <s v="A572 GRADE 50"/>
    <m/>
    <s v="U300*65*6=&gt; Chấn"/>
    <n v="280"/>
    <n v="4.76"/>
    <n v="4.76"/>
    <s v="Cầu thang"/>
    <x v="0"/>
    <x v="2"/>
  </r>
  <r>
    <s v="ST-54"/>
    <x v="125"/>
    <n v="1"/>
    <n v="1"/>
    <n v="1"/>
    <s v="A572 GRADE 50"/>
    <m/>
    <s v="U300*65*6=&gt; Chấn"/>
    <n v="182"/>
    <n v="1.82"/>
    <n v="1.82"/>
    <s v="Cầu thang"/>
    <x v="0"/>
    <x v="2"/>
  </r>
  <r>
    <s v="ST-55"/>
    <x v="0"/>
    <n v="2"/>
    <m/>
    <n v="0"/>
    <s v=" "/>
    <s v="STRINGER"/>
    <s v=" "/>
    <n v="4598"/>
    <n v="93.49"/>
    <n v="0"/>
    <s v="Cầu thang"/>
    <x v="0"/>
    <x v="0"/>
  </r>
  <r>
    <s v="ST-55"/>
    <x v="126"/>
    <n v="2"/>
    <n v="1"/>
    <n v="2"/>
    <s v="A572 GRADE 50"/>
    <m/>
    <s v="PLT6*50"/>
    <n v="256"/>
    <n v="0.6"/>
    <n v="1.2"/>
    <s v="Cầu thang"/>
    <x v="0"/>
    <x v="1"/>
  </r>
  <r>
    <s v="ST-55"/>
    <x v="112"/>
    <n v="2"/>
    <n v="3"/>
    <n v="6"/>
    <s v="A572 GRADE 50"/>
    <m/>
    <s v="PL4*59"/>
    <n v="287"/>
    <n v="0.53"/>
    <n v="3.18"/>
    <s v="Cầu thang"/>
    <x v="0"/>
    <x v="1"/>
  </r>
  <r>
    <s v="ST-55"/>
    <x v="127"/>
    <n v="2"/>
    <n v="1"/>
    <n v="2"/>
    <s v="A572 GRADE 50"/>
    <m/>
    <s v="U300*65*6=&gt; Chấn"/>
    <n v="4069"/>
    <n v="77.599999999999994"/>
    <n v="155.19999999999999"/>
    <s v="Cầu thang"/>
    <x v="0"/>
    <x v="2"/>
  </r>
  <r>
    <s v="ST-55"/>
    <x v="128"/>
    <n v="2"/>
    <n v="1"/>
    <n v="2"/>
    <s v="A572 GRADE 50"/>
    <m/>
    <s v="U300*65*6=&gt; Chấn"/>
    <n v="331"/>
    <n v="3.56"/>
    <n v="7.12"/>
    <s v="Cầu thang"/>
    <x v="0"/>
    <x v="2"/>
  </r>
  <r>
    <s v="ST-55"/>
    <x v="129"/>
    <n v="2"/>
    <n v="1"/>
    <n v="2"/>
    <s v="A572 GRADE 50"/>
    <m/>
    <s v="U300*65*6=&gt; Chấn"/>
    <n v="309"/>
    <n v="5.33"/>
    <n v="10.66"/>
    <s v="Cầu thang"/>
    <x v="0"/>
    <x v="2"/>
  </r>
  <r>
    <s v="ST-55"/>
    <x v="130"/>
    <n v="2"/>
    <n v="1"/>
    <n v="2"/>
    <s v="A572 GRADE 50"/>
    <m/>
    <s v="U300*65*6=&gt; Chấn"/>
    <n v="483"/>
    <n v="4.8"/>
    <n v="9.6"/>
    <s v="Cầu thang"/>
    <x v="0"/>
    <x v="2"/>
  </r>
  <r>
    <s v="ST-56"/>
    <x v="0"/>
    <n v="2"/>
    <m/>
    <n v="0"/>
    <s v=" "/>
    <s v="STRINGER"/>
    <s v=" "/>
    <n v="4598"/>
    <n v="93.49"/>
    <n v="0"/>
    <s v="Cầu thang"/>
    <x v="0"/>
    <x v="0"/>
  </r>
  <r>
    <s v="ST-56"/>
    <x v="126"/>
    <n v="2"/>
    <n v="1"/>
    <n v="2"/>
    <s v="A572 GRADE 50"/>
    <m/>
    <s v="PLT6*50"/>
    <n v="256"/>
    <n v="0.6"/>
    <n v="1.2"/>
    <s v="Cầu thang"/>
    <x v="0"/>
    <x v="1"/>
  </r>
  <r>
    <s v="ST-56"/>
    <x v="112"/>
    <n v="2"/>
    <n v="3"/>
    <n v="6"/>
    <s v="A572 GRADE 50"/>
    <m/>
    <s v="PL4*59"/>
    <n v="287"/>
    <n v="0.53"/>
    <n v="3.18"/>
    <s v="Cầu thang"/>
    <x v="0"/>
    <x v="1"/>
  </r>
  <r>
    <s v="ST-56"/>
    <x v="131"/>
    <n v="2"/>
    <n v="1"/>
    <n v="2"/>
    <s v="A572 GRADE 50"/>
    <m/>
    <s v="U300*65*6=&gt; Chấn"/>
    <n v="4069"/>
    <n v="77.599999999999994"/>
    <n v="155.19999999999999"/>
    <s v="Cầu thang"/>
    <x v="0"/>
    <x v="2"/>
  </r>
  <r>
    <s v="ST-56"/>
    <x v="132"/>
    <n v="2"/>
    <n v="1"/>
    <n v="2"/>
    <s v="A572 GRADE 50"/>
    <m/>
    <s v="U300*65*6=&gt; Chấn"/>
    <n v="309"/>
    <n v="5.33"/>
    <n v="10.66"/>
    <s v="Cầu thang"/>
    <x v="0"/>
    <x v="2"/>
  </r>
  <r>
    <s v="ST-56"/>
    <x v="133"/>
    <n v="2"/>
    <n v="1"/>
    <n v="2"/>
    <s v="A572 GRADE 50"/>
    <m/>
    <s v="U300*65*6=&gt; Chấn"/>
    <n v="331"/>
    <n v="3.56"/>
    <n v="7.12"/>
    <s v="Cầu thang"/>
    <x v="0"/>
    <x v="2"/>
  </r>
  <r>
    <s v="ST-56"/>
    <x v="134"/>
    <n v="2"/>
    <n v="1"/>
    <n v="2"/>
    <s v="A572 GRADE 50"/>
    <m/>
    <s v="U300*65*6=&gt; Chấn"/>
    <n v="483"/>
    <n v="4.8"/>
    <n v="9.6"/>
    <s v="Cầu thang"/>
    <x v="0"/>
    <x v="2"/>
  </r>
  <r>
    <s v="ST-57"/>
    <x v="0"/>
    <n v="2"/>
    <m/>
    <n v="0"/>
    <s v=" "/>
    <s v="STRINGER"/>
    <s v=" "/>
    <n v="2890"/>
    <n v="64.67"/>
    <n v="0"/>
    <s v="PEB"/>
    <x v="0"/>
    <x v="0"/>
  </r>
  <r>
    <s v="ST-57"/>
    <x v="135"/>
    <n v="2"/>
    <n v="1"/>
    <n v="2"/>
    <s v="A572 GRADE 50"/>
    <m/>
    <s v="PLT6*50"/>
    <n v="2850"/>
    <n v="6.71"/>
    <n v="13.42"/>
    <s v="PEB"/>
    <x v="0"/>
    <x v="1"/>
  </r>
  <r>
    <s v="ST-57"/>
    <x v="112"/>
    <n v="2"/>
    <n v="2"/>
    <n v="4"/>
    <s v="A572 GRADE 50"/>
    <m/>
    <s v="PL4*59"/>
    <n v="287"/>
    <n v="0.53"/>
    <n v="2.12"/>
    <s v="PEB"/>
    <x v="0"/>
    <x v="1"/>
  </r>
  <r>
    <s v="ST-57"/>
    <x v="136"/>
    <n v="2"/>
    <n v="1"/>
    <n v="2"/>
    <s v="A572 GRADE 50"/>
    <m/>
    <s v="U300*65*6=&gt; Chấn"/>
    <n v="2890"/>
    <n v="56.9"/>
    <n v="113.8"/>
    <s v="PEB"/>
    <x v="0"/>
    <x v="2"/>
  </r>
  <r>
    <s v="ST-58"/>
    <x v="0"/>
    <n v="1"/>
    <m/>
    <n v="0"/>
    <s v=" "/>
    <s v="STRINGER"/>
    <s v=" "/>
    <n v="4553"/>
    <n v="92.75"/>
    <n v="0"/>
    <s v="Cầu thang"/>
    <x v="0"/>
    <x v="0"/>
  </r>
  <r>
    <s v="ST-58"/>
    <x v="111"/>
    <n v="1"/>
    <n v="1"/>
    <n v="1"/>
    <s v="A572 GRADE 50"/>
    <m/>
    <s v="PLT6*50"/>
    <n v="166"/>
    <n v="0.39"/>
    <n v="0.39"/>
    <s v="Cầu thang"/>
    <x v="0"/>
    <x v="1"/>
  </r>
  <r>
    <s v="ST-58"/>
    <x v="112"/>
    <n v="1"/>
    <n v="3"/>
    <n v="3"/>
    <s v="A572 GRADE 50"/>
    <m/>
    <s v="PL4*59"/>
    <n v="287"/>
    <n v="0.53"/>
    <n v="1.59"/>
    <s v="Cầu thang"/>
    <x v="0"/>
    <x v="1"/>
  </r>
  <r>
    <s v="ST-58"/>
    <x v="137"/>
    <n v="1"/>
    <n v="1"/>
    <n v="1"/>
    <s v="A572 GRADE 50"/>
    <m/>
    <s v="U300*65*6=&gt; Chấn"/>
    <n v="4004"/>
    <n v="76.33"/>
    <n v="76.33"/>
    <s v="Cầu thang"/>
    <x v="0"/>
    <x v="2"/>
  </r>
  <r>
    <s v="ST-58"/>
    <x v="138"/>
    <n v="1"/>
    <n v="1"/>
    <n v="1"/>
    <s v="A572 GRADE 50"/>
    <m/>
    <s v="U300*65*6=&gt; Chấn"/>
    <n v="514"/>
    <n v="5.41"/>
    <n v="5.41"/>
    <s v="Cầu thang"/>
    <x v="0"/>
    <x v="2"/>
  </r>
  <r>
    <s v="ST-58"/>
    <x v="115"/>
    <n v="1"/>
    <n v="1"/>
    <n v="1"/>
    <s v="A572 GRADE 50"/>
    <m/>
    <s v="U300*65*6=&gt; Chấn"/>
    <n v="306"/>
    <n v="5.29"/>
    <n v="5.29"/>
    <s v="Cầu thang"/>
    <x v="0"/>
    <x v="2"/>
  </r>
  <r>
    <s v="ST-58"/>
    <x v="139"/>
    <n v="1"/>
    <n v="1"/>
    <n v="1"/>
    <s v="A572 GRADE 50"/>
    <m/>
    <s v="U300*65*6=&gt; Chấn"/>
    <n v="340"/>
    <n v="3.74"/>
    <n v="3.74"/>
    <s v="Cầu thang"/>
    <x v="0"/>
    <x v="2"/>
  </r>
  <r>
    <s v="ST-59"/>
    <x v="0"/>
    <n v="1"/>
    <m/>
    <n v="0"/>
    <s v=" "/>
    <s v="STRINGER"/>
    <s v=" "/>
    <n v="4553"/>
    <n v="92.75"/>
    <n v="0"/>
    <s v="Cầu thang"/>
    <x v="0"/>
    <x v="0"/>
  </r>
  <r>
    <s v="ST-59"/>
    <x v="111"/>
    <n v="1"/>
    <n v="1"/>
    <n v="1"/>
    <s v="A572 GRADE 50"/>
    <m/>
    <s v="PLT6*50"/>
    <n v="166"/>
    <n v="0.39"/>
    <n v="0.39"/>
    <s v="Cầu thang"/>
    <x v="0"/>
    <x v="1"/>
  </r>
  <r>
    <s v="ST-59"/>
    <x v="112"/>
    <n v="1"/>
    <n v="3"/>
    <n v="3"/>
    <s v="A572 GRADE 50"/>
    <m/>
    <s v="PL4*59"/>
    <n v="287"/>
    <n v="0.53"/>
    <n v="1.59"/>
    <s v="Cầu thang"/>
    <x v="0"/>
    <x v="1"/>
  </r>
  <r>
    <s v="ST-59"/>
    <x v="116"/>
    <n v="1"/>
    <n v="1"/>
    <n v="1"/>
    <s v="A572 GRADE 50"/>
    <m/>
    <s v="U300*65*6=&gt; Chấn"/>
    <n v="4004"/>
    <n v="76.33"/>
    <n v="76.33"/>
    <s v="Cầu thang"/>
    <x v="0"/>
    <x v="2"/>
  </r>
  <r>
    <s v="ST-59"/>
    <x v="140"/>
    <n v="1"/>
    <n v="1"/>
    <n v="1"/>
    <s v="A572 GRADE 50"/>
    <m/>
    <s v="U300*65*6=&gt; Chấn"/>
    <n v="514"/>
    <n v="5.41"/>
    <n v="5.41"/>
    <s v="Cầu thang"/>
    <x v="0"/>
    <x v="2"/>
  </r>
  <r>
    <s v="ST-59"/>
    <x v="118"/>
    <n v="1"/>
    <n v="1"/>
    <n v="1"/>
    <s v="A572 GRADE 50"/>
    <m/>
    <s v="U300*65*6=&gt; Chấn"/>
    <n v="306"/>
    <n v="5.29"/>
    <n v="5.29"/>
    <s v="Cầu thang"/>
    <x v="0"/>
    <x v="2"/>
  </r>
  <r>
    <s v="ST-59"/>
    <x v="141"/>
    <n v="1"/>
    <n v="1"/>
    <n v="1"/>
    <s v="A572 GRADE 50"/>
    <m/>
    <s v="U300*65*6=&gt; Chấn"/>
    <n v="340"/>
    <n v="3.74"/>
    <n v="3.74"/>
    <s v="Cầu thang"/>
    <x v="0"/>
    <x v="2"/>
  </r>
  <r>
    <s v="ST-510"/>
    <x v="0"/>
    <n v="2"/>
    <m/>
    <n v="0"/>
    <s v=" "/>
    <s v="STRINGER"/>
    <s v=" "/>
    <n v="1880"/>
    <n v="41.97"/>
    <n v="0"/>
    <s v="PEB"/>
    <x v="0"/>
    <x v="0"/>
  </r>
  <r>
    <s v="ST-510"/>
    <x v="142"/>
    <n v="2"/>
    <n v="1"/>
    <n v="2"/>
    <s v="A572 GRADE 50"/>
    <m/>
    <s v="PLT6*50"/>
    <n v="1880"/>
    <n v="4.43"/>
    <n v="8.86"/>
    <s v="PEB"/>
    <x v="0"/>
    <x v="1"/>
  </r>
  <r>
    <s v="ST-510"/>
    <x v="112"/>
    <n v="2"/>
    <n v="1"/>
    <n v="2"/>
    <s v="A572 GRADE 50"/>
    <m/>
    <s v="PL4*59"/>
    <n v="287"/>
    <n v="0.53"/>
    <n v="1.06"/>
    <s v="PEB"/>
    <x v="0"/>
    <x v="1"/>
  </r>
  <r>
    <s v="ST-510"/>
    <x v="143"/>
    <n v="2"/>
    <n v="1"/>
    <n v="2"/>
    <s v="A572 GRADE 50"/>
    <m/>
    <s v="U300*65*6=&gt; Chấn"/>
    <n v="1880"/>
    <n v="37.01"/>
    <n v="74.02"/>
    <s v="PEB"/>
    <x v="0"/>
    <x v="2"/>
  </r>
  <r>
    <s v="ST-511"/>
    <x v="0"/>
    <n v="2"/>
    <m/>
    <n v="0"/>
    <s v=" "/>
    <s v="STRINGER"/>
    <s v=" "/>
    <n v="1730"/>
    <n v="38.57"/>
    <n v="0"/>
    <s v="PEB"/>
    <x v="0"/>
    <x v="0"/>
  </r>
  <r>
    <s v="ST-511"/>
    <x v="144"/>
    <n v="2"/>
    <n v="1"/>
    <n v="2"/>
    <s v="A572 GRADE 50"/>
    <m/>
    <s v="PLT6*50"/>
    <n v="1690"/>
    <n v="3.98"/>
    <n v="7.96"/>
    <s v="PEB"/>
    <x v="0"/>
    <x v="1"/>
  </r>
  <r>
    <s v="ST-511"/>
    <x v="112"/>
    <n v="2"/>
    <n v="1"/>
    <n v="2"/>
    <s v="A572 GRADE 50"/>
    <m/>
    <s v="PL4*59"/>
    <n v="287"/>
    <n v="0.53"/>
    <n v="1.06"/>
    <s v="PEB"/>
    <x v="0"/>
    <x v="1"/>
  </r>
  <r>
    <s v="ST-511"/>
    <x v="145"/>
    <n v="2"/>
    <n v="1"/>
    <n v="2"/>
    <s v="A572 GRADE 50"/>
    <m/>
    <s v="U300*65*6=&gt; Chấn"/>
    <n v="1730"/>
    <n v="34.06"/>
    <n v="68.12"/>
    <s v="PEB"/>
    <x v="0"/>
    <x v="2"/>
  </r>
  <r>
    <s v="ST-512"/>
    <x v="0"/>
    <n v="2"/>
    <m/>
    <n v="0"/>
    <s v=" "/>
    <s v="STRINGER"/>
    <s v=" "/>
    <n v="1930"/>
    <n v="42.98"/>
    <n v="0"/>
    <s v="PEB"/>
    <x v="0"/>
    <x v="0"/>
  </r>
  <r>
    <s v="ST-512"/>
    <x v="146"/>
    <n v="2"/>
    <n v="1"/>
    <n v="2"/>
    <s v="A572 GRADE 50"/>
    <m/>
    <s v="PLT6*50"/>
    <n v="1890"/>
    <n v="4.45"/>
    <n v="8.9"/>
    <s v="PEB"/>
    <x v="0"/>
    <x v="1"/>
  </r>
  <r>
    <s v="ST-512"/>
    <x v="112"/>
    <n v="2"/>
    <n v="1"/>
    <n v="2"/>
    <s v="A572 GRADE 50"/>
    <m/>
    <s v="PL4*59"/>
    <n v="287"/>
    <n v="0.53"/>
    <n v="1.06"/>
    <s v="PEB"/>
    <x v="0"/>
    <x v="1"/>
  </r>
  <r>
    <s v="ST-512"/>
    <x v="147"/>
    <n v="2"/>
    <n v="1"/>
    <n v="2"/>
    <s v="A572 GRADE 50"/>
    <m/>
    <s v="U300*65*6=&gt; Chấn"/>
    <n v="1930"/>
    <n v="38"/>
    <n v="76"/>
    <s v="PEB"/>
    <x v="0"/>
    <x v="2"/>
  </r>
  <r>
    <s v="ST-513"/>
    <x v="0"/>
    <n v="2"/>
    <m/>
    <n v="0"/>
    <s v=" "/>
    <s v="STRINGER"/>
    <s v=" "/>
    <n v="1930"/>
    <n v="43.07"/>
    <n v="0"/>
    <s v="PEB"/>
    <x v="0"/>
    <x v="0"/>
  </r>
  <r>
    <s v="ST-513"/>
    <x v="148"/>
    <n v="2"/>
    <n v="1"/>
    <n v="2"/>
    <s v="A572 GRADE 50"/>
    <m/>
    <s v="PLT6*50"/>
    <n v="1930"/>
    <n v="4.55"/>
    <n v="9.1"/>
    <s v="PEB"/>
    <x v="0"/>
    <x v="1"/>
  </r>
  <r>
    <s v="ST-513"/>
    <x v="112"/>
    <n v="2"/>
    <n v="1"/>
    <n v="2"/>
    <s v="A572 GRADE 50"/>
    <m/>
    <s v="PL4*59"/>
    <n v="287"/>
    <n v="0.53"/>
    <n v="1.06"/>
    <s v="PEB"/>
    <x v="0"/>
    <x v="1"/>
  </r>
  <r>
    <s v="ST-513"/>
    <x v="147"/>
    <n v="2"/>
    <n v="1"/>
    <n v="2"/>
    <s v="A572 GRADE 50"/>
    <m/>
    <s v="U300*65*6=&gt; Chấn"/>
    <n v="1930"/>
    <n v="38"/>
    <n v="76"/>
    <s v="PEB"/>
    <x v="0"/>
    <x v="2"/>
  </r>
  <r>
    <s v="ST-514"/>
    <x v="0"/>
    <n v="1"/>
    <m/>
    <n v="0"/>
    <s v=" "/>
    <s v="STRINGER"/>
    <s v=" "/>
    <n v="4729"/>
    <n v="97.1"/>
    <n v="0"/>
    <s v="Cầu thang"/>
    <x v="0"/>
    <x v="0"/>
  </r>
  <r>
    <s v="ST-514"/>
    <x v="149"/>
    <n v="1"/>
    <n v="1"/>
    <n v="1"/>
    <s v="A572 GRADE 50"/>
    <m/>
    <s v="PLT6*50"/>
    <n v="346"/>
    <n v="0.81"/>
    <n v="0.81"/>
    <s v="Cầu thang"/>
    <x v="0"/>
    <x v="1"/>
  </r>
  <r>
    <s v="ST-514"/>
    <x v="112"/>
    <n v="1"/>
    <n v="3"/>
    <n v="3"/>
    <s v="A572 GRADE 50"/>
    <m/>
    <s v="PL4*59"/>
    <n v="287"/>
    <n v="0.53"/>
    <n v="1.59"/>
    <s v="Cầu thang"/>
    <x v="0"/>
    <x v="1"/>
  </r>
  <r>
    <s v="ST-514"/>
    <x v="137"/>
    <n v="1"/>
    <n v="1"/>
    <n v="1"/>
    <s v="A572 GRADE 50"/>
    <m/>
    <s v="U300*65*6=&gt; Chấn"/>
    <n v="4005"/>
    <n v="76.349999999999994"/>
    <n v="76.349999999999994"/>
    <s v="Cầu thang"/>
    <x v="0"/>
    <x v="2"/>
  </r>
  <r>
    <s v="ST-514"/>
    <x v="138"/>
    <n v="1"/>
    <n v="1"/>
    <n v="1"/>
    <s v="A572 GRADE 50"/>
    <m/>
    <s v="U300*65*6=&gt; Chấn"/>
    <n v="514"/>
    <n v="5.4"/>
    <n v="5.4"/>
    <s v="Cầu thang"/>
    <x v="0"/>
    <x v="2"/>
  </r>
  <r>
    <s v="ST-514"/>
    <x v="150"/>
    <n v="1"/>
    <n v="1"/>
    <n v="1"/>
    <s v="A572 GRADE 50"/>
    <m/>
    <s v="U300*65*6=&gt; Chấn"/>
    <n v="506"/>
    <n v="9.2100000000000009"/>
    <n v="9.2100000000000009"/>
    <s v="Cầu thang"/>
    <x v="0"/>
    <x v="2"/>
  </r>
  <r>
    <s v="ST-514"/>
    <x v="139"/>
    <n v="1"/>
    <n v="1"/>
    <n v="1"/>
    <s v="A572 GRADE 50"/>
    <m/>
    <s v="U300*65*6=&gt; Chấn"/>
    <n v="340"/>
    <n v="3.74"/>
    <n v="3.74"/>
    <s v="Cầu thang"/>
    <x v="0"/>
    <x v="2"/>
  </r>
  <r>
    <s v="ST-515"/>
    <x v="0"/>
    <n v="1"/>
    <m/>
    <n v="0"/>
    <s v=" "/>
    <s v="STRINGER"/>
    <s v=" "/>
    <n v="4729"/>
    <n v="97.1"/>
    <n v="0"/>
    <s v="Cầu thang"/>
    <x v="0"/>
    <x v="0"/>
  </r>
  <r>
    <s v="ST-515"/>
    <x v="149"/>
    <n v="1"/>
    <n v="1"/>
    <n v="1"/>
    <s v="A572 GRADE 50"/>
    <m/>
    <s v="PLT6*50"/>
    <n v="346"/>
    <n v="0.81"/>
    <n v="0.81"/>
    <s v="Cầu thang"/>
    <x v="0"/>
    <x v="1"/>
  </r>
  <r>
    <s v="ST-515"/>
    <x v="112"/>
    <n v="1"/>
    <n v="3"/>
    <n v="3"/>
    <s v="A572 GRADE 50"/>
    <m/>
    <s v="PL4*59"/>
    <n v="287"/>
    <n v="0.53"/>
    <n v="1.59"/>
    <s v="Cầu thang"/>
    <x v="0"/>
    <x v="1"/>
  </r>
  <r>
    <s v="ST-515"/>
    <x v="151"/>
    <n v="1"/>
    <n v="1"/>
    <n v="1"/>
    <s v="A572 GRADE 50"/>
    <m/>
    <s v="U300*65*6=&gt; Chấn"/>
    <n v="4005"/>
    <n v="76.349999999999994"/>
    <n v="76.349999999999994"/>
    <s v="Cầu thang"/>
    <x v="0"/>
    <x v="2"/>
  </r>
  <r>
    <s v="ST-515"/>
    <x v="140"/>
    <n v="1"/>
    <n v="1"/>
    <n v="1"/>
    <s v="A572 GRADE 50"/>
    <m/>
    <s v="U300*65*6=&gt; Chấn"/>
    <n v="514"/>
    <n v="5.4"/>
    <n v="5.4"/>
    <s v="Cầu thang"/>
    <x v="0"/>
    <x v="2"/>
  </r>
  <r>
    <s v="ST-515"/>
    <x v="152"/>
    <n v="1"/>
    <n v="1"/>
    <n v="1"/>
    <s v="A572 GRADE 50"/>
    <m/>
    <s v="U300*65*6=&gt; Chấn"/>
    <n v="506"/>
    <n v="9.2100000000000009"/>
    <n v="9.2100000000000009"/>
    <s v="Cầu thang"/>
    <x v="0"/>
    <x v="2"/>
  </r>
  <r>
    <s v="ST-515"/>
    <x v="141"/>
    <n v="1"/>
    <n v="1"/>
    <n v="1"/>
    <s v="A572 GRADE 50"/>
    <m/>
    <s v="U300*65*6=&gt; Chấn"/>
    <n v="340"/>
    <n v="3.74"/>
    <n v="3.74"/>
    <s v="Cầu thang"/>
    <x v="0"/>
    <x v="2"/>
  </r>
  <r>
    <s v="ST-516"/>
    <x v="0"/>
    <n v="2"/>
    <m/>
    <n v="0"/>
    <s v=" "/>
    <s v="STRINGER"/>
    <s v=" "/>
    <n v="1980"/>
    <n v="44.18"/>
    <n v="0"/>
    <s v="PEB"/>
    <x v="0"/>
    <x v="0"/>
  </r>
  <r>
    <s v="ST-516"/>
    <x v="153"/>
    <n v="2"/>
    <n v="1"/>
    <n v="2"/>
    <s v="A572 GRADE 50"/>
    <m/>
    <s v="PLT6*50"/>
    <n v="1980"/>
    <n v="4.66"/>
    <n v="9.32"/>
    <s v="PEB"/>
    <x v="0"/>
    <x v="1"/>
  </r>
  <r>
    <s v="ST-516"/>
    <x v="112"/>
    <n v="2"/>
    <n v="1"/>
    <n v="2"/>
    <s v="A572 GRADE 50"/>
    <m/>
    <s v="PL4*59"/>
    <n v="287"/>
    <n v="0.53"/>
    <n v="1.06"/>
    <s v="PEB"/>
    <x v="0"/>
    <x v="1"/>
  </r>
  <r>
    <s v="ST-516"/>
    <x v="154"/>
    <n v="2"/>
    <n v="1"/>
    <n v="2"/>
    <s v="A572 GRADE 50"/>
    <m/>
    <s v="U300*65*6=&gt; Chấn"/>
    <n v="1980"/>
    <n v="38.979999999999997"/>
    <n v="77.959999999999994"/>
    <s v="PEB"/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7">
  <r>
    <s v="BE-54"/>
    <x v="0"/>
    <n v="1"/>
    <m/>
    <n v="0"/>
    <s v=" "/>
    <s v="BEAM"/>
    <x v="0"/>
    <s v=" "/>
    <n v="9180"/>
    <n v="329.69"/>
    <n v="10.73"/>
    <n v="0"/>
    <x v="0"/>
    <s v="BE-54"/>
    <x v="0"/>
  </r>
  <r>
    <s v="BE-54"/>
    <x v="1"/>
    <n v="1"/>
    <n v="1"/>
    <n v="1"/>
    <s v="A572 GRADE 50"/>
    <m/>
    <x v="1"/>
    <s v="PL10*152"/>
    <n v="282"/>
    <n v="3.03"/>
    <n v="0.09"/>
    <n v="3.03"/>
    <x v="0"/>
    <s v="BE-54"/>
    <x v="0"/>
  </r>
  <r>
    <s v="BE-54"/>
    <x v="2"/>
    <n v="1"/>
    <n v="1"/>
    <n v="1"/>
    <s v="A992 GRADE 50"/>
    <m/>
    <x v="2"/>
    <s v="H-300X150X6.5X9"/>
    <n v="9180"/>
    <n v="326.66000000000003"/>
    <n v="10.65"/>
    <n v="326.66000000000003"/>
    <x v="0"/>
    <s v="BE-54"/>
    <x v="0"/>
  </r>
  <r>
    <s v="BE-58"/>
    <x v="0"/>
    <n v="1"/>
    <m/>
    <n v="0"/>
    <s v=" "/>
    <s v="BEAM"/>
    <x v="0"/>
    <s v=" "/>
    <n v="9180"/>
    <n v="329.69"/>
    <n v="10.73"/>
    <n v="0"/>
    <x v="0"/>
    <s v="BE-58"/>
    <x v="0"/>
  </r>
  <r>
    <s v="BE-58"/>
    <x v="1"/>
    <n v="1"/>
    <n v="1"/>
    <n v="1"/>
    <s v="A572 GRADE 50"/>
    <m/>
    <x v="1"/>
    <s v="PL10*152"/>
    <n v="282"/>
    <n v="3.03"/>
    <n v="0.09"/>
    <n v="3.03"/>
    <x v="0"/>
    <s v="BE-58"/>
    <x v="0"/>
  </r>
  <r>
    <s v="BE-58"/>
    <x v="2"/>
    <n v="1"/>
    <n v="1"/>
    <n v="1"/>
    <s v="A992 GRADE 50"/>
    <m/>
    <x v="2"/>
    <s v="H-300X150X6.5X9"/>
    <n v="9180"/>
    <n v="326.66000000000003"/>
    <n v="10.65"/>
    <n v="326.66000000000003"/>
    <x v="0"/>
    <s v="BE-58"/>
    <x v="0"/>
  </r>
  <r>
    <s v="BE-59"/>
    <x v="0"/>
    <n v="1"/>
    <m/>
    <n v="0"/>
    <s v=" "/>
    <s v="BEAM"/>
    <x v="0"/>
    <s v=" "/>
    <n v="9180"/>
    <n v="329.69"/>
    <n v="10.73"/>
    <n v="0"/>
    <x v="0"/>
    <s v="BE-59"/>
    <x v="0"/>
  </r>
  <r>
    <s v="BE-59"/>
    <x v="1"/>
    <n v="1"/>
    <n v="1"/>
    <n v="1"/>
    <s v="A572 GRADE 50"/>
    <m/>
    <x v="1"/>
    <s v="PL10*152"/>
    <n v="282"/>
    <n v="3.03"/>
    <n v="0.09"/>
    <n v="3.03"/>
    <x v="0"/>
    <s v="BE-59"/>
    <x v="0"/>
  </r>
  <r>
    <s v="BE-59"/>
    <x v="3"/>
    <n v="1"/>
    <n v="1"/>
    <n v="1"/>
    <s v="A992 GRADE 50"/>
    <m/>
    <x v="2"/>
    <s v="H-300X150X6.5X9"/>
    <n v="9180"/>
    <n v="326.66000000000003"/>
    <n v="10.65"/>
    <n v="326.66000000000003"/>
    <x v="0"/>
    <s v="BE-59"/>
    <x v="0"/>
  </r>
  <r>
    <s v="BE-510"/>
    <x v="0"/>
    <n v="1"/>
    <m/>
    <n v="0"/>
    <s v=" "/>
    <s v="BEAM"/>
    <x v="0"/>
    <s v=" "/>
    <n v="9180"/>
    <n v="329.69"/>
    <n v="10.73"/>
    <n v="0"/>
    <x v="0"/>
    <s v="BE-510"/>
    <x v="0"/>
  </r>
  <r>
    <s v="BE-510"/>
    <x v="1"/>
    <n v="1"/>
    <n v="1"/>
    <n v="1"/>
    <s v="A572 GRADE 50"/>
    <m/>
    <x v="1"/>
    <s v="PL10*152"/>
    <n v="282"/>
    <n v="3.03"/>
    <n v="0.09"/>
    <n v="3.03"/>
    <x v="0"/>
    <s v="BE-510"/>
    <x v="0"/>
  </r>
  <r>
    <s v="BE-510"/>
    <x v="3"/>
    <n v="1"/>
    <n v="1"/>
    <n v="1"/>
    <s v="A992 GRADE 50"/>
    <m/>
    <x v="2"/>
    <s v="H-300X150X6.5X9"/>
    <n v="9180"/>
    <n v="326.66000000000003"/>
    <n v="10.65"/>
    <n v="326.66000000000003"/>
    <x v="0"/>
    <s v="BE-510"/>
    <x v="0"/>
  </r>
  <r>
    <s v="BE-513"/>
    <x v="0"/>
    <n v="3"/>
    <m/>
    <n v="0"/>
    <s v=" "/>
    <s v="BEAM"/>
    <x v="0"/>
    <s v=" "/>
    <n v="3305"/>
    <n v="100.66"/>
    <n v="3.35"/>
    <n v="0"/>
    <x v="0"/>
    <s v="BE-513"/>
    <x v="0"/>
  </r>
  <r>
    <s v="BE-513"/>
    <x v="4"/>
    <n v="3"/>
    <n v="2"/>
    <n v="6"/>
    <s v="A572 GRADE 50"/>
    <m/>
    <x v="3"/>
    <s v="PLT10*125"/>
    <n v="3305"/>
    <n v="32.43"/>
    <n v="0.89"/>
    <n v="194.57999999999998"/>
    <x v="0"/>
    <s v="BE-513"/>
    <x v="0"/>
  </r>
  <r>
    <s v="BE-513"/>
    <x v="5"/>
    <n v="3"/>
    <n v="1"/>
    <n v="3"/>
    <s v="A572 GRADE 50"/>
    <m/>
    <x v="3"/>
    <s v="PLT6*230"/>
    <n v="3305"/>
    <n v="35.799999999999997"/>
    <n v="1.56"/>
    <n v="107.39999999999999"/>
    <x v="0"/>
    <s v="BE-513"/>
    <x v="0"/>
  </r>
  <r>
    <s v="BE-528"/>
    <x v="0"/>
    <n v="4"/>
    <m/>
    <n v="0"/>
    <s v=" "/>
    <s v="BEAM"/>
    <x v="0"/>
    <s v=" "/>
    <n v="4680"/>
    <n v="143.65"/>
    <n v="4.07"/>
    <n v="0"/>
    <x v="0"/>
    <s v="BE-528"/>
    <x v="0"/>
  </r>
  <r>
    <s v="BE-528"/>
    <x v="6"/>
    <n v="4"/>
    <n v="1"/>
    <n v="4"/>
    <s v="A992 GRADE 50"/>
    <m/>
    <x v="2"/>
    <s v="H-150X150X7X10"/>
    <n v="4680"/>
    <n v="143.65"/>
    <n v="4.07"/>
    <n v="574.6"/>
    <x v="0"/>
    <s v="BE-528"/>
    <x v="0"/>
  </r>
  <r>
    <s v="BE-529"/>
    <x v="0"/>
    <n v="4"/>
    <m/>
    <n v="0"/>
    <s v=" "/>
    <s v="BEAM"/>
    <x v="0"/>
    <s v=" "/>
    <n v="4330"/>
    <n v="132.9"/>
    <n v="3.77"/>
    <n v="0"/>
    <x v="0"/>
    <s v="BE-529"/>
    <x v="0"/>
  </r>
  <r>
    <s v="BE-529"/>
    <x v="7"/>
    <n v="4"/>
    <n v="1"/>
    <n v="4"/>
    <s v="A992 GRADE 50"/>
    <m/>
    <x v="2"/>
    <s v="H-150X150X7X10"/>
    <n v="4330"/>
    <n v="132.9"/>
    <n v="3.77"/>
    <n v="531.6"/>
    <x v="0"/>
    <s v="BE-529"/>
    <x v="0"/>
  </r>
  <r>
    <s v="BE-541"/>
    <x v="0"/>
    <n v="2"/>
    <m/>
    <n v="0"/>
    <s v=" "/>
    <s v="BEAM"/>
    <x v="0"/>
    <s v=" "/>
    <n v="3305"/>
    <n v="100.66"/>
    <n v="3.35"/>
    <n v="0"/>
    <x v="0"/>
    <s v="BE-541"/>
    <x v="0"/>
  </r>
  <r>
    <s v="BE-541"/>
    <x v="4"/>
    <n v="2"/>
    <n v="2"/>
    <n v="4"/>
    <s v="A572 GRADE 50"/>
    <m/>
    <x v="3"/>
    <s v="PLT10*125"/>
    <n v="3305"/>
    <n v="32.43"/>
    <n v="0.89"/>
    <n v="129.72"/>
    <x v="0"/>
    <s v="BE-541"/>
    <x v="0"/>
  </r>
  <r>
    <s v="BE-541"/>
    <x v="8"/>
    <n v="2"/>
    <n v="1"/>
    <n v="2"/>
    <s v="A572 GRADE 50"/>
    <m/>
    <x v="3"/>
    <s v="PLT6*230"/>
    <n v="3305"/>
    <n v="35.799999999999997"/>
    <n v="1.56"/>
    <n v="71.599999999999994"/>
    <x v="0"/>
    <s v="BE-541"/>
    <x v="0"/>
  </r>
  <r>
    <s v="BE-542"/>
    <x v="0"/>
    <n v="1"/>
    <m/>
    <n v="0"/>
    <s v=" "/>
    <s v="BEAM"/>
    <x v="0"/>
    <s v=" "/>
    <n v="3305"/>
    <n v="100.66"/>
    <n v="3.35"/>
    <n v="0"/>
    <x v="0"/>
    <s v="BE-542"/>
    <x v="0"/>
  </r>
  <r>
    <s v="BE-542"/>
    <x v="4"/>
    <n v="1"/>
    <n v="2"/>
    <n v="2"/>
    <s v="A572 GRADE 50"/>
    <m/>
    <x v="3"/>
    <s v="PLT10*125"/>
    <n v="3305"/>
    <n v="32.43"/>
    <n v="0.89"/>
    <n v="64.86"/>
    <x v="0"/>
    <s v="BE-542"/>
    <x v="0"/>
  </r>
  <r>
    <s v="BE-542"/>
    <x v="9"/>
    <n v="1"/>
    <n v="1"/>
    <n v="1"/>
    <s v="A572 GRADE 50"/>
    <m/>
    <x v="3"/>
    <s v="PLT6*230"/>
    <n v="3305"/>
    <n v="35.799999999999997"/>
    <n v="1.56"/>
    <n v="35.799999999999997"/>
    <x v="0"/>
    <s v="BE-542"/>
    <x v="0"/>
  </r>
  <r>
    <s v="CA-51"/>
    <x v="0"/>
    <n v="1"/>
    <m/>
    <n v="0"/>
    <s v=" "/>
    <s v="CANOPY"/>
    <x v="0"/>
    <s v=" "/>
    <n v="2664"/>
    <n v="67.59"/>
    <n v="2.62"/>
    <n v="0"/>
    <x v="0"/>
    <s v="CA-51"/>
    <x v="0"/>
  </r>
  <r>
    <s v="CA-51"/>
    <x v="10"/>
    <n v="1"/>
    <n v="2"/>
    <n v="2"/>
    <s v="A572 GRADE 50"/>
    <m/>
    <x v="1"/>
    <s v="PL6*135"/>
    <n v="184"/>
    <n v="0.95"/>
    <n v="0.04"/>
    <n v="1.9"/>
    <x v="0"/>
    <s v="CA-51"/>
    <x v="0"/>
  </r>
  <r>
    <s v="CA-51"/>
    <x v="11"/>
    <n v="1"/>
    <n v="2"/>
    <n v="2"/>
    <s v="A572 GRADE 50"/>
    <m/>
    <x v="1"/>
    <s v="PL6*164"/>
    <n v="228"/>
    <n v="1.08"/>
    <n v="0.05"/>
    <n v="2.16"/>
    <x v="0"/>
    <s v="CA-51"/>
    <x v="0"/>
  </r>
  <r>
    <s v="CA-51"/>
    <x v="12"/>
    <n v="1"/>
    <n v="1"/>
    <n v="1"/>
    <s v="A572 GRADE 50"/>
    <m/>
    <x v="1"/>
    <s v="PL10*170"/>
    <n v="360"/>
    <n v="4.8"/>
    <n v="0.13"/>
    <n v="4.8"/>
    <x v="0"/>
    <s v="CA-51"/>
    <x v="0"/>
  </r>
  <r>
    <s v="CA-51"/>
    <x v="13"/>
    <n v="1"/>
    <n v="2"/>
    <n v="2"/>
    <s v="A572 GRADE 50"/>
    <m/>
    <x v="1"/>
    <s v="PL6*127"/>
    <n v="184"/>
    <n v="1.07"/>
    <n v="0.05"/>
    <n v="2.14"/>
    <x v="0"/>
    <s v="CA-51"/>
    <x v="0"/>
  </r>
  <r>
    <s v="CA-51"/>
    <x v="14"/>
    <n v="1"/>
    <n v="2"/>
    <n v="2"/>
    <s v="A572 GRADE 50"/>
    <m/>
    <x v="1"/>
    <s v="PL6*127"/>
    <n v="184"/>
    <n v="0.95"/>
    <n v="0.04"/>
    <n v="1.9"/>
    <x v="0"/>
    <s v="CA-51"/>
    <x v="0"/>
  </r>
  <r>
    <s v="CA-51"/>
    <x v="15"/>
    <n v="1"/>
    <n v="1"/>
    <n v="1"/>
    <s v="A992 GRADE 50"/>
    <m/>
    <x v="2"/>
    <s v="HI200-5.5-8*100"/>
    <n v="2650"/>
    <n v="54.23"/>
    <n v="2.09"/>
    <n v="54.23"/>
    <x v="0"/>
    <s v="CA-51"/>
    <x v="0"/>
  </r>
  <r>
    <s v="CA-51"/>
    <x v="16"/>
    <n v="1"/>
    <n v="1"/>
    <n v="1"/>
    <s v="A572 GRADE 50"/>
    <m/>
    <x v="1"/>
    <s v="PL6*80"/>
    <n v="80"/>
    <n v="0.23"/>
    <n v="0.01"/>
    <n v="0.23"/>
    <x v="0"/>
    <s v="CA-51"/>
    <x v="0"/>
  </r>
  <r>
    <s v="CA-51"/>
    <x v="17"/>
    <n v="1"/>
    <n v="1"/>
    <n v="1"/>
    <s v="A572 GRADE 50"/>
    <m/>
    <x v="1"/>
    <s v="PL6*80"/>
    <n v="80"/>
    <n v="0.23"/>
    <n v="0.01"/>
    <n v="0.23"/>
    <x v="0"/>
    <s v="CA-51"/>
    <x v="0"/>
  </r>
  <r>
    <s v="CA-513"/>
    <x v="0"/>
    <n v="1"/>
    <m/>
    <n v="0"/>
    <s v=" "/>
    <s v="CANOPY"/>
    <x v="0"/>
    <s v=" "/>
    <n v="2864"/>
    <n v="71.680000000000007"/>
    <n v="2.78"/>
    <n v="0"/>
    <x v="0"/>
    <s v="CA-513"/>
    <x v="0"/>
  </r>
  <r>
    <s v="CA-513"/>
    <x v="18"/>
    <n v="1"/>
    <n v="2"/>
    <n v="2"/>
    <s v="A572 GRADE 50"/>
    <m/>
    <x v="1"/>
    <s v="PL6*135"/>
    <n v="184"/>
    <n v="0.94"/>
    <n v="0.04"/>
    <n v="1.88"/>
    <x v="0"/>
    <s v="CA-513"/>
    <x v="0"/>
  </r>
  <r>
    <s v="CA-513"/>
    <x v="11"/>
    <n v="1"/>
    <n v="2"/>
    <n v="2"/>
    <s v="A572 GRADE 50"/>
    <m/>
    <x v="1"/>
    <s v="PL6*164"/>
    <n v="229"/>
    <n v="1.08"/>
    <n v="0.05"/>
    <n v="2.16"/>
    <x v="0"/>
    <s v="CA-513"/>
    <x v="0"/>
  </r>
  <r>
    <s v="CA-513"/>
    <x v="12"/>
    <n v="1"/>
    <n v="1"/>
    <n v="1"/>
    <s v="A572 GRADE 50"/>
    <m/>
    <x v="1"/>
    <s v="PL10*170"/>
    <n v="360"/>
    <n v="4.8"/>
    <n v="0.13"/>
    <n v="4.8"/>
    <x v="0"/>
    <s v="CA-513"/>
    <x v="0"/>
  </r>
  <r>
    <s v="CA-513"/>
    <x v="13"/>
    <n v="1"/>
    <n v="2"/>
    <n v="2"/>
    <s v="A572 GRADE 50"/>
    <m/>
    <x v="1"/>
    <s v="PL6*127"/>
    <n v="184"/>
    <n v="1.07"/>
    <n v="0.05"/>
    <n v="2.14"/>
    <x v="0"/>
    <s v="CA-513"/>
    <x v="0"/>
  </r>
  <r>
    <s v="CA-513"/>
    <x v="14"/>
    <n v="1"/>
    <n v="2"/>
    <n v="2"/>
    <s v="A572 GRADE 50"/>
    <m/>
    <x v="1"/>
    <s v="PL6*127"/>
    <n v="184"/>
    <n v="0.95"/>
    <n v="0.04"/>
    <n v="1.9"/>
    <x v="0"/>
    <s v="CA-513"/>
    <x v="0"/>
  </r>
  <r>
    <s v="CA-513"/>
    <x v="19"/>
    <n v="1"/>
    <n v="1"/>
    <n v="1"/>
    <s v="A992 GRADE 50"/>
    <m/>
    <x v="2"/>
    <s v="HI200-5.5-8*100"/>
    <n v="2850"/>
    <n v="58.33"/>
    <n v="2.25"/>
    <n v="58.33"/>
    <x v="0"/>
    <s v="CA-513"/>
    <x v="0"/>
  </r>
  <r>
    <s v="CA-513"/>
    <x v="16"/>
    <n v="1"/>
    <n v="1"/>
    <n v="1"/>
    <s v="A572 GRADE 50"/>
    <m/>
    <x v="1"/>
    <s v="PL6*80"/>
    <n v="80"/>
    <n v="0.23"/>
    <n v="0.01"/>
    <n v="0.23"/>
    <x v="0"/>
    <s v="CA-513"/>
    <x v="0"/>
  </r>
  <r>
    <s v="CA-513"/>
    <x v="17"/>
    <n v="1"/>
    <n v="1"/>
    <n v="1"/>
    <s v="A572 GRADE 50"/>
    <m/>
    <x v="1"/>
    <s v="PL6*80"/>
    <n v="80"/>
    <n v="0.23"/>
    <n v="0.01"/>
    <n v="0.23"/>
    <x v="0"/>
    <s v="CA-513"/>
    <x v="0"/>
  </r>
  <r>
    <s v="CA-514"/>
    <x v="0"/>
    <n v="1"/>
    <m/>
    <n v="0"/>
    <s v=" "/>
    <s v="CANOPY"/>
    <x v="0"/>
    <s v=" "/>
    <n v="2864"/>
    <n v="71.72"/>
    <n v="2.78"/>
    <n v="0"/>
    <x v="0"/>
    <s v="CA-514"/>
    <x v="0"/>
  </r>
  <r>
    <s v="CA-514"/>
    <x v="11"/>
    <n v="1"/>
    <n v="2"/>
    <n v="2"/>
    <s v="A572 GRADE 50"/>
    <m/>
    <x v="1"/>
    <s v="PL6*164"/>
    <n v="229"/>
    <n v="1.08"/>
    <n v="0.05"/>
    <n v="2.16"/>
    <x v="0"/>
    <s v="CA-514"/>
    <x v="0"/>
  </r>
  <r>
    <s v="CA-514"/>
    <x v="20"/>
    <n v="1"/>
    <n v="2"/>
    <n v="2"/>
    <s v="A572 GRADE 50"/>
    <m/>
    <x v="1"/>
    <s v="PL6*135"/>
    <n v="184"/>
    <n v="0.96"/>
    <n v="0.04"/>
    <n v="1.92"/>
    <x v="0"/>
    <s v="CA-514"/>
    <x v="0"/>
  </r>
  <r>
    <s v="CA-514"/>
    <x v="12"/>
    <n v="1"/>
    <n v="1"/>
    <n v="1"/>
    <s v="A572 GRADE 50"/>
    <m/>
    <x v="1"/>
    <s v="PL10*170"/>
    <n v="360"/>
    <n v="4.8"/>
    <n v="0.13"/>
    <n v="4.8"/>
    <x v="0"/>
    <s v="CA-514"/>
    <x v="0"/>
  </r>
  <r>
    <s v="CA-514"/>
    <x v="13"/>
    <n v="1"/>
    <n v="2"/>
    <n v="2"/>
    <s v="A572 GRADE 50"/>
    <m/>
    <x v="1"/>
    <s v="PL6*127"/>
    <n v="184"/>
    <n v="1.07"/>
    <n v="0.05"/>
    <n v="2.14"/>
    <x v="0"/>
    <s v="CA-514"/>
    <x v="0"/>
  </r>
  <r>
    <s v="CA-514"/>
    <x v="14"/>
    <n v="1"/>
    <n v="2"/>
    <n v="2"/>
    <s v="A572 GRADE 50"/>
    <m/>
    <x v="1"/>
    <s v="PL6*127"/>
    <n v="184"/>
    <n v="0.95"/>
    <n v="0.04"/>
    <n v="1.9"/>
    <x v="0"/>
    <s v="CA-514"/>
    <x v="0"/>
  </r>
  <r>
    <s v="CA-514"/>
    <x v="19"/>
    <n v="1"/>
    <n v="1"/>
    <n v="1"/>
    <s v="A992 GRADE 50"/>
    <m/>
    <x v="2"/>
    <s v="HI200-5.5-8*100"/>
    <n v="2850"/>
    <n v="58.33"/>
    <n v="2.25"/>
    <n v="58.33"/>
    <x v="0"/>
    <s v="CA-514"/>
    <x v="0"/>
  </r>
  <r>
    <s v="CA-514"/>
    <x v="16"/>
    <n v="1"/>
    <n v="1"/>
    <n v="1"/>
    <s v="A572 GRADE 50"/>
    <m/>
    <x v="1"/>
    <s v="PL6*80"/>
    <n v="80"/>
    <n v="0.23"/>
    <n v="0.01"/>
    <n v="0.23"/>
    <x v="0"/>
    <s v="CA-514"/>
    <x v="0"/>
  </r>
  <r>
    <s v="CA-514"/>
    <x v="17"/>
    <n v="1"/>
    <n v="1"/>
    <n v="1"/>
    <s v="A572 GRADE 50"/>
    <m/>
    <x v="1"/>
    <s v="PL6*80"/>
    <n v="80"/>
    <n v="0.23"/>
    <n v="0.01"/>
    <n v="0.23"/>
    <x v="0"/>
    <s v="CA-514"/>
    <x v="0"/>
  </r>
  <r>
    <s v="CA-515"/>
    <x v="0"/>
    <n v="1"/>
    <m/>
    <n v="0"/>
    <s v=" "/>
    <s v="CANOPY"/>
    <x v="0"/>
    <s v=" "/>
    <n v="5282"/>
    <n v="71.459999999999994"/>
    <n v="3.43"/>
    <n v="0"/>
    <x v="0"/>
    <s v="CA-515"/>
    <x v="0"/>
  </r>
  <r>
    <s v="CA-515"/>
    <x v="21"/>
    <n v="1"/>
    <n v="4"/>
    <n v="4"/>
    <s v="A572 GRADE 50"/>
    <m/>
    <x v="1"/>
    <s v="PL6*80"/>
    <n v="95"/>
    <n v="0.36"/>
    <n v="0.02"/>
    <n v="1.44"/>
    <x v="0"/>
    <s v="CA-515"/>
    <x v="0"/>
  </r>
  <r>
    <s v="CA-515"/>
    <x v="22"/>
    <n v="1"/>
    <n v="1"/>
    <n v="1"/>
    <s v="A992 GRADE 50"/>
    <m/>
    <x v="2"/>
    <s v="U200*65*5.4"/>
    <n v="5282"/>
    <n v="70.03"/>
    <n v="3.36"/>
    <n v="70.03"/>
    <x v="0"/>
    <s v="CA-515"/>
    <x v="0"/>
  </r>
  <r>
    <s v="CA-516"/>
    <x v="0"/>
    <n v="1"/>
    <m/>
    <n v="0"/>
    <s v=" "/>
    <s v="CANOPY"/>
    <x v="0"/>
    <s v=" "/>
    <n v="5282"/>
    <n v="71.459999999999994"/>
    <n v="3.43"/>
    <n v="0"/>
    <x v="0"/>
    <s v="CA-516"/>
    <x v="0"/>
  </r>
  <r>
    <s v="CA-516"/>
    <x v="21"/>
    <n v="1"/>
    <n v="4"/>
    <n v="4"/>
    <s v="A572 GRADE 50"/>
    <m/>
    <x v="1"/>
    <s v="PL6*80"/>
    <n v="95"/>
    <n v="0.36"/>
    <n v="0.02"/>
    <n v="1.44"/>
    <x v="0"/>
    <s v="CA-516"/>
    <x v="0"/>
  </r>
  <r>
    <s v="CA-516"/>
    <x v="23"/>
    <n v="1"/>
    <n v="1"/>
    <n v="1"/>
    <s v="A992 GRADE 50"/>
    <m/>
    <x v="2"/>
    <s v="U200*65*5.4"/>
    <n v="5282"/>
    <n v="70.03"/>
    <n v="3.36"/>
    <n v="70.03"/>
    <x v="0"/>
    <s v="CA-516"/>
    <x v="0"/>
  </r>
  <r>
    <s v="CA-517"/>
    <x v="0"/>
    <n v="1"/>
    <m/>
    <n v="0"/>
    <s v=" "/>
    <s v="CANOPY"/>
    <x v="0"/>
    <s v=" "/>
    <n v="3899"/>
    <n v="52.38"/>
    <n v="2.52"/>
    <n v="0"/>
    <x v="0"/>
    <s v="CA-517"/>
    <x v="0"/>
  </r>
  <r>
    <s v="CA-517"/>
    <x v="21"/>
    <n v="1"/>
    <n v="3"/>
    <n v="3"/>
    <s v="A572 GRADE 50"/>
    <m/>
    <x v="1"/>
    <s v="PL6*80"/>
    <n v="95"/>
    <n v="0.36"/>
    <n v="0.02"/>
    <n v="1.08"/>
    <x v="0"/>
    <s v="CA-517"/>
    <x v="0"/>
  </r>
  <r>
    <s v="CA-517"/>
    <x v="24"/>
    <n v="1"/>
    <n v="1"/>
    <n v="1"/>
    <s v="A992 GRADE 50"/>
    <m/>
    <x v="2"/>
    <s v="U200*65*5.4"/>
    <n v="3899"/>
    <n v="51.31"/>
    <n v="2.4700000000000002"/>
    <n v="51.31"/>
    <x v="0"/>
    <s v="CA-517"/>
    <x v="0"/>
  </r>
  <r>
    <s v="CA-518"/>
    <x v="0"/>
    <n v="1"/>
    <m/>
    <n v="0"/>
    <s v=" "/>
    <s v="CANOPY"/>
    <x v="0"/>
    <s v=" "/>
    <n v="3899"/>
    <n v="52.39"/>
    <n v="2.52"/>
    <n v="0"/>
    <x v="0"/>
    <s v="CA-518"/>
    <x v="0"/>
  </r>
  <r>
    <s v="CA-518"/>
    <x v="21"/>
    <n v="1"/>
    <n v="3"/>
    <n v="3"/>
    <s v="A572 GRADE 50"/>
    <m/>
    <x v="1"/>
    <s v="PL6*80"/>
    <n v="95"/>
    <n v="0.36"/>
    <n v="0.02"/>
    <n v="1.08"/>
    <x v="0"/>
    <s v="CA-518"/>
    <x v="0"/>
  </r>
  <r>
    <s v="CA-518"/>
    <x v="25"/>
    <n v="1"/>
    <n v="1"/>
    <n v="1"/>
    <s v="A992 GRADE 50"/>
    <m/>
    <x v="2"/>
    <s v="U200*65*5.4"/>
    <n v="3899"/>
    <n v="51.31"/>
    <n v="2.4700000000000002"/>
    <n v="51.31"/>
    <x v="0"/>
    <s v="CA-518"/>
    <x v="0"/>
  </r>
  <r>
    <s v="CA-519"/>
    <x v="0"/>
    <n v="1"/>
    <m/>
    <n v="0"/>
    <s v=" "/>
    <s v="CANOPY"/>
    <x v="0"/>
    <s v=" "/>
    <n v="3899"/>
    <n v="52.38"/>
    <n v="2.52"/>
    <n v="0"/>
    <x v="0"/>
    <s v="CA-519"/>
    <x v="0"/>
  </r>
  <r>
    <s v="CA-519"/>
    <x v="21"/>
    <n v="1"/>
    <n v="3"/>
    <n v="3"/>
    <s v="A572 GRADE 50"/>
    <m/>
    <x v="1"/>
    <s v="PL6*80"/>
    <n v="95"/>
    <n v="0.36"/>
    <n v="0.02"/>
    <n v="1.08"/>
    <x v="0"/>
    <s v="CA-519"/>
    <x v="0"/>
  </r>
  <r>
    <s v="CA-519"/>
    <x v="26"/>
    <n v="1"/>
    <n v="1"/>
    <n v="1"/>
    <s v="A992 GRADE 50"/>
    <m/>
    <x v="2"/>
    <s v="U200*65*5.4"/>
    <n v="3899"/>
    <n v="51.31"/>
    <n v="2.4700000000000002"/>
    <n v="51.31"/>
    <x v="0"/>
    <s v="CA-519"/>
    <x v="0"/>
  </r>
  <r>
    <s v="CA-520"/>
    <x v="0"/>
    <n v="1"/>
    <m/>
    <n v="0"/>
    <s v=" "/>
    <s v="CANOPY"/>
    <x v="0"/>
    <s v=" "/>
    <n v="3899"/>
    <n v="52.39"/>
    <n v="2.52"/>
    <n v="0"/>
    <x v="0"/>
    <s v="CA-520"/>
    <x v="0"/>
  </r>
  <r>
    <s v="CA-520"/>
    <x v="21"/>
    <n v="1"/>
    <n v="3"/>
    <n v="3"/>
    <s v="A572 GRADE 50"/>
    <m/>
    <x v="1"/>
    <s v="PL6*80"/>
    <n v="95"/>
    <n v="0.36"/>
    <n v="0.02"/>
    <n v="1.08"/>
    <x v="0"/>
    <s v="CA-520"/>
    <x v="0"/>
  </r>
  <r>
    <s v="CA-520"/>
    <x v="27"/>
    <n v="1"/>
    <n v="1"/>
    <n v="1"/>
    <s v="A992 GRADE 50"/>
    <m/>
    <x v="2"/>
    <s v="U200*65*5.4"/>
    <n v="3899"/>
    <n v="51.31"/>
    <n v="2.4700000000000002"/>
    <n v="51.31"/>
    <x v="0"/>
    <s v="CA-520"/>
    <x v="0"/>
  </r>
  <r>
    <s v="CA-521"/>
    <x v="0"/>
    <n v="1"/>
    <m/>
    <n v="0"/>
    <s v=" "/>
    <s v="CANOPY"/>
    <x v="0"/>
    <s v=" "/>
    <n v="3463"/>
    <n v="47.93"/>
    <n v="2.2999999999999998"/>
    <n v="0"/>
    <x v="0"/>
    <s v="CA-521"/>
    <x v="0"/>
  </r>
  <r>
    <s v="CA-521"/>
    <x v="21"/>
    <n v="1"/>
    <n v="3"/>
    <n v="3"/>
    <s v="A572 GRADE 50"/>
    <m/>
    <x v="1"/>
    <s v="PL6*80"/>
    <n v="95"/>
    <n v="0.36"/>
    <n v="0.02"/>
    <n v="1.08"/>
    <x v="0"/>
    <s v="CA-521"/>
    <x v="0"/>
  </r>
  <r>
    <s v="CA-521"/>
    <x v="28"/>
    <n v="1"/>
    <n v="1"/>
    <n v="1"/>
    <s v="A992 GRADE 50"/>
    <m/>
    <x v="2"/>
    <s v="U200*65*5.4"/>
    <n v="3463"/>
    <n v="46.86"/>
    <n v="2.25"/>
    <n v="46.86"/>
    <x v="0"/>
    <s v="CA-521"/>
    <x v="0"/>
  </r>
  <r>
    <s v="CA-522"/>
    <x v="0"/>
    <n v="1"/>
    <m/>
    <n v="0"/>
    <s v=" "/>
    <s v="CANOPY"/>
    <x v="0"/>
    <s v=" "/>
    <n v="3463"/>
    <n v="47.93"/>
    <n v="2.2999999999999998"/>
    <n v="0"/>
    <x v="0"/>
    <s v="CA-522"/>
    <x v="0"/>
  </r>
  <r>
    <s v="CA-522"/>
    <x v="21"/>
    <n v="1"/>
    <n v="3"/>
    <n v="3"/>
    <s v="A572 GRADE 50"/>
    <m/>
    <x v="1"/>
    <s v="PL6*80"/>
    <n v="95"/>
    <n v="0.36"/>
    <n v="0.02"/>
    <n v="1.08"/>
    <x v="0"/>
    <s v="CA-522"/>
    <x v="0"/>
  </r>
  <r>
    <s v="CA-522"/>
    <x v="28"/>
    <n v="1"/>
    <n v="1"/>
    <n v="1"/>
    <s v="A992 GRADE 50"/>
    <m/>
    <x v="2"/>
    <s v="U200*65*5.4"/>
    <n v="3463"/>
    <n v="46.86"/>
    <n v="2.25"/>
    <n v="46.86"/>
    <x v="0"/>
    <s v="CA-522"/>
    <x v="0"/>
  </r>
  <r>
    <s v="CA-523"/>
    <x v="0"/>
    <n v="1"/>
    <m/>
    <n v="0"/>
    <s v=" "/>
    <s v="CANOPY"/>
    <x v="0"/>
    <s v=" "/>
    <n v="2505"/>
    <n v="34.61"/>
    <n v="1.66"/>
    <n v="0"/>
    <x v="0"/>
    <s v="CA-523"/>
    <x v="0"/>
  </r>
  <r>
    <s v="CA-523"/>
    <x v="21"/>
    <n v="1"/>
    <n v="2"/>
    <n v="2"/>
    <s v="A572 GRADE 50"/>
    <m/>
    <x v="1"/>
    <s v="PL6*80"/>
    <n v="95"/>
    <n v="0.36"/>
    <n v="0.02"/>
    <n v="0.72"/>
    <x v="0"/>
    <s v="CA-523"/>
    <x v="0"/>
  </r>
  <r>
    <s v="CA-523"/>
    <x v="29"/>
    <n v="1"/>
    <n v="1"/>
    <n v="1"/>
    <s v="A992 GRADE 50"/>
    <m/>
    <x v="2"/>
    <s v="U200*65*5.4"/>
    <n v="2505"/>
    <n v="33.89"/>
    <n v="1.63"/>
    <n v="33.89"/>
    <x v="0"/>
    <s v="CA-523"/>
    <x v="0"/>
  </r>
  <r>
    <s v="CA-524"/>
    <x v="0"/>
    <n v="1"/>
    <m/>
    <n v="0"/>
    <s v=" "/>
    <s v="CANOPY"/>
    <x v="0"/>
    <s v=" "/>
    <n v="2505"/>
    <n v="34.61"/>
    <n v="1.66"/>
    <n v="0"/>
    <x v="0"/>
    <s v="CA-524"/>
    <x v="0"/>
  </r>
  <r>
    <s v="CA-524"/>
    <x v="21"/>
    <n v="1"/>
    <n v="2"/>
    <n v="2"/>
    <s v="A572 GRADE 50"/>
    <m/>
    <x v="1"/>
    <s v="PL6*80"/>
    <n v="95"/>
    <n v="0.36"/>
    <n v="0.02"/>
    <n v="0.72"/>
    <x v="0"/>
    <s v="CA-524"/>
    <x v="0"/>
  </r>
  <r>
    <s v="CA-524"/>
    <x v="29"/>
    <n v="1"/>
    <n v="1"/>
    <n v="1"/>
    <s v="A992 GRADE 50"/>
    <m/>
    <x v="2"/>
    <s v="U200*65*5.4"/>
    <n v="2505"/>
    <n v="33.89"/>
    <n v="1.63"/>
    <n v="33.89"/>
    <x v="0"/>
    <s v="CA-524"/>
    <x v="0"/>
  </r>
  <r>
    <s v="CA-525"/>
    <x v="0"/>
    <n v="1"/>
    <m/>
    <n v="0"/>
    <s v=" "/>
    <s v="CANOPY"/>
    <x v="0"/>
    <s v=" "/>
    <n v="2025"/>
    <n v="27.76"/>
    <n v="1.34"/>
    <n v="0"/>
    <x v="0"/>
    <s v="CA-525"/>
    <x v="0"/>
  </r>
  <r>
    <s v="CA-525"/>
    <x v="21"/>
    <n v="1"/>
    <n v="1"/>
    <n v="1"/>
    <s v="A572 GRADE 50"/>
    <m/>
    <x v="1"/>
    <s v="PL6*80"/>
    <n v="95"/>
    <n v="0.36"/>
    <n v="0.02"/>
    <n v="0.36"/>
    <x v="0"/>
    <s v="CA-525"/>
    <x v="0"/>
  </r>
  <r>
    <s v="CA-525"/>
    <x v="30"/>
    <n v="1"/>
    <n v="1"/>
    <n v="1"/>
    <s v="A992 GRADE 50"/>
    <m/>
    <x v="2"/>
    <s v="U200*65*5.4"/>
    <n v="2025"/>
    <n v="27.4"/>
    <n v="1.32"/>
    <n v="27.4"/>
    <x v="0"/>
    <s v="CA-525"/>
    <x v="0"/>
  </r>
  <r>
    <s v="CA-525"/>
    <x v="0"/>
    <n v="1"/>
    <m/>
    <n v="0"/>
    <s v=" "/>
    <s v="CANOPY"/>
    <x v="0"/>
    <s v=" "/>
    <n v="2026"/>
    <n v="27.77"/>
    <n v="1.34"/>
    <n v="0"/>
    <x v="0"/>
    <s v="CA-525"/>
    <x v="0"/>
  </r>
  <r>
    <s v="CA-525"/>
    <x v="21"/>
    <n v="1"/>
    <n v="1"/>
    <n v="1"/>
    <s v="A572 GRADE 50"/>
    <m/>
    <x v="1"/>
    <s v="PL6*80"/>
    <n v="95"/>
    <n v="0.36"/>
    <n v="0.02"/>
    <n v="0.36"/>
    <x v="0"/>
    <s v="CA-525"/>
    <x v="0"/>
  </r>
  <r>
    <s v="CA-525"/>
    <x v="30"/>
    <n v="1"/>
    <n v="1"/>
    <n v="1"/>
    <s v="A992 GRADE 50"/>
    <m/>
    <x v="2"/>
    <s v="U200*65*5.4"/>
    <n v="2026"/>
    <n v="27.41"/>
    <n v="1.32"/>
    <n v="27.41"/>
    <x v="0"/>
    <s v="CA-525"/>
    <x v="0"/>
  </r>
  <r>
    <s v="CA-526"/>
    <x v="0"/>
    <n v="1"/>
    <m/>
    <n v="0"/>
    <s v=" "/>
    <s v="CANOPY"/>
    <x v="0"/>
    <s v=" "/>
    <n v="2025"/>
    <n v="27.76"/>
    <n v="1.34"/>
    <n v="0"/>
    <x v="0"/>
    <s v="CA-526"/>
    <x v="0"/>
  </r>
  <r>
    <s v="CA-526"/>
    <x v="21"/>
    <n v="1"/>
    <n v="1"/>
    <n v="1"/>
    <s v="A572 GRADE 50"/>
    <m/>
    <x v="1"/>
    <s v="PL6*80"/>
    <n v="95"/>
    <n v="0.36"/>
    <n v="0.02"/>
    <n v="0.36"/>
    <x v="0"/>
    <s v="CA-526"/>
    <x v="0"/>
  </r>
  <r>
    <s v="CA-526"/>
    <x v="30"/>
    <n v="1"/>
    <n v="1"/>
    <n v="1"/>
    <s v="A992 GRADE 50"/>
    <m/>
    <x v="2"/>
    <s v="U200*65*5.4"/>
    <n v="2025"/>
    <n v="27.4"/>
    <n v="1.32"/>
    <n v="27.4"/>
    <x v="0"/>
    <s v="CA-526"/>
    <x v="0"/>
  </r>
  <r>
    <s v="CA-526"/>
    <x v="0"/>
    <n v="1"/>
    <m/>
    <n v="0"/>
    <s v=" "/>
    <s v="CANOPY"/>
    <x v="0"/>
    <s v=" "/>
    <n v="2026"/>
    <n v="27.77"/>
    <n v="1.34"/>
    <n v="0"/>
    <x v="0"/>
    <s v="CA-526"/>
    <x v="0"/>
  </r>
  <r>
    <s v="CA-526"/>
    <x v="21"/>
    <n v="1"/>
    <n v="1"/>
    <n v="1"/>
    <s v="A572 GRADE 50"/>
    <m/>
    <x v="1"/>
    <s v="PL6*80"/>
    <n v="95"/>
    <n v="0.36"/>
    <n v="0.02"/>
    <n v="0.36"/>
    <x v="0"/>
    <s v="CA-526"/>
    <x v="0"/>
  </r>
  <r>
    <s v="CA-526"/>
    <x v="30"/>
    <n v="1"/>
    <n v="1"/>
    <n v="1"/>
    <s v="A992 GRADE 50"/>
    <m/>
    <x v="2"/>
    <s v="U200*65*5.4"/>
    <n v="2026"/>
    <n v="27.41"/>
    <n v="1.32"/>
    <n v="27.41"/>
    <x v="0"/>
    <s v="CA-526"/>
    <x v="0"/>
  </r>
  <r>
    <s v="CA-527"/>
    <x v="0"/>
    <n v="2"/>
    <m/>
    <n v="0"/>
    <s v=" "/>
    <s v="CANOPY"/>
    <x v="0"/>
    <s v=" "/>
    <n v="2864"/>
    <n v="71.27"/>
    <n v="2.76"/>
    <n v="0"/>
    <x v="0"/>
    <s v="CA-527"/>
    <x v="0"/>
  </r>
  <r>
    <s v="CA-527"/>
    <x v="20"/>
    <n v="2"/>
    <n v="2"/>
    <n v="4"/>
    <s v="A572 GRADE 50"/>
    <m/>
    <x v="1"/>
    <s v="PL6*135"/>
    <n v="184"/>
    <n v="0.96"/>
    <n v="0.04"/>
    <n v="3.84"/>
    <x v="0"/>
    <s v="CA-527"/>
    <x v="0"/>
  </r>
  <r>
    <s v="CA-527"/>
    <x v="31"/>
    <n v="2"/>
    <n v="2"/>
    <n v="4"/>
    <s v="A572 GRADE 50"/>
    <m/>
    <x v="1"/>
    <s v="PL6*124"/>
    <n v="184"/>
    <n v="0.74"/>
    <n v="0.03"/>
    <n v="2.96"/>
    <x v="0"/>
    <s v="CA-527"/>
    <x v="0"/>
  </r>
  <r>
    <s v="CA-527"/>
    <x v="12"/>
    <n v="2"/>
    <n v="1"/>
    <n v="2"/>
    <s v="A572 GRADE 50"/>
    <m/>
    <x v="1"/>
    <s v="PL10*170"/>
    <n v="360"/>
    <n v="4.8"/>
    <n v="0.13"/>
    <n v="9.6"/>
    <x v="0"/>
    <s v="CA-527"/>
    <x v="0"/>
  </r>
  <r>
    <s v="CA-527"/>
    <x v="13"/>
    <n v="2"/>
    <n v="2"/>
    <n v="4"/>
    <s v="A572 GRADE 50"/>
    <m/>
    <x v="1"/>
    <s v="PL6*127"/>
    <n v="184"/>
    <n v="1.07"/>
    <n v="0.05"/>
    <n v="4.28"/>
    <x v="0"/>
    <s v="CA-527"/>
    <x v="0"/>
  </r>
  <r>
    <s v="CA-527"/>
    <x v="32"/>
    <n v="2"/>
    <n v="2"/>
    <n v="4"/>
    <s v="A572 GRADE 50"/>
    <m/>
    <x v="1"/>
    <s v="PL6*127"/>
    <n v="217"/>
    <n v="1.07"/>
    <n v="0.05"/>
    <n v="4.28"/>
    <x v="0"/>
    <s v="CA-527"/>
    <x v="0"/>
  </r>
  <r>
    <s v="CA-527"/>
    <x v="19"/>
    <n v="2"/>
    <n v="1"/>
    <n v="2"/>
    <s v="A992 GRADE 50"/>
    <m/>
    <x v="2"/>
    <s v="HI200-5.5-8*100"/>
    <n v="2850"/>
    <n v="58.33"/>
    <n v="2.25"/>
    <n v="116.66"/>
    <x v="0"/>
    <s v="CA-527"/>
    <x v="0"/>
  </r>
  <r>
    <s v="CA-527"/>
    <x v="16"/>
    <n v="2"/>
    <n v="1"/>
    <n v="2"/>
    <s v="A572 GRADE 50"/>
    <m/>
    <x v="1"/>
    <s v="PL6*80"/>
    <n v="80"/>
    <n v="0.23"/>
    <n v="0.01"/>
    <n v="0.46"/>
    <x v="0"/>
    <s v="CA-527"/>
    <x v="0"/>
  </r>
  <r>
    <s v="CA-527"/>
    <x v="17"/>
    <n v="2"/>
    <n v="1"/>
    <n v="2"/>
    <s v="A572 GRADE 50"/>
    <m/>
    <x v="1"/>
    <s v="PL6*80"/>
    <n v="80"/>
    <n v="0.23"/>
    <n v="0.01"/>
    <n v="0.46"/>
    <x v="0"/>
    <s v="CA-527"/>
    <x v="0"/>
  </r>
  <r>
    <s v="CA-528"/>
    <x v="0"/>
    <n v="1"/>
    <m/>
    <n v="0"/>
    <s v=" "/>
    <s v="CANOPY"/>
    <x v="0"/>
    <s v=" "/>
    <n v="2664"/>
    <n v="67.17"/>
    <n v="2.6"/>
    <n v="0"/>
    <x v="0"/>
    <s v="CA-528"/>
    <x v="0"/>
  </r>
  <r>
    <s v="CA-528"/>
    <x v="20"/>
    <n v="1"/>
    <n v="2"/>
    <n v="2"/>
    <s v="A572 GRADE 50"/>
    <m/>
    <x v="1"/>
    <s v="PL6*135"/>
    <n v="184"/>
    <n v="0.96"/>
    <n v="0.04"/>
    <n v="1.92"/>
    <x v="0"/>
    <s v="CA-528"/>
    <x v="0"/>
  </r>
  <r>
    <s v="CA-528"/>
    <x v="31"/>
    <n v="1"/>
    <n v="2"/>
    <n v="2"/>
    <s v="A572 GRADE 50"/>
    <m/>
    <x v="1"/>
    <s v="PL6*124"/>
    <n v="184"/>
    <n v="0.74"/>
    <n v="0.03"/>
    <n v="1.48"/>
    <x v="0"/>
    <s v="CA-528"/>
    <x v="0"/>
  </r>
  <r>
    <s v="CA-528"/>
    <x v="12"/>
    <n v="1"/>
    <n v="1"/>
    <n v="1"/>
    <s v="A572 GRADE 50"/>
    <m/>
    <x v="1"/>
    <s v="PL10*170"/>
    <n v="360"/>
    <n v="4.8"/>
    <n v="0.13"/>
    <n v="4.8"/>
    <x v="0"/>
    <s v="CA-528"/>
    <x v="0"/>
  </r>
  <r>
    <s v="CA-528"/>
    <x v="13"/>
    <n v="1"/>
    <n v="2"/>
    <n v="2"/>
    <s v="A572 GRADE 50"/>
    <m/>
    <x v="1"/>
    <s v="PL6*127"/>
    <n v="184"/>
    <n v="1.07"/>
    <n v="0.05"/>
    <n v="2.14"/>
    <x v="0"/>
    <s v="CA-528"/>
    <x v="0"/>
  </r>
  <r>
    <s v="CA-528"/>
    <x v="32"/>
    <n v="1"/>
    <n v="2"/>
    <n v="2"/>
    <s v="A572 GRADE 50"/>
    <m/>
    <x v="1"/>
    <s v="PL6*127"/>
    <n v="217"/>
    <n v="1.07"/>
    <n v="0.05"/>
    <n v="2.14"/>
    <x v="0"/>
    <s v="CA-528"/>
    <x v="0"/>
  </r>
  <r>
    <s v="CA-528"/>
    <x v="15"/>
    <n v="1"/>
    <n v="1"/>
    <n v="1"/>
    <s v="A992 GRADE 50"/>
    <m/>
    <x v="2"/>
    <s v="HI200-5.5-8*100"/>
    <n v="2650"/>
    <n v="54.23"/>
    <n v="2.09"/>
    <n v="54.23"/>
    <x v="0"/>
    <s v="CA-528"/>
    <x v="0"/>
  </r>
  <r>
    <s v="CA-528"/>
    <x v="16"/>
    <n v="1"/>
    <n v="1"/>
    <n v="1"/>
    <s v="A572 GRADE 50"/>
    <m/>
    <x v="1"/>
    <s v="PL6*80"/>
    <n v="80"/>
    <n v="0.23"/>
    <n v="0.01"/>
    <n v="0.23"/>
    <x v="0"/>
    <s v="CA-528"/>
    <x v="0"/>
  </r>
  <r>
    <s v="CA-528"/>
    <x v="17"/>
    <n v="1"/>
    <n v="1"/>
    <n v="1"/>
    <s v="A572 GRADE 50"/>
    <m/>
    <x v="1"/>
    <s v="PL6*80"/>
    <n v="80"/>
    <n v="0.23"/>
    <n v="0.01"/>
    <n v="0.23"/>
    <x v="0"/>
    <s v="CA-528"/>
    <x v="0"/>
  </r>
  <r>
    <s v="CA-529"/>
    <x v="0"/>
    <n v="1"/>
    <m/>
    <n v="0"/>
    <s v=" "/>
    <s v="CANOPY"/>
    <x v="0"/>
    <s v=" "/>
    <n v="2864"/>
    <n v="68.47"/>
    <n v="2.63"/>
    <n v="0"/>
    <x v="0"/>
    <s v="CA-529"/>
    <x v="0"/>
  </r>
  <r>
    <s v="CA-529"/>
    <x v="20"/>
    <n v="1"/>
    <n v="2"/>
    <n v="2"/>
    <s v="A572 GRADE 50"/>
    <m/>
    <x v="1"/>
    <s v="PL6*135"/>
    <n v="184"/>
    <n v="0.96"/>
    <n v="0.04"/>
    <n v="1.92"/>
    <x v="0"/>
    <s v="CA-529"/>
    <x v="0"/>
  </r>
  <r>
    <s v="CA-529"/>
    <x v="12"/>
    <n v="1"/>
    <n v="1"/>
    <n v="1"/>
    <s v="A572 GRADE 50"/>
    <m/>
    <x v="1"/>
    <s v="PL10*170"/>
    <n v="360"/>
    <n v="4.8"/>
    <n v="0.13"/>
    <n v="4.8"/>
    <x v="0"/>
    <s v="CA-529"/>
    <x v="0"/>
  </r>
  <r>
    <s v="CA-529"/>
    <x v="13"/>
    <n v="1"/>
    <n v="2"/>
    <n v="2"/>
    <s v="A572 GRADE 50"/>
    <m/>
    <x v="1"/>
    <s v="PL6*127"/>
    <n v="184"/>
    <n v="1.07"/>
    <n v="0.05"/>
    <n v="2.14"/>
    <x v="0"/>
    <s v="CA-529"/>
    <x v="0"/>
  </r>
  <r>
    <s v="CA-529"/>
    <x v="19"/>
    <n v="1"/>
    <n v="1"/>
    <n v="1"/>
    <s v="A992 GRADE 50"/>
    <m/>
    <x v="2"/>
    <s v="HI200-5.5-8*100"/>
    <n v="2850"/>
    <n v="58.33"/>
    <n v="2.25"/>
    <n v="58.33"/>
    <x v="0"/>
    <s v="CA-529"/>
    <x v="0"/>
  </r>
  <r>
    <s v="CA-529"/>
    <x v="33"/>
    <n v="1"/>
    <n v="2"/>
    <n v="2"/>
    <s v="A572 GRADE 50"/>
    <m/>
    <x v="1"/>
    <s v="PL6*47"/>
    <n v="182"/>
    <n v="0.41"/>
    <n v="0.02"/>
    <n v="0.82"/>
    <x v="0"/>
    <s v="CA-529"/>
    <x v="0"/>
  </r>
  <r>
    <s v="CA-529"/>
    <x v="16"/>
    <n v="1"/>
    <n v="1"/>
    <n v="1"/>
    <s v="A572 GRADE 50"/>
    <m/>
    <x v="1"/>
    <s v="PL6*80"/>
    <n v="80"/>
    <n v="0.23"/>
    <n v="0.01"/>
    <n v="0.23"/>
    <x v="0"/>
    <s v="CA-529"/>
    <x v="0"/>
  </r>
  <r>
    <s v="CA-529"/>
    <x v="17"/>
    <n v="1"/>
    <n v="1"/>
    <n v="1"/>
    <s v="A572 GRADE 50"/>
    <m/>
    <x v="1"/>
    <s v="PL6*80"/>
    <n v="80"/>
    <n v="0.23"/>
    <n v="0.01"/>
    <n v="0.23"/>
    <x v="0"/>
    <s v="CA-529"/>
    <x v="0"/>
  </r>
  <r>
    <s v="CA-530"/>
    <x v="0"/>
    <n v="1"/>
    <m/>
    <n v="0"/>
    <s v=" "/>
    <s v="CANOPY"/>
    <x v="0"/>
    <s v=" "/>
    <n v="2864"/>
    <n v="68.47"/>
    <n v="2.63"/>
    <n v="0"/>
    <x v="0"/>
    <s v="CA-530"/>
    <x v="0"/>
  </r>
  <r>
    <s v="CA-530"/>
    <x v="20"/>
    <n v="1"/>
    <n v="2"/>
    <n v="2"/>
    <s v="A572 GRADE 50"/>
    <m/>
    <x v="1"/>
    <s v="PL6*135"/>
    <n v="184"/>
    <n v="0.96"/>
    <n v="0.04"/>
    <n v="1.92"/>
    <x v="0"/>
    <s v="CA-530"/>
    <x v="0"/>
  </r>
  <r>
    <s v="CA-530"/>
    <x v="12"/>
    <n v="1"/>
    <n v="1"/>
    <n v="1"/>
    <s v="A572 GRADE 50"/>
    <m/>
    <x v="1"/>
    <s v="PL10*170"/>
    <n v="360"/>
    <n v="4.8"/>
    <n v="0.13"/>
    <n v="4.8"/>
    <x v="0"/>
    <s v="CA-530"/>
    <x v="0"/>
  </r>
  <r>
    <s v="CA-530"/>
    <x v="13"/>
    <n v="1"/>
    <n v="2"/>
    <n v="2"/>
    <s v="A572 GRADE 50"/>
    <m/>
    <x v="1"/>
    <s v="PL6*127"/>
    <n v="184"/>
    <n v="1.07"/>
    <n v="0.05"/>
    <n v="2.14"/>
    <x v="0"/>
    <s v="CA-530"/>
    <x v="0"/>
  </r>
  <r>
    <s v="CA-530"/>
    <x v="19"/>
    <n v="1"/>
    <n v="1"/>
    <n v="1"/>
    <s v="A992 GRADE 50"/>
    <m/>
    <x v="2"/>
    <s v="HI200-5.5-8*100"/>
    <n v="2850"/>
    <n v="58.33"/>
    <n v="2.25"/>
    <n v="58.33"/>
    <x v="0"/>
    <s v="CA-530"/>
    <x v="0"/>
  </r>
  <r>
    <s v="CA-530"/>
    <x v="33"/>
    <n v="1"/>
    <n v="2"/>
    <n v="2"/>
    <s v="A572 GRADE 50"/>
    <m/>
    <x v="1"/>
    <s v="PL6*47"/>
    <n v="182"/>
    <n v="0.41"/>
    <n v="0.02"/>
    <n v="0.82"/>
    <x v="0"/>
    <s v="CA-530"/>
    <x v="0"/>
  </r>
  <r>
    <s v="CA-530"/>
    <x v="16"/>
    <n v="1"/>
    <n v="1"/>
    <n v="1"/>
    <s v="A572 GRADE 50"/>
    <m/>
    <x v="1"/>
    <s v="PL6*80"/>
    <n v="80"/>
    <n v="0.23"/>
    <n v="0.01"/>
    <n v="0.23"/>
    <x v="0"/>
    <s v="CA-530"/>
    <x v="0"/>
  </r>
  <r>
    <s v="CA-530"/>
    <x v="17"/>
    <n v="1"/>
    <n v="1"/>
    <n v="1"/>
    <s v="A572 GRADE 50"/>
    <m/>
    <x v="1"/>
    <s v="PL6*80"/>
    <n v="80"/>
    <n v="0.23"/>
    <n v="0.01"/>
    <n v="0.23"/>
    <x v="0"/>
    <s v="CA-530"/>
    <x v="0"/>
  </r>
  <r>
    <s v="CA-531"/>
    <x v="0"/>
    <n v="2"/>
    <m/>
    <n v="0"/>
    <s v=" "/>
    <s v="CANOPY"/>
    <x v="0"/>
    <s v=" "/>
    <n v="2460"/>
    <n v="54.61"/>
    <n v="3.49"/>
    <n v="0"/>
    <x v="0"/>
    <s v="CA-531"/>
    <x v="0"/>
  </r>
  <r>
    <s v="CA-531"/>
    <x v="34"/>
    <n v="2"/>
    <n v="10"/>
    <n v="20"/>
    <s v="A572 GRADE 50"/>
    <m/>
    <x v="1"/>
    <s v="PL6*80"/>
    <n v="130"/>
    <n v="0.38"/>
    <n v="0.02"/>
    <n v="7.6"/>
    <x v="0"/>
    <s v="CA-531"/>
    <x v="0"/>
  </r>
  <r>
    <s v="CA-531"/>
    <x v="35"/>
    <n v="2"/>
    <n v="1"/>
    <n v="2"/>
    <s v="SS400"/>
    <m/>
    <x v="2"/>
    <s v="RHS80*40*2"/>
    <n v="2268"/>
    <n v="8.26"/>
    <n v="0.54"/>
    <n v="16.52"/>
    <x v="0"/>
    <s v="CA-531"/>
    <x v="0"/>
  </r>
  <r>
    <s v="CA-531"/>
    <x v="36"/>
    <n v="2"/>
    <n v="4"/>
    <n v="8"/>
    <s v="SS400"/>
    <m/>
    <x v="2"/>
    <s v="RHS80*40*2"/>
    <n v="876"/>
    <n v="3.19"/>
    <n v="0.21"/>
    <n v="25.52"/>
    <x v="0"/>
    <s v="CA-531"/>
    <x v="0"/>
  </r>
  <r>
    <s v="CA-531"/>
    <x v="37"/>
    <n v="2"/>
    <n v="2"/>
    <n v="4"/>
    <s v="SS400"/>
    <m/>
    <x v="2"/>
    <s v="RHS80*40*2"/>
    <n v="810"/>
    <n v="2.95"/>
    <n v="0.19"/>
    <n v="11.8"/>
    <x v="0"/>
    <s v="CA-531"/>
    <x v="0"/>
  </r>
  <r>
    <s v="CA-531"/>
    <x v="38"/>
    <n v="2"/>
    <n v="2"/>
    <n v="4"/>
    <s v="SS400"/>
    <m/>
    <x v="2"/>
    <s v="RHS80*40*2"/>
    <n v="809"/>
    <n v="2.95"/>
    <n v="0.19"/>
    <n v="11.8"/>
    <x v="0"/>
    <s v="CA-531"/>
    <x v="0"/>
  </r>
  <r>
    <s v="CA-531"/>
    <x v="39"/>
    <n v="2"/>
    <n v="2"/>
    <n v="4"/>
    <s v="SS400"/>
    <m/>
    <x v="2"/>
    <s v="RHS80*40*2"/>
    <n v="2268"/>
    <n v="8.26"/>
    <n v="0.54"/>
    <n v="33.04"/>
    <x v="0"/>
    <s v="CA-531"/>
    <x v="0"/>
  </r>
  <r>
    <s v="CA-531"/>
    <x v="40"/>
    <n v="2"/>
    <n v="10"/>
    <n v="20"/>
    <s v="A572 GRADE 50"/>
    <m/>
    <x v="1"/>
    <s v="PL6*40"/>
    <n v="80"/>
    <n v="0.15"/>
    <n v="0.01"/>
    <n v="3"/>
    <x v="0"/>
    <s v="CA-531"/>
    <x v="0"/>
  </r>
  <r>
    <s v="CA-533"/>
    <x v="0"/>
    <n v="1"/>
    <m/>
    <n v="0"/>
    <s v=" "/>
    <s v="CANOPY"/>
    <x v="0"/>
    <s v=" "/>
    <n v="2460"/>
    <n v="73.42"/>
    <n v="4.7"/>
    <n v="0"/>
    <x v="0"/>
    <s v="CA-533"/>
    <x v="0"/>
  </r>
  <r>
    <s v="CA-533"/>
    <x v="34"/>
    <n v="1"/>
    <n v="12"/>
    <n v="12"/>
    <s v="A572 GRADE 50"/>
    <m/>
    <x v="1"/>
    <s v="PL6*80"/>
    <n v="130"/>
    <n v="0.38"/>
    <n v="0.02"/>
    <n v="4.5600000000000005"/>
    <x v="0"/>
    <s v="CA-533"/>
    <x v="0"/>
  </r>
  <r>
    <s v="CA-533"/>
    <x v="35"/>
    <n v="1"/>
    <n v="1"/>
    <n v="1"/>
    <s v="SS400"/>
    <m/>
    <x v="2"/>
    <s v="RHS80*40*2"/>
    <n v="2268"/>
    <n v="8.26"/>
    <n v="0.54"/>
    <n v="8.26"/>
    <x v="0"/>
    <s v="CA-533"/>
    <x v="0"/>
  </r>
  <r>
    <s v="CA-533"/>
    <x v="41"/>
    <n v="1"/>
    <n v="6"/>
    <n v="6"/>
    <s v="SS400"/>
    <m/>
    <x v="2"/>
    <s v="RHS80*40*2"/>
    <n v="961"/>
    <n v="3.5"/>
    <n v="0.23"/>
    <n v="21"/>
    <x v="0"/>
    <s v="CA-533"/>
    <x v="0"/>
  </r>
  <r>
    <s v="CA-533"/>
    <x v="39"/>
    <n v="1"/>
    <n v="3"/>
    <n v="3"/>
    <s v="SS400"/>
    <m/>
    <x v="2"/>
    <s v="RHS80*40*2"/>
    <n v="2268"/>
    <n v="8.26"/>
    <n v="0.54"/>
    <n v="24.78"/>
    <x v="0"/>
    <s v="CA-533"/>
    <x v="0"/>
  </r>
  <r>
    <s v="CA-533"/>
    <x v="42"/>
    <n v="1"/>
    <n v="4"/>
    <n v="4"/>
    <s v="SS400"/>
    <m/>
    <x v="2"/>
    <s v="RHS80*40*2"/>
    <n v="895"/>
    <n v="3.26"/>
    <n v="0.21"/>
    <n v="13.04"/>
    <x v="0"/>
    <s v="CA-533"/>
    <x v="0"/>
  </r>
  <r>
    <s v="CA-533"/>
    <x v="40"/>
    <n v="1"/>
    <n v="12"/>
    <n v="12"/>
    <s v="A572 GRADE 50"/>
    <m/>
    <x v="1"/>
    <s v="PL6*40"/>
    <n v="80"/>
    <n v="0.15"/>
    <n v="0.01"/>
    <n v="1.7999999999999998"/>
    <x v="0"/>
    <s v="CA-533"/>
    <x v="0"/>
  </r>
  <r>
    <s v="CA-534"/>
    <x v="0"/>
    <n v="1"/>
    <m/>
    <n v="0"/>
    <s v=" "/>
    <s v="CANOPY"/>
    <x v="0"/>
    <s v=" "/>
    <n v="2460"/>
    <n v="52.17"/>
    <n v="3.33"/>
    <n v="0"/>
    <x v="0"/>
    <s v="CA-534"/>
    <x v="0"/>
  </r>
  <r>
    <s v="CA-534"/>
    <x v="34"/>
    <n v="1"/>
    <n v="10"/>
    <n v="10"/>
    <s v="A572 GRADE 50"/>
    <m/>
    <x v="1"/>
    <s v="PL6*80"/>
    <n v="130"/>
    <n v="0.38"/>
    <n v="0.02"/>
    <n v="3.8"/>
    <x v="0"/>
    <s v="CA-534"/>
    <x v="0"/>
  </r>
  <r>
    <s v="CA-534"/>
    <x v="35"/>
    <n v="1"/>
    <n v="1"/>
    <n v="1"/>
    <s v="SS400"/>
    <m/>
    <x v="2"/>
    <s v="RHS80*40*2"/>
    <n v="2268"/>
    <n v="8.26"/>
    <n v="0.54"/>
    <n v="8.26"/>
    <x v="0"/>
    <s v="CA-534"/>
    <x v="0"/>
  </r>
  <r>
    <s v="CA-534"/>
    <x v="43"/>
    <n v="1"/>
    <n v="4"/>
    <n v="4"/>
    <s v="SS400"/>
    <m/>
    <x v="2"/>
    <s v="RHS80*40*2"/>
    <n v="853"/>
    <n v="3.11"/>
    <n v="0.2"/>
    <n v="12.44"/>
    <x v="0"/>
    <s v="CA-534"/>
    <x v="0"/>
  </r>
  <r>
    <s v="CA-534"/>
    <x v="44"/>
    <n v="1"/>
    <n v="2"/>
    <n v="2"/>
    <s v="SS400"/>
    <m/>
    <x v="2"/>
    <s v="RHS80*40*2"/>
    <n v="690"/>
    <n v="2.5099999999999998"/>
    <n v="0.16"/>
    <n v="5.0199999999999996"/>
    <x v="0"/>
    <s v="CA-534"/>
    <x v="0"/>
  </r>
  <r>
    <s v="CA-534"/>
    <x v="39"/>
    <n v="1"/>
    <n v="2"/>
    <n v="2"/>
    <s v="SS400"/>
    <m/>
    <x v="2"/>
    <s v="RHS80*40*2"/>
    <n v="2268"/>
    <n v="8.26"/>
    <n v="0.54"/>
    <n v="16.52"/>
    <x v="0"/>
    <s v="CA-534"/>
    <x v="0"/>
  </r>
  <r>
    <s v="CA-534"/>
    <x v="45"/>
    <n v="1"/>
    <n v="2"/>
    <n v="2"/>
    <s v="SS400"/>
    <m/>
    <x v="2"/>
    <s v="RHS80*40*2"/>
    <n v="639"/>
    <n v="2.33"/>
    <n v="0.15"/>
    <n v="4.66"/>
    <x v="0"/>
    <s v="CA-534"/>
    <x v="0"/>
  </r>
  <r>
    <s v="CA-534"/>
    <x v="40"/>
    <n v="1"/>
    <n v="10"/>
    <n v="10"/>
    <s v="A572 GRADE 50"/>
    <m/>
    <x v="1"/>
    <s v="PL6*40"/>
    <n v="80"/>
    <n v="0.15"/>
    <n v="0.01"/>
    <n v="1.5"/>
    <x v="0"/>
    <s v="CA-534"/>
    <x v="0"/>
  </r>
  <r>
    <s v="CA-536"/>
    <x v="0"/>
    <n v="1"/>
    <m/>
    <n v="0"/>
    <s v=" "/>
    <s v="BEAM"/>
    <x v="0"/>
    <s v=" "/>
    <n v="2460"/>
    <n v="36.46"/>
    <n v="2.3199999999999998"/>
    <n v="0"/>
    <x v="0"/>
    <s v="CA-536"/>
    <x v="0"/>
  </r>
  <r>
    <s v="CA-536"/>
    <x v="34"/>
    <n v="1"/>
    <n v="8"/>
    <n v="8"/>
    <s v="A572 GRADE 50"/>
    <m/>
    <x v="1"/>
    <s v="PL6*80"/>
    <n v="130"/>
    <n v="0.38"/>
    <n v="0.02"/>
    <n v="3.04"/>
    <x v="0"/>
    <s v="CA-536"/>
    <x v="0"/>
  </r>
  <r>
    <s v="CA-536"/>
    <x v="35"/>
    <n v="1"/>
    <n v="1"/>
    <n v="1"/>
    <s v="SS400"/>
    <m/>
    <x v="2"/>
    <s v="RHS80*40*2"/>
    <n v="2268"/>
    <n v="8.26"/>
    <n v="0.54"/>
    <n v="8.26"/>
    <x v="0"/>
    <s v="CA-536"/>
    <x v="0"/>
  </r>
  <r>
    <s v="CA-536"/>
    <x v="46"/>
    <n v="1"/>
    <n v="2"/>
    <n v="2"/>
    <s v="SS400"/>
    <m/>
    <x v="2"/>
    <s v="RHS80*40*2"/>
    <n v="849"/>
    <n v="3.09"/>
    <n v="0.2"/>
    <n v="6.18"/>
    <x v="0"/>
    <s v="CA-536"/>
    <x v="0"/>
  </r>
  <r>
    <s v="CA-536"/>
    <x v="47"/>
    <n v="1"/>
    <n v="2"/>
    <n v="2"/>
    <s v="SS400"/>
    <m/>
    <x v="2"/>
    <s v="RHS80*40*2"/>
    <n v="681"/>
    <n v="2.48"/>
    <n v="0.16"/>
    <n v="4.96"/>
    <x v="0"/>
    <s v="CA-536"/>
    <x v="0"/>
  </r>
  <r>
    <s v="CA-536"/>
    <x v="39"/>
    <n v="1"/>
    <n v="1"/>
    <n v="1"/>
    <s v="SS400"/>
    <m/>
    <x v="2"/>
    <s v="RHS80*40*2"/>
    <n v="2268"/>
    <n v="8.26"/>
    <n v="0.54"/>
    <n v="8.26"/>
    <x v="0"/>
    <s v="CA-536"/>
    <x v="0"/>
  </r>
  <r>
    <s v="CA-536"/>
    <x v="48"/>
    <n v="1"/>
    <n v="2"/>
    <n v="2"/>
    <s v="SS400"/>
    <m/>
    <x v="2"/>
    <s v="RHS80*40*2"/>
    <n v="627"/>
    <n v="2.2799999999999998"/>
    <n v="0.15"/>
    <n v="4.5599999999999996"/>
    <x v="0"/>
    <s v="CA-536"/>
    <x v="0"/>
  </r>
  <r>
    <s v="CA-536"/>
    <x v="40"/>
    <n v="1"/>
    <n v="8"/>
    <n v="8"/>
    <s v="A572 GRADE 50"/>
    <m/>
    <x v="1"/>
    <s v="PL6*40"/>
    <n v="80"/>
    <n v="0.15"/>
    <n v="0.01"/>
    <n v="1.2"/>
    <x v="0"/>
    <s v="CA-536"/>
    <x v="0"/>
  </r>
  <r>
    <s v="CA-537"/>
    <x v="0"/>
    <n v="2"/>
    <m/>
    <n v="0"/>
    <s v=" "/>
    <s v="CANOPY"/>
    <x v="0"/>
    <s v=" "/>
    <n v="2460"/>
    <n v="24.23"/>
    <n v="1.54"/>
    <n v="0"/>
    <x v="0"/>
    <s v="CA-537"/>
    <x v="0"/>
  </r>
  <r>
    <s v="CA-537"/>
    <x v="34"/>
    <n v="2"/>
    <n v="6"/>
    <n v="12"/>
    <s v="A572 GRADE 50"/>
    <m/>
    <x v="1"/>
    <s v="PL6*80"/>
    <n v="130"/>
    <n v="0.38"/>
    <n v="0.02"/>
    <n v="4.5600000000000005"/>
    <x v="0"/>
    <s v="CA-537"/>
    <x v="0"/>
  </r>
  <r>
    <s v="CA-537"/>
    <x v="35"/>
    <n v="2"/>
    <n v="1"/>
    <n v="2"/>
    <s v="SS400"/>
    <m/>
    <x v="2"/>
    <s v="RHS80*40*2"/>
    <n v="2268"/>
    <n v="8.26"/>
    <n v="0.54"/>
    <n v="16.52"/>
    <x v="0"/>
    <s v="CA-537"/>
    <x v="0"/>
  </r>
  <r>
    <s v="CA-537"/>
    <x v="49"/>
    <n v="2"/>
    <n v="4"/>
    <n v="8"/>
    <s v="SS400"/>
    <m/>
    <x v="2"/>
    <s v="RHS80*40*2"/>
    <n v="879"/>
    <n v="3.2"/>
    <n v="0.21"/>
    <n v="25.6"/>
    <x v="0"/>
    <s v="CA-537"/>
    <x v="0"/>
  </r>
  <r>
    <s v="CA-537"/>
    <x v="40"/>
    <n v="2"/>
    <n v="6"/>
    <n v="12"/>
    <s v="A572 GRADE 50"/>
    <m/>
    <x v="1"/>
    <s v="PL6*40"/>
    <n v="80"/>
    <n v="0.15"/>
    <n v="0.01"/>
    <n v="1.7999999999999998"/>
    <x v="0"/>
    <s v="CA-537"/>
    <x v="0"/>
  </r>
  <r>
    <s v="CL-51"/>
    <x v="0"/>
    <n v="7"/>
    <m/>
    <n v="0"/>
    <s v=" "/>
    <s v="COLUMN"/>
    <x v="0"/>
    <s v=" "/>
    <n v="2550"/>
    <n v="158.38999999999999"/>
    <n v="4.09"/>
    <n v="0"/>
    <x v="0"/>
    <s v="CL-51"/>
    <x v="0"/>
  </r>
  <r>
    <s v="CL-51"/>
    <x v="50"/>
    <n v="7"/>
    <n v="1"/>
    <n v="7"/>
    <s v="A572 GRADE 50"/>
    <m/>
    <x v="1"/>
    <s v="PLT14*200"/>
    <n v="550"/>
    <n v="12.09"/>
    <n v="0.24"/>
    <n v="84.63"/>
    <x v="0"/>
    <s v="CL-51"/>
    <x v="0"/>
  </r>
  <r>
    <s v="CL-51"/>
    <x v="51"/>
    <n v="7"/>
    <n v="1"/>
    <n v="7"/>
    <s v="A572 GRADE 50"/>
    <m/>
    <x v="1"/>
    <s v="PLT14*175"/>
    <n v="550"/>
    <n v="10.58"/>
    <n v="0.21"/>
    <n v="74.06"/>
    <x v="0"/>
    <s v="CL-51"/>
    <x v="0"/>
  </r>
  <r>
    <s v="CL-51"/>
    <x v="52"/>
    <n v="7"/>
    <n v="2"/>
    <n v="14"/>
    <s v="A572 GRADE 50"/>
    <m/>
    <x v="3"/>
    <s v="PLT12*175"/>
    <n v="2522"/>
    <n v="41.57"/>
    <n v="0.95"/>
    <n v="581.98"/>
    <x v="0"/>
    <s v="CL-51"/>
    <x v="0"/>
  </r>
  <r>
    <s v="CL-51"/>
    <x v="53"/>
    <n v="7"/>
    <n v="2"/>
    <n v="14"/>
    <s v="A572 GRADE 50"/>
    <m/>
    <x v="1"/>
    <s v="PLT6*100"/>
    <n v="100"/>
    <n v="0.24"/>
    <n v="0.01"/>
    <n v="3.36"/>
    <x v="0"/>
    <s v="CL-51"/>
    <x v="0"/>
  </r>
  <r>
    <s v="CL-51"/>
    <x v="54"/>
    <n v="7"/>
    <n v="2"/>
    <n v="14"/>
    <s v="A572 GRADE 50"/>
    <m/>
    <x v="1"/>
    <s v="PLT6*100"/>
    <n v="100"/>
    <n v="0.24"/>
    <n v="0.01"/>
    <n v="3.36"/>
    <x v="0"/>
    <s v="CL-51"/>
    <x v="0"/>
  </r>
  <r>
    <s v="CL-51"/>
    <x v="55"/>
    <n v="7"/>
    <n v="1"/>
    <n v="7"/>
    <s v="A572 GRADE 50"/>
    <m/>
    <x v="3"/>
    <s v="PLT8*326"/>
    <n v="2522"/>
    <n v="51.63"/>
    <n v="1.69"/>
    <n v="361.41"/>
    <x v="0"/>
    <s v="CL-51"/>
    <x v="0"/>
  </r>
  <r>
    <s v="CL-52"/>
    <x v="0"/>
    <n v="5"/>
    <m/>
    <n v="0"/>
    <s v=" "/>
    <s v="COLUMN"/>
    <x v="0"/>
    <s v=" "/>
    <n v="4545"/>
    <n v="180.91"/>
    <n v="5.68"/>
    <n v="0"/>
    <x v="0"/>
    <s v="CL-52"/>
    <x v="0"/>
  </r>
  <r>
    <s v="CL-52"/>
    <x v="56"/>
    <n v="5"/>
    <n v="1"/>
    <n v="5"/>
    <s v="A572 GRADE 50"/>
    <m/>
    <x v="1"/>
    <s v="PL14*150"/>
    <n v="500"/>
    <n v="8.24"/>
    <n v="0.17"/>
    <n v="41.2"/>
    <x v="0"/>
    <s v="CL-52"/>
    <x v="0"/>
  </r>
  <r>
    <s v="CL-52"/>
    <x v="57"/>
    <n v="5"/>
    <n v="1"/>
    <n v="5"/>
    <s v="A572 GRADE 50"/>
    <m/>
    <x v="1"/>
    <s v="PL14*200"/>
    <n v="500"/>
    <n v="10.99"/>
    <n v="0.22"/>
    <n v="54.95"/>
    <x v="0"/>
    <s v="CL-52"/>
    <x v="0"/>
  </r>
  <r>
    <s v="CL-52"/>
    <x v="58"/>
    <n v="5"/>
    <n v="1"/>
    <n v="5"/>
    <s v="A992 GRADE 50"/>
    <m/>
    <x v="2"/>
    <s v="H-300X150X6.5X9"/>
    <n v="4517"/>
    <n v="160.72999999999999"/>
    <n v="5.24"/>
    <n v="803.65"/>
    <x v="0"/>
    <s v="CL-52"/>
    <x v="0"/>
  </r>
  <r>
    <s v="CL-52"/>
    <x v="59"/>
    <n v="5"/>
    <n v="4"/>
    <n v="20"/>
    <s v="A572 GRADE 50"/>
    <m/>
    <x v="1"/>
    <s v="PL6*100"/>
    <n v="100"/>
    <n v="0.24"/>
    <n v="0.01"/>
    <n v="4.8"/>
    <x v="0"/>
    <s v="CL-52"/>
    <x v="0"/>
  </r>
  <r>
    <s v="FR-51"/>
    <x v="0"/>
    <n v="1"/>
    <m/>
    <n v="0"/>
    <s v=" "/>
    <s v="FRAME"/>
    <x v="0"/>
    <s v=" "/>
    <n v="4885"/>
    <n v="113.98"/>
    <n v="10.54"/>
    <n v="0"/>
    <x v="0"/>
    <s v="FR-51"/>
    <x v="0"/>
  </r>
  <r>
    <s v="FR-51"/>
    <x v="60"/>
    <n v="1"/>
    <n v="13"/>
    <n v="13"/>
    <s v="A572 GRADE 50"/>
    <m/>
    <x v="1"/>
    <s v="PL4*45"/>
    <n v="70"/>
    <n v="0.1"/>
    <n v="0.01"/>
    <n v="1.3"/>
    <x v="0"/>
    <s v="FR-51"/>
    <x v="1"/>
  </r>
  <r>
    <s v="FR-51"/>
    <x v="61"/>
    <n v="1"/>
    <n v="7"/>
    <n v="7"/>
    <s v="A572 GRADE 50"/>
    <m/>
    <x v="1"/>
    <s v="PL4*130"/>
    <n v="92"/>
    <n v="0.39"/>
    <n v="0.03"/>
    <n v="2.73"/>
    <x v="1"/>
    <s v="FR-51"/>
    <x v="1"/>
  </r>
  <r>
    <s v="FR-51"/>
    <x v="62"/>
    <n v="1"/>
    <n v="7"/>
    <n v="7"/>
    <s v="A572 GRADE 50"/>
    <m/>
    <x v="1"/>
    <s v="PL4*60"/>
    <n v="92"/>
    <n v="0.18"/>
    <n v="0.01"/>
    <n v="1.26"/>
    <x v="1"/>
    <s v="FR-51"/>
    <x v="1"/>
  </r>
  <r>
    <s v="FR-51"/>
    <x v="63"/>
    <n v="1"/>
    <n v="7"/>
    <n v="7"/>
    <s v="G450"/>
    <m/>
    <x v="2"/>
    <s v="RHS50*50*1.4"/>
    <n v="4811"/>
    <n v="10.28"/>
    <n v="0.96"/>
    <n v="71.959999999999994"/>
    <x v="0"/>
    <s v="FR-51"/>
    <x v="0"/>
  </r>
  <r>
    <s v="FR-51"/>
    <x v="64"/>
    <n v="1"/>
    <n v="6"/>
    <n v="6"/>
    <s v="G450"/>
    <m/>
    <x v="2"/>
    <s v="RHS50*50*1.4"/>
    <n v="331"/>
    <n v="0.71"/>
    <n v="7.0000000000000007E-2"/>
    <n v="4.26"/>
    <x v="0"/>
    <s v="FR-51"/>
    <x v="0"/>
  </r>
  <r>
    <s v="FR-51"/>
    <x v="65"/>
    <n v="1"/>
    <n v="36"/>
    <n v="36"/>
    <s v="G450"/>
    <m/>
    <x v="2"/>
    <s v="RHS50*50*1.4"/>
    <n v="410"/>
    <n v="0.88"/>
    <n v="0.08"/>
    <n v="31.68"/>
    <x v="0"/>
    <s v="FR-51"/>
    <x v="0"/>
  </r>
  <r>
    <s v="FR-51"/>
    <x v="66"/>
    <n v="1"/>
    <n v="13"/>
    <n v="13"/>
    <s v="A572 GRADE 50"/>
    <m/>
    <x v="1"/>
    <s v="PL4*50"/>
    <n v="50"/>
    <n v="0.08"/>
    <n v="0.01"/>
    <n v="1.04"/>
    <x v="0"/>
    <s v="FR-51"/>
    <x v="1"/>
  </r>
  <r>
    <s v="FR-52"/>
    <x v="0"/>
    <n v="1"/>
    <m/>
    <n v="0"/>
    <s v=" "/>
    <s v="FRAME"/>
    <x v="0"/>
    <s v=" "/>
    <n v="4885"/>
    <n v="113.98"/>
    <n v="10.54"/>
    <n v="0"/>
    <x v="0"/>
    <s v="FR-52"/>
    <x v="0"/>
  </r>
  <r>
    <s v="FR-52"/>
    <x v="60"/>
    <n v="1"/>
    <n v="13"/>
    <n v="13"/>
    <s v="A572 GRADE 50"/>
    <m/>
    <x v="1"/>
    <s v="PL4*45"/>
    <n v="70"/>
    <n v="0.1"/>
    <n v="0.01"/>
    <n v="1.3"/>
    <x v="0"/>
    <s v="FR-52"/>
    <x v="1"/>
  </r>
  <r>
    <s v="FR-52"/>
    <x v="61"/>
    <n v="1"/>
    <n v="7"/>
    <n v="7"/>
    <s v="A572 GRADE 50"/>
    <m/>
    <x v="1"/>
    <s v="PL4*130"/>
    <n v="92"/>
    <n v="0.39"/>
    <n v="0.03"/>
    <n v="2.73"/>
    <x v="1"/>
    <s v="FR-52"/>
    <x v="1"/>
  </r>
  <r>
    <s v="FR-52"/>
    <x v="62"/>
    <n v="1"/>
    <n v="7"/>
    <n v="7"/>
    <s v="A572 GRADE 50"/>
    <m/>
    <x v="1"/>
    <s v="PL4*60"/>
    <n v="92"/>
    <n v="0.18"/>
    <n v="0.01"/>
    <n v="1.26"/>
    <x v="1"/>
    <s v="FR-52"/>
    <x v="1"/>
  </r>
  <r>
    <s v="FR-52"/>
    <x v="63"/>
    <n v="1"/>
    <n v="7"/>
    <n v="7"/>
    <s v="G450"/>
    <m/>
    <x v="2"/>
    <s v="RHS50*50*1.4"/>
    <n v="4811"/>
    <n v="10.28"/>
    <n v="0.96"/>
    <n v="71.959999999999994"/>
    <x v="0"/>
    <s v="FR-52"/>
    <x v="0"/>
  </r>
  <r>
    <s v="FR-52"/>
    <x v="64"/>
    <n v="1"/>
    <n v="6"/>
    <n v="6"/>
    <s v="G450"/>
    <m/>
    <x v="2"/>
    <s v="RHS50*50*1.4"/>
    <n v="331"/>
    <n v="0.71"/>
    <n v="7.0000000000000007E-2"/>
    <n v="4.26"/>
    <x v="0"/>
    <s v="FR-52"/>
    <x v="0"/>
  </r>
  <r>
    <s v="FR-52"/>
    <x v="65"/>
    <n v="1"/>
    <n v="36"/>
    <n v="36"/>
    <s v="G450"/>
    <m/>
    <x v="2"/>
    <s v="RHS50*50*1.4"/>
    <n v="410"/>
    <n v="0.88"/>
    <n v="0.08"/>
    <n v="31.68"/>
    <x v="0"/>
    <s v="FR-52"/>
    <x v="0"/>
  </r>
  <r>
    <s v="FR-52"/>
    <x v="66"/>
    <n v="1"/>
    <n v="13"/>
    <n v="13"/>
    <s v="A572 GRADE 50"/>
    <m/>
    <x v="1"/>
    <s v="PL4*50"/>
    <n v="50"/>
    <n v="0.08"/>
    <n v="0.01"/>
    <n v="1.04"/>
    <x v="0"/>
    <s v="FR-52"/>
    <x v="1"/>
  </r>
  <r>
    <s v="FR-53"/>
    <x v="0"/>
    <n v="4"/>
    <m/>
    <n v="0"/>
    <s v=" "/>
    <s v="FRAME"/>
    <x v="0"/>
    <s v=" "/>
    <n v="3490"/>
    <n v="85.39"/>
    <n v="7.93"/>
    <n v="0"/>
    <x v="0"/>
    <s v="FR-53"/>
    <x v="0"/>
  </r>
  <r>
    <s v="FR-53"/>
    <x v="60"/>
    <n v="4"/>
    <n v="5"/>
    <n v="20"/>
    <s v="A572 GRADE 50"/>
    <m/>
    <x v="1"/>
    <s v="PL4*45"/>
    <n v="70"/>
    <n v="0.1"/>
    <n v="0.01"/>
    <n v="2"/>
    <x v="0"/>
    <s v="FR-53"/>
    <x v="1"/>
  </r>
  <r>
    <s v="FR-53"/>
    <x v="62"/>
    <n v="4"/>
    <n v="14"/>
    <n v="56"/>
    <s v="A572 GRADE 50"/>
    <m/>
    <x v="1"/>
    <s v="PL4*60"/>
    <n v="92"/>
    <n v="0.18"/>
    <n v="0.01"/>
    <n v="10.08"/>
    <x v="1"/>
    <s v="FR-53"/>
    <x v="1"/>
  </r>
  <r>
    <s v="FR-53"/>
    <x v="67"/>
    <n v="4"/>
    <n v="7"/>
    <n v="28"/>
    <s v="G450"/>
    <m/>
    <x v="2"/>
    <s v="RHS50*50*1.4"/>
    <n v="3490"/>
    <n v="7.46"/>
    <n v="0.7"/>
    <n v="208.88"/>
    <x v="0"/>
    <s v="FR-53"/>
    <x v="0"/>
  </r>
  <r>
    <s v="FR-53"/>
    <x v="64"/>
    <n v="4"/>
    <n v="5"/>
    <n v="20"/>
    <s v="G450"/>
    <m/>
    <x v="2"/>
    <s v="RHS50*50*1.4"/>
    <n v="331"/>
    <n v="0.71"/>
    <n v="7.0000000000000007E-2"/>
    <n v="14.2"/>
    <x v="0"/>
    <s v="FR-53"/>
    <x v="0"/>
  </r>
  <r>
    <s v="FR-53"/>
    <x v="65"/>
    <n v="4"/>
    <n v="30"/>
    <n v="120"/>
    <s v="G450"/>
    <m/>
    <x v="2"/>
    <s v="RHS50*50*1.4"/>
    <n v="410"/>
    <n v="0.88"/>
    <n v="0.08"/>
    <n v="105.6"/>
    <x v="0"/>
    <s v="FR-53"/>
    <x v="0"/>
  </r>
  <r>
    <s v="FR-53"/>
    <x v="66"/>
    <n v="4"/>
    <n v="5"/>
    <n v="20"/>
    <s v="A572 GRADE 50"/>
    <m/>
    <x v="1"/>
    <s v="PL4*50"/>
    <n v="50"/>
    <n v="0.08"/>
    <n v="0.01"/>
    <n v="1.6"/>
    <x v="0"/>
    <s v="FR-53"/>
    <x v="1"/>
  </r>
  <r>
    <s v="FR-54"/>
    <x v="0"/>
    <n v="1"/>
    <m/>
    <n v="0"/>
    <s v=" "/>
    <s v="FRAME"/>
    <x v="0"/>
    <s v=" "/>
    <n v="11890"/>
    <n v="26.76"/>
    <n v="2.4700000000000002"/>
    <n v="0"/>
    <x v="0"/>
    <s v="FR-54"/>
    <x v="0"/>
  </r>
  <r>
    <s v="FR-54"/>
    <x v="60"/>
    <n v="1"/>
    <n v="1"/>
    <n v="1"/>
    <s v="A572 GRADE 50"/>
    <m/>
    <x v="1"/>
    <s v="PL4*45"/>
    <n v="70"/>
    <n v="0.1"/>
    <n v="0.01"/>
    <n v="0.1"/>
    <x v="0"/>
    <s v="FR-54"/>
    <x v="1"/>
  </r>
  <r>
    <s v="FR-54"/>
    <x v="61"/>
    <n v="1"/>
    <n v="3"/>
    <n v="3"/>
    <s v="A572 GRADE 50"/>
    <m/>
    <x v="1"/>
    <s v="PL4*130"/>
    <n v="92"/>
    <n v="0.39"/>
    <n v="0.03"/>
    <n v="1.17"/>
    <x v="1"/>
    <s v="FR-54"/>
    <x v="1"/>
  </r>
  <r>
    <s v="FR-54"/>
    <x v="62"/>
    <n v="1"/>
    <n v="1"/>
    <n v="1"/>
    <s v="A572 GRADE 50"/>
    <m/>
    <x v="1"/>
    <s v="PL4*60"/>
    <n v="92"/>
    <n v="0.18"/>
    <n v="0.01"/>
    <n v="0.18"/>
    <x v="1"/>
    <s v="FR-54"/>
    <x v="1"/>
  </r>
  <r>
    <s v="FR-54"/>
    <x v="68"/>
    <n v="1"/>
    <n v="1"/>
    <n v="1"/>
    <s v="G450"/>
    <m/>
    <x v="2"/>
    <s v="RHS50*50*1.4"/>
    <n v="11816"/>
    <n v="25.24"/>
    <n v="2.36"/>
    <n v="25.24"/>
    <x v="0"/>
    <s v="FR-54"/>
    <x v="0"/>
  </r>
  <r>
    <s v="FR-54"/>
    <x v="66"/>
    <n v="1"/>
    <n v="1"/>
    <n v="1"/>
    <s v="A572 GRADE 50"/>
    <m/>
    <x v="1"/>
    <s v="PL4*50"/>
    <n v="50"/>
    <n v="0.08"/>
    <n v="0.01"/>
    <n v="0.08"/>
    <x v="0"/>
    <s v="FR-54"/>
    <x v="1"/>
  </r>
  <r>
    <s v="FR-55"/>
    <x v="0"/>
    <n v="1"/>
    <m/>
    <n v="0"/>
    <s v=" "/>
    <s v="FRAME"/>
    <x v="0"/>
    <s v=" "/>
    <n v="4490"/>
    <n v="136.01"/>
    <n v="12.42"/>
    <n v="0"/>
    <x v="0"/>
    <s v="FR-55"/>
    <x v="0"/>
  </r>
  <r>
    <s v="FR-55"/>
    <x v="69"/>
    <n v="1"/>
    <n v="2"/>
    <n v="2"/>
    <s v="A572 GRADE 50"/>
    <m/>
    <x v="1"/>
    <s v="PL4*70"/>
    <n v="288"/>
    <n v="0.64"/>
    <n v="0.04"/>
    <n v="1.28"/>
    <x v="1"/>
    <s v="FR-55"/>
    <x v="1"/>
  </r>
  <r>
    <s v="FR-55"/>
    <x v="70"/>
    <n v="1"/>
    <n v="2"/>
    <n v="2"/>
    <s v="A572 GRADE 50"/>
    <m/>
    <x v="1"/>
    <s v="PL4*70"/>
    <n v="180"/>
    <n v="0.4"/>
    <n v="0.03"/>
    <n v="0.8"/>
    <x v="1"/>
    <s v="FR-55"/>
    <x v="1"/>
  </r>
  <r>
    <s v="FR-55"/>
    <x v="71"/>
    <n v="1"/>
    <n v="2"/>
    <n v="2"/>
    <s v="A572 GRADE 50"/>
    <m/>
    <x v="1"/>
    <s v="PL4*70"/>
    <n v="200"/>
    <n v="0.45"/>
    <n v="0.03"/>
    <n v="0.9"/>
    <x v="1"/>
    <s v="FR-55"/>
    <x v="1"/>
  </r>
  <r>
    <s v="FR-55"/>
    <x v="72"/>
    <n v="1"/>
    <n v="2"/>
    <n v="2"/>
    <s v="A572 GRADE 50"/>
    <m/>
    <x v="1"/>
    <s v="PL4*70"/>
    <n v="221"/>
    <n v="0.49"/>
    <n v="0.03"/>
    <n v="0.98"/>
    <x v="1"/>
    <s v="FR-55"/>
    <x v="1"/>
  </r>
  <r>
    <s v="FR-55"/>
    <x v="73"/>
    <n v="1"/>
    <n v="2"/>
    <n v="2"/>
    <s v="A572 GRADE 50"/>
    <m/>
    <x v="1"/>
    <s v="PL4*70"/>
    <n v="262"/>
    <n v="0.57999999999999996"/>
    <n v="0.04"/>
    <n v="1.1599999999999999"/>
    <x v="1"/>
    <s v="FR-55"/>
    <x v="1"/>
  </r>
  <r>
    <s v="FR-55"/>
    <x v="74"/>
    <n v="1"/>
    <n v="2"/>
    <n v="2"/>
    <s v="A572 GRADE 50"/>
    <m/>
    <x v="1"/>
    <s v="PL4*70"/>
    <n v="282"/>
    <n v="0.63"/>
    <n v="0.04"/>
    <n v="1.26"/>
    <x v="1"/>
    <s v="FR-55"/>
    <x v="1"/>
  </r>
  <r>
    <s v="FR-55"/>
    <x v="75"/>
    <n v="1"/>
    <n v="2"/>
    <n v="2"/>
    <s v="A572 GRADE 50"/>
    <m/>
    <x v="1"/>
    <s v="PL4*70"/>
    <n v="303"/>
    <n v="0.67"/>
    <n v="0.05"/>
    <n v="1.34"/>
    <x v="1"/>
    <s v="FR-55"/>
    <x v="1"/>
  </r>
  <r>
    <s v="FR-55"/>
    <x v="76"/>
    <n v="1"/>
    <n v="2"/>
    <n v="2"/>
    <s v="A572 GRADE 50"/>
    <m/>
    <x v="1"/>
    <s v="PL4*70"/>
    <n v="241"/>
    <n v="0.54"/>
    <n v="0.04"/>
    <n v="1.08"/>
    <x v="1"/>
    <s v="FR-55"/>
    <x v="1"/>
  </r>
  <r>
    <s v="FR-55"/>
    <x v="77"/>
    <n v="1"/>
    <n v="2"/>
    <n v="2"/>
    <s v="A572 GRADE 50"/>
    <m/>
    <x v="1"/>
    <s v="PL4*70"/>
    <n v="158"/>
    <n v="0.35"/>
    <n v="0.02"/>
    <n v="0.7"/>
    <x v="1"/>
    <s v="FR-55"/>
    <x v="1"/>
  </r>
  <r>
    <s v="FR-55"/>
    <x v="78"/>
    <n v="1"/>
    <n v="42"/>
    <n v="42"/>
    <s v="G450"/>
    <m/>
    <x v="2"/>
    <s v="RHS50*50*1.4"/>
    <n v="360"/>
    <n v="0.77"/>
    <n v="7.0000000000000007E-2"/>
    <n v="32.340000000000003"/>
    <x v="0"/>
    <s v="FR-55"/>
    <x v="0"/>
  </r>
  <r>
    <s v="FR-55"/>
    <x v="79"/>
    <n v="1"/>
    <n v="6"/>
    <n v="6"/>
    <s v="G450"/>
    <m/>
    <x v="2"/>
    <s v="RHS50*50*1.4"/>
    <n v="309"/>
    <n v="0.66"/>
    <n v="0.06"/>
    <n v="3.96"/>
    <x v="0"/>
    <s v="FR-55"/>
    <x v="0"/>
  </r>
  <r>
    <s v="FR-55"/>
    <x v="80"/>
    <n v="1"/>
    <n v="9"/>
    <n v="9"/>
    <s v="G450"/>
    <m/>
    <x v="2"/>
    <s v="RHS50*50*1.4"/>
    <n v="4490"/>
    <n v="9.59"/>
    <n v="0.9"/>
    <n v="86.31"/>
    <x v="0"/>
    <s v="FR-55"/>
    <x v="0"/>
  </r>
  <r>
    <s v="FR-55"/>
    <x v="81"/>
    <n v="1"/>
    <n v="2"/>
    <n v="2"/>
    <s v="A572 GRADE 50"/>
    <m/>
    <x v="1"/>
    <s v="PL4*44"/>
    <n v="122"/>
    <n v="0.08"/>
    <n v="0.01"/>
    <n v="0.16"/>
    <x v="0"/>
    <s v="FR-55"/>
    <x v="1"/>
  </r>
  <r>
    <s v="FR-55"/>
    <x v="82"/>
    <n v="1"/>
    <n v="2"/>
    <n v="2"/>
    <s v="A572 GRADE 50"/>
    <m/>
    <x v="1"/>
    <s v="PL4*77"/>
    <n v="219"/>
    <n v="0.26"/>
    <n v="0.02"/>
    <n v="0.52"/>
    <x v="0"/>
    <s v="FR-55"/>
    <x v="1"/>
  </r>
  <r>
    <s v="FR-55"/>
    <x v="83"/>
    <n v="1"/>
    <n v="2"/>
    <n v="2"/>
    <s v="A572 GRADE 50"/>
    <m/>
    <x v="1"/>
    <s v="PL4*87"/>
    <n v="167"/>
    <n v="0.23"/>
    <n v="0.02"/>
    <n v="0.46"/>
    <x v="0"/>
    <s v="FR-55"/>
    <x v="1"/>
  </r>
  <r>
    <s v="FR-55"/>
    <x v="84"/>
    <n v="1"/>
    <n v="2"/>
    <n v="2"/>
    <s v="A572 GRADE 50"/>
    <m/>
    <x v="1"/>
    <s v="PL4*101"/>
    <n v="215"/>
    <n v="0.34"/>
    <n v="0.02"/>
    <n v="0.68"/>
    <x v="0"/>
    <s v="FR-55"/>
    <x v="1"/>
  </r>
  <r>
    <s v="FR-55"/>
    <x v="85"/>
    <n v="1"/>
    <n v="2"/>
    <n v="2"/>
    <s v="A572 GRADE 50"/>
    <m/>
    <x v="1"/>
    <s v="PL4*97"/>
    <n v="198"/>
    <n v="0.3"/>
    <n v="0.02"/>
    <n v="0.6"/>
    <x v="0"/>
    <s v="FR-55"/>
    <x v="1"/>
  </r>
  <r>
    <s v="FR-55"/>
    <x v="86"/>
    <n v="1"/>
    <n v="2"/>
    <n v="2"/>
    <s v="A572 GRADE 50"/>
    <m/>
    <x v="1"/>
    <s v="PL4*93"/>
    <n v="182"/>
    <n v="0.27"/>
    <n v="0.02"/>
    <n v="0.54"/>
    <x v="0"/>
    <s v="FR-55"/>
    <x v="1"/>
  </r>
  <r>
    <s v="FR-55"/>
    <x v="87"/>
    <n v="1"/>
    <n v="2"/>
    <n v="2"/>
    <s v="A572 GRADE 50"/>
    <m/>
    <x v="1"/>
    <s v="PL4*80"/>
    <n v="153"/>
    <n v="0.19"/>
    <n v="0.01"/>
    <n v="0.38"/>
    <x v="0"/>
    <s v="FR-55"/>
    <x v="1"/>
  </r>
  <r>
    <s v="FR-55"/>
    <x v="88"/>
    <n v="1"/>
    <n v="2"/>
    <n v="2"/>
    <s v="A572 GRADE 50"/>
    <m/>
    <x v="1"/>
    <s v="PL4*70"/>
    <n v="140"/>
    <n v="0.15"/>
    <n v="0.01"/>
    <n v="0.3"/>
    <x v="0"/>
    <s v="FR-55"/>
    <x v="1"/>
  </r>
  <r>
    <s v="FR-55"/>
    <x v="89"/>
    <n v="1"/>
    <n v="2"/>
    <n v="2"/>
    <s v="A572 GRADE 50"/>
    <m/>
    <x v="1"/>
    <s v="PL4*58"/>
    <n v="130"/>
    <n v="0.12"/>
    <n v="0.01"/>
    <n v="0.24"/>
    <x v="0"/>
    <s v="FR-55"/>
    <x v="1"/>
  </r>
  <r>
    <s v="FR-56"/>
    <x v="0"/>
    <n v="1"/>
    <m/>
    <n v="0"/>
    <s v=" "/>
    <s v="FRAME"/>
    <x v="0"/>
    <s v=" "/>
    <n v="4970"/>
    <n v="155.36000000000001"/>
    <n v="14.12"/>
    <n v="0"/>
    <x v="0"/>
    <s v="FR-56"/>
    <x v="0"/>
  </r>
  <r>
    <s v="FR-56"/>
    <x v="69"/>
    <n v="1"/>
    <n v="1"/>
    <n v="1"/>
    <s v="A572 GRADE 50"/>
    <m/>
    <x v="1"/>
    <s v="PL4*70"/>
    <n v="288"/>
    <n v="0.64"/>
    <n v="0.04"/>
    <n v="0.64"/>
    <x v="1"/>
    <s v="FR-56"/>
    <x v="1"/>
  </r>
  <r>
    <s v="FR-56"/>
    <x v="70"/>
    <n v="1"/>
    <n v="1"/>
    <n v="1"/>
    <s v="A572 GRADE 50"/>
    <m/>
    <x v="1"/>
    <s v="PL4*70"/>
    <n v="180"/>
    <n v="0.4"/>
    <n v="0.03"/>
    <n v="0.4"/>
    <x v="1"/>
    <s v="FR-56"/>
    <x v="1"/>
  </r>
  <r>
    <s v="FR-56"/>
    <x v="71"/>
    <n v="1"/>
    <n v="1"/>
    <n v="1"/>
    <s v="A572 GRADE 50"/>
    <m/>
    <x v="1"/>
    <s v="PL4*70"/>
    <n v="200"/>
    <n v="0.45"/>
    <n v="0.03"/>
    <n v="0.45"/>
    <x v="1"/>
    <s v="FR-56"/>
    <x v="1"/>
  </r>
  <r>
    <s v="FR-56"/>
    <x v="72"/>
    <n v="1"/>
    <n v="1"/>
    <n v="1"/>
    <s v="A572 GRADE 50"/>
    <m/>
    <x v="1"/>
    <s v="PL4*70"/>
    <n v="221"/>
    <n v="0.49"/>
    <n v="0.03"/>
    <n v="0.49"/>
    <x v="1"/>
    <s v="FR-56"/>
    <x v="1"/>
  </r>
  <r>
    <s v="FR-56"/>
    <x v="73"/>
    <n v="1"/>
    <n v="1"/>
    <n v="1"/>
    <s v="A572 GRADE 50"/>
    <m/>
    <x v="1"/>
    <s v="PL4*70"/>
    <n v="262"/>
    <n v="0.57999999999999996"/>
    <n v="0.04"/>
    <n v="0.57999999999999996"/>
    <x v="1"/>
    <s v="FR-56"/>
    <x v="1"/>
  </r>
  <r>
    <s v="FR-56"/>
    <x v="74"/>
    <n v="1"/>
    <n v="1"/>
    <n v="1"/>
    <s v="A572 GRADE 50"/>
    <m/>
    <x v="1"/>
    <s v="PL4*70"/>
    <n v="282"/>
    <n v="0.63"/>
    <n v="0.04"/>
    <n v="0.63"/>
    <x v="1"/>
    <s v="FR-56"/>
    <x v="1"/>
  </r>
  <r>
    <s v="FR-56"/>
    <x v="75"/>
    <n v="1"/>
    <n v="1"/>
    <n v="1"/>
    <s v="A572 GRADE 50"/>
    <m/>
    <x v="1"/>
    <s v="PL4*70"/>
    <n v="303"/>
    <n v="0.67"/>
    <n v="0.05"/>
    <n v="0.67"/>
    <x v="1"/>
    <s v="FR-56"/>
    <x v="1"/>
  </r>
  <r>
    <s v="FR-56"/>
    <x v="76"/>
    <n v="1"/>
    <n v="1"/>
    <n v="1"/>
    <s v="A572 GRADE 50"/>
    <m/>
    <x v="1"/>
    <s v="PL4*70"/>
    <n v="241"/>
    <n v="0.54"/>
    <n v="0.04"/>
    <n v="0.54"/>
    <x v="1"/>
    <s v="FR-56"/>
    <x v="1"/>
  </r>
  <r>
    <s v="FR-56"/>
    <x v="90"/>
    <n v="1"/>
    <n v="1"/>
    <n v="1"/>
    <s v="A572 GRADE 50"/>
    <m/>
    <x v="1"/>
    <s v="PL4*130"/>
    <n v="288"/>
    <n v="1.19"/>
    <n v="0.08"/>
    <n v="1.19"/>
    <x v="1"/>
    <s v="FR-56"/>
    <x v="1"/>
  </r>
  <r>
    <s v="FR-56"/>
    <x v="91"/>
    <n v="1"/>
    <n v="1"/>
    <n v="1"/>
    <s v="A572 GRADE 50"/>
    <m/>
    <x v="1"/>
    <s v="PL4*130"/>
    <n v="241"/>
    <n v="1"/>
    <n v="7.0000000000000007E-2"/>
    <n v="1"/>
    <x v="1"/>
    <s v="FR-56"/>
    <x v="1"/>
  </r>
  <r>
    <s v="FR-56"/>
    <x v="92"/>
    <n v="1"/>
    <n v="1"/>
    <n v="1"/>
    <s v="A572 GRADE 50"/>
    <m/>
    <x v="1"/>
    <s v="PL4*130"/>
    <n v="303"/>
    <n v="1.25"/>
    <n v="0.08"/>
    <n v="1.25"/>
    <x v="1"/>
    <s v="FR-56"/>
    <x v="1"/>
  </r>
  <r>
    <s v="FR-56"/>
    <x v="93"/>
    <n v="1"/>
    <n v="1"/>
    <n v="1"/>
    <s v="A572 GRADE 50"/>
    <m/>
    <x v="1"/>
    <s v="PL4*130"/>
    <n v="282"/>
    <n v="1.1599999999999999"/>
    <n v="0.08"/>
    <n v="1.1599999999999999"/>
    <x v="1"/>
    <s v="FR-56"/>
    <x v="1"/>
  </r>
  <r>
    <s v="FR-56"/>
    <x v="94"/>
    <n v="1"/>
    <n v="1"/>
    <n v="1"/>
    <s v="A572 GRADE 50"/>
    <m/>
    <x v="1"/>
    <s v="PL4*130"/>
    <n v="262"/>
    <n v="1.08"/>
    <n v="7.0000000000000007E-2"/>
    <n v="1.08"/>
    <x v="1"/>
    <s v="FR-56"/>
    <x v="1"/>
  </r>
  <r>
    <s v="FR-56"/>
    <x v="95"/>
    <n v="1"/>
    <n v="1"/>
    <n v="1"/>
    <s v="A572 GRADE 50"/>
    <m/>
    <x v="1"/>
    <s v="PL4*130"/>
    <n v="221"/>
    <n v="0.91"/>
    <n v="0.06"/>
    <n v="0.91"/>
    <x v="1"/>
    <s v="FR-56"/>
    <x v="1"/>
  </r>
  <r>
    <s v="FR-56"/>
    <x v="96"/>
    <n v="1"/>
    <n v="1"/>
    <n v="1"/>
    <s v="A572 GRADE 50"/>
    <m/>
    <x v="1"/>
    <s v="PL4*130"/>
    <n v="200"/>
    <n v="0.83"/>
    <n v="0.06"/>
    <n v="0.83"/>
    <x v="1"/>
    <s v="FR-56"/>
    <x v="1"/>
  </r>
  <r>
    <s v="FR-56"/>
    <x v="97"/>
    <n v="1"/>
    <n v="1"/>
    <n v="1"/>
    <s v="A572 GRADE 50"/>
    <m/>
    <x v="1"/>
    <s v="PL4*130"/>
    <n v="180"/>
    <n v="0.75"/>
    <n v="0.05"/>
    <n v="0.75"/>
    <x v="1"/>
    <s v="FR-56"/>
    <x v="1"/>
  </r>
  <r>
    <s v="FR-56"/>
    <x v="77"/>
    <n v="1"/>
    <n v="1"/>
    <n v="1"/>
    <s v="A572 GRADE 50"/>
    <m/>
    <x v="1"/>
    <s v="PL4*70"/>
    <n v="158"/>
    <n v="0.35"/>
    <n v="0.02"/>
    <n v="0.35"/>
    <x v="1"/>
    <s v="FR-56"/>
    <x v="1"/>
  </r>
  <r>
    <s v="FR-56"/>
    <x v="98"/>
    <n v="1"/>
    <n v="1"/>
    <n v="1"/>
    <s v="A572 GRADE 50"/>
    <m/>
    <x v="1"/>
    <s v="PL4*130"/>
    <n v="158"/>
    <n v="0.66"/>
    <n v="0.04"/>
    <n v="0.66"/>
    <x v="1"/>
    <s v="FR-56"/>
    <x v="1"/>
  </r>
  <r>
    <s v="FR-56"/>
    <x v="99"/>
    <n v="1"/>
    <n v="2"/>
    <n v="2"/>
    <s v="G450"/>
    <m/>
    <x v="2"/>
    <s v="RHS50*50*1.4"/>
    <n v="4970"/>
    <n v="10.56"/>
    <n v="0.99"/>
    <n v="21.12"/>
    <x v="0"/>
    <s v="FR-56"/>
    <x v="0"/>
  </r>
  <r>
    <s v="FR-56"/>
    <x v="78"/>
    <n v="1"/>
    <n v="42"/>
    <n v="42"/>
    <s v="G450"/>
    <m/>
    <x v="2"/>
    <s v="RHS50*50*1.4"/>
    <n v="360"/>
    <n v="0.77"/>
    <n v="7.0000000000000007E-2"/>
    <n v="32.340000000000003"/>
    <x v="0"/>
    <s v="FR-56"/>
    <x v="0"/>
  </r>
  <r>
    <s v="FR-56"/>
    <x v="79"/>
    <n v="1"/>
    <n v="6"/>
    <n v="6"/>
    <s v="G450"/>
    <m/>
    <x v="2"/>
    <s v="RHS50*50*1.4"/>
    <n v="309"/>
    <n v="0.66"/>
    <n v="0.06"/>
    <n v="3.96"/>
    <x v="0"/>
    <s v="FR-56"/>
    <x v="0"/>
  </r>
  <r>
    <s v="FR-56"/>
    <x v="100"/>
    <n v="1"/>
    <n v="7"/>
    <n v="7"/>
    <s v="G450"/>
    <m/>
    <x v="2"/>
    <s v="RHS50*50*1.4"/>
    <n v="4920"/>
    <n v="10.51"/>
    <n v="0.98"/>
    <n v="73.569999999999993"/>
    <x v="0"/>
    <s v="FR-56"/>
    <x v="0"/>
  </r>
  <r>
    <s v="FR-56"/>
    <x v="101"/>
    <n v="1"/>
    <n v="1"/>
    <n v="1"/>
    <s v="G450"/>
    <m/>
    <x v="2"/>
    <s v="RHS50*50*1.4"/>
    <n v="3279"/>
    <n v="6.9"/>
    <n v="0.65"/>
    <n v="6.9"/>
    <x v="0"/>
    <s v="FR-56"/>
    <x v="0"/>
  </r>
  <r>
    <s v="FR-56"/>
    <x v="81"/>
    <n v="1"/>
    <n v="2"/>
    <n v="2"/>
    <s v="A572 GRADE 50"/>
    <m/>
    <x v="1"/>
    <s v="PL4*44"/>
    <n v="122"/>
    <n v="0.08"/>
    <n v="0.01"/>
    <n v="0.16"/>
    <x v="0"/>
    <s v="FR-56"/>
    <x v="1"/>
  </r>
  <r>
    <s v="FR-56"/>
    <x v="82"/>
    <n v="1"/>
    <n v="2"/>
    <n v="2"/>
    <s v="A572 GRADE 50"/>
    <m/>
    <x v="1"/>
    <s v="PL4*77"/>
    <n v="219"/>
    <n v="0.26"/>
    <n v="0.02"/>
    <n v="0.52"/>
    <x v="0"/>
    <s v="FR-56"/>
    <x v="1"/>
  </r>
  <r>
    <s v="FR-56"/>
    <x v="83"/>
    <n v="1"/>
    <n v="2"/>
    <n v="2"/>
    <s v="A572 GRADE 50"/>
    <m/>
    <x v="1"/>
    <s v="PL4*87"/>
    <n v="167"/>
    <n v="0.23"/>
    <n v="0.02"/>
    <n v="0.46"/>
    <x v="0"/>
    <s v="FR-56"/>
    <x v="1"/>
  </r>
  <r>
    <s v="FR-56"/>
    <x v="84"/>
    <n v="1"/>
    <n v="2"/>
    <n v="2"/>
    <s v="A572 GRADE 50"/>
    <m/>
    <x v="1"/>
    <s v="PL4*101"/>
    <n v="215"/>
    <n v="0.34"/>
    <n v="0.02"/>
    <n v="0.68"/>
    <x v="0"/>
    <s v="FR-56"/>
    <x v="1"/>
  </r>
  <r>
    <s v="FR-56"/>
    <x v="85"/>
    <n v="1"/>
    <n v="2"/>
    <n v="2"/>
    <s v="A572 GRADE 50"/>
    <m/>
    <x v="1"/>
    <s v="PL4*97"/>
    <n v="198"/>
    <n v="0.3"/>
    <n v="0.02"/>
    <n v="0.6"/>
    <x v="0"/>
    <s v="FR-56"/>
    <x v="1"/>
  </r>
  <r>
    <s v="FR-56"/>
    <x v="86"/>
    <n v="1"/>
    <n v="2"/>
    <n v="2"/>
    <s v="A572 GRADE 50"/>
    <m/>
    <x v="1"/>
    <s v="PL4*93"/>
    <n v="182"/>
    <n v="0.27"/>
    <n v="0.02"/>
    <n v="0.54"/>
    <x v="0"/>
    <s v="FR-56"/>
    <x v="1"/>
  </r>
  <r>
    <s v="FR-56"/>
    <x v="87"/>
    <n v="1"/>
    <n v="2"/>
    <n v="2"/>
    <s v="A572 GRADE 50"/>
    <m/>
    <x v="1"/>
    <s v="PL4*80"/>
    <n v="153"/>
    <n v="0.19"/>
    <n v="0.01"/>
    <n v="0.38"/>
    <x v="0"/>
    <s v="FR-56"/>
    <x v="1"/>
  </r>
  <r>
    <s v="FR-56"/>
    <x v="88"/>
    <n v="1"/>
    <n v="2"/>
    <n v="2"/>
    <s v="A572 GRADE 50"/>
    <m/>
    <x v="1"/>
    <s v="PL4*70"/>
    <n v="140"/>
    <n v="0.15"/>
    <n v="0.01"/>
    <n v="0.3"/>
    <x v="0"/>
    <s v="FR-56"/>
    <x v="1"/>
  </r>
  <r>
    <s v="FR-56"/>
    <x v="89"/>
    <n v="1"/>
    <n v="2"/>
    <n v="2"/>
    <s v="A572 GRADE 50"/>
    <m/>
    <x v="1"/>
    <s v="PL4*58"/>
    <n v="130"/>
    <n v="0.12"/>
    <n v="0.01"/>
    <n v="0.24"/>
    <x v="0"/>
    <s v="FR-56"/>
    <x v="1"/>
  </r>
  <r>
    <s v="FR-57"/>
    <x v="0"/>
    <n v="1"/>
    <m/>
    <n v="0"/>
    <s v=" "/>
    <s v="FRAME"/>
    <x v="0"/>
    <s v=" "/>
    <n v="4970"/>
    <n v="155.36000000000001"/>
    <n v="14.12"/>
    <n v="0"/>
    <x v="0"/>
    <s v="FR-57"/>
    <x v="0"/>
  </r>
  <r>
    <s v="FR-57"/>
    <x v="69"/>
    <n v="1"/>
    <n v="1"/>
    <n v="1"/>
    <s v="A572 GRADE 50"/>
    <m/>
    <x v="1"/>
    <s v="PL4*70"/>
    <n v="288"/>
    <n v="0.64"/>
    <n v="0.04"/>
    <n v="0.64"/>
    <x v="1"/>
    <s v="FR-57"/>
    <x v="1"/>
  </r>
  <r>
    <s v="FR-57"/>
    <x v="70"/>
    <n v="1"/>
    <n v="1"/>
    <n v="1"/>
    <s v="A572 GRADE 50"/>
    <m/>
    <x v="1"/>
    <s v="PL4*70"/>
    <n v="180"/>
    <n v="0.4"/>
    <n v="0.03"/>
    <n v="0.4"/>
    <x v="1"/>
    <s v="FR-57"/>
    <x v="1"/>
  </r>
  <r>
    <s v="FR-57"/>
    <x v="71"/>
    <n v="1"/>
    <n v="1"/>
    <n v="1"/>
    <s v="A572 GRADE 50"/>
    <m/>
    <x v="1"/>
    <s v="PL4*70"/>
    <n v="200"/>
    <n v="0.45"/>
    <n v="0.03"/>
    <n v="0.45"/>
    <x v="1"/>
    <s v="FR-57"/>
    <x v="1"/>
  </r>
  <r>
    <s v="FR-57"/>
    <x v="72"/>
    <n v="1"/>
    <n v="1"/>
    <n v="1"/>
    <s v="A572 GRADE 50"/>
    <m/>
    <x v="1"/>
    <s v="PL4*70"/>
    <n v="221"/>
    <n v="0.49"/>
    <n v="0.03"/>
    <n v="0.49"/>
    <x v="1"/>
    <s v="FR-57"/>
    <x v="1"/>
  </r>
  <r>
    <s v="FR-57"/>
    <x v="73"/>
    <n v="1"/>
    <n v="1"/>
    <n v="1"/>
    <s v="A572 GRADE 50"/>
    <m/>
    <x v="1"/>
    <s v="PL4*70"/>
    <n v="262"/>
    <n v="0.57999999999999996"/>
    <n v="0.04"/>
    <n v="0.57999999999999996"/>
    <x v="1"/>
    <s v="FR-57"/>
    <x v="1"/>
  </r>
  <r>
    <s v="FR-57"/>
    <x v="74"/>
    <n v="1"/>
    <n v="1"/>
    <n v="1"/>
    <s v="A572 GRADE 50"/>
    <m/>
    <x v="1"/>
    <s v="PL4*70"/>
    <n v="282"/>
    <n v="0.63"/>
    <n v="0.04"/>
    <n v="0.63"/>
    <x v="1"/>
    <s v="FR-57"/>
    <x v="1"/>
  </r>
  <r>
    <s v="FR-57"/>
    <x v="75"/>
    <n v="1"/>
    <n v="1"/>
    <n v="1"/>
    <s v="A572 GRADE 50"/>
    <m/>
    <x v="1"/>
    <s v="PL4*70"/>
    <n v="303"/>
    <n v="0.67"/>
    <n v="0.05"/>
    <n v="0.67"/>
    <x v="1"/>
    <s v="FR-57"/>
    <x v="1"/>
  </r>
  <r>
    <s v="FR-57"/>
    <x v="76"/>
    <n v="1"/>
    <n v="1"/>
    <n v="1"/>
    <s v="A572 GRADE 50"/>
    <m/>
    <x v="1"/>
    <s v="PL4*70"/>
    <n v="241"/>
    <n v="0.54"/>
    <n v="0.04"/>
    <n v="0.54"/>
    <x v="1"/>
    <s v="FR-57"/>
    <x v="1"/>
  </r>
  <r>
    <s v="FR-57"/>
    <x v="90"/>
    <n v="1"/>
    <n v="1"/>
    <n v="1"/>
    <s v="A572 GRADE 50"/>
    <m/>
    <x v="1"/>
    <s v="PL4*130"/>
    <n v="288"/>
    <n v="1.19"/>
    <n v="0.08"/>
    <n v="1.19"/>
    <x v="1"/>
    <s v="FR-57"/>
    <x v="1"/>
  </r>
  <r>
    <s v="FR-57"/>
    <x v="91"/>
    <n v="1"/>
    <n v="1"/>
    <n v="1"/>
    <s v="A572 GRADE 50"/>
    <m/>
    <x v="1"/>
    <s v="PL4*130"/>
    <n v="241"/>
    <n v="1"/>
    <n v="7.0000000000000007E-2"/>
    <n v="1"/>
    <x v="1"/>
    <s v="FR-57"/>
    <x v="1"/>
  </r>
  <r>
    <s v="FR-57"/>
    <x v="92"/>
    <n v="1"/>
    <n v="1"/>
    <n v="1"/>
    <s v="A572 GRADE 50"/>
    <m/>
    <x v="1"/>
    <s v="PL4*130"/>
    <n v="303"/>
    <n v="1.25"/>
    <n v="0.08"/>
    <n v="1.25"/>
    <x v="1"/>
    <s v="FR-57"/>
    <x v="1"/>
  </r>
  <r>
    <s v="FR-57"/>
    <x v="93"/>
    <n v="1"/>
    <n v="1"/>
    <n v="1"/>
    <s v="A572 GRADE 50"/>
    <m/>
    <x v="1"/>
    <s v="PL4*130"/>
    <n v="282"/>
    <n v="1.1599999999999999"/>
    <n v="0.08"/>
    <n v="1.1599999999999999"/>
    <x v="1"/>
    <s v="FR-57"/>
    <x v="1"/>
  </r>
  <r>
    <s v="FR-57"/>
    <x v="94"/>
    <n v="1"/>
    <n v="1"/>
    <n v="1"/>
    <s v="A572 GRADE 50"/>
    <m/>
    <x v="1"/>
    <s v="PL4*130"/>
    <n v="262"/>
    <n v="1.08"/>
    <n v="7.0000000000000007E-2"/>
    <n v="1.08"/>
    <x v="1"/>
    <s v="FR-57"/>
    <x v="1"/>
  </r>
  <r>
    <s v="FR-57"/>
    <x v="95"/>
    <n v="1"/>
    <n v="1"/>
    <n v="1"/>
    <s v="A572 GRADE 50"/>
    <m/>
    <x v="1"/>
    <s v="PL4*130"/>
    <n v="221"/>
    <n v="0.91"/>
    <n v="0.06"/>
    <n v="0.91"/>
    <x v="1"/>
    <s v="FR-57"/>
    <x v="1"/>
  </r>
  <r>
    <s v="FR-57"/>
    <x v="96"/>
    <n v="1"/>
    <n v="1"/>
    <n v="1"/>
    <s v="A572 GRADE 50"/>
    <m/>
    <x v="1"/>
    <s v="PL4*130"/>
    <n v="200"/>
    <n v="0.83"/>
    <n v="0.06"/>
    <n v="0.83"/>
    <x v="1"/>
    <s v="FR-57"/>
    <x v="1"/>
  </r>
  <r>
    <s v="FR-57"/>
    <x v="97"/>
    <n v="1"/>
    <n v="1"/>
    <n v="1"/>
    <s v="A572 GRADE 50"/>
    <m/>
    <x v="1"/>
    <s v="PL4*130"/>
    <n v="180"/>
    <n v="0.75"/>
    <n v="0.05"/>
    <n v="0.75"/>
    <x v="1"/>
    <s v="FR-57"/>
    <x v="1"/>
  </r>
  <r>
    <s v="FR-57"/>
    <x v="77"/>
    <n v="1"/>
    <n v="1"/>
    <n v="1"/>
    <s v="A572 GRADE 50"/>
    <m/>
    <x v="1"/>
    <s v="PL4*70"/>
    <n v="158"/>
    <n v="0.35"/>
    <n v="0.02"/>
    <n v="0.35"/>
    <x v="1"/>
    <s v="FR-57"/>
    <x v="1"/>
  </r>
  <r>
    <s v="FR-57"/>
    <x v="98"/>
    <n v="1"/>
    <n v="1"/>
    <n v="1"/>
    <s v="A572 GRADE 50"/>
    <m/>
    <x v="1"/>
    <s v="PL4*130"/>
    <n v="158"/>
    <n v="0.66"/>
    <n v="0.04"/>
    <n v="0.66"/>
    <x v="1"/>
    <s v="FR-57"/>
    <x v="1"/>
  </r>
  <r>
    <s v="FR-57"/>
    <x v="99"/>
    <n v="1"/>
    <n v="2"/>
    <n v="2"/>
    <s v="G450"/>
    <m/>
    <x v="2"/>
    <s v="RHS50*50*1.4"/>
    <n v="4970"/>
    <n v="10.56"/>
    <n v="0.99"/>
    <n v="21.12"/>
    <x v="0"/>
    <s v="FR-57"/>
    <x v="0"/>
  </r>
  <r>
    <s v="FR-57"/>
    <x v="78"/>
    <n v="1"/>
    <n v="42"/>
    <n v="42"/>
    <s v="G450"/>
    <m/>
    <x v="2"/>
    <s v="RHS50*50*1.4"/>
    <n v="360"/>
    <n v="0.77"/>
    <n v="7.0000000000000007E-2"/>
    <n v="32.340000000000003"/>
    <x v="0"/>
    <s v="FR-57"/>
    <x v="0"/>
  </r>
  <r>
    <s v="FR-57"/>
    <x v="79"/>
    <n v="1"/>
    <n v="6"/>
    <n v="6"/>
    <s v="G450"/>
    <m/>
    <x v="2"/>
    <s v="RHS50*50*1.4"/>
    <n v="309"/>
    <n v="0.66"/>
    <n v="0.06"/>
    <n v="3.96"/>
    <x v="0"/>
    <s v="FR-57"/>
    <x v="0"/>
  </r>
  <r>
    <s v="FR-57"/>
    <x v="100"/>
    <n v="1"/>
    <n v="7"/>
    <n v="7"/>
    <s v="G450"/>
    <m/>
    <x v="2"/>
    <s v="RHS50*50*1.4"/>
    <n v="4920"/>
    <n v="10.51"/>
    <n v="0.98"/>
    <n v="73.569999999999993"/>
    <x v="0"/>
    <s v="FR-57"/>
    <x v="0"/>
  </r>
  <r>
    <s v="FR-57"/>
    <x v="101"/>
    <n v="1"/>
    <n v="1"/>
    <n v="1"/>
    <s v="G450"/>
    <m/>
    <x v="2"/>
    <s v="RHS50*50*1.4"/>
    <n v="3279"/>
    <n v="6.9"/>
    <n v="0.65"/>
    <n v="6.9"/>
    <x v="0"/>
    <s v="FR-57"/>
    <x v="0"/>
  </r>
  <r>
    <s v="FR-57"/>
    <x v="81"/>
    <n v="1"/>
    <n v="2"/>
    <n v="2"/>
    <s v="A572 GRADE 50"/>
    <m/>
    <x v="1"/>
    <s v="PL4*44"/>
    <n v="122"/>
    <n v="0.08"/>
    <n v="0.01"/>
    <n v="0.16"/>
    <x v="0"/>
    <s v="FR-57"/>
    <x v="1"/>
  </r>
  <r>
    <s v="FR-57"/>
    <x v="82"/>
    <n v="1"/>
    <n v="2"/>
    <n v="2"/>
    <s v="A572 GRADE 50"/>
    <m/>
    <x v="1"/>
    <s v="PL4*77"/>
    <n v="219"/>
    <n v="0.26"/>
    <n v="0.02"/>
    <n v="0.52"/>
    <x v="0"/>
    <s v="FR-57"/>
    <x v="1"/>
  </r>
  <r>
    <s v="FR-57"/>
    <x v="83"/>
    <n v="1"/>
    <n v="2"/>
    <n v="2"/>
    <s v="A572 GRADE 50"/>
    <m/>
    <x v="1"/>
    <s v="PL4*87"/>
    <n v="167"/>
    <n v="0.23"/>
    <n v="0.02"/>
    <n v="0.46"/>
    <x v="0"/>
    <s v="FR-57"/>
    <x v="1"/>
  </r>
  <r>
    <s v="FR-57"/>
    <x v="84"/>
    <n v="1"/>
    <n v="2"/>
    <n v="2"/>
    <s v="A572 GRADE 50"/>
    <m/>
    <x v="1"/>
    <s v="PL4*101"/>
    <n v="215"/>
    <n v="0.34"/>
    <n v="0.02"/>
    <n v="0.68"/>
    <x v="0"/>
    <s v="FR-57"/>
    <x v="1"/>
  </r>
  <r>
    <s v="FR-57"/>
    <x v="85"/>
    <n v="1"/>
    <n v="2"/>
    <n v="2"/>
    <s v="A572 GRADE 50"/>
    <m/>
    <x v="1"/>
    <s v="PL4*97"/>
    <n v="198"/>
    <n v="0.3"/>
    <n v="0.02"/>
    <n v="0.6"/>
    <x v="0"/>
    <s v="FR-57"/>
    <x v="1"/>
  </r>
  <r>
    <s v="FR-57"/>
    <x v="86"/>
    <n v="1"/>
    <n v="2"/>
    <n v="2"/>
    <s v="A572 GRADE 50"/>
    <m/>
    <x v="1"/>
    <s v="PL4*93"/>
    <n v="182"/>
    <n v="0.27"/>
    <n v="0.02"/>
    <n v="0.54"/>
    <x v="0"/>
    <s v="FR-57"/>
    <x v="1"/>
  </r>
  <r>
    <s v="FR-57"/>
    <x v="87"/>
    <n v="1"/>
    <n v="2"/>
    <n v="2"/>
    <s v="A572 GRADE 50"/>
    <m/>
    <x v="1"/>
    <s v="PL4*80"/>
    <n v="153"/>
    <n v="0.19"/>
    <n v="0.01"/>
    <n v="0.38"/>
    <x v="0"/>
    <s v="FR-57"/>
    <x v="1"/>
  </r>
  <r>
    <s v="FR-57"/>
    <x v="88"/>
    <n v="1"/>
    <n v="2"/>
    <n v="2"/>
    <s v="A572 GRADE 50"/>
    <m/>
    <x v="1"/>
    <s v="PL4*70"/>
    <n v="140"/>
    <n v="0.15"/>
    <n v="0.01"/>
    <n v="0.3"/>
    <x v="0"/>
    <s v="FR-57"/>
    <x v="1"/>
  </r>
  <r>
    <s v="FR-57"/>
    <x v="89"/>
    <n v="1"/>
    <n v="2"/>
    <n v="2"/>
    <s v="A572 GRADE 50"/>
    <m/>
    <x v="1"/>
    <s v="PL4*58"/>
    <n v="130"/>
    <n v="0.12"/>
    <n v="0.01"/>
    <n v="0.24"/>
    <x v="0"/>
    <s v="FR-57"/>
    <x v="1"/>
  </r>
  <r>
    <s v="FR-58"/>
    <x v="0"/>
    <n v="1"/>
    <m/>
    <n v="0"/>
    <s v=" "/>
    <s v="FRAME"/>
    <x v="0"/>
    <s v=" "/>
    <n v="4490"/>
    <n v="119.77"/>
    <n v="10.95"/>
    <n v="0"/>
    <x v="0"/>
    <s v="FR-58"/>
    <x v="0"/>
  </r>
  <r>
    <s v="FR-58"/>
    <x v="70"/>
    <n v="1"/>
    <n v="2"/>
    <n v="2"/>
    <s v="A572 GRADE 50"/>
    <m/>
    <x v="1"/>
    <s v="PL4*70"/>
    <n v="180"/>
    <n v="0.4"/>
    <n v="0.03"/>
    <n v="0.8"/>
    <x v="1"/>
    <s v="FR-58"/>
    <x v="1"/>
  </r>
  <r>
    <s v="FR-58"/>
    <x v="71"/>
    <n v="1"/>
    <n v="2"/>
    <n v="2"/>
    <s v="A572 GRADE 50"/>
    <m/>
    <x v="1"/>
    <s v="PL4*70"/>
    <n v="201"/>
    <n v="0.45"/>
    <n v="0.03"/>
    <n v="0.9"/>
    <x v="1"/>
    <s v="FR-58"/>
    <x v="1"/>
  </r>
  <r>
    <s v="FR-58"/>
    <x v="72"/>
    <n v="1"/>
    <n v="2"/>
    <n v="2"/>
    <s v="A572 GRADE 50"/>
    <m/>
    <x v="1"/>
    <s v="PL4*70"/>
    <n v="221"/>
    <n v="0.49"/>
    <n v="0.03"/>
    <n v="0.98"/>
    <x v="1"/>
    <s v="FR-58"/>
    <x v="1"/>
  </r>
  <r>
    <s v="FR-58"/>
    <x v="73"/>
    <n v="1"/>
    <n v="2"/>
    <n v="2"/>
    <s v="A572 GRADE 50"/>
    <m/>
    <x v="1"/>
    <s v="PL4*70"/>
    <n v="262"/>
    <n v="0.57999999999999996"/>
    <n v="0.04"/>
    <n v="1.1599999999999999"/>
    <x v="1"/>
    <s v="FR-58"/>
    <x v="1"/>
  </r>
  <r>
    <s v="FR-58"/>
    <x v="74"/>
    <n v="1"/>
    <n v="2"/>
    <n v="2"/>
    <s v="A572 GRADE 50"/>
    <m/>
    <x v="1"/>
    <s v="PL4*70"/>
    <n v="283"/>
    <n v="0.63"/>
    <n v="0.04"/>
    <n v="1.26"/>
    <x v="1"/>
    <s v="FR-58"/>
    <x v="1"/>
  </r>
  <r>
    <s v="FR-58"/>
    <x v="76"/>
    <n v="1"/>
    <n v="2"/>
    <n v="2"/>
    <s v="A572 GRADE 50"/>
    <m/>
    <x v="1"/>
    <s v="PL4*70"/>
    <n v="242"/>
    <n v="0.54"/>
    <n v="0.04"/>
    <n v="1.08"/>
    <x v="1"/>
    <s v="FR-58"/>
    <x v="1"/>
  </r>
  <r>
    <s v="FR-58"/>
    <x v="102"/>
    <n v="1"/>
    <n v="2"/>
    <n v="2"/>
    <s v="A572 GRADE 50"/>
    <m/>
    <x v="1"/>
    <s v="PL4*70"/>
    <n v="268"/>
    <n v="0.6"/>
    <n v="0.04"/>
    <n v="1.2"/>
    <x v="1"/>
    <s v="FR-58"/>
    <x v="1"/>
  </r>
  <r>
    <s v="FR-58"/>
    <x v="103"/>
    <n v="1"/>
    <n v="2"/>
    <n v="2"/>
    <s v="A572 GRADE 50"/>
    <m/>
    <x v="1"/>
    <s v="PL4*70"/>
    <n v="155"/>
    <n v="0.35"/>
    <n v="0.02"/>
    <n v="0.7"/>
    <x v="1"/>
    <s v="FR-58"/>
    <x v="1"/>
  </r>
  <r>
    <s v="FR-58"/>
    <x v="78"/>
    <n v="1"/>
    <n v="36"/>
    <n v="36"/>
    <s v="G450"/>
    <m/>
    <x v="2"/>
    <s v="RHS50*50*1.4"/>
    <n v="360"/>
    <n v="0.77"/>
    <n v="7.0000000000000007E-2"/>
    <n v="27.72"/>
    <x v="0"/>
    <s v="FR-58"/>
    <x v="0"/>
  </r>
  <r>
    <s v="FR-58"/>
    <x v="104"/>
    <n v="1"/>
    <n v="6"/>
    <n v="6"/>
    <s v="G450"/>
    <m/>
    <x v="2"/>
    <s v="RHS50*50*1.4"/>
    <n v="319"/>
    <n v="0.68"/>
    <n v="0.06"/>
    <n v="4.08"/>
    <x v="0"/>
    <s v="FR-58"/>
    <x v="0"/>
  </r>
  <r>
    <s v="FR-58"/>
    <x v="80"/>
    <n v="1"/>
    <n v="8"/>
    <n v="8"/>
    <s v="G450"/>
    <m/>
    <x v="2"/>
    <s v="RHS50*50*1.4"/>
    <n v="4490"/>
    <n v="9.59"/>
    <n v="0.9"/>
    <n v="76.72"/>
    <x v="0"/>
    <s v="FR-58"/>
    <x v="0"/>
  </r>
  <r>
    <s v="FR-58"/>
    <x v="83"/>
    <n v="1"/>
    <n v="2"/>
    <n v="2"/>
    <s v="A572 GRADE 50"/>
    <m/>
    <x v="1"/>
    <s v="PL4*88"/>
    <n v="167"/>
    <n v="0.23"/>
    <n v="0.02"/>
    <n v="0.46"/>
    <x v="0"/>
    <s v="FR-58"/>
    <x v="1"/>
  </r>
  <r>
    <s v="FR-58"/>
    <x v="105"/>
    <n v="1"/>
    <n v="2"/>
    <n v="2"/>
    <s v="A572 GRADE 50"/>
    <m/>
    <x v="1"/>
    <s v="PL4*76"/>
    <n v="201"/>
    <n v="0.24"/>
    <n v="0.02"/>
    <n v="0.48"/>
    <x v="0"/>
    <s v="FR-58"/>
    <x v="1"/>
  </r>
  <r>
    <s v="FR-58"/>
    <x v="106"/>
    <n v="1"/>
    <n v="2"/>
    <n v="2"/>
    <s v="A572 GRADE 50"/>
    <m/>
    <x v="1"/>
    <s v="PL4*44"/>
    <n v="119"/>
    <n v="0.08"/>
    <n v="0.01"/>
    <n v="0.16"/>
    <x v="0"/>
    <s v="FR-58"/>
    <x v="1"/>
  </r>
  <r>
    <s v="FR-58"/>
    <x v="85"/>
    <n v="1"/>
    <n v="2"/>
    <n v="2"/>
    <s v="A572 GRADE 50"/>
    <m/>
    <x v="1"/>
    <s v="PL4*97"/>
    <n v="199"/>
    <n v="0.3"/>
    <n v="0.02"/>
    <n v="0.6"/>
    <x v="0"/>
    <s v="FR-58"/>
    <x v="1"/>
  </r>
  <r>
    <s v="FR-58"/>
    <x v="86"/>
    <n v="1"/>
    <n v="2"/>
    <n v="2"/>
    <s v="A572 GRADE 50"/>
    <m/>
    <x v="1"/>
    <s v="PL4*93"/>
    <n v="183"/>
    <n v="0.27"/>
    <n v="0.02"/>
    <n v="0.54"/>
    <x v="0"/>
    <s v="FR-58"/>
    <x v="1"/>
  </r>
  <r>
    <s v="FR-58"/>
    <x v="87"/>
    <n v="1"/>
    <n v="2"/>
    <n v="2"/>
    <s v="A572 GRADE 50"/>
    <m/>
    <x v="1"/>
    <s v="PL4*80"/>
    <n v="153"/>
    <n v="0.19"/>
    <n v="0.01"/>
    <n v="0.38"/>
    <x v="0"/>
    <s v="FR-58"/>
    <x v="1"/>
  </r>
  <r>
    <s v="FR-58"/>
    <x v="88"/>
    <n v="1"/>
    <n v="2"/>
    <n v="2"/>
    <s v="A572 GRADE 50"/>
    <m/>
    <x v="1"/>
    <s v="PL4*70"/>
    <n v="140"/>
    <n v="0.16"/>
    <n v="0.01"/>
    <n v="0.32"/>
    <x v="0"/>
    <s v="FR-58"/>
    <x v="1"/>
  </r>
  <r>
    <s v="FR-58"/>
    <x v="89"/>
    <n v="1"/>
    <n v="2"/>
    <n v="2"/>
    <s v="A572 GRADE 50"/>
    <m/>
    <x v="1"/>
    <s v="PL4*58"/>
    <n v="130"/>
    <n v="0.12"/>
    <n v="0.01"/>
    <n v="0.24"/>
    <x v="0"/>
    <s v="FR-58"/>
    <x v="1"/>
  </r>
  <r>
    <s v="FR-59"/>
    <x v="0"/>
    <n v="1"/>
    <m/>
    <n v="0"/>
    <s v=" "/>
    <s v="FRAME"/>
    <x v="0"/>
    <s v=" "/>
    <n v="4970"/>
    <n v="136.72999999999999"/>
    <n v="12.44"/>
    <n v="0"/>
    <x v="0"/>
    <s v="FR-59"/>
    <x v="0"/>
  </r>
  <r>
    <s v="FR-59"/>
    <x v="70"/>
    <n v="1"/>
    <n v="1"/>
    <n v="1"/>
    <s v="A572 GRADE 50"/>
    <m/>
    <x v="1"/>
    <s v="PL4*70"/>
    <n v="180"/>
    <n v="0.4"/>
    <n v="0.03"/>
    <n v="0.4"/>
    <x v="1"/>
    <s v="FR-59"/>
    <x v="1"/>
  </r>
  <r>
    <s v="FR-59"/>
    <x v="71"/>
    <n v="1"/>
    <n v="1"/>
    <n v="1"/>
    <s v="A572 GRADE 50"/>
    <m/>
    <x v="1"/>
    <s v="PL4*70"/>
    <n v="201"/>
    <n v="0.45"/>
    <n v="0.03"/>
    <n v="0.45"/>
    <x v="1"/>
    <s v="FR-59"/>
    <x v="1"/>
  </r>
  <r>
    <s v="FR-59"/>
    <x v="72"/>
    <n v="1"/>
    <n v="1"/>
    <n v="1"/>
    <s v="A572 GRADE 50"/>
    <m/>
    <x v="1"/>
    <s v="PL4*70"/>
    <n v="221"/>
    <n v="0.49"/>
    <n v="0.03"/>
    <n v="0.49"/>
    <x v="1"/>
    <s v="FR-59"/>
    <x v="1"/>
  </r>
  <r>
    <s v="FR-59"/>
    <x v="73"/>
    <n v="1"/>
    <n v="1"/>
    <n v="1"/>
    <s v="A572 GRADE 50"/>
    <m/>
    <x v="1"/>
    <s v="PL4*70"/>
    <n v="262"/>
    <n v="0.57999999999999996"/>
    <n v="0.04"/>
    <n v="0.57999999999999996"/>
    <x v="1"/>
    <s v="FR-59"/>
    <x v="1"/>
  </r>
  <r>
    <s v="FR-59"/>
    <x v="74"/>
    <n v="1"/>
    <n v="1"/>
    <n v="1"/>
    <s v="A572 GRADE 50"/>
    <m/>
    <x v="1"/>
    <s v="PL4*70"/>
    <n v="283"/>
    <n v="0.63"/>
    <n v="0.04"/>
    <n v="0.63"/>
    <x v="1"/>
    <s v="FR-59"/>
    <x v="1"/>
  </r>
  <r>
    <s v="FR-59"/>
    <x v="76"/>
    <n v="1"/>
    <n v="1"/>
    <n v="1"/>
    <s v="A572 GRADE 50"/>
    <m/>
    <x v="1"/>
    <s v="PL4*70"/>
    <n v="242"/>
    <n v="0.54"/>
    <n v="0.04"/>
    <n v="0.54"/>
    <x v="1"/>
    <s v="FR-59"/>
    <x v="1"/>
  </r>
  <r>
    <s v="FR-59"/>
    <x v="91"/>
    <n v="1"/>
    <n v="1"/>
    <n v="1"/>
    <s v="A572 GRADE 50"/>
    <m/>
    <x v="1"/>
    <s v="PL4*130"/>
    <n v="242"/>
    <n v="1"/>
    <n v="7.0000000000000007E-2"/>
    <n v="1"/>
    <x v="1"/>
    <s v="FR-59"/>
    <x v="1"/>
  </r>
  <r>
    <s v="FR-59"/>
    <x v="93"/>
    <n v="1"/>
    <n v="1"/>
    <n v="1"/>
    <s v="A572 GRADE 50"/>
    <m/>
    <x v="1"/>
    <s v="PL4*130"/>
    <n v="283"/>
    <n v="1.17"/>
    <n v="0.08"/>
    <n v="1.17"/>
    <x v="1"/>
    <s v="FR-59"/>
    <x v="1"/>
  </r>
  <r>
    <s v="FR-59"/>
    <x v="94"/>
    <n v="1"/>
    <n v="1"/>
    <n v="1"/>
    <s v="A572 GRADE 50"/>
    <m/>
    <x v="1"/>
    <s v="PL4*130"/>
    <n v="262"/>
    <n v="1.08"/>
    <n v="7.0000000000000007E-2"/>
    <n v="1.08"/>
    <x v="1"/>
    <s v="FR-59"/>
    <x v="1"/>
  </r>
  <r>
    <s v="FR-59"/>
    <x v="95"/>
    <n v="1"/>
    <n v="1"/>
    <n v="1"/>
    <s v="A572 GRADE 50"/>
    <m/>
    <x v="1"/>
    <s v="PL4*130"/>
    <n v="221"/>
    <n v="0.92"/>
    <n v="0.06"/>
    <n v="0.92"/>
    <x v="1"/>
    <s v="FR-59"/>
    <x v="1"/>
  </r>
  <r>
    <s v="FR-59"/>
    <x v="96"/>
    <n v="1"/>
    <n v="1"/>
    <n v="1"/>
    <s v="A572 GRADE 50"/>
    <m/>
    <x v="1"/>
    <s v="PL4*130"/>
    <n v="201"/>
    <n v="0.83"/>
    <n v="0.06"/>
    <n v="0.83"/>
    <x v="1"/>
    <s v="FR-59"/>
    <x v="1"/>
  </r>
  <r>
    <s v="FR-59"/>
    <x v="97"/>
    <n v="1"/>
    <n v="1"/>
    <n v="1"/>
    <s v="A572 GRADE 50"/>
    <m/>
    <x v="1"/>
    <s v="PL4*130"/>
    <n v="180"/>
    <n v="0.75"/>
    <n v="0.05"/>
    <n v="0.75"/>
    <x v="1"/>
    <s v="FR-59"/>
    <x v="1"/>
  </r>
  <r>
    <s v="FR-59"/>
    <x v="107"/>
    <n v="1"/>
    <n v="1"/>
    <n v="1"/>
    <s v="A572 GRADE 50"/>
    <m/>
    <x v="1"/>
    <s v="PL4*130"/>
    <n v="268"/>
    <n v="1.1100000000000001"/>
    <n v="7.0000000000000007E-2"/>
    <n v="1.1100000000000001"/>
    <x v="1"/>
    <s v="FR-59"/>
    <x v="1"/>
  </r>
  <r>
    <s v="FR-59"/>
    <x v="108"/>
    <n v="1"/>
    <n v="1"/>
    <n v="1"/>
    <s v="A572 GRADE 50"/>
    <m/>
    <x v="1"/>
    <s v="PL4*130"/>
    <n v="155"/>
    <n v="0.64"/>
    <n v="0.04"/>
    <n v="0.64"/>
    <x v="1"/>
    <s v="FR-59"/>
    <x v="1"/>
  </r>
  <r>
    <s v="FR-59"/>
    <x v="102"/>
    <n v="1"/>
    <n v="1"/>
    <n v="1"/>
    <s v="A572 GRADE 50"/>
    <m/>
    <x v="1"/>
    <s v="PL4*70"/>
    <n v="268"/>
    <n v="0.6"/>
    <n v="0.04"/>
    <n v="0.6"/>
    <x v="1"/>
    <s v="FR-59"/>
    <x v="1"/>
  </r>
  <r>
    <s v="FR-59"/>
    <x v="103"/>
    <n v="1"/>
    <n v="1"/>
    <n v="1"/>
    <s v="A572 GRADE 50"/>
    <m/>
    <x v="1"/>
    <s v="PL4*70"/>
    <n v="155"/>
    <n v="0.35"/>
    <n v="0.02"/>
    <n v="0.35"/>
    <x v="1"/>
    <s v="FR-59"/>
    <x v="1"/>
  </r>
  <r>
    <s v="FR-59"/>
    <x v="99"/>
    <n v="1"/>
    <n v="2"/>
    <n v="2"/>
    <s v="G450"/>
    <m/>
    <x v="2"/>
    <s v="RHS50*50*1.4"/>
    <n v="4970"/>
    <n v="10.56"/>
    <n v="0.99"/>
    <n v="21.12"/>
    <x v="0"/>
    <s v="FR-59"/>
    <x v="0"/>
  </r>
  <r>
    <s v="FR-59"/>
    <x v="78"/>
    <n v="1"/>
    <n v="36"/>
    <n v="36"/>
    <s v="G450"/>
    <m/>
    <x v="2"/>
    <s v="RHS50*50*1.4"/>
    <n v="360"/>
    <n v="0.77"/>
    <n v="7.0000000000000007E-2"/>
    <n v="27.72"/>
    <x v="0"/>
    <s v="FR-59"/>
    <x v="0"/>
  </r>
  <r>
    <s v="FR-59"/>
    <x v="104"/>
    <n v="1"/>
    <n v="6"/>
    <n v="6"/>
    <s v="G450"/>
    <m/>
    <x v="2"/>
    <s v="RHS50*50*1.4"/>
    <n v="319"/>
    <n v="0.68"/>
    <n v="0.06"/>
    <n v="4.08"/>
    <x v="0"/>
    <s v="FR-59"/>
    <x v="0"/>
  </r>
  <r>
    <s v="FR-59"/>
    <x v="100"/>
    <n v="1"/>
    <n v="6"/>
    <n v="6"/>
    <s v="G450"/>
    <m/>
    <x v="2"/>
    <s v="RHS50*50*1.4"/>
    <n v="4920"/>
    <n v="10.51"/>
    <n v="0.98"/>
    <n v="63.06"/>
    <x v="0"/>
    <s v="FR-59"/>
    <x v="0"/>
  </r>
  <r>
    <s v="FR-59"/>
    <x v="109"/>
    <n v="1"/>
    <n v="1"/>
    <n v="1"/>
    <s v="G450"/>
    <m/>
    <x v="2"/>
    <s v="RHS50*50*1.4"/>
    <n v="2879"/>
    <n v="6.04"/>
    <n v="0.56999999999999995"/>
    <n v="6.04"/>
    <x v="0"/>
    <s v="FR-59"/>
    <x v="0"/>
  </r>
  <r>
    <s v="FR-59"/>
    <x v="83"/>
    <n v="1"/>
    <n v="2"/>
    <n v="2"/>
    <s v="A572 GRADE 50"/>
    <m/>
    <x v="1"/>
    <s v="PL4*88"/>
    <n v="167"/>
    <n v="0.23"/>
    <n v="0.02"/>
    <n v="0.46"/>
    <x v="0"/>
    <s v="FR-59"/>
    <x v="1"/>
  </r>
  <r>
    <s v="FR-59"/>
    <x v="105"/>
    <n v="1"/>
    <n v="2"/>
    <n v="2"/>
    <s v="A572 GRADE 50"/>
    <m/>
    <x v="1"/>
    <s v="PL4*76"/>
    <n v="201"/>
    <n v="0.24"/>
    <n v="0.02"/>
    <n v="0.48"/>
    <x v="0"/>
    <s v="FR-59"/>
    <x v="1"/>
  </r>
  <r>
    <s v="FR-59"/>
    <x v="106"/>
    <n v="1"/>
    <n v="2"/>
    <n v="2"/>
    <s v="A572 GRADE 50"/>
    <m/>
    <x v="1"/>
    <s v="PL4*44"/>
    <n v="119"/>
    <n v="0.08"/>
    <n v="0.01"/>
    <n v="0.16"/>
    <x v="0"/>
    <s v="FR-59"/>
    <x v="1"/>
  </r>
  <r>
    <s v="FR-59"/>
    <x v="85"/>
    <n v="1"/>
    <n v="2"/>
    <n v="2"/>
    <s v="A572 GRADE 50"/>
    <m/>
    <x v="1"/>
    <s v="PL4*97"/>
    <n v="199"/>
    <n v="0.3"/>
    <n v="0.02"/>
    <n v="0.6"/>
    <x v="0"/>
    <s v="FR-59"/>
    <x v="1"/>
  </r>
  <r>
    <s v="FR-59"/>
    <x v="86"/>
    <n v="1"/>
    <n v="2"/>
    <n v="2"/>
    <s v="A572 GRADE 50"/>
    <m/>
    <x v="1"/>
    <s v="PL4*93"/>
    <n v="183"/>
    <n v="0.27"/>
    <n v="0.02"/>
    <n v="0.54"/>
    <x v="0"/>
    <s v="FR-59"/>
    <x v="1"/>
  </r>
  <r>
    <s v="FR-59"/>
    <x v="87"/>
    <n v="1"/>
    <n v="2"/>
    <n v="2"/>
    <s v="A572 GRADE 50"/>
    <m/>
    <x v="1"/>
    <s v="PL4*80"/>
    <n v="153"/>
    <n v="0.19"/>
    <n v="0.01"/>
    <n v="0.38"/>
    <x v="0"/>
    <s v="FR-59"/>
    <x v="1"/>
  </r>
  <r>
    <s v="FR-59"/>
    <x v="88"/>
    <n v="1"/>
    <n v="2"/>
    <n v="2"/>
    <s v="A572 GRADE 50"/>
    <m/>
    <x v="1"/>
    <s v="PL4*70"/>
    <n v="140"/>
    <n v="0.16"/>
    <n v="0.01"/>
    <n v="0.32"/>
    <x v="0"/>
    <s v="FR-59"/>
    <x v="1"/>
  </r>
  <r>
    <s v="FR-59"/>
    <x v="89"/>
    <n v="1"/>
    <n v="2"/>
    <n v="2"/>
    <s v="A572 GRADE 50"/>
    <m/>
    <x v="1"/>
    <s v="PL4*58"/>
    <n v="130"/>
    <n v="0.12"/>
    <n v="0.01"/>
    <n v="0.24"/>
    <x v="0"/>
    <s v="FR-59"/>
    <x v="1"/>
  </r>
  <r>
    <s v="FR-510"/>
    <x v="0"/>
    <n v="1"/>
    <m/>
    <n v="0"/>
    <s v=" "/>
    <s v="FRAME"/>
    <x v="0"/>
    <s v=" "/>
    <n v="4970"/>
    <n v="136.72999999999999"/>
    <n v="12.44"/>
    <n v="0"/>
    <x v="0"/>
    <s v="FR-510"/>
    <x v="0"/>
  </r>
  <r>
    <s v="FR-510"/>
    <x v="70"/>
    <n v="1"/>
    <n v="1"/>
    <n v="1"/>
    <s v="A572 GRADE 50"/>
    <m/>
    <x v="1"/>
    <s v="PL4*70"/>
    <n v="180"/>
    <n v="0.4"/>
    <n v="0.03"/>
    <n v="0.4"/>
    <x v="1"/>
    <s v="FR-510"/>
    <x v="1"/>
  </r>
  <r>
    <s v="FR-510"/>
    <x v="71"/>
    <n v="1"/>
    <n v="1"/>
    <n v="1"/>
    <s v="A572 GRADE 50"/>
    <m/>
    <x v="1"/>
    <s v="PL4*70"/>
    <n v="201"/>
    <n v="0.45"/>
    <n v="0.03"/>
    <n v="0.45"/>
    <x v="1"/>
    <s v="FR-510"/>
    <x v="1"/>
  </r>
  <r>
    <s v="FR-510"/>
    <x v="72"/>
    <n v="1"/>
    <n v="1"/>
    <n v="1"/>
    <s v="A572 GRADE 50"/>
    <m/>
    <x v="1"/>
    <s v="PL4*70"/>
    <n v="221"/>
    <n v="0.49"/>
    <n v="0.03"/>
    <n v="0.49"/>
    <x v="1"/>
    <s v="FR-510"/>
    <x v="1"/>
  </r>
  <r>
    <s v="FR-510"/>
    <x v="73"/>
    <n v="1"/>
    <n v="1"/>
    <n v="1"/>
    <s v="A572 GRADE 50"/>
    <m/>
    <x v="1"/>
    <s v="PL4*70"/>
    <n v="262"/>
    <n v="0.57999999999999996"/>
    <n v="0.04"/>
    <n v="0.57999999999999996"/>
    <x v="1"/>
    <s v="FR-510"/>
    <x v="1"/>
  </r>
  <r>
    <s v="FR-510"/>
    <x v="74"/>
    <n v="1"/>
    <n v="1"/>
    <n v="1"/>
    <s v="A572 GRADE 50"/>
    <m/>
    <x v="1"/>
    <s v="PL4*70"/>
    <n v="283"/>
    <n v="0.63"/>
    <n v="0.04"/>
    <n v="0.63"/>
    <x v="1"/>
    <s v="FR-510"/>
    <x v="1"/>
  </r>
  <r>
    <s v="FR-510"/>
    <x v="76"/>
    <n v="1"/>
    <n v="1"/>
    <n v="1"/>
    <s v="A572 GRADE 50"/>
    <m/>
    <x v="1"/>
    <s v="PL4*70"/>
    <n v="242"/>
    <n v="0.54"/>
    <n v="0.04"/>
    <n v="0.54"/>
    <x v="1"/>
    <s v="FR-510"/>
    <x v="1"/>
  </r>
  <r>
    <s v="FR-510"/>
    <x v="91"/>
    <n v="1"/>
    <n v="1"/>
    <n v="1"/>
    <s v="A572 GRADE 50"/>
    <m/>
    <x v="1"/>
    <s v="PL4*130"/>
    <n v="242"/>
    <n v="1"/>
    <n v="7.0000000000000007E-2"/>
    <n v="1"/>
    <x v="1"/>
    <s v="FR-510"/>
    <x v="1"/>
  </r>
  <r>
    <s v="FR-510"/>
    <x v="93"/>
    <n v="1"/>
    <n v="1"/>
    <n v="1"/>
    <s v="A572 GRADE 50"/>
    <m/>
    <x v="1"/>
    <s v="PL4*130"/>
    <n v="283"/>
    <n v="1.17"/>
    <n v="0.08"/>
    <n v="1.17"/>
    <x v="1"/>
    <s v="FR-510"/>
    <x v="1"/>
  </r>
  <r>
    <s v="FR-510"/>
    <x v="94"/>
    <n v="1"/>
    <n v="1"/>
    <n v="1"/>
    <s v="A572 GRADE 50"/>
    <m/>
    <x v="1"/>
    <s v="PL4*130"/>
    <n v="262"/>
    <n v="1.08"/>
    <n v="7.0000000000000007E-2"/>
    <n v="1.08"/>
    <x v="1"/>
    <s v="FR-510"/>
    <x v="1"/>
  </r>
  <r>
    <s v="FR-510"/>
    <x v="95"/>
    <n v="1"/>
    <n v="1"/>
    <n v="1"/>
    <s v="A572 GRADE 50"/>
    <m/>
    <x v="1"/>
    <s v="PL4*130"/>
    <n v="221"/>
    <n v="0.92"/>
    <n v="0.06"/>
    <n v="0.92"/>
    <x v="1"/>
    <s v="FR-510"/>
    <x v="1"/>
  </r>
  <r>
    <s v="FR-510"/>
    <x v="96"/>
    <n v="1"/>
    <n v="1"/>
    <n v="1"/>
    <s v="A572 GRADE 50"/>
    <m/>
    <x v="1"/>
    <s v="PL4*130"/>
    <n v="201"/>
    <n v="0.83"/>
    <n v="0.06"/>
    <n v="0.83"/>
    <x v="1"/>
    <s v="FR-510"/>
    <x v="1"/>
  </r>
  <r>
    <s v="FR-510"/>
    <x v="97"/>
    <n v="1"/>
    <n v="1"/>
    <n v="1"/>
    <s v="A572 GRADE 50"/>
    <m/>
    <x v="1"/>
    <s v="PL4*130"/>
    <n v="180"/>
    <n v="0.75"/>
    <n v="0.05"/>
    <n v="0.75"/>
    <x v="1"/>
    <s v="FR-510"/>
    <x v="1"/>
  </r>
  <r>
    <s v="FR-510"/>
    <x v="107"/>
    <n v="1"/>
    <n v="1"/>
    <n v="1"/>
    <s v="A572 GRADE 50"/>
    <m/>
    <x v="1"/>
    <s v="PL4*130"/>
    <n v="268"/>
    <n v="1.1100000000000001"/>
    <n v="7.0000000000000007E-2"/>
    <n v="1.1100000000000001"/>
    <x v="1"/>
    <s v="FR-510"/>
    <x v="1"/>
  </r>
  <r>
    <s v="FR-510"/>
    <x v="108"/>
    <n v="1"/>
    <n v="1"/>
    <n v="1"/>
    <s v="A572 GRADE 50"/>
    <m/>
    <x v="1"/>
    <s v="PL4*130"/>
    <n v="155"/>
    <n v="0.64"/>
    <n v="0.04"/>
    <n v="0.64"/>
    <x v="1"/>
    <s v="FR-510"/>
    <x v="1"/>
  </r>
  <r>
    <s v="FR-510"/>
    <x v="102"/>
    <n v="1"/>
    <n v="1"/>
    <n v="1"/>
    <s v="A572 GRADE 50"/>
    <m/>
    <x v="1"/>
    <s v="PL4*70"/>
    <n v="268"/>
    <n v="0.6"/>
    <n v="0.04"/>
    <n v="0.6"/>
    <x v="1"/>
    <s v="FR-510"/>
    <x v="1"/>
  </r>
  <r>
    <s v="FR-510"/>
    <x v="103"/>
    <n v="1"/>
    <n v="1"/>
    <n v="1"/>
    <s v="A572 GRADE 50"/>
    <m/>
    <x v="1"/>
    <s v="PL4*70"/>
    <n v="155"/>
    <n v="0.35"/>
    <n v="0.02"/>
    <n v="0.35"/>
    <x v="1"/>
    <s v="FR-510"/>
    <x v="1"/>
  </r>
  <r>
    <s v="FR-510"/>
    <x v="99"/>
    <n v="1"/>
    <n v="2"/>
    <n v="2"/>
    <s v="G450"/>
    <m/>
    <x v="2"/>
    <s v="RHS50*50*1.4"/>
    <n v="4970"/>
    <n v="10.56"/>
    <n v="0.99"/>
    <n v="21.12"/>
    <x v="0"/>
    <s v="FR-510"/>
    <x v="0"/>
  </r>
  <r>
    <s v="FR-510"/>
    <x v="78"/>
    <n v="1"/>
    <n v="36"/>
    <n v="36"/>
    <s v="G450"/>
    <m/>
    <x v="2"/>
    <s v="RHS50*50*1.4"/>
    <n v="360"/>
    <n v="0.77"/>
    <n v="7.0000000000000007E-2"/>
    <n v="27.72"/>
    <x v="0"/>
    <s v="FR-510"/>
    <x v="0"/>
  </r>
  <r>
    <s v="FR-510"/>
    <x v="104"/>
    <n v="1"/>
    <n v="6"/>
    <n v="6"/>
    <s v="G450"/>
    <m/>
    <x v="2"/>
    <s v="RHS50*50*1.4"/>
    <n v="319"/>
    <n v="0.68"/>
    <n v="0.06"/>
    <n v="4.08"/>
    <x v="0"/>
    <s v="FR-510"/>
    <x v="0"/>
  </r>
  <r>
    <s v="FR-510"/>
    <x v="100"/>
    <n v="1"/>
    <n v="6"/>
    <n v="6"/>
    <s v="G450"/>
    <m/>
    <x v="2"/>
    <s v="RHS50*50*1.4"/>
    <n v="4920"/>
    <n v="10.51"/>
    <n v="0.98"/>
    <n v="63.06"/>
    <x v="0"/>
    <s v="FR-510"/>
    <x v="0"/>
  </r>
  <r>
    <s v="FR-510"/>
    <x v="109"/>
    <n v="1"/>
    <n v="1"/>
    <n v="1"/>
    <s v="G450"/>
    <m/>
    <x v="2"/>
    <s v="RHS50*50*1.4"/>
    <n v="2879"/>
    <n v="6.04"/>
    <n v="0.56999999999999995"/>
    <n v="6.04"/>
    <x v="0"/>
    <s v="FR-510"/>
    <x v="0"/>
  </r>
  <r>
    <s v="FR-510"/>
    <x v="83"/>
    <n v="1"/>
    <n v="2"/>
    <n v="2"/>
    <s v="A572 GRADE 50"/>
    <m/>
    <x v="1"/>
    <s v="PL4*88"/>
    <n v="167"/>
    <n v="0.23"/>
    <n v="0.02"/>
    <n v="0.46"/>
    <x v="0"/>
    <s v="FR-510"/>
    <x v="1"/>
  </r>
  <r>
    <s v="FR-510"/>
    <x v="105"/>
    <n v="1"/>
    <n v="2"/>
    <n v="2"/>
    <s v="A572 GRADE 50"/>
    <m/>
    <x v="1"/>
    <s v="PL4*76"/>
    <n v="201"/>
    <n v="0.24"/>
    <n v="0.02"/>
    <n v="0.48"/>
    <x v="0"/>
    <s v="FR-510"/>
    <x v="1"/>
  </r>
  <r>
    <s v="FR-510"/>
    <x v="106"/>
    <n v="1"/>
    <n v="2"/>
    <n v="2"/>
    <s v="A572 GRADE 50"/>
    <m/>
    <x v="1"/>
    <s v="PL4*44"/>
    <n v="119"/>
    <n v="0.08"/>
    <n v="0.01"/>
    <n v="0.16"/>
    <x v="0"/>
    <s v="FR-510"/>
    <x v="1"/>
  </r>
  <r>
    <s v="FR-510"/>
    <x v="85"/>
    <n v="1"/>
    <n v="2"/>
    <n v="2"/>
    <s v="A572 GRADE 50"/>
    <m/>
    <x v="1"/>
    <s v="PL4*97"/>
    <n v="199"/>
    <n v="0.3"/>
    <n v="0.02"/>
    <n v="0.6"/>
    <x v="0"/>
    <s v="FR-510"/>
    <x v="1"/>
  </r>
  <r>
    <s v="FR-510"/>
    <x v="86"/>
    <n v="1"/>
    <n v="2"/>
    <n v="2"/>
    <s v="A572 GRADE 50"/>
    <m/>
    <x v="1"/>
    <s v="PL4*93"/>
    <n v="183"/>
    <n v="0.27"/>
    <n v="0.02"/>
    <n v="0.54"/>
    <x v="0"/>
    <s v="FR-510"/>
    <x v="1"/>
  </r>
  <r>
    <s v="FR-510"/>
    <x v="87"/>
    <n v="1"/>
    <n v="2"/>
    <n v="2"/>
    <s v="A572 GRADE 50"/>
    <m/>
    <x v="1"/>
    <s v="PL4*80"/>
    <n v="153"/>
    <n v="0.19"/>
    <n v="0.01"/>
    <n v="0.38"/>
    <x v="0"/>
    <s v="FR-510"/>
    <x v="1"/>
  </r>
  <r>
    <s v="FR-510"/>
    <x v="88"/>
    <n v="1"/>
    <n v="2"/>
    <n v="2"/>
    <s v="A572 GRADE 50"/>
    <m/>
    <x v="1"/>
    <s v="PL4*70"/>
    <n v="140"/>
    <n v="0.16"/>
    <n v="0.01"/>
    <n v="0.32"/>
    <x v="0"/>
    <s v="FR-510"/>
    <x v="1"/>
  </r>
  <r>
    <s v="FR-510"/>
    <x v="89"/>
    <n v="1"/>
    <n v="2"/>
    <n v="2"/>
    <s v="A572 GRADE 50"/>
    <m/>
    <x v="1"/>
    <s v="PL4*58"/>
    <n v="130"/>
    <n v="0.12"/>
    <n v="0.01"/>
    <n v="0.24"/>
    <x v="0"/>
    <s v="FR-510"/>
    <x v="1"/>
  </r>
  <r>
    <s v="FR-511"/>
    <x v="0"/>
    <n v="1"/>
    <m/>
    <n v="0"/>
    <s v=" "/>
    <s v="FRAME"/>
    <x v="0"/>
    <s v=" "/>
    <n v="11885"/>
    <n v="26.75"/>
    <n v="2.4700000000000002"/>
    <n v="0"/>
    <x v="0"/>
    <s v="FR-511"/>
    <x v="0"/>
  </r>
  <r>
    <s v="FR-511"/>
    <x v="60"/>
    <n v="1"/>
    <n v="1"/>
    <n v="1"/>
    <s v="A572 GRADE 50"/>
    <m/>
    <x v="1"/>
    <s v="PL4*45"/>
    <n v="70"/>
    <n v="0.1"/>
    <n v="0.01"/>
    <n v="0.1"/>
    <x v="0"/>
    <s v="FR-511"/>
    <x v="1"/>
  </r>
  <r>
    <s v="FR-511"/>
    <x v="61"/>
    <n v="1"/>
    <n v="3"/>
    <n v="3"/>
    <s v="A572 GRADE 50"/>
    <m/>
    <x v="1"/>
    <s v="PL4*130"/>
    <n v="92"/>
    <n v="0.39"/>
    <n v="0.03"/>
    <n v="1.17"/>
    <x v="1"/>
    <s v="FR-511"/>
    <x v="1"/>
  </r>
  <r>
    <s v="FR-511"/>
    <x v="62"/>
    <n v="1"/>
    <n v="1"/>
    <n v="1"/>
    <s v="A572 GRADE 50"/>
    <m/>
    <x v="1"/>
    <s v="PL4*60"/>
    <n v="92"/>
    <n v="0.18"/>
    <n v="0.01"/>
    <n v="0.18"/>
    <x v="1"/>
    <s v="FR-511"/>
    <x v="1"/>
  </r>
  <r>
    <s v="FR-511"/>
    <x v="110"/>
    <n v="1"/>
    <n v="1"/>
    <n v="1"/>
    <s v="G450"/>
    <m/>
    <x v="2"/>
    <s v="RHS50*50*1.4"/>
    <n v="11811"/>
    <n v="25.23"/>
    <n v="2.36"/>
    <n v="25.23"/>
    <x v="0"/>
    <s v="FR-511"/>
    <x v="0"/>
  </r>
  <r>
    <s v="FR-511"/>
    <x v="66"/>
    <n v="1"/>
    <n v="1"/>
    <n v="1"/>
    <s v="A572 GRADE 50"/>
    <m/>
    <x v="1"/>
    <s v="PL4*50"/>
    <n v="50"/>
    <n v="0.08"/>
    <n v="0.01"/>
    <n v="0.08"/>
    <x v="0"/>
    <s v="FR-511"/>
    <x v="1"/>
  </r>
  <r>
    <s v="FR-512"/>
    <x v="0"/>
    <n v="1"/>
    <m/>
    <n v="0"/>
    <s v=" "/>
    <s v="FRAME"/>
    <x v="0"/>
    <s v=" "/>
    <n v="4490"/>
    <n v="136.01"/>
    <n v="12.42"/>
    <n v="0"/>
    <x v="0"/>
    <s v="FR-512"/>
    <x v="0"/>
  </r>
  <r>
    <s v="FR-512"/>
    <x v="69"/>
    <n v="1"/>
    <n v="2"/>
    <n v="2"/>
    <s v="A572 GRADE 50"/>
    <m/>
    <x v="1"/>
    <s v="PL4*70"/>
    <n v="288"/>
    <n v="0.64"/>
    <n v="0.04"/>
    <n v="1.28"/>
    <x v="1"/>
    <s v="FR-512"/>
    <x v="1"/>
  </r>
  <r>
    <s v="FR-512"/>
    <x v="70"/>
    <n v="1"/>
    <n v="2"/>
    <n v="2"/>
    <s v="A572 GRADE 50"/>
    <m/>
    <x v="1"/>
    <s v="PL4*70"/>
    <n v="180"/>
    <n v="0.4"/>
    <n v="0.03"/>
    <n v="0.8"/>
    <x v="1"/>
    <s v="FR-512"/>
    <x v="1"/>
  </r>
  <r>
    <s v="FR-512"/>
    <x v="71"/>
    <n v="1"/>
    <n v="2"/>
    <n v="2"/>
    <s v="A572 GRADE 50"/>
    <m/>
    <x v="1"/>
    <s v="PL4*70"/>
    <n v="200"/>
    <n v="0.45"/>
    <n v="0.03"/>
    <n v="0.9"/>
    <x v="1"/>
    <s v="FR-512"/>
    <x v="1"/>
  </r>
  <r>
    <s v="FR-512"/>
    <x v="72"/>
    <n v="1"/>
    <n v="2"/>
    <n v="2"/>
    <s v="A572 GRADE 50"/>
    <m/>
    <x v="1"/>
    <s v="PL4*70"/>
    <n v="221"/>
    <n v="0.49"/>
    <n v="0.03"/>
    <n v="0.98"/>
    <x v="1"/>
    <s v="FR-512"/>
    <x v="1"/>
  </r>
  <r>
    <s v="FR-512"/>
    <x v="73"/>
    <n v="1"/>
    <n v="2"/>
    <n v="2"/>
    <s v="A572 GRADE 50"/>
    <m/>
    <x v="1"/>
    <s v="PL4*70"/>
    <n v="262"/>
    <n v="0.57999999999999996"/>
    <n v="0.04"/>
    <n v="1.1599999999999999"/>
    <x v="1"/>
    <s v="FR-512"/>
    <x v="1"/>
  </r>
  <r>
    <s v="FR-512"/>
    <x v="74"/>
    <n v="1"/>
    <n v="2"/>
    <n v="2"/>
    <s v="A572 GRADE 50"/>
    <m/>
    <x v="1"/>
    <s v="PL4*70"/>
    <n v="282"/>
    <n v="0.63"/>
    <n v="0.04"/>
    <n v="1.26"/>
    <x v="1"/>
    <s v="FR-512"/>
    <x v="1"/>
  </r>
  <r>
    <s v="FR-512"/>
    <x v="75"/>
    <n v="1"/>
    <n v="2"/>
    <n v="2"/>
    <s v="A572 GRADE 50"/>
    <m/>
    <x v="1"/>
    <s v="PL4*70"/>
    <n v="303"/>
    <n v="0.67"/>
    <n v="0.05"/>
    <n v="1.34"/>
    <x v="1"/>
    <s v="FR-512"/>
    <x v="1"/>
  </r>
  <r>
    <s v="FR-512"/>
    <x v="76"/>
    <n v="1"/>
    <n v="2"/>
    <n v="2"/>
    <s v="A572 GRADE 50"/>
    <m/>
    <x v="1"/>
    <s v="PL4*70"/>
    <n v="241"/>
    <n v="0.54"/>
    <n v="0.04"/>
    <n v="1.08"/>
    <x v="1"/>
    <s v="FR-512"/>
    <x v="1"/>
  </r>
  <r>
    <s v="FR-512"/>
    <x v="77"/>
    <n v="1"/>
    <n v="2"/>
    <n v="2"/>
    <s v="A572 GRADE 50"/>
    <m/>
    <x v="1"/>
    <s v="PL4*70"/>
    <n v="158"/>
    <n v="0.35"/>
    <n v="0.02"/>
    <n v="0.7"/>
    <x v="1"/>
    <s v="FR-512"/>
    <x v="1"/>
  </r>
  <r>
    <s v="FR-512"/>
    <x v="78"/>
    <n v="1"/>
    <n v="42"/>
    <n v="42"/>
    <s v="G450"/>
    <m/>
    <x v="2"/>
    <s v="RHS50*50*1.4"/>
    <n v="360"/>
    <n v="0.77"/>
    <n v="7.0000000000000007E-2"/>
    <n v="32.340000000000003"/>
    <x v="0"/>
    <s v="FR-512"/>
    <x v="0"/>
  </r>
  <r>
    <s v="FR-512"/>
    <x v="79"/>
    <n v="1"/>
    <n v="6"/>
    <n v="6"/>
    <s v="G450"/>
    <m/>
    <x v="2"/>
    <s v="RHS50*50*1.4"/>
    <n v="309"/>
    <n v="0.66"/>
    <n v="0.06"/>
    <n v="3.96"/>
    <x v="0"/>
    <s v="FR-512"/>
    <x v="0"/>
  </r>
  <r>
    <s v="FR-512"/>
    <x v="80"/>
    <n v="1"/>
    <n v="9"/>
    <n v="9"/>
    <s v="G450"/>
    <m/>
    <x v="2"/>
    <s v="RHS50*50*1.4"/>
    <n v="4490"/>
    <n v="9.59"/>
    <n v="0.9"/>
    <n v="86.31"/>
    <x v="0"/>
    <s v="FR-512"/>
    <x v="0"/>
  </r>
  <r>
    <s v="FR-512"/>
    <x v="81"/>
    <n v="1"/>
    <n v="2"/>
    <n v="2"/>
    <s v="A572 GRADE 50"/>
    <m/>
    <x v="1"/>
    <s v="PL4*44"/>
    <n v="122"/>
    <n v="0.08"/>
    <n v="0.01"/>
    <n v="0.16"/>
    <x v="0"/>
    <s v="FR-512"/>
    <x v="1"/>
  </r>
  <r>
    <s v="FR-512"/>
    <x v="82"/>
    <n v="1"/>
    <n v="2"/>
    <n v="2"/>
    <s v="A572 GRADE 50"/>
    <m/>
    <x v="1"/>
    <s v="PL4*77"/>
    <n v="219"/>
    <n v="0.26"/>
    <n v="0.02"/>
    <n v="0.52"/>
    <x v="0"/>
    <s v="FR-512"/>
    <x v="1"/>
  </r>
  <r>
    <s v="FR-512"/>
    <x v="83"/>
    <n v="1"/>
    <n v="2"/>
    <n v="2"/>
    <s v="A572 GRADE 50"/>
    <m/>
    <x v="1"/>
    <s v="PL4*87"/>
    <n v="167"/>
    <n v="0.23"/>
    <n v="0.02"/>
    <n v="0.46"/>
    <x v="0"/>
    <s v="FR-512"/>
    <x v="1"/>
  </r>
  <r>
    <s v="FR-512"/>
    <x v="84"/>
    <n v="1"/>
    <n v="2"/>
    <n v="2"/>
    <s v="A572 GRADE 50"/>
    <m/>
    <x v="1"/>
    <s v="PL4*101"/>
    <n v="215"/>
    <n v="0.34"/>
    <n v="0.02"/>
    <n v="0.68"/>
    <x v="0"/>
    <s v="FR-512"/>
    <x v="1"/>
  </r>
  <r>
    <s v="FR-512"/>
    <x v="85"/>
    <n v="1"/>
    <n v="2"/>
    <n v="2"/>
    <s v="A572 GRADE 50"/>
    <m/>
    <x v="1"/>
    <s v="PL4*97"/>
    <n v="198"/>
    <n v="0.3"/>
    <n v="0.02"/>
    <n v="0.6"/>
    <x v="0"/>
    <s v="FR-512"/>
    <x v="1"/>
  </r>
  <r>
    <s v="FR-512"/>
    <x v="86"/>
    <n v="1"/>
    <n v="2"/>
    <n v="2"/>
    <s v="A572 GRADE 50"/>
    <m/>
    <x v="1"/>
    <s v="PL4*93"/>
    <n v="182"/>
    <n v="0.27"/>
    <n v="0.02"/>
    <n v="0.54"/>
    <x v="0"/>
    <s v="FR-512"/>
    <x v="1"/>
  </r>
  <r>
    <s v="FR-512"/>
    <x v="87"/>
    <n v="1"/>
    <n v="2"/>
    <n v="2"/>
    <s v="A572 GRADE 50"/>
    <m/>
    <x v="1"/>
    <s v="PL4*80"/>
    <n v="153"/>
    <n v="0.19"/>
    <n v="0.01"/>
    <n v="0.38"/>
    <x v="0"/>
    <s v="FR-512"/>
    <x v="1"/>
  </r>
  <r>
    <s v="FR-512"/>
    <x v="88"/>
    <n v="1"/>
    <n v="2"/>
    <n v="2"/>
    <s v="A572 GRADE 50"/>
    <m/>
    <x v="1"/>
    <s v="PL4*70"/>
    <n v="140"/>
    <n v="0.15"/>
    <n v="0.01"/>
    <n v="0.3"/>
    <x v="0"/>
    <s v="FR-512"/>
    <x v="1"/>
  </r>
  <r>
    <s v="FR-512"/>
    <x v="89"/>
    <n v="1"/>
    <n v="2"/>
    <n v="2"/>
    <s v="A572 GRADE 50"/>
    <m/>
    <x v="1"/>
    <s v="PL4*58"/>
    <n v="130"/>
    <n v="0.12"/>
    <n v="0.01"/>
    <n v="0.24"/>
    <x v="0"/>
    <s v="FR-512"/>
    <x v="1"/>
  </r>
  <r>
    <s v="FR-513"/>
    <x v="0"/>
    <n v="1"/>
    <m/>
    <n v="0"/>
    <s v=" "/>
    <s v="FRAME"/>
    <x v="0"/>
    <s v=" "/>
    <n v="4490"/>
    <n v="119.77"/>
    <n v="10.95"/>
    <n v="0"/>
    <x v="0"/>
    <s v="FR-513"/>
    <x v="0"/>
  </r>
  <r>
    <s v="FR-513"/>
    <x v="70"/>
    <n v="1"/>
    <n v="2"/>
    <n v="2"/>
    <s v="A572 GRADE 50"/>
    <m/>
    <x v="1"/>
    <s v="PL4*70"/>
    <n v="180"/>
    <n v="0.4"/>
    <n v="0.03"/>
    <n v="0.8"/>
    <x v="1"/>
    <s v="FR-513"/>
    <x v="1"/>
  </r>
  <r>
    <s v="FR-513"/>
    <x v="71"/>
    <n v="1"/>
    <n v="2"/>
    <n v="2"/>
    <s v="A572 GRADE 50"/>
    <m/>
    <x v="1"/>
    <s v="PL4*70"/>
    <n v="201"/>
    <n v="0.45"/>
    <n v="0.03"/>
    <n v="0.9"/>
    <x v="1"/>
    <s v="FR-513"/>
    <x v="1"/>
  </r>
  <r>
    <s v="FR-513"/>
    <x v="72"/>
    <n v="1"/>
    <n v="2"/>
    <n v="2"/>
    <s v="A572 GRADE 50"/>
    <m/>
    <x v="1"/>
    <s v="PL4*70"/>
    <n v="221"/>
    <n v="0.49"/>
    <n v="0.03"/>
    <n v="0.98"/>
    <x v="1"/>
    <s v="FR-513"/>
    <x v="1"/>
  </r>
  <r>
    <s v="FR-513"/>
    <x v="73"/>
    <n v="1"/>
    <n v="2"/>
    <n v="2"/>
    <s v="A572 GRADE 50"/>
    <m/>
    <x v="1"/>
    <s v="PL4*70"/>
    <n v="262"/>
    <n v="0.57999999999999996"/>
    <n v="0.04"/>
    <n v="1.1599999999999999"/>
    <x v="1"/>
    <s v="FR-513"/>
    <x v="1"/>
  </r>
  <r>
    <s v="FR-513"/>
    <x v="74"/>
    <n v="1"/>
    <n v="2"/>
    <n v="2"/>
    <s v="A572 GRADE 50"/>
    <m/>
    <x v="1"/>
    <s v="PL4*70"/>
    <n v="283"/>
    <n v="0.63"/>
    <n v="0.04"/>
    <n v="1.26"/>
    <x v="1"/>
    <s v="FR-513"/>
    <x v="1"/>
  </r>
  <r>
    <s v="FR-513"/>
    <x v="76"/>
    <n v="1"/>
    <n v="2"/>
    <n v="2"/>
    <s v="A572 GRADE 50"/>
    <m/>
    <x v="1"/>
    <s v="PL4*70"/>
    <n v="242"/>
    <n v="0.54"/>
    <n v="0.04"/>
    <n v="1.08"/>
    <x v="1"/>
    <s v="FR-513"/>
    <x v="1"/>
  </r>
  <r>
    <s v="FR-513"/>
    <x v="102"/>
    <n v="1"/>
    <n v="2"/>
    <n v="2"/>
    <s v="A572 GRADE 50"/>
    <m/>
    <x v="1"/>
    <s v="PL4*70"/>
    <n v="268"/>
    <n v="0.6"/>
    <n v="0.04"/>
    <n v="1.2"/>
    <x v="1"/>
    <s v="FR-513"/>
    <x v="1"/>
  </r>
  <r>
    <s v="FR-513"/>
    <x v="103"/>
    <n v="1"/>
    <n v="2"/>
    <n v="2"/>
    <s v="A572 GRADE 50"/>
    <m/>
    <x v="1"/>
    <s v="PL4*70"/>
    <n v="155"/>
    <n v="0.35"/>
    <n v="0.02"/>
    <n v="0.7"/>
    <x v="1"/>
    <s v="FR-513"/>
    <x v="1"/>
  </r>
  <r>
    <s v="FR-513"/>
    <x v="78"/>
    <n v="1"/>
    <n v="36"/>
    <n v="36"/>
    <s v="G450"/>
    <m/>
    <x v="2"/>
    <s v="RHS50*50*1.4"/>
    <n v="360"/>
    <n v="0.77"/>
    <n v="7.0000000000000007E-2"/>
    <n v="27.72"/>
    <x v="0"/>
    <s v="FR-513"/>
    <x v="0"/>
  </r>
  <r>
    <s v="FR-513"/>
    <x v="104"/>
    <n v="1"/>
    <n v="6"/>
    <n v="6"/>
    <s v="G450"/>
    <m/>
    <x v="2"/>
    <s v="RHS50*50*1.4"/>
    <n v="319"/>
    <n v="0.68"/>
    <n v="0.06"/>
    <n v="4.08"/>
    <x v="0"/>
    <s v="FR-513"/>
    <x v="0"/>
  </r>
  <r>
    <s v="FR-513"/>
    <x v="80"/>
    <n v="1"/>
    <n v="8"/>
    <n v="8"/>
    <s v="G450"/>
    <m/>
    <x v="2"/>
    <s v="RHS50*50*1.4"/>
    <n v="4490"/>
    <n v="9.59"/>
    <n v="0.9"/>
    <n v="76.72"/>
    <x v="0"/>
    <s v="FR-513"/>
    <x v="0"/>
  </r>
  <r>
    <s v="FR-513"/>
    <x v="83"/>
    <n v="1"/>
    <n v="2"/>
    <n v="2"/>
    <s v="A572 GRADE 50"/>
    <m/>
    <x v="1"/>
    <s v="PL4*88"/>
    <n v="167"/>
    <n v="0.23"/>
    <n v="0.02"/>
    <n v="0.46"/>
    <x v="0"/>
    <s v="FR-513"/>
    <x v="1"/>
  </r>
  <r>
    <s v="FR-513"/>
    <x v="105"/>
    <n v="1"/>
    <n v="2"/>
    <n v="2"/>
    <s v="A572 GRADE 50"/>
    <m/>
    <x v="1"/>
    <s v="PL4*76"/>
    <n v="201"/>
    <n v="0.24"/>
    <n v="0.02"/>
    <n v="0.48"/>
    <x v="0"/>
    <s v="FR-513"/>
    <x v="1"/>
  </r>
  <r>
    <s v="FR-513"/>
    <x v="106"/>
    <n v="1"/>
    <n v="2"/>
    <n v="2"/>
    <s v="A572 GRADE 50"/>
    <m/>
    <x v="1"/>
    <s v="PL4*44"/>
    <n v="119"/>
    <n v="0.08"/>
    <n v="0.01"/>
    <n v="0.16"/>
    <x v="0"/>
    <s v="FR-513"/>
    <x v="1"/>
  </r>
  <r>
    <s v="FR-513"/>
    <x v="85"/>
    <n v="1"/>
    <n v="2"/>
    <n v="2"/>
    <s v="A572 GRADE 50"/>
    <m/>
    <x v="1"/>
    <s v="PL4*97"/>
    <n v="199"/>
    <n v="0.3"/>
    <n v="0.02"/>
    <n v="0.6"/>
    <x v="0"/>
    <s v="FR-513"/>
    <x v="1"/>
  </r>
  <r>
    <s v="FR-513"/>
    <x v="86"/>
    <n v="1"/>
    <n v="2"/>
    <n v="2"/>
    <s v="A572 GRADE 50"/>
    <m/>
    <x v="1"/>
    <s v="PL4*93"/>
    <n v="183"/>
    <n v="0.27"/>
    <n v="0.02"/>
    <n v="0.54"/>
    <x v="0"/>
    <s v="FR-513"/>
    <x v="1"/>
  </r>
  <r>
    <s v="FR-513"/>
    <x v="87"/>
    <n v="1"/>
    <n v="2"/>
    <n v="2"/>
    <s v="A572 GRADE 50"/>
    <m/>
    <x v="1"/>
    <s v="PL4*80"/>
    <n v="153"/>
    <n v="0.19"/>
    <n v="0.01"/>
    <n v="0.38"/>
    <x v="0"/>
    <s v="FR-513"/>
    <x v="1"/>
  </r>
  <r>
    <s v="FR-513"/>
    <x v="88"/>
    <n v="1"/>
    <n v="2"/>
    <n v="2"/>
    <s v="A572 GRADE 50"/>
    <m/>
    <x v="1"/>
    <s v="PL4*70"/>
    <n v="140"/>
    <n v="0.16"/>
    <n v="0.01"/>
    <n v="0.32"/>
    <x v="0"/>
    <s v="FR-513"/>
    <x v="1"/>
  </r>
  <r>
    <s v="FR-513"/>
    <x v="89"/>
    <n v="1"/>
    <n v="2"/>
    <n v="2"/>
    <s v="A572 GRADE 50"/>
    <m/>
    <x v="1"/>
    <s v="PL4*58"/>
    <n v="130"/>
    <n v="0.12"/>
    <n v="0.01"/>
    <n v="0.24"/>
    <x v="0"/>
    <s v="FR-513"/>
    <x v="1"/>
  </r>
  <r>
    <s v="HT-51"/>
    <x v="0"/>
    <n v="1"/>
    <m/>
    <n v="0"/>
    <s v=" "/>
    <s v="TUBE BRACE"/>
    <x v="0"/>
    <s v=" "/>
    <n v="11994"/>
    <n v="119.54"/>
    <n v="7.54"/>
    <n v="0"/>
    <x v="0"/>
    <s v="HT-51"/>
    <x v="0"/>
  </r>
  <r>
    <s v="HT-51"/>
    <x v="111"/>
    <n v="1"/>
    <n v="1"/>
    <n v="1"/>
    <s v="A572 GRADE 50"/>
    <m/>
    <x v="1"/>
    <s v="PL8*70"/>
    <n v="180"/>
    <n v="0.79"/>
    <n v="0.03"/>
    <n v="0.79"/>
    <x v="0"/>
    <s v="HT-51"/>
    <x v="0"/>
  </r>
  <r>
    <s v="HT-51"/>
    <x v="112"/>
    <n v="1"/>
    <n v="3"/>
    <n v="3"/>
    <s v="A572 GRADE 50"/>
    <m/>
    <x v="1"/>
    <s v="PL8*120"/>
    <n v="130"/>
    <n v="0.98"/>
    <n v="0.04"/>
    <n v="2.94"/>
    <x v="0"/>
    <s v="HT-51"/>
    <x v="0"/>
  </r>
  <r>
    <s v="HT-51"/>
    <x v="113"/>
    <n v="1"/>
    <n v="16"/>
    <n v="16"/>
    <s v="A572 GRADE 50"/>
    <m/>
    <x v="1"/>
    <s v="PL4*45"/>
    <n v="70"/>
    <n v="0.1"/>
    <n v="0.01"/>
    <n v="1.6"/>
    <x v="0"/>
    <s v="HT-51"/>
    <x v="0"/>
  </r>
  <r>
    <s v="HT-51"/>
    <x v="114"/>
    <n v="1"/>
    <n v="1"/>
    <n v="1"/>
    <s v="A572 GRADE 50"/>
    <m/>
    <x v="1"/>
    <s v="PL8*230"/>
    <n v="200"/>
    <n v="2.2400000000000002"/>
    <n v="0.08"/>
    <n v="2.2400000000000002"/>
    <x v="0"/>
    <s v="HT-51"/>
    <x v="0"/>
  </r>
  <r>
    <s v="HT-51"/>
    <x v="115"/>
    <n v="1"/>
    <n v="1"/>
    <n v="1"/>
    <s v="SS400"/>
    <m/>
    <x v="2"/>
    <s v="RHS200*100*2"/>
    <n v="11982"/>
    <n v="111.37"/>
    <n v="7.17"/>
    <n v="111.37"/>
    <x v="0"/>
    <s v="HT-51"/>
    <x v="0"/>
  </r>
  <r>
    <s v="HT-51"/>
    <x v="116"/>
    <n v="1"/>
    <n v="1"/>
    <n v="1"/>
    <s v="A572 GRADE 50"/>
    <m/>
    <x v="1"/>
    <s v="PL4*100"/>
    <n v="200"/>
    <n v="0.63"/>
    <n v="0.04"/>
    <n v="0.63"/>
    <x v="0"/>
    <s v="HT-51"/>
    <x v="0"/>
  </r>
  <r>
    <s v="HT-52"/>
    <x v="0"/>
    <n v="1"/>
    <m/>
    <n v="0"/>
    <s v=" "/>
    <s v="TUBE BRACE"/>
    <x v="0"/>
    <s v=" "/>
    <n v="3675"/>
    <n v="38.64"/>
    <n v="2.34"/>
    <n v="0"/>
    <x v="0"/>
    <s v="HT-52"/>
    <x v="0"/>
  </r>
  <r>
    <s v="HT-52"/>
    <x v="117"/>
    <n v="1"/>
    <n v="1"/>
    <n v="1"/>
    <s v="A572 GRADE 50"/>
    <m/>
    <x v="1"/>
    <s v="PL8*80"/>
    <n v="200"/>
    <n v="1"/>
    <n v="0.04"/>
    <n v="1"/>
    <x v="0"/>
    <s v="HT-52"/>
    <x v="0"/>
  </r>
  <r>
    <s v="HT-52"/>
    <x v="113"/>
    <n v="1"/>
    <n v="8"/>
    <n v="8"/>
    <s v="A572 GRADE 50"/>
    <m/>
    <x v="1"/>
    <s v="PL4*45"/>
    <n v="70"/>
    <n v="0.1"/>
    <n v="0.01"/>
    <n v="0.8"/>
    <x v="0"/>
    <s v="HT-52"/>
    <x v="0"/>
  </r>
  <r>
    <s v="HT-52"/>
    <x v="118"/>
    <n v="1"/>
    <n v="2"/>
    <n v="2"/>
    <s v="A572 GRADE 50"/>
    <m/>
    <x v="1"/>
    <s v="PL8*180"/>
    <n v="80"/>
    <n v="0.9"/>
    <n v="0.03"/>
    <n v="1.8"/>
    <x v="0"/>
    <s v="HT-52"/>
    <x v="0"/>
  </r>
  <r>
    <s v="HT-52"/>
    <x v="119"/>
    <n v="1"/>
    <n v="1"/>
    <n v="1"/>
    <s v="SS400"/>
    <m/>
    <x v="2"/>
    <s v="RHS200*100*2"/>
    <n v="3499"/>
    <n v="32.520000000000003"/>
    <n v="2.09"/>
    <n v="32.520000000000003"/>
    <x v="0"/>
    <s v="HT-52"/>
    <x v="0"/>
  </r>
  <r>
    <s v="HT-52"/>
    <x v="120"/>
    <n v="1"/>
    <n v="2"/>
    <n v="2"/>
    <s v="A572 GRADE 50"/>
    <m/>
    <x v="1"/>
    <s v="PL8*100"/>
    <n v="200"/>
    <n v="1.26"/>
    <n v="0.04"/>
    <n v="2.52"/>
    <x v="0"/>
    <s v="HT-52"/>
    <x v="0"/>
  </r>
  <r>
    <s v="HT-53"/>
    <x v="0"/>
    <n v="2"/>
    <m/>
    <n v="0"/>
    <s v=" "/>
    <s v="TUBE BRACE"/>
    <x v="0"/>
    <s v=" "/>
    <n v="1305"/>
    <n v="15.01"/>
    <n v="0.84"/>
    <n v="0"/>
    <x v="0"/>
    <s v="HT-53"/>
    <x v="0"/>
  </r>
  <r>
    <s v="HT-53"/>
    <x v="121"/>
    <n v="2"/>
    <n v="2"/>
    <n v="4"/>
    <s v="A572 GRADE 50"/>
    <m/>
    <x v="1"/>
    <s v="PL8*200"/>
    <n v="80"/>
    <n v="1"/>
    <n v="0.04"/>
    <n v="4"/>
    <x v="0"/>
    <s v="HT-53"/>
    <x v="0"/>
  </r>
  <r>
    <s v="HT-53"/>
    <x v="122"/>
    <n v="2"/>
    <n v="1"/>
    <n v="2"/>
    <s v="SS400"/>
    <m/>
    <x v="2"/>
    <s v="RHS200*100*2"/>
    <n v="1129"/>
    <n v="10.49"/>
    <n v="0.68"/>
    <n v="20.98"/>
    <x v="0"/>
    <s v="HT-53"/>
    <x v="0"/>
  </r>
  <r>
    <s v="HT-53"/>
    <x v="120"/>
    <n v="2"/>
    <n v="2"/>
    <n v="4"/>
    <s v="A572 GRADE 50"/>
    <m/>
    <x v="1"/>
    <s v="PL8*100"/>
    <n v="200"/>
    <n v="1.26"/>
    <n v="0.04"/>
    <n v="5.04"/>
    <x v="0"/>
    <s v="HT-53"/>
    <x v="0"/>
  </r>
  <r>
    <s v="HT-54"/>
    <x v="0"/>
    <n v="1"/>
    <m/>
    <n v="0"/>
    <s v=" "/>
    <s v="TUBE BRACE"/>
    <x v="0"/>
    <s v=" "/>
    <n v="11994"/>
    <n v="119.54"/>
    <n v="7.54"/>
    <n v="0"/>
    <x v="0"/>
    <s v="HT-54"/>
    <x v="0"/>
  </r>
  <r>
    <s v="HT-54"/>
    <x v="111"/>
    <n v="1"/>
    <n v="1"/>
    <n v="1"/>
    <s v="A572 GRADE 50"/>
    <m/>
    <x v="1"/>
    <s v="PL8*70"/>
    <n v="180"/>
    <n v="0.79"/>
    <n v="0.03"/>
    <n v="0.79"/>
    <x v="0"/>
    <s v="HT-54"/>
    <x v="0"/>
  </r>
  <r>
    <s v="HT-54"/>
    <x v="112"/>
    <n v="1"/>
    <n v="3"/>
    <n v="3"/>
    <s v="A572 GRADE 50"/>
    <m/>
    <x v="1"/>
    <s v="PL8*120"/>
    <n v="130"/>
    <n v="0.98"/>
    <n v="0.04"/>
    <n v="2.94"/>
    <x v="0"/>
    <s v="HT-54"/>
    <x v="0"/>
  </r>
  <r>
    <s v="HT-54"/>
    <x v="113"/>
    <n v="1"/>
    <n v="16"/>
    <n v="16"/>
    <s v="A572 GRADE 50"/>
    <m/>
    <x v="1"/>
    <s v="PL4*45"/>
    <n v="70"/>
    <n v="0.1"/>
    <n v="0.01"/>
    <n v="1.6"/>
    <x v="0"/>
    <s v="HT-54"/>
    <x v="0"/>
  </r>
  <r>
    <s v="HT-54"/>
    <x v="114"/>
    <n v="1"/>
    <n v="1"/>
    <n v="1"/>
    <s v="A572 GRADE 50"/>
    <m/>
    <x v="1"/>
    <s v="PL8*230"/>
    <n v="200"/>
    <n v="2.2400000000000002"/>
    <n v="0.08"/>
    <n v="2.2400000000000002"/>
    <x v="0"/>
    <s v="HT-54"/>
    <x v="0"/>
  </r>
  <r>
    <s v="HT-54"/>
    <x v="115"/>
    <n v="1"/>
    <n v="1"/>
    <n v="1"/>
    <s v="SS400"/>
    <m/>
    <x v="2"/>
    <s v="RHS200*100*2"/>
    <n v="11982"/>
    <n v="111.37"/>
    <n v="7.17"/>
    <n v="111.37"/>
    <x v="0"/>
    <s v="HT-54"/>
    <x v="0"/>
  </r>
  <r>
    <s v="HT-54"/>
    <x v="116"/>
    <n v="1"/>
    <n v="1"/>
    <n v="1"/>
    <s v="A572 GRADE 50"/>
    <m/>
    <x v="1"/>
    <s v="PL4*100"/>
    <n v="200"/>
    <n v="0.63"/>
    <n v="0.04"/>
    <n v="0.63"/>
    <x v="0"/>
    <s v="HT-54"/>
    <x v="0"/>
  </r>
  <r>
    <s v="HT-55"/>
    <x v="0"/>
    <n v="1"/>
    <m/>
    <n v="0"/>
    <s v=" "/>
    <s v="TUBE BRACE"/>
    <x v="0"/>
    <s v=" "/>
    <n v="11994"/>
    <n v="117.96"/>
    <n v="7.42"/>
    <n v="0"/>
    <x v="0"/>
    <s v="HT-55"/>
    <x v="0"/>
  </r>
  <r>
    <s v="HT-55"/>
    <x v="111"/>
    <n v="1"/>
    <n v="1"/>
    <n v="1"/>
    <s v="A572 GRADE 50"/>
    <m/>
    <x v="1"/>
    <s v="PL8*70"/>
    <n v="180"/>
    <n v="0.79"/>
    <n v="0.03"/>
    <n v="0.79"/>
    <x v="0"/>
    <s v="HT-55"/>
    <x v="0"/>
  </r>
  <r>
    <s v="HT-55"/>
    <x v="112"/>
    <n v="1"/>
    <n v="3"/>
    <n v="3"/>
    <s v="A572 GRADE 50"/>
    <m/>
    <x v="1"/>
    <s v="PL8*120"/>
    <n v="130"/>
    <n v="0.98"/>
    <n v="0.04"/>
    <n v="2.94"/>
    <x v="0"/>
    <s v="HT-55"/>
    <x v="0"/>
  </r>
  <r>
    <s v="HT-55"/>
    <x v="114"/>
    <n v="1"/>
    <n v="1"/>
    <n v="1"/>
    <s v="A572 GRADE 50"/>
    <m/>
    <x v="1"/>
    <s v="PL8*230"/>
    <n v="200"/>
    <n v="2.2400000000000002"/>
    <n v="0.08"/>
    <n v="2.2400000000000002"/>
    <x v="0"/>
    <s v="HT-55"/>
    <x v="0"/>
  </r>
  <r>
    <s v="HT-55"/>
    <x v="115"/>
    <n v="1"/>
    <n v="1"/>
    <n v="1"/>
    <s v="SS400"/>
    <m/>
    <x v="2"/>
    <s v="RHS200*100*2"/>
    <n v="11982"/>
    <n v="111.37"/>
    <n v="7.17"/>
    <n v="111.37"/>
    <x v="0"/>
    <s v="HT-55"/>
    <x v="0"/>
  </r>
  <r>
    <s v="HT-55"/>
    <x v="116"/>
    <n v="1"/>
    <n v="1"/>
    <n v="1"/>
    <s v="A572 GRADE 50"/>
    <m/>
    <x v="1"/>
    <s v="PL4*100"/>
    <n v="200"/>
    <n v="0.63"/>
    <n v="0.04"/>
    <n v="0.63"/>
    <x v="0"/>
    <s v="HT-55"/>
    <x v="0"/>
  </r>
  <r>
    <s v="HT-56"/>
    <x v="0"/>
    <n v="1"/>
    <m/>
    <n v="0"/>
    <s v=" "/>
    <s v="TUBE BRACE"/>
    <x v="0"/>
    <s v=" "/>
    <n v="11994"/>
    <n v="117.96"/>
    <n v="7.42"/>
    <n v="0"/>
    <x v="0"/>
    <s v="HT-56"/>
    <x v="0"/>
  </r>
  <r>
    <s v="HT-56"/>
    <x v="111"/>
    <n v="1"/>
    <n v="1"/>
    <n v="1"/>
    <s v="A572 GRADE 50"/>
    <m/>
    <x v="1"/>
    <s v="PL8*70"/>
    <n v="180"/>
    <n v="0.79"/>
    <n v="0.03"/>
    <n v="0.79"/>
    <x v="0"/>
    <s v="HT-56"/>
    <x v="0"/>
  </r>
  <r>
    <s v="HT-56"/>
    <x v="112"/>
    <n v="1"/>
    <n v="3"/>
    <n v="3"/>
    <s v="A572 GRADE 50"/>
    <m/>
    <x v="1"/>
    <s v="PL8*120"/>
    <n v="130"/>
    <n v="0.98"/>
    <n v="0.04"/>
    <n v="2.94"/>
    <x v="0"/>
    <s v="HT-56"/>
    <x v="0"/>
  </r>
  <r>
    <s v="HT-56"/>
    <x v="114"/>
    <n v="1"/>
    <n v="1"/>
    <n v="1"/>
    <s v="A572 GRADE 50"/>
    <m/>
    <x v="1"/>
    <s v="PL8*230"/>
    <n v="200"/>
    <n v="2.2400000000000002"/>
    <n v="0.08"/>
    <n v="2.2400000000000002"/>
    <x v="0"/>
    <s v="HT-56"/>
    <x v="0"/>
  </r>
  <r>
    <s v="HT-56"/>
    <x v="115"/>
    <n v="1"/>
    <n v="1"/>
    <n v="1"/>
    <s v="SS400"/>
    <m/>
    <x v="2"/>
    <s v="RHS200*100*2"/>
    <n v="11982"/>
    <n v="111.37"/>
    <n v="7.17"/>
    <n v="111.37"/>
    <x v="0"/>
    <s v="HT-56"/>
    <x v="0"/>
  </r>
  <r>
    <s v="HT-56"/>
    <x v="116"/>
    <n v="1"/>
    <n v="1"/>
    <n v="1"/>
    <s v="A572 GRADE 50"/>
    <m/>
    <x v="1"/>
    <s v="PL4*100"/>
    <n v="200"/>
    <n v="0.63"/>
    <n v="0.04"/>
    <n v="0.63"/>
    <x v="0"/>
    <s v="HT-56"/>
    <x v="0"/>
  </r>
  <r>
    <s v="HT-57"/>
    <x v="0"/>
    <n v="1"/>
    <m/>
    <n v="0"/>
    <s v=" "/>
    <s v="TUBE BRACE"/>
    <x v="0"/>
    <s v=" "/>
    <n v="3675"/>
    <n v="38.64"/>
    <n v="2.34"/>
    <n v="0"/>
    <x v="0"/>
    <s v="HT-57"/>
    <x v="0"/>
  </r>
  <r>
    <s v="HT-57"/>
    <x v="117"/>
    <n v="1"/>
    <n v="1"/>
    <n v="1"/>
    <s v="A572 GRADE 50"/>
    <m/>
    <x v="1"/>
    <s v="PL8*80"/>
    <n v="200"/>
    <n v="1"/>
    <n v="0.04"/>
    <n v="1"/>
    <x v="0"/>
    <s v="HT-57"/>
    <x v="0"/>
  </r>
  <r>
    <s v="HT-57"/>
    <x v="113"/>
    <n v="1"/>
    <n v="8"/>
    <n v="8"/>
    <s v="A572 GRADE 50"/>
    <m/>
    <x v="1"/>
    <s v="PL4*45"/>
    <n v="70"/>
    <n v="0.1"/>
    <n v="0.01"/>
    <n v="0.8"/>
    <x v="0"/>
    <s v="HT-57"/>
    <x v="0"/>
  </r>
  <r>
    <s v="HT-57"/>
    <x v="118"/>
    <n v="1"/>
    <n v="2"/>
    <n v="2"/>
    <s v="A572 GRADE 50"/>
    <m/>
    <x v="1"/>
    <s v="PL8*180"/>
    <n v="80"/>
    <n v="0.9"/>
    <n v="0.03"/>
    <n v="1.8"/>
    <x v="0"/>
    <s v="HT-57"/>
    <x v="0"/>
  </r>
  <r>
    <s v="HT-57"/>
    <x v="119"/>
    <n v="1"/>
    <n v="1"/>
    <n v="1"/>
    <s v="SS400"/>
    <m/>
    <x v="2"/>
    <s v="RHS200*100*2"/>
    <n v="3499"/>
    <n v="32.520000000000003"/>
    <n v="2.09"/>
    <n v="32.520000000000003"/>
    <x v="0"/>
    <s v="HT-57"/>
    <x v="0"/>
  </r>
  <r>
    <s v="HT-57"/>
    <x v="120"/>
    <n v="1"/>
    <n v="2"/>
    <n v="2"/>
    <s v="A572 GRADE 50"/>
    <m/>
    <x v="1"/>
    <s v="PL8*100"/>
    <n v="200"/>
    <n v="1.26"/>
    <n v="0.04"/>
    <n v="2.52"/>
    <x v="0"/>
    <s v="HT-57"/>
    <x v="0"/>
  </r>
  <r>
    <s v="RF-54"/>
    <x v="0"/>
    <n v="5"/>
    <m/>
    <n v="0"/>
    <s v=" "/>
    <s v="RAFTER"/>
    <x v="0"/>
    <s v=" "/>
    <n v="3677"/>
    <n v="217.87"/>
    <n v="4.84"/>
    <n v="0"/>
    <x v="0"/>
    <s v="RF-54"/>
    <x v="0"/>
  </r>
  <r>
    <s v="RF-54"/>
    <x v="123"/>
    <n v="5"/>
    <n v="2"/>
    <n v="10"/>
    <s v="A572 GRADE 50"/>
    <m/>
    <x v="1"/>
    <s v="PL10*193"/>
    <n v="196"/>
    <n v="2.74"/>
    <n v="0.08"/>
    <n v="27.400000000000002"/>
    <x v="0"/>
    <s v="RF-54"/>
    <x v="0"/>
  </r>
  <r>
    <s v="RF-54"/>
    <x v="124"/>
    <n v="5"/>
    <n v="1"/>
    <n v="5"/>
    <s v="A572 GRADE 50"/>
    <m/>
    <x v="3"/>
    <s v="PLT14*175"/>
    <n v="2349"/>
    <n v="45.18"/>
    <n v="0.89"/>
    <n v="225.9"/>
    <x v="0"/>
    <s v="RF-54"/>
    <x v="0"/>
  </r>
  <r>
    <s v="RF-54"/>
    <x v="125"/>
    <n v="5"/>
    <n v="1"/>
    <n v="5"/>
    <s v="A572 GRADE 50"/>
    <m/>
    <x v="3"/>
    <s v="PLT14*175"/>
    <n v="3675"/>
    <n v="70.680000000000007"/>
    <n v="1.39"/>
    <n v="353.40000000000003"/>
    <x v="0"/>
    <s v="RF-54"/>
    <x v="0"/>
  </r>
  <r>
    <s v="RF-54"/>
    <x v="126"/>
    <n v="5"/>
    <n v="1"/>
    <n v="5"/>
    <s v="A572 GRADE 50"/>
    <m/>
    <x v="3"/>
    <s v="PLT14*175"/>
    <n v="548"/>
    <n v="10.61"/>
    <n v="0.21"/>
    <n v="53.05"/>
    <x v="0"/>
    <s v="RF-54"/>
    <x v="0"/>
  </r>
  <r>
    <s v="RF-54"/>
    <x v="127"/>
    <n v="5"/>
    <n v="1"/>
    <n v="5"/>
    <s v="A572 GRADE 50"/>
    <m/>
    <x v="3"/>
    <s v="PLT14*175"/>
    <n v="788"/>
    <n v="15.23"/>
    <n v="0.3"/>
    <n v="76.150000000000006"/>
    <x v="0"/>
    <s v="RF-54"/>
    <x v="0"/>
  </r>
  <r>
    <s v="RF-54"/>
    <x v="128"/>
    <n v="5"/>
    <n v="2"/>
    <n v="10"/>
    <s v="A572 GRADE 50"/>
    <m/>
    <x v="1"/>
    <s v="PLT12*82"/>
    <n v="267"/>
    <n v="2.06"/>
    <n v="0.05"/>
    <n v="20.6"/>
    <x v="0"/>
    <s v="RF-54"/>
    <x v="0"/>
  </r>
  <r>
    <s v="RF-54"/>
    <x v="129"/>
    <n v="5"/>
    <n v="2"/>
    <n v="10"/>
    <s v="A572 GRADE 50"/>
    <m/>
    <x v="1"/>
    <s v="PLT12*82"/>
    <n v="284"/>
    <n v="2.19"/>
    <n v="0.06"/>
    <n v="21.9"/>
    <x v="0"/>
    <s v="RF-54"/>
    <x v="0"/>
  </r>
  <r>
    <s v="RF-54"/>
    <x v="130"/>
    <n v="5"/>
    <n v="1"/>
    <n v="5"/>
    <s v="A572 GRADE 50"/>
    <m/>
    <x v="3"/>
    <s v="PLT10*289.1"/>
    <n v="3675"/>
    <n v="62.19"/>
    <n v="1.66"/>
    <n v="310.95"/>
    <x v="0"/>
    <s v="RF-54"/>
    <x v="0"/>
  </r>
  <r>
    <s v="RF-55"/>
    <x v="0"/>
    <n v="1"/>
    <m/>
    <n v="0"/>
    <s v=" "/>
    <s v="RAFTER"/>
    <x v="0"/>
    <s v=" "/>
    <n v="3677"/>
    <n v="216.77"/>
    <n v="4.82"/>
    <n v="0"/>
    <x v="0"/>
    <s v="RF-55"/>
    <x v="0"/>
  </r>
  <r>
    <s v="RF-55"/>
    <x v="123"/>
    <n v="1"/>
    <n v="1"/>
    <n v="1"/>
    <s v="A572 GRADE 50"/>
    <m/>
    <x v="1"/>
    <s v="PL10*193"/>
    <n v="196"/>
    <n v="2.74"/>
    <n v="0.08"/>
    <n v="2.74"/>
    <x v="0"/>
    <s v="RF-55"/>
    <x v="0"/>
  </r>
  <r>
    <s v="RF-55"/>
    <x v="131"/>
    <n v="1"/>
    <n v="1"/>
    <n v="1"/>
    <s v="A572 GRADE 50"/>
    <m/>
    <x v="1"/>
    <s v="PL8*130"/>
    <n v="200"/>
    <n v="1.63"/>
    <n v="0.06"/>
    <n v="1.63"/>
    <x v="0"/>
    <s v="RF-55"/>
    <x v="0"/>
  </r>
  <r>
    <s v="RF-55"/>
    <x v="124"/>
    <n v="1"/>
    <n v="1"/>
    <n v="1"/>
    <s v="A572 GRADE 50"/>
    <m/>
    <x v="3"/>
    <s v="PLT14*175"/>
    <n v="2349"/>
    <n v="45.18"/>
    <n v="0.89"/>
    <n v="45.18"/>
    <x v="0"/>
    <s v="RF-55"/>
    <x v="0"/>
  </r>
  <r>
    <s v="RF-55"/>
    <x v="125"/>
    <n v="1"/>
    <n v="1"/>
    <n v="1"/>
    <s v="A572 GRADE 50"/>
    <m/>
    <x v="3"/>
    <s v="PLT14*175"/>
    <n v="3675"/>
    <n v="70.680000000000007"/>
    <n v="1.39"/>
    <n v="70.680000000000007"/>
    <x v="0"/>
    <s v="RF-55"/>
    <x v="0"/>
  </r>
  <r>
    <s v="RF-55"/>
    <x v="126"/>
    <n v="1"/>
    <n v="1"/>
    <n v="1"/>
    <s v="A572 GRADE 50"/>
    <m/>
    <x v="3"/>
    <s v="PLT14*175"/>
    <n v="548"/>
    <n v="10.61"/>
    <n v="0.21"/>
    <n v="10.61"/>
    <x v="0"/>
    <s v="RF-55"/>
    <x v="0"/>
  </r>
  <r>
    <s v="RF-55"/>
    <x v="127"/>
    <n v="1"/>
    <n v="1"/>
    <n v="1"/>
    <s v="A572 GRADE 50"/>
    <m/>
    <x v="3"/>
    <s v="PLT14*175"/>
    <n v="788"/>
    <n v="15.23"/>
    <n v="0.3"/>
    <n v="15.23"/>
    <x v="0"/>
    <s v="RF-55"/>
    <x v="0"/>
  </r>
  <r>
    <s v="RF-55"/>
    <x v="128"/>
    <n v="1"/>
    <n v="2"/>
    <n v="2"/>
    <s v="A572 GRADE 50"/>
    <m/>
    <x v="1"/>
    <s v="PLT12*82"/>
    <n v="267"/>
    <n v="2.06"/>
    <n v="0.05"/>
    <n v="4.12"/>
    <x v="0"/>
    <s v="RF-55"/>
    <x v="0"/>
  </r>
  <r>
    <s v="RF-55"/>
    <x v="129"/>
    <n v="1"/>
    <n v="2"/>
    <n v="2"/>
    <s v="A572 GRADE 50"/>
    <m/>
    <x v="1"/>
    <s v="PLT12*82"/>
    <n v="284"/>
    <n v="2.19"/>
    <n v="0.06"/>
    <n v="4.38"/>
    <x v="0"/>
    <s v="RF-55"/>
    <x v="0"/>
  </r>
  <r>
    <s v="RF-55"/>
    <x v="130"/>
    <n v="1"/>
    <n v="1"/>
    <n v="1"/>
    <s v="A572 GRADE 50"/>
    <m/>
    <x v="3"/>
    <s v="PLT10*289.1"/>
    <n v="3675"/>
    <n v="62.19"/>
    <n v="1.66"/>
    <n v="62.19"/>
    <x v="0"/>
    <s v="RF-55"/>
    <x v="0"/>
  </r>
  <r>
    <s v="RF-56"/>
    <x v="0"/>
    <n v="1"/>
    <m/>
    <n v="0"/>
    <s v=" "/>
    <s v="RAFTER"/>
    <x v="0"/>
    <s v=" "/>
    <n v="6500"/>
    <n v="258.33999999999997"/>
    <n v="8.5"/>
    <n v="0"/>
    <x v="0"/>
    <s v="RF-56"/>
    <x v="0"/>
  </r>
  <r>
    <s v="RF-56"/>
    <x v="132"/>
    <n v="1"/>
    <n v="4"/>
    <n v="4"/>
    <s v="A572 GRADE 50"/>
    <m/>
    <x v="1"/>
    <s v="PL6*152"/>
    <n v="282"/>
    <n v="1.41"/>
    <n v="0.06"/>
    <n v="5.64"/>
    <x v="0"/>
    <s v="RF-56"/>
    <x v="0"/>
  </r>
  <r>
    <s v="RF-56"/>
    <x v="133"/>
    <n v="1"/>
    <n v="1"/>
    <n v="1"/>
    <s v="A572 GRADE 50"/>
    <m/>
    <x v="1"/>
    <s v="PL14*150"/>
    <n v="500"/>
    <n v="8.24"/>
    <n v="0.17"/>
    <n v="8.24"/>
    <x v="0"/>
    <s v="RF-56"/>
    <x v="0"/>
  </r>
  <r>
    <s v="RF-56"/>
    <x v="1"/>
    <n v="1"/>
    <n v="4"/>
    <n v="4"/>
    <s v="A572 GRADE 50"/>
    <m/>
    <x v="1"/>
    <s v="PL10*152"/>
    <n v="282"/>
    <n v="3.03"/>
    <n v="0.09"/>
    <n v="12.12"/>
    <x v="0"/>
    <s v="RF-56"/>
    <x v="0"/>
  </r>
  <r>
    <s v="RF-56"/>
    <x v="134"/>
    <n v="1"/>
    <n v="1"/>
    <n v="1"/>
    <s v="A992 GRADE 50"/>
    <m/>
    <x v="2"/>
    <s v="H-300X150X6.5X9"/>
    <n v="6500"/>
    <n v="226"/>
    <n v="7.54"/>
    <n v="226"/>
    <x v="0"/>
    <s v="RF-56"/>
    <x v="0"/>
  </r>
  <r>
    <s v="RF-56"/>
    <x v="135"/>
    <n v="1"/>
    <n v="4"/>
    <n v="4"/>
    <s v="A572 GRADE 50"/>
    <m/>
    <x v="1"/>
    <s v="PL10*72"/>
    <n v="282"/>
    <n v="1.59"/>
    <n v="0.05"/>
    <n v="6.36"/>
    <x v="0"/>
    <s v="RF-56"/>
    <x v="0"/>
  </r>
  <r>
    <s v="RF-57"/>
    <x v="0"/>
    <n v="1"/>
    <m/>
    <n v="0"/>
    <s v=" "/>
    <s v="RAFTER"/>
    <x v="0"/>
    <s v=" "/>
    <n v="3677"/>
    <n v="216.77"/>
    <n v="4.82"/>
    <n v="0"/>
    <x v="0"/>
    <s v="RF-57"/>
    <x v="0"/>
  </r>
  <r>
    <s v="RF-57"/>
    <x v="123"/>
    <n v="1"/>
    <n v="1"/>
    <n v="1"/>
    <s v="A572 GRADE 50"/>
    <m/>
    <x v="1"/>
    <s v="PL10*193"/>
    <n v="196"/>
    <n v="2.74"/>
    <n v="0.08"/>
    <n v="2.74"/>
    <x v="0"/>
    <s v="RF-57"/>
    <x v="0"/>
  </r>
  <r>
    <s v="RF-57"/>
    <x v="131"/>
    <n v="1"/>
    <n v="1"/>
    <n v="1"/>
    <s v="A572 GRADE 50"/>
    <m/>
    <x v="1"/>
    <s v="PL8*130"/>
    <n v="200"/>
    <n v="1.63"/>
    <n v="0.06"/>
    <n v="1.63"/>
    <x v="0"/>
    <s v="RF-57"/>
    <x v="0"/>
  </r>
  <r>
    <s v="RF-57"/>
    <x v="124"/>
    <n v="1"/>
    <n v="1"/>
    <n v="1"/>
    <s v="A572 GRADE 50"/>
    <m/>
    <x v="3"/>
    <s v="PLT14*175"/>
    <n v="2349"/>
    <n v="45.18"/>
    <n v="0.89"/>
    <n v="45.18"/>
    <x v="0"/>
    <s v="RF-57"/>
    <x v="0"/>
  </r>
  <r>
    <s v="RF-57"/>
    <x v="125"/>
    <n v="1"/>
    <n v="1"/>
    <n v="1"/>
    <s v="A572 GRADE 50"/>
    <m/>
    <x v="3"/>
    <s v="PLT14*175"/>
    <n v="3675"/>
    <n v="70.680000000000007"/>
    <n v="1.39"/>
    <n v="70.680000000000007"/>
    <x v="0"/>
    <s v="RF-57"/>
    <x v="0"/>
  </r>
  <r>
    <s v="RF-57"/>
    <x v="126"/>
    <n v="1"/>
    <n v="1"/>
    <n v="1"/>
    <s v="A572 GRADE 50"/>
    <m/>
    <x v="3"/>
    <s v="PLT14*175"/>
    <n v="548"/>
    <n v="10.61"/>
    <n v="0.21"/>
    <n v="10.61"/>
    <x v="0"/>
    <s v="RF-57"/>
    <x v="0"/>
  </r>
  <r>
    <s v="RF-57"/>
    <x v="127"/>
    <n v="1"/>
    <n v="1"/>
    <n v="1"/>
    <s v="A572 GRADE 50"/>
    <m/>
    <x v="3"/>
    <s v="PLT14*175"/>
    <n v="788"/>
    <n v="15.23"/>
    <n v="0.3"/>
    <n v="15.23"/>
    <x v="0"/>
    <s v="RF-57"/>
    <x v="0"/>
  </r>
  <r>
    <s v="RF-57"/>
    <x v="128"/>
    <n v="1"/>
    <n v="2"/>
    <n v="2"/>
    <s v="A572 GRADE 50"/>
    <m/>
    <x v="1"/>
    <s v="PLT12*82"/>
    <n v="267"/>
    <n v="2.06"/>
    <n v="0.05"/>
    <n v="4.12"/>
    <x v="0"/>
    <s v="RF-57"/>
    <x v="0"/>
  </r>
  <r>
    <s v="RF-57"/>
    <x v="129"/>
    <n v="1"/>
    <n v="2"/>
    <n v="2"/>
    <s v="A572 GRADE 50"/>
    <m/>
    <x v="1"/>
    <s v="PLT12*82"/>
    <n v="284"/>
    <n v="2.19"/>
    <n v="0.06"/>
    <n v="4.38"/>
    <x v="0"/>
    <s v="RF-57"/>
    <x v="0"/>
  </r>
  <r>
    <s v="RF-57"/>
    <x v="130"/>
    <n v="1"/>
    <n v="1"/>
    <n v="1"/>
    <s v="A572 GRADE 50"/>
    <m/>
    <x v="3"/>
    <s v="PLT10*289.1"/>
    <n v="3675"/>
    <n v="62.19"/>
    <n v="1.66"/>
    <n v="62.19"/>
    <x v="0"/>
    <s v="RF-57"/>
    <x v="0"/>
  </r>
  <r>
    <s v="RF-58"/>
    <x v="0"/>
    <n v="1"/>
    <m/>
    <n v="0"/>
    <s v=" "/>
    <s v="RAFTER"/>
    <x v="0"/>
    <s v=" "/>
    <n v="6500"/>
    <n v="254.55"/>
    <n v="8.3800000000000008"/>
    <n v="0"/>
    <x v="0"/>
    <s v="RF-58"/>
    <x v="0"/>
  </r>
  <r>
    <s v="RF-58"/>
    <x v="136"/>
    <n v="1"/>
    <n v="2"/>
    <n v="2"/>
    <s v="A572 GRADE 50"/>
    <m/>
    <x v="1"/>
    <s v="PL6*72"/>
    <n v="282"/>
    <n v="0.95"/>
    <n v="0.04"/>
    <n v="1.9"/>
    <x v="0"/>
    <s v="RF-58"/>
    <x v="0"/>
  </r>
  <r>
    <s v="RF-58"/>
    <x v="132"/>
    <n v="1"/>
    <n v="2"/>
    <n v="2"/>
    <s v="A572 GRADE 50"/>
    <m/>
    <x v="1"/>
    <s v="PL6*152"/>
    <n v="282"/>
    <n v="1.41"/>
    <n v="0.06"/>
    <n v="2.82"/>
    <x v="0"/>
    <s v="RF-58"/>
    <x v="0"/>
  </r>
  <r>
    <s v="RF-58"/>
    <x v="133"/>
    <n v="1"/>
    <n v="1"/>
    <n v="1"/>
    <s v="A572 GRADE 50"/>
    <m/>
    <x v="1"/>
    <s v="PL14*150"/>
    <n v="500"/>
    <n v="8.24"/>
    <n v="0.17"/>
    <n v="8.24"/>
    <x v="0"/>
    <s v="RF-58"/>
    <x v="0"/>
  </r>
  <r>
    <s v="RF-58"/>
    <x v="1"/>
    <n v="1"/>
    <n v="2"/>
    <n v="2"/>
    <s v="A572 GRADE 50"/>
    <m/>
    <x v="1"/>
    <s v="PL10*152"/>
    <n v="282"/>
    <n v="3.03"/>
    <n v="0.09"/>
    <n v="6.06"/>
    <x v="0"/>
    <s v="RF-58"/>
    <x v="0"/>
  </r>
  <r>
    <s v="RF-58"/>
    <x v="134"/>
    <n v="1"/>
    <n v="1"/>
    <n v="1"/>
    <s v="A992 GRADE 50"/>
    <m/>
    <x v="2"/>
    <s v="H-300X150X6.5X9"/>
    <n v="6500"/>
    <n v="226"/>
    <n v="7.54"/>
    <n v="226"/>
    <x v="0"/>
    <s v="RF-58"/>
    <x v="0"/>
  </r>
  <r>
    <s v="RF-58"/>
    <x v="135"/>
    <n v="1"/>
    <n v="6"/>
    <n v="6"/>
    <s v="A572 GRADE 50"/>
    <m/>
    <x v="1"/>
    <s v="PL10*72"/>
    <n v="282"/>
    <n v="1.59"/>
    <n v="0.05"/>
    <n v="9.5400000000000009"/>
    <x v="0"/>
    <s v="RF-58"/>
    <x v="0"/>
  </r>
  <r>
    <s v="RF-59"/>
    <x v="0"/>
    <n v="1"/>
    <m/>
    <n v="0"/>
    <s v=" "/>
    <s v="RAFTER"/>
    <x v="0"/>
    <s v=" "/>
    <n v="6500"/>
    <n v="254.55"/>
    <n v="8.3800000000000008"/>
    <n v="0"/>
    <x v="0"/>
    <s v="RF-59"/>
    <x v="0"/>
  </r>
  <r>
    <s v="RF-59"/>
    <x v="136"/>
    <n v="1"/>
    <n v="2"/>
    <n v="2"/>
    <s v="A572 GRADE 50"/>
    <m/>
    <x v="1"/>
    <s v="PL6*72"/>
    <n v="282"/>
    <n v="0.95"/>
    <n v="0.04"/>
    <n v="1.9"/>
    <x v="0"/>
    <s v="RF-59"/>
    <x v="0"/>
  </r>
  <r>
    <s v="RF-59"/>
    <x v="132"/>
    <n v="1"/>
    <n v="2"/>
    <n v="2"/>
    <s v="A572 GRADE 50"/>
    <m/>
    <x v="1"/>
    <s v="PL6*152"/>
    <n v="282"/>
    <n v="1.41"/>
    <n v="0.06"/>
    <n v="2.82"/>
    <x v="0"/>
    <s v="RF-59"/>
    <x v="0"/>
  </r>
  <r>
    <s v="RF-59"/>
    <x v="133"/>
    <n v="1"/>
    <n v="1"/>
    <n v="1"/>
    <s v="A572 GRADE 50"/>
    <m/>
    <x v="1"/>
    <s v="PL14*150"/>
    <n v="500"/>
    <n v="8.24"/>
    <n v="0.17"/>
    <n v="8.24"/>
    <x v="0"/>
    <s v="RF-59"/>
    <x v="0"/>
  </r>
  <r>
    <s v="RF-59"/>
    <x v="1"/>
    <n v="1"/>
    <n v="2"/>
    <n v="2"/>
    <s v="A572 GRADE 50"/>
    <m/>
    <x v="1"/>
    <s v="PL10*152"/>
    <n v="282"/>
    <n v="3.03"/>
    <n v="0.09"/>
    <n v="6.06"/>
    <x v="0"/>
    <s v="RF-59"/>
    <x v="0"/>
  </r>
  <r>
    <s v="RF-59"/>
    <x v="134"/>
    <n v="1"/>
    <n v="1"/>
    <n v="1"/>
    <s v="A992 GRADE 50"/>
    <m/>
    <x v="2"/>
    <s v="H-300X150X6.5X9"/>
    <n v="6500"/>
    <n v="226"/>
    <n v="7.54"/>
    <n v="226"/>
    <x v="0"/>
    <s v="RF-59"/>
    <x v="0"/>
  </r>
  <r>
    <s v="RF-59"/>
    <x v="135"/>
    <n v="1"/>
    <n v="6"/>
    <n v="6"/>
    <s v="A572 GRADE 50"/>
    <m/>
    <x v="1"/>
    <s v="PL10*72"/>
    <n v="282"/>
    <n v="1.59"/>
    <n v="0.05"/>
    <n v="9.5400000000000009"/>
    <x v="0"/>
    <s v="RF-59"/>
    <x v="0"/>
  </r>
  <r>
    <s v="RF-510"/>
    <x v="0"/>
    <n v="2"/>
    <m/>
    <n v="0"/>
    <s v=" "/>
    <s v="RAFTER"/>
    <x v="0"/>
    <s v=" "/>
    <n v="6180"/>
    <n v="234.83"/>
    <n v="7.79"/>
    <n v="0"/>
    <x v="0"/>
    <s v="RF-510"/>
    <x v="0"/>
  </r>
  <r>
    <s v="RF-510"/>
    <x v="132"/>
    <n v="2"/>
    <n v="4"/>
    <n v="8"/>
    <s v="A572 GRADE 50"/>
    <m/>
    <x v="1"/>
    <s v="PL6*152"/>
    <n v="282"/>
    <n v="1.41"/>
    <n v="0.06"/>
    <n v="11.28"/>
    <x v="0"/>
    <s v="RF-510"/>
    <x v="0"/>
  </r>
  <r>
    <s v="RF-510"/>
    <x v="133"/>
    <n v="2"/>
    <n v="1"/>
    <n v="2"/>
    <s v="A572 GRADE 50"/>
    <m/>
    <x v="1"/>
    <s v="PL14*150"/>
    <n v="500"/>
    <n v="8.24"/>
    <n v="0.17"/>
    <n v="16.48"/>
    <x v="0"/>
    <s v="RF-510"/>
    <x v="0"/>
  </r>
  <r>
    <s v="RF-510"/>
    <x v="137"/>
    <n v="2"/>
    <n v="1"/>
    <n v="2"/>
    <s v="A992 GRADE 50"/>
    <m/>
    <x v="2"/>
    <s v="H-300X150X6.5X9"/>
    <n v="6180"/>
    <n v="214.61"/>
    <n v="7.17"/>
    <n v="429.22"/>
    <x v="0"/>
    <s v="RF-510"/>
    <x v="0"/>
  </r>
  <r>
    <s v="RF-510"/>
    <x v="135"/>
    <n v="2"/>
    <n v="4"/>
    <n v="8"/>
    <s v="A572 GRADE 50"/>
    <m/>
    <x v="1"/>
    <s v="PL10*72"/>
    <n v="282"/>
    <n v="1.59"/>
    <n v="0.05"/>
    <n v="12.72"/>
    <x v="0"/>
    <s v="RF-51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1">
  <r>
    <n v="1"/>
    <s v="BA-51"/>
    <n v="1"/>
    <m/>
    <n v="303"/>
    <s v="PLT6*2468"/>
    <s v="STEP"/>
    <n v="2.44"/>
    <n v="48.55"/>
    <n v="48.55"/>
    <s v="RAL 7043 (DARK GREY)"/>
    <x v="0"/>
    <x v="0"/>
  </r>
  <r>
    <n v="2"/>
    <s v="BA-52"/>
    <n v="38"/>
    <m/>
    <n v="303"/>
    <s v="PLT6*2468"/>
    <s v="STEP"/>
    <n v="92.43"/>
    <n v="48.46"/>
    <n v="1841.5"/>
    <s v="RAL 7043 (DARK GREY)"/>
    <x v="0"/>
    <x v="0"/>
  </r>
  <r>
    <n v="3"/>
    <s v="BA-53"/>
    <n v="39"/>
    <m/>
    <n v="280"/>
    <s v="PLT6*2668"/>
    <s v="STEP"/>
    <n v="97.62"/>
    <n v="49.45"/>
    <n v="1928.7"/>
    <s v="RAL 7043 (DARK GREY)"/>
    <x v="0"/>
    <x v="0"/>
  </r>
  <r>
    <n v="4"/>
    <s v="BA-54"/>
    <n v="2"/>
    <m/>
    <n v="2516"/>
    <s v="PLT6*2468"/>
    <s v="STEP"/>
    <n v="24.95"/>
    <n v="292.42"/>
    <n v="584.84"/>
    <s v="RAL 7043 (DARK GREY)"/>
    <x v="1"/>
    <x v="1"/>
  </r>
  <r>
    <n v="5"/>
    <s v="BA-55"/>
    <n v="1"/>
    <m/>
    <n v="3276"/>
    <s v="PLT6*2702"/>
    <s v="STEP"/>
    <n v="17.77"/>
    <n v="416.86"/>
    <n v="416.86"/>
    <s v="RAL 7043 (DARK GREY)"/>
    <x v="1"/>
    <x v="1"/>
  </r>
  <r>
    <n v="6"/>
    <s v="BA-56"/>
    <n v="2"/>
    <m/>
    <n v="2500"/>
    <s v="PLT6*2668"/>
    <s v="STEP"/>
    <n v="26.8"/>
    <n v="314.16000000000003"/>
    <n v="628.30999999999995"/>
    <s v="RAL 7043 (DARK GREY)"/>
    <x v="1"/>
    <x v="1"/>
  </r>
  <r>
    <n v="7"/>
    <s v="BA-57"/>
    <n v="1"/>
    <m/>
    <n v="2491"/>
    <s v="PLT6*2668"/>
    <s v="STEP"/>
    <n v="13.35"/>
    <n v="312.97000000000003"/>
    <n v="312.97000000000003"/>
    <s v="RAL 7043 (DARK GREY)"/>
    <x v="1"/>
    <x v="1"/>
  </r>
  <r>
    <n v="8"/>
    <s v="BE-51"/>
    <n v="1"/>
    <m/>
    <n v="4556"/>
    <s v="H-346X174X6X9"/>
    <s v="CANOPY"/>
    <n v="6.31"/>
    <n v="185.82"/>
    <n v="185.82"/>
    <s v="RAL 7004 (LIGHT GREY)"/>
    <x v="2"/>
    <x v="2"/>
  </r>
  <r>
    <n v="9"/>
    <s v="BE-52"/>
    <n v="1"/>
    <m/>
    <n v="4556"/>
    <s v="H-346X174X6X9"/>
    <s v="CANOPY"/>
    <n v="6.29"/>
    <n v="185.41"/>
    <n v="185.41"/>
    <s v="RAL 7004 (LIGHT GREY)"/>
    <x v="2"/>
    <x v="3"/>
  </r>
  <r>
    <n v="10"/>
    <s v="BE-53"/>
    <n v="1"/>
    <m/>
    <n v="4556"/>
    <s v="H-346X174X6X9"/>
    <s v="CANOPY"/>
    <n v="6.29"/>
    <n v="185.41"/>
    <n v="185.41"/>
    <s v="RAL 7004 (LIGHT GREY)"/>
    <x v="2"/>
    <x v="4"/>
  </r>
  <r>
    <n v="11"/>
    <s v="BE-55"/>
    <n v="1"/>
    <m/>
    <n v="2850"/>
    <s v="HI300-6-6*150=&gt; Chuyển BU"/>
    <s v="BEAM"/>
    <n v="4.0599999999999996"/>
    <n v="99.9"/>
    <n v="99.9"/>
    <s v="RAL 7043 (DARK GREY)"/>
    <x v="2"/>
    <x v="4"/>
  </r>
  <r>
    <n v="12"/>
    <s v="BE-56"/>
    <n v="2"/>
    <m/>
    <n v="3856"/>
    <s v="H-346X174X6X9"/>
    <s v="CANOPY"/>
    <n v="10.41"/>
    <n v="154.37"/>
    <n v="308.75"/>
    <s v="RAL 7004 (LIGHT GREY)"/>
    <x v="2"/>
    <x v="2"/>
  </r>
  <r>
    <n v="13"/>
    <s v="BE-57"/>
    <n v="5"/>
    <m/>
    <n v="1395"/>
    <s v="H-150X150X7X10"/>
    <s v="BEAM"/>
    <n v="6.07"/>
    <n v="42.82"/>
    <n v="214.09"/>
    <s v="RAL 7004 (LIGHT GREY)"/>
    <x v="2"/>
    <x v="3"/>
  </r>
  <r>
    <n v="14"/>
    <s v="BE-514"/>
    <n v="4"/>
    <m/>
    <n v="3050"/>
    <s v="HI300-6-6*150=&gt; Chuyển BU"/>
    <s v="BEAM"/>
    <n v="17.2"/>
    <n v="105.44"/>
    <n v="421.76"/>
    <s v="RAL 7043 (DARK GREY)"/>
    <x v="2"/>
    <x v="3"/>
  </r>
  <r>
    <n v="15"/>
    <s v="BE-515"/>
    <n v="4"/>
    <m/>
    <n v="2850"/>
    <s v="HI300-6-6*150=&gt; Chuyển BU"/>
    <s v="BEAM"/>
    <n v="16.25"/>
    <n v="99.9"/>
    <n v="399.61"/>
    <s v="RAL 7043 (DARK GREY)"/>
    <x v="2"/>
    <x v="2"/>
  </r>
  <r>
    <n v="16"/>
    <s v="BE-516"/>
    <n v="2"/>
    <m/>
    <n v="3856"/>
    <s v="H-150X150X7X10"/>
    <s v="BEAM"/>
    <n v="6.71"/>
    <n v="118.35"/>
    <n v="236.71"/>
    <s v="RAL 7004 (LIGHT GREY)"/>
    <x v="2"/>
    <x v="2"/>
  </r>
  <r>
    <n v="17"/>
    <s v="BE-517"/>
    <n v="1"/>
    <m/>
    <n v="2850"/>
    <s v="HI300-6-6*150=&gt; Chuyển BU"/>
    <s v="BEAM"/>
    <n v="3.81"/>
    <n v="92.76"/>
    <n v="92.76"/>
    <s v="RAL 7043 (DARK GREY)"/>
    <x v="2"/>
    <x v="4"/>
  </r>
  <r>
    <n v="18"/>
    <s v="BE-518"/>
    <n v="1"/>
    <m/>
    <n v="3830"/>
    <s v="H-150X150X7X10"/>
    <s v="BEAM"/>
    <n v="5.43"/>
    <n v="159.4"/>
    <n v="159.4"/>
    <s v="RAL 7043 (DARK GREY)"/>
    <x v="0"/>
    <x v="0"/>
  </r>
  <r>
    <n v="19"/>
    <s v="BE-519"/>
    <n v="1"/>
    <m/>
    <n v="2111"/>
    <s v="H-150X150X7X10"/>
    <s v="BEAM"/>
    <n v="5.37"/>
    <n v="158.13999999999999"/>
    <n v="158.13999999999999"/>
    <s v="RAL 7043 (DARK GREY)"/>
    <x v="0"/>
    <x v="0"/>
  </r>
  <r>
    <n v="20"/>
    <s v="BE-520"/>
    <n v="1"/>
    <m/>
    <n v="2650"/>
    <s v="HI300-6-6*150=&gt; Chuyển BU"/>
    <s v="BEAM"/>
    <n v="3.78"/>
    <n v="93.43"/>
    <n v="93.43"/>
    <s v="RAL 7043 (DARK GREY)"/>
    <x v="2"/>
    <x v="5"/>
  </r>
  <r>
    <n v="21"/>
    <s v="BE-521"/>
    <n v="1"/>
    <m/>
    <n v="2650"/>
    <s v="HI300-6-6*150=&gt; Chuyển BU"/>
    <s v="BEAM"/>
    <n v="3.53"/>
    <n v="86.29"/>
    <n v="86.29"/>
    <s v="RAL 7043 (DARK GREY)"/>
    <x v="2"/>
    <x v="5"/>
  </r>
  <r>
    <n v="22"/>
    <s v="BE-522"/>
    <n v="1"/>
    <m/>
    <n v="4482"/>
    <s v="H-150X150X7X10"/>
    <s v="BEAM"/>
    <n v="5.54"/>
    <n v="164.57"/>
    <n v="164.57"/>
    <s v="RAL 7043 (DARK GREY)"/>
    <x v="0"/>
    <x v="0"/>
  </r>
  <r>
    <n v="23"/>
    <s v="BE-523"/>
    <n v="1"/>
    <m/>
    <n v="4658"/>
    <s v="H-150X150X7X10"/>
    <s v="BEAM"/>
    <n v="5.71"/>
    <n v="170.71"/>
    <n v="170.71"/>
    <s v="RAL 7043 (DARK GREY)"/>
    <x v="0"/>
    <x v="0"/>
  </r>
  <r>
    <n v="24"/>
    <s v="BE-524"/>
    <n v="1"/>
    <m/>
    <n v="1789"/>
    <s v="H-150X150X7X10"/>
    <s v="BEAM"/>
    <n v="1.56"/>
    <n v="54.68"/>
    <n v="54.68"/>
    <s v="RAL 7004 (LIGHT GREY)"/>
    <x v="2"/>
    <x v="5"/>
  </r>
  <r>
    <n v="25"/>
    <s v="BE-526"/>
    <n v="1"/>
    <m/>
    <n v="1814"/>
    <s v="H-150X150X7X10"/>
    <s v="BEAM"/>
    <n v="1.58"/>
    <n v="55.44"/>
    <n v="55.44"/>
    <s v="RAL 7004 (LIGHT GREY)"/>
    <x v="2"/>
    <x v="4"/>
  </r>
  <r>
    <n v="26"/>
    <s v="BE-527"/>
    <n v="2"/>
    <m/>
    <n v="3241"/>
    <s v="H-150X150X7X10"/>
    <s v="BEAM"/>
    <n v="5.64"/>
    <n v="99.48"/>
    <n v="198.96"/>
    <s v="RAL 7004 (LIGHT GREY)"/>
    <x v="2"/>
    <x v="5"/>
  </r>
  <r>
    <n v="27"/>
    <s v="BE-530"/>
    <n v="2"/>
    <m/>
    <n v="3856"/>
    <s v="H-150X150X7X10"/>
    <s v="BEAM"/>
    <n v="6.71"/>
    <n v="118.35"/>
    <n v="236.71"/>
    <s v="RAL 7004 (LIGHT GREY)"/>
    <x v="2"/>
    <x v="5"/>
  </r>
  <r>
    <n v="28"/>
    <s v="BE-531"/>
    <n v="4"/>
    <m/>
    <n v="3241"/>
    <s v="H-150X150X7X10"/>
    <s v="BEAM"/>
    <n v="11.28"/>
    <n v="99.48"/>
    <n v="397.91"/>
    <s v="RAL 7004 (LIGHT GREY)"/>
    <x v="2"/>
    <x v="3"/>
  </r>
  <r>
    <n v="29"/>
    <s v="BE-532"/>
    <n v="2"/>
    <m/>
    <n v="3246"/>
    <s v="H-150X150X7X10"/>
    <s v="BEAM"/>
    <n v="5.65"/>
    <n v="99.63"/>
    <n v="199.26"/>
    <s v="RAL 7004 (LIGHT GREY)"/>
    <x v="2"/>
    <x v="5"/>
  </r>
  <r>
    <n v="30"/>
    <s v="BE-533"/>
    <n v="5"/>
    <m/>
    <n v="1230"/>
    <s v="H-150X150X7X10"/>
    <s v="BEAM"/>
    <n v="5.35"/>
    <n v="37.75"/>
    <n v="188.77"/>
    <s v="RAL 7004 (LIGHT GREY)"/>
    <x v="2"/>
    <x v="2"/>
  </r>
  <r>
    <n v="31"/>
    <s v="BE-534"/>
    <n v="2"/>
    <m/>
    <n v="3920"/>
    <s v="H-150X150X7X10"/>
    <s v="BEAM"/>
    <n v="11.27"/>
    <n v="167.13"/>
    <n v="334.26"/>
    <s v="RAL 7043 (DARK GREY)"/>
    <x v="0"/>
    <x v="0"/>
  </r>
  <r>
    <n v="32"/>
    <s v="BE-535"/>
    <n v="1"/>
    <m/>
    <n v="2890"/>
    <s v="H-150X150X7X10"/>
    <s v="BEAM"/>
    <n v="2.5099999999999998"/>
    <n v="88.7"/>
    <n v="88.7"/>
    <s v="RAL 7043 (DARK GREY)"/>
    <x v="2"/>
    <x v="2"/>
  </r>
  <r>
    <n v="33"/>
    <s v="BE-536"/>
    <n v="1"/>
    <m/>
    <n v="1730"/>
    <s v="H-150X150X7X10"/>
    <s v="BEAM"/>
    <n v="1.51"/>
    <n v="53.1"/>
    <n v="53.1"/>
    <s v="RAL 7043 (DARK GREY)"/>
    <x v="2"/>
    <x v="2"/>
  </r>
  <r>
    <n v="34"/>
    <s v="BE-537"/>
    <n v="2"/>
    <m/>
    <n v="1930"/>
    <s v="H-150X150X7X10"/>
    <s v="BEAM"/>
    <n v="3.36"/>
    <n v="59.24"/>
    <n v="118.48"/>
    <s v="RAL 7043 (DARK GREY)"/>
    <x v="2"/>
    <x v="2"/>
  </r>
  <r>
    <n v="35"/>
    <s v="BE-538"/>
    <n v="1"/>
    <m/>
    <n v="1980"/>
    <s v="H-150X150X7X10"/>
    <s v="BEAM"/>
    <n v="1.72"/>
    <n v="60.77"/>
    <n v="60.77"/>
    <s v="RAL 7043 (DARK GREY)"/>
    <x v="2"/>
    <x v="5"/>
  </r>
  <r>
    <n v="36"/>
    <s v="BE-539"/>
    <n v="1"/>
    <m/>
    <n v="1880"/>
    <s v="H-150X150X7X10"/>
    <s v="BEAM"/>
    <n v="1.64"/>
    <n v="57.7"/>
    <n v="57.7"/>
    <s v="RAL 7043 (DARK GREY)"/>
    <x v="2"/>
    <x v="5"/>
  </r>
  <r>
    <n v="37"/>
    <s v="BE-540"/>
    <n v="4"/>
    <m/>
    <n v="3246"/>
    <s v="H-150X150X7X10"/>
    <s v="BEAM"/>
    <n v="11.3"/>
    <n v="99.63"/>
    <n v="398.52"/>
    <s v="RAL 7004 (LIGHT GREY)"/>
    <x v="2"/>
    <x v="4"/>
  </r>
  <r>
    <n v="38"/>
    <s v="CA-52"/>
    <n v="1"/>
    <m/>
    <n v="4505"/>
    <s v="H-346X174X6X9"/>
    <s v="CANOPY"/>
    <n v="7.05"/>
    <n v="206.79"/>
    <n v="206.79"/>
    <s v="RAL 7004 (LIGHT GREY)"/>
    <x v="2"/>
    <x v="4"/>
  </r>
  <r>
    <n v="39"/>
    <s v="CA-53"/>
    <n v="1"/>
    <m/>
    <n v="4505"/>
    <s v="H-346X174X6X9"/>
    <s v="CANOPY"/>
    <n v="7"/>
    <n v="205.8"/>
    <n v="205.8"/>
    <s v="RAL 7004 (LIGHT GREY)"/>
    <x v="2"/>
    <x v="5"/>
  </r>
  <r>
    <n v="40"/>
    <s v="CA-54"/>
    <n v="1"/>
    <m/>
    <n v="4505"/>
    <s v="H-346X174X6X9"/>
    <s v="CANOPY"/>
    <n v="7"/>
    <n v="205.8"/>
    <n v="205.8"/>
    <s v="RAL 7004 (LIGHT GREY)"/>
    <x v="2"/>
    <x v="5"/>
  </r>
  <r>
    <n v="41"/>
    <s v="CA-55"/>
    <n v="1"/>
    <m/>
    <n v="4505"/>
    <s v="H-346X174X6X9"/>
    <s v="CANOPY"/>
    <n v="6.97"/>
    <n v="205.05"/>
    <n v="205.05"/>
    <s v="RAL 7004 (LIGHT GREY)"/>
    <x v="2"/>
    <x v="3"/>
  </r>
  <r>
    <n v="42"/>
    <s v="CA-56"/>
    <n v="1"/>
    <m/>
    <n v="5036"/>
    <s v="H-346X174X6X9"/>
    <s v="CANOPY"/>
    <n v="7.76"/>
    <n v="229.52"/>
    <n v="229.52"/>
    <s v="RAL 7004 (LIGHT GREY)"/>
    <x v="2"/>
    <x v="3"/>
  </r>
  <r>
    <n v="43"/>
    <s v="CA-57"/>
    <n v="1"/>
    <m/>
    <n v="2014"/>
    <s v="H-150X150X7X10"/>
    <s v="CANOPY"/>
    <n v="2.0699999999999998"/>
    <n v="70.680000000000007"/>
    <n v="70.680000000000007"/>
    <s v="RAL 7004 (LIGHT GREY)"/>
    <x v="2"/>
    <x v="4"/>
  </r>
  <r>
    <n v="44"/>
    <s v="CA-58"/>
    <n v="1"/>
    <m/>
    <n v="2014"/>
    <s v="H-150X150X7X10"/>
    <s v="CANOPY"/>
    <n v="2.0699999999999998"/>
    <n v="70.680000000000007"/>
    <n v="70.680000000000007"/>
    <s v="RAL 7004 (LIGHT GREY)"/>
    <x v="2"/>
    <x v="5"/>
  </r>
  <r>
    <n v="45"/>
    <s v="CA-59"/>
    <n v="1"/>
    <m/>
    <n v="4505"/>
    <s v="H-346X174X6X9"/>
    <s v="CANOPY"/>
    <n v="6.97"/>
    <n v="205.05"/>
    <n v="205.05"/>
    <s v="RAL 7004 (LIGHT GREY)"/>
    <x v="2"/>
    <x v="3"/>
  </r>
  <r>
    <n v="46"/>
    <s v="CA-510"/>
    <n v="1"/>
    <m/>
    <n v="2014"/>
    <s v="H-150X150X7X10"/>
    <s v="CANOPY"/>
    <n v="2.0699999999999998"/>
    <n v="70.680000000000007"/>
    <n v="70.680000000000007"/>
    <s v="RAL 7004 (LIGHT GREY)"/>
    <x v="2"/>
    <x v="5"/>
  </r>
  <r>
    <n v="47"/>
    <s v="CA-511"/>
    <n v="1"/>
    <m/>
    <n v="2014"/>
    <s v="H-150X150X7X10"/>
    <s v="CANOPY"/>
    <n v="2.0699999999999998"/>
    <n v="70.680000000000007"/>
    <n v="70.680000000000007"/>
    <s v="RAL 7004 (LIGHT GREY)"/>
    <x v="2"/>
    <x v="5"/>
  </r>
  <r>
    <n v="48"/>
    <s v="CA-512"/>
    <n v="1"/>
    <m/>
    <n v="2014"/>
    <s v="H-150X150X7X10"/>
    <s v="CANOPY"/>
    <n v="2.09"/>
    <n v="71.25"/>
    <n v="71.25"/>
    <s v="RAL 7004 (LIGHT GREY)"/>
    <x v="2"/>
    <x v="5"/>
  </r>
  <r>
    <n v="49"/>
    <s v="CA-532"/>
    <n v="3"/>
    <m/>
    <n v="2014"/>
    <s v="H-150X150X7X10"/>
    <s v="CANOPY"/>
    <n v="6.27"/>
    <n v="71.13"/>
    <n v="213.4"/>
    <s v="RAL 7004 (LIGHT GREY)"/>
    <x v="2"/>
    <x v="3"/>
  </r>
  <r>
    <n v="50"/>
    <s v="CA-538"/>
    <n v="4"/>
    <m/>
    <n v="2014"/>
    <s v="H-150X150X7X10"/>
    <s v="CANOPY"/>
    <n v="8.35"/>
    <n v="71.13"/>
    <n v="284.52999999999997"/>
    <s v="RAL 7004 (LIGHT GREY)"/>
    <x v="2"/>
    <x v="2"/>
  </r>
  <r>
    <n v="51"/>
    <s v="CA-539"/>
    <n v="1"/>
    <m/>
    <n v="5036"/>
    <s v="H-346X174X6X9"/>
    <s v="CANOPY"/>
    <n v="7.76"/>
    <n v="229.52"/>
    <n v="229.52"/>
    <s v="RAL 7004 (LIGHT GREY)"/>
    <x v="2"/>
    <x v="4"/>
  </r>
  <r>
    <n v="52"/>
    <s v="CA-541"/>
    <n v="3"/>
    <m/>
    <n v="5036"/>
    <s v="H-346X174X6X9"/>
    <s v="CANOPY"/>
    <n v="23.45"/>
    <n v="230.88"/>
    <n v="692.65"/>
    <s v="RAL 7004 (LIGHT GREY)"/>
    <x v="2"/>
    <x v="2"/>
  </r>
  <r>
    <n v="53"/>
    <s v="CP-51"/>
    <n v="10"/>
    <m/>
    <n v="200"/>
    <s v="PLT8*200"/>
    <s v="CLIP"/>
    <n v="1.42"/>
    <n v="4.08"/>
    <n v="40.82"/>
    <s v="RAL 7004 (LIGHT GREY)"/>
    <x v="1"/>
    <x v="1"/>
  </r>
  <r>
    <n v="54"/>
    <s v="CP-52"/>
    <n v="5"/>
    <m/>
    <n v="200"/>
    <s v="PL14*200"/>
    <s v="CLIP"/>
    <n v="0.82"/>
    <n v="7.43"/>
    <n v="37.130000000000003"/>
    <s v="RAL 7004 (LIGHT GREY)"/>
    <x v="1"/>
    <x v="1"/>
  </r>
  <r>
    <n v="55"/>
    <s v="CP-53"/>
    <n v="3"/>
    <m/>
    <n v="200"/>
    <s v="PL14*200"/>
    <s v="CLIP"/>
    <n v="0.48"/>
    <n v="7.27"/>
    <n v="21.8"/>
    <s v="RAL 7004 (LIGHT GREY)"/>
    <x v="1"/>
    <x v="1"/>
  </r>
  <r>
    <n v="56"/>
    <s v="CP-54"/>
    <n v="2"/>
    <m/>
    <n v="200"/>
    <s v="PL14*200"/>
    <s v="CLIP"/>
    <n v="0.49"/>
    <n v="11.36"/>
    <n v="22.73"/>
    <s v="RAL 7004 (LIGHT GREY)"/>
    <x v="1"/>
    <x v="1"/>
  </r>
  <r>
    <n v="57"/>
    <s v="HP-51"/>
    <n v="5"/>
    <m/>
    <n v="2414"/>
    <s v="CHS75.6*2"/>
    <s v="PIPE_BRACE"/>
    <n v="3.23"/>
    <n v="13.51"/>
    <n v="67.55"/>
    <s v="RAL 7004 (LIGHT GREY)"/>
    <x v="2"/>
    <x v="4"/>
  </r>
  <r>
    <n v="58"/>
    <s v="HP-53"/>
    <n v="5"/>
    <m/>
    <n v="2462"/>
    <s v="CHS75.6*2"/>
    <s v="PIPE_BRACE"/>
    <n v="3.29"/>
    <n v="13.68"/>
    <n v="68.400000000000006"/>
    <s v="RAL 7004 (LIGHT GREY)"/>
    <x v="2"/>
    <x v="3"/>
  </r>
  <r>
    <n v="59"/>
    <s v="ST-51"/>
    <n v="1"/>
    <m/>
    <n v="4382"/>
    <s v="U300*65*6=&gt; Chấn"/>
    <s v="STRINGER"/>
    <n v="3.84"/>
    <n v="89.32"/>
    <n v="89.32"/>
    <s v="RAL 7043 (DARK GREY)"/>
    <x v="0"/>
    <x v="0"/>
  </r>
  <r>
    <n v="60"/>
    <s v="ST-52"/>
    <n v="1"/>
    <m/>
    <n v="4382"/>
    <s v="U300*65*6=&gt; Chấn"/>
    <s v="STRINGER"/>
    <n v="3.84"/>
    <n v="89.32"/>
    <n v="89.32"/>
    <s v="RAL 7043 (DARK GREY)"/>
    <x v="0"/>
    <x v="0"/>
  </r>
  <r>
    <n v="61"/>
    <s v="ST-53"/>
    <n v="1"/>
    <m/>
    <n v="4382"/>
    <s v="U300*65*6=&gt; Chấn"/>
    <s v="STRINGER"/>
    <n v="3.83"/>
    <n v="89.2"/>
    <n v="89.2"/>
    <s v="RAL 7043 (DARK GREY)"/>
    <x v="0"/>
    <x v="0"/>
  </r>
  <r>
    <n v="62"/>
    <s v="ST-54"/>
    <n v="1"/>
    <m/>
    <n v="4382"/>
    <s v="U300*65*6=&gt; Chấn"/>
    <s v="STRINGER"/>
    <n v="3.83"/>
    <n v="89.2"/>
    <n v="89.2"/>
    <s v="RAL 7043 (DARK GREY)"/>
    <x v="0"/>
    <x v="0"/>
  </r>
  <r>
    <n v="63"/>
    <s v="ST-55"/>
    <n v="2"/>
    <m/>
    <n v="4598"/>
    <s v="U300*65*6=&gt; Chấn"/>
    <s v="STRINGER"/>
    <n v="8.19"/>
    <n v="93.49"/>
    <n v="186.99"/>
    <s v="RAL 7043 (DARK GREY)"/>
    <x v="0"/>
    <x v="0"/>
  </r>
  <r>
    <n v="64"/>
    <s v="ST-56"/>
    <n v="2"/>
    <m/>
    <n v="4598"/>
    <s v="U300*65*6=&gt; Chấn"/>
    <s v="STRINGER"/>
    <n v="8.19"/>
    <n v="93.49"/>
    <n v="186.99"/>
    <s v="RAL 7043 (DARK GREY)"/>
    <x v="0"/>
    <x v="0"/>
  </r>
  <r>
    <n v="65"/>
    <s v="ST-57"/>
    <n v="2"/>
    <m/>
    <n v="2890"/>
    <s v="U300*65*6=&gt; Chấn"/>
    <s v="STRINGER"/>
    <n v="5.7"/>
    <n v="64.67"/>
    <n v="129.35"/>
    <s v="RAL 7043 (DARK GREY)"/>
    <x v="2"/>
    <x v="0"/>
  </r>
  <r>
    <n v="66"/>
    <s v="ST-58"/>
    <n v="1"/>
    <m/>
    <n v="4553"/>
    <s v="U300*65*6=&gt; Chấn"/>
    <s v="STRINGER"/>
    <n v="4.0599999999999996"/>
    <n v="92.75"/>
    <n v="92.75"/>
    <s v="RAL 7043 (DARK GREY)"/>
    <x v="0"/>
    <x v="0"/>
  </r>
  <r>
    <n v="67"/>
    <s v="ST-59"/>
    <n v="1"/>
    <m/>
    <n v="4553"/>
    <s v="U300*65*6=&gt; Chấn"/>
    <s v="STRINGER"/>
    <n v="4.0599999999999996"/>
    <n v="92.75"/>
    <n v="92.75"/>
    <s v="RAL 7043 (DARK GREY)"/>
    <x v="0"/>
    <x v="0"/>
  </r>
  <r>
    <n v="68"/>
    <s v="ST-510"/>
    <n v="2"/>
    <m/>
    <n v="1880"/>
    <s v="U300*65*6=&gt; Chấn"/>
    <s v="STRINGER"/>
    <n v="3.69"/>
    <n v="41.97"/>
    <n v="83.94"/>
    <s v="RAL 7043 (DARK GREY)"/>
    <x v="2"/>
    <x v="0"/>
  </r>
  <r>
    <n v="69"/>
    <s v="ST-511"/>
    <n v="2"/>
    <m/>
    <n v="1730"/>
    <s v="U300*65*6=&gt; Chấn"/>
    <s v="STRINGER"/>
    <n v="3.4"/>
    <n v="38.57"/>
    <n v="77.14"/>
    <s v="RAL 7043 (DARK GREY)"/>
    <x v="2"/>
    <x v="0"/>
  </r>
  <r>
    <n v="70"/>
    <s v="ST-512"/>
    <n v="2"/>
    <m/>
    <n v="1930"/>
    <s v="U300*65*6=&gt; Chấn"/>
    <s v="STRINGER"/>
    <n v="3.78"/>
    <n v="42.98"/>
    <n v="85.96"/>
    <s v="RAL 7043 (DARK GREY)"/>
    <x v="2"/>
    <x v="0"/>
  </r>
  <r>
    <n v="71"/>
    <s v="ST-513"/>
    <n v="2"/>
    <m/>
    <n v="1930"/>
    <s v="U300*65*6=&gt; Chấn"/>
    <s v="STRINGER"/>
    <n v="3.79"/>
    <n v="43.07"/>
    <n v="86.15"/>
    <s v="RAL 7043 (DARK GREY)"/>
    <x v="2"/>
    <x v="0"/>
  </r>
  <r>
    <n v="72"/>
    <s v="ST-514"/>
    <n v="1"/>
    <m/>
    <n v="4729"/>
    <s v="U300*65*6=&gt; Chấn"/>
    <s v="STRINGER"/>
    <n v="4.25"/>
    <n v="97.1"/>
    <n v="97.1"/>
    <s v="RAL 7043 (DARK GREY)"/>
    <x v="0"/>
    <x v="0"/>
  </r>
  <r>
    <n v="73"/>
    <s v="ST-515"/>
    <n v="1"/>
    <m/>
    <n v="4729"/>
    <s v="U300*65*6=&gt; Chấn"/>
    <s v="STRINGER"/>
    <n v="4.25"/>
    <n v="97.1"/>
    <n v="97.1"/>
    <s v="RAL 7043 (DARK GREY)"/>
    <x v="0"/>
    <x v="0"/>
  </r>
  <r>
    <n v="74"/>
    <s v="ST-516"/>
    <n v="2"/>
    <m/>
    <n v="1980"/>
    <s v="U300*65*6=&gt; Chấn"/>
    <s v="STRINGER"/>
    <n v="3.89"/>
    <n v="44.18"/>
    <n v="88.35"/>
    <s v="RAL 7043 (DARK GREY)"/>
    <x v="2"/>
    <x v="0"/>
  </r>
  <r>
    <n v="75"/>
    <s v="BE-54"/>
    <n v="1"/>
    <m/>
    <n v="9180"/>
    <s v="H-300X150X6.5X9"/>
    <s v="BEAM"/>
    <n v="10.73"/>
    <n v="329.69"/>
    <n v="329.69"/>
    <s v="Lấy hệ thống"/>
    <x v="2"/>
    <x v="6"/>
  </r>
  <r>
    <n v="76"/>
    <s v="BE-58"/>
    <n v="1"/>
    <m/>
    <n v="9180"/>
    <s v="H-300X150X6.5X9"/>
    <s v="BEAM"/>
    <n v="10.73"/>
    <n v="329.69"/>
    <n v="329.69"/>
    <s v="Lấy hệ thống"/>
    <x v="2"/>
    <x v="6"/>
  </r>
  <r>
    <n v="77"/>
    <s v="BE-59"/>
    <n v="1"/>
    <m/>
    <n v="9180"/>
    <s v="H-300X150X6.5X9"/>
    <s v="BEAM"/>
    <n v="10.73"/>
    <n v="329.69"/>
    <n v="329.69"/>
    <s v="Lấy hệ thống"/>
    <x v="2"/>
    <x v="6"/>
  </r>
  <r>
    <n v="78"/>
    <s v="BE-510"/>
    <n v="1"/>
    <m/>
    <n v="9180"/>
    <s v="H-300X150X6.5X9"/>
    <s v="BEAM"/>
    <n v="10.73"/>
    <n v="329.69"/>
    <n v="329.69"/>
    <s v="Lấy hệ thống"/>
    <x v="2"/>
    <x v="6"/>
  </r>
  <r>
    <n v="79"/>
    <s v="BE-513"/>
    <n v="3"/>
    <m/>
    <n v="3305"/>
    <s v="PLT6*230"/>
    <s v="BEAM"/>
    <n v="10.06"/>
    <n v="100.66"/>
    <n v="301.99"/>
    <s v="Lấy hệ thống"/>
    <x v="2"/>
    <x v="6"/>
  </r>
  <r>
    <n v="80"/>
    <s v="BE-528"/>
    <n v="4"/>
    <m/>
    <n v="4680"/>
    <s v="H-150X150X7X10"/>
    <s v="BEAM"/>
    <n v="16.29"/>
    <n v="143.65"/>
    <n v="574.58000000000004"/>
    <s v="Lấy hệ thống"/>
    <x v="2"/>
    <x v="6"/>
  </r>
  <r>
    <n v="81"/>
    <s v="BE-529"/>
    <n v="4"/>
    <m/>
    <n v="4330"/>
    <s v="H-150X150X7X10"/>
    <s v="BEAM"/>
    <n v="15.07"/>
    <n v="132.9"/>
    <n v="531.61"/>
    <s v="Lấy hệ thống"/>
    <x v="2"/>
    <x v="6"/>
  </r>
  <r>
    <n v="82"/>
    <s v="BE-541"/>
    <n v="2"/>
    <m/>
    <n v="3305"/>
    <s v="PLT6*230"/>
    <s v="BEAM"/>
    <n v="6.7"/>
    <n v="100.66"/>
    <n v="201.33"/>
    <s v="Lấy hệ thống"/>
    <x v="2"/>
    <x v="6"/>
  </r>
  <r>
    <n v="83"/>
    <s v="BE-542"/>
    <n v="1"/>
    <m/>
    <n v="3305"/>
    <s v="PLT6*230"/>
    <s v="BEAM"/>
    <n v="3.35"/>
    <n v="100.66"/>
    <n v="100.66"/>
    <s v="Lấy hệ thống"/>
    <x v="2"/>
    <x v="6"/>
  </r>
  <r>
    <n v="84"/>
    <s v="CA-51"/>
    <n v="1"/>
    <m/>
    <n v="2664"/>
    <s v="HI200-5.5-8*100"/>
    <s v="CANOPY"/>
    <n v="2.62"/>
    <n v="67.59"/>
    <n v="67.59"/>
    <s v="Lấy hệ thống"/>
    <x v="2"/>
    <x v="6"/>
  </r>
  <r>
    <n v="85"/>
    <s v="CA-513"/>
    <n v="1"/>
    <m/>
    <n v="2864"/>
    <s v="HI200-5.5-8*100"/>
    <s v="CANOPY"/>
    <n v="2.78"/>
    <n v="71.680000000000007"/>
    <n v="71.680000000000007"/>
    <s v="Lấy hệ thống"/>
    <x v="2"/>
    <x v="6"/>
  </r>
  <r>
    <n v="86"/>
    <s v="CA-514"/>
    <n v="1"/>
    <m/>
    <n v="2864"/>
    <s v="HI200-5.5-8*100"/>
    <s v="CANOPY"/>
    <n v="2.78"/>
    <n v="71.72"/>
    <n v="71.72"/>
    <s v="Lấy hệ thống"/>
    <x v="2"/>
    <x v="6"/>
  </r>
  <r>
    <n v="87"/>
    <s v="CA-515"/>
    <n v="1"/>
    <m/>
    <n v="5282"/>
    <s v="U200*65*5.4"/>
    <s v="CANOPY"/>
    <n v="3.43"/>
    <n v="71.459999999999994"/>
    <n v="71.459999999999994"/>
    <s v="Lấy hệ thống"/>
    <x v="2"/>
    <x v="6"/>
  </r>
  <r>
    <n v="88"/>
    <s v="CA-516"/>
    <n v="1"/>
    <m/>
    <n v="5282"/>
    <s v="U200*65*5.4"/>
    <s v="CANOPY"/>
    <n v="3.43"/>
    <n v="71.459999999999994"/>
    <n v="71.459999999999994"/>
    <s v="Lấy hệ thống"/>
    <x v="2"/>
    <x v="6"/>
  </r>
  <r>
    <n v="89"/>
    <s v="CA-517"/>
    <n v="1"/>
    <m/>
    <n v="3899"/>
    <s v="U200*65*5.4"/>
    <s v="CANOPY"/>
    <n v="2.52"/>
    <n v="52.38"/>
    <n v="52.38"/>
    <s v="Lấy hệ thống"/>
    <x v="2"/>
    <x v="6"/>
  </r>
  <r>
    <n v="90"/>
    <s v="CA-518"/>
    <n v="1"/>
    <m/>
    <n v="3899"/>
    <s v="U200*65*5.4"/>
    <s v="CANOPY"/>
    <n v="2.52"/>
    <n v="52.39"/>
    <n v="52.39"/>
    <s v="Lấy hệ thống"/>
    <x v="2"/>
    <x v="6"/>
  </r>
  <r>
    <n v="91"/>
    <s v="CA-519"/>
    <n v="1"/>
    <m/>
    <n v="3899"/>
    <s v="U200*65*5.4"/>
    <s v="CANOPY"/>
    <n v="2.52"/>
    <n v="52.38"/>
    <n v="52.38"/>
    <s v="Lấy hệ thống"/>
    <x v="2"/>
    <x v="6"/>
  </r>
  <r>
    <n v="92"/>
    <s v="CA-520"/>
    <n v="1"/>
    <m/>
    <n v="3899"/>
    <s v="U200*65*5.4"/>
    <s v="CANOPY"/>
    <n v="2.52"/>
    <n v="52.39"/>
    <n v="52.39"/>
    <s v="Lấy hệ thống"/>
    <x v="2"/>
    <x v="6"/>
  </r>
  <r>
    <n v="93"/>
    <s v="CA-521"/>
    <n v="1"/>
    <m/>
    <n v="3463"/>
    <s v="U200*65*5.4"/>
    <s v="CANOPY"/>
    <n v="2.2999999999999998"/>
    <n v="47.93"/>
    <n v="47.93"/>
    <s v="Lấy hệ thống"/>
    <x v="2"/>
    <x v="6"/>
  </r>
  <r>
    <n v="94"/>
    <s v="CA-522"/>
    <n v="1"/>
    <m/>
    <n v="3463"/>
    <s v="U200*65*5.4"/>
    <s v="CANOPY"/>
    <n v="2.2999999999999998"/>
    <n v="47.93"/>
    <n v="47.93"/>
    <s v="Lấy hệ thống"/>
    <x v="2"/>
    <x v="6"/>
  </r>
  <r>
    <n v="95"/>
    <s v="CA-523"/>
    <n v="1"/>
    <m/>
    <n v="2505"/>
    <s v="U200*65*5.4"/>
    <s v="CANOPY"/>
    <n v="1.66"/>
    <n v="34.61"/>
    <n v="34.61"/>
    <s v="Lấy hệ thống"/>
    <x v="2"/>
    <x v="6"/>
  </r>
  <r>
    <n v="96"/>
    <s v="CA-524"/>
    <n v="1"/>
    <m/>
    <n v="2505"/>
    <s v="U200*65*5.4"/>
    <s v="CANOPY"/>
    <n v="1.66"/>
    <n v="34.61"/>
    <n v="34.61"/>
    <s v="Lấy hệ thống"/>
    <x v="2"/>
    <x v="6"/>
  </r>
  <r>
    <n v="97"/>
    <s v="CA-525"/>
    <n v="1"/>
    <m/>
    <n v="2025"/>
    <s v="U200*65*5.4"/>
    <s v="CANOPY"/>
    <n v="1.34"/>
    <n v="27.76"/>
    <n v="27.76"/>
    <s v="Lấy hệ thống"/>
    <x v="2"/>
    <x v="6"/>
  </r>
  <r>
    <n v="98"/>
    <s v="CA-525"/>
    <n v="1"/>
    <m/>
    <n v="2026"/>
    <s v="U200*65*5.4"/>
    <s v="CANOPY"/>
    <n v="1.34"/>
    <n v="27.77"/>
    <n v="27.77"/>
    <s v="Lấy hệ thống"/>
    <x v="2"/>
    <x v="6"/>
  </r>
  <r>
    <n v="99"/>
    <s v="CA-526"/>
    <n v="1"/>
    <m/>
    <n v="2025"/>
    <s v="U200*65*5.4"/>
    <s v="CANOPY"/>
    <n v="1.34"/>
    <n v="27.76"/>
    <n v="27.76"/>
    <s v="Lấy hệ thống"/>
    <x v="2"/>
    <x v="6"/>
  </r>
  <r>
    <n v="100"/>
    <s v="CA-526"/>
    <n v="1"/>
    <m/>
    <n v="2026"/>
    <s v="U200*65*5.4"/>
    <s v="CANOPY"/>
    <n v="1.34"/>
    <n v="27.77"/>
    <n v="27.77"/>
    <s v="Lấy hệ thống"/>
    <x v="2"/>
    <x v="6"/>
  </r>
  <r>
    <n v="101"/>
    <s v="CA-527"/>
    <n v="2"/>
    <m/>
    <n v="2864"/>
    <s v="HI200-5.5-8*100"/>
    <s v="CANOPY"/>
    <n v="5.52"/>
    <n v="71.27"/>
    <n v="142.54"/>
    <s v="Lấy hệ thống"/>
    <x v="2"/>
    <x v="6"/>
  </r>
  <r>
    <n v="102"/>
    <s v="CA-528"/>
    <n v="1"/>
    <m/>
    <n v="2664"/>
    <s v="HI200-5.5-8*100"/>
    <s v="CANOPY"/>
    <n v="2.6"/>
    <n v="67.17"/>
    <n v="67.17"/>
    <s v="Lấy hệ thống"/>
    <x v="2"/>
    <x v="6"/>
  </r>
  <r>
    <n v="103"/>
    <s v="CA-529"/>
    <n v="1"/>
    <m/>
    <n v="2864"/>
    <s v="HI200-5.5-8*100"/>
    <s v="CANOPY"/>
    <n v="2.63"/>
    <n v="68.47"/>
    <n v="68.47"/>
    <s v="Lấy hệ thống"/>
    <x v="2"/>
    <x v="6"/>
  </r>
  <r>
    <n v="104"/>
    <s v="CA-530"/>
    <n v="1"/>
    <m/>
    <n v="2864"/>
    <s v="HI200-5.5-8*100"/>
    <s v="CANOPY"/>
    <n v="2.63"/>
    <n v="68.47"/>
    <n v="68.47"/>
    <s v="Lấy hệ thống"/>
    <x v="2"/>
    <x v="6"/>
  </r>
  <r>
    <n v="105"/>
    <s v="CA-531"/>
    <n v="2"/>
    <m/>
    <n v="2460"/>
    <s v="RHS80*40*2"/>
    <s v="CANOPY"/>
    <n v="6.98"/>
    <n v="54.61"/>
    <n v="109.22"/>
    <s v="Lấy hệ thống"/>
    <x v="2"/>
    <x v="6"/>
  </r>
  <r>
    <n v="106"/>
    <s v="CA-533"/>
    <n v="1"/>
    <m/>
    <n v="2460"/>
    <s v="RHS80*40*2"/>
    <s v="CANOPY"/>
    <n v="4.7"/>
    <n v="73.42"/>
    <n v="73.42"/>
    <s v="Lấy hệ thống"/>
    <x v="2"/>
    <x v="6"/>
  </r>
  <r>
    <n v="107"/>
    <s v="CA-534"/>
    <n v="1"/>
    <m/>
    <n v="2460"/>
    <s v="RHS80*40*2"/>
    <s v="CANOPY"/>
    <n v="3.33"/>
    <n v="52.17"/>
    <n v="52.17"/>
    <s v="Lấy hệ thống"/>
    <x v="2"/>
    <x v="6"/>
  </r>
  <r>
    <n v="108"/>
    <s v="CA-536"/>
    <n v="1"/>
    <m/>
    <n v="2460"/>
    <s v="RHS80*40*2"/>
    <s v="BEAM"/>
    <n v="2.3199999999999998"/>
    <n v="36.46"/>
    <n v="36.46"/>
    <s v="Lấy hệ thống"/>
    <x v="2"/>
    <x v="6"/>
  </r>
  <r>
    <n v="109"/>
    <s v="CA-537"/>
    <n v="1"/>
    <m/>
    <n v="2460"/>
    <s v="RHS80*40*2"/>
    <s v="CANOPY"/>
    <n v="1.54"/>
    <n v="24.23"/>
    <n v="24.23"/>
    <s v="Lấy hệ thống"/>
    <x v="2"/>
    <x v="6"/>
  </r>
  <r>
    <n v="110"/>
    <s v="CA-537"/>
    <n v="1"/>
    <m/>
    <n v="2460"/>
    <s v="RHS80*40*2"/>
    <s v="CANOPY"/>
    <n v="1.54"/>
    <n v="24.24"/>
    <n v="24.24"/>
    <s v="Lấy hệ thống"/>
    <x v="2"/>
    <x v="6"/>
  </r>
  <r>
    <n v="111"/>
    <s v="CL-51"/>
    <n v="7"/>
    <m/>
    <n v="2550"/>
    <s v="PLT8*326"/>
    <s v="COLUMN"/>
    <n v="28.61"/>
    <n v="158.38999999999999"/>
    <n v="1108.7"/>
    <s v="Lấy hệ thống"/>
    <x v="2"/>
    <x v="6"/>
  </r>
  <r>
    <n v="112"/>
    <s v="CL-52"/>
    <n v="5"/>
    <m/>
    <n v="4545"/>
    <s v="H-300X150X6.5X9"/>
    <s v="COLUMN"/>
    <n v="28.38"/>
    <n v="180.91"/>
    <n v="904.54"/>
    <s v="Lấy hệ thống"/>
    <x v="2"/>
    <x v="6"/>
  </r>
  <r>
    <n v="113"/>
    <s v="FR-51"/>
    <n v="1"/>
    <m/>
    <n v="4885"/>
    <s v="RHS50*50*1.4"/>
    <s v="FRAME"/>
    <n v="10.54"/>
    <n v="113.98"/>
    <n v="113.98"/>
    <s v="Lấy hệ thống"/>
    <x v="2"/>
    <x v="6"/>
  </r>
  <r>
    <n v="114"/>
    <s v="FR-52"/>
    <n v="1"/>
    <m/>
    <n v="4885"/>
    <s v="RHS50*50*1.4"/>
    <s v="FRAME"/>
    <n v="10.54"/>
    <n v="113.98"/>
    <n v="113.98"/>
    <s v="Lấy hệ thống"/>
    <x v="2"/>
    <x v="6"/>
  </r>
  <r>
    <n v="115"/>
    <s v="FR-53"/>
    <n v="4"/>
    <m/>
    <n v="3490"/>
    <s v="RHS50*50*1.4"/>
    <s v="FRAME"/>
    <n v="31.72"/>
    <n v="85.39"/>
    <n v="341.55"/>
    <s v="Lấy hệ thống"/>
    <x v="2"/>
    <x v="6"/>
  </r>
  <r>
    <n v="116"/>
    <s v="FR-54"/>
    <n v="1"/>
    <m/>
    <n v="11890"/>
    <s v="RHS50*50*1.4"/>
    <s v="FRAME"/>
    <n v="2.4700000000000002"/>
    <n v="26.76"/>
    <n v="26.76"/>
    <s v="Lấy hệ thống"/>
    <x v="2"/>
    <x v="6"/>
  </r>
  <r>
    <n v="117"/>
    <s v="FR-55"/>
    <n v="1"/>
    <m/>
    <n v="4490"/>
    <s v="RHS50*50*1.4"/>
    <s v="FRAME"/>
    <n v="12.42"/>
    <n v="136.01"/>
    <n v="136.01"/>
    <s v="Lấy hệ thống"/>
    <x v="2"/>
    <x v="6"/>
  </r>
  <r>
    <n v="118"/>
    <s v="FR-56"/>
    <n v="1"/>
    <m/>
    <n v="4970"/>
    <s v="RHS50*50*1.4"/>
    <s v="FRAME"/>
    <n v="14.12"/>
    <n v="155.36000000000001"/>
    <n v="155.36000000000001"/>
    <s v="Lấy hệ thống"/>
    <x v="2"/>
    <x v="6"/>
  </r>
  <r>
    <n v="119"/>
    <s v="FR-57"/>
    <n v="1"/>
    <m/>
    <n v="4970"/>
    <s v="RHS50*50*1.4"/>
    <s v="FRAME"/>
    <n v="14.12"/>
    <n v="155.36000000000001"/>
    <n v="155.36000000000001"/>
    <s v="Lấy hệ thống"/>
    <x v="2"/>
    <x v="6"/>
  </r>
  <r>
    <n v="120"/>
    <s v="FR-58"/>
    <n v="1"/>
    <m/>
    <n v="4490"/>
    <s v="RHS50*50*1.4"/>
    <s v="FRAME"/>
    <n v="10.95"/>
    <n v="119.77"/>
    <n v="119.77"/>
    <s v="Lấy hệ thống"/>
    <x v="2"/>
    <x v="6"/>
  </r>
  <r>
    <n v="121"/>
    <s v="FR-59"/>
    <n v="1"/>
    <m/>
    <n v="4970"/>
    <s v="RHS50*50*1.4"/>
    <s v="FRAME"/>
    <n v="12.44"/>
    <n v="136.72999999999999"/>
    <n v="136.72999999999999"/>
    <s v="Lấy hệ thống"/>
    <x v="2"/>
    <x v="6"/>
  </r>
  <r>
    <n v="122"/>
    <s v="FR-510"/>
    <n v="1"/>
    <m/>
    <n v="4970"/>
    <s v="RHS50*50*1.4"/>
    <s v="FRAME"/>
    <n v="12.44"/>
    <n v="136.72999999999999"/>
    <n v="136.72999999999999"/>
    <s v="Lấy hệ thống"/>
    <x v="2"/>
    <x v="6"/>
  </r>
  <r>
    <n v="123"/>
    <s v="FR-511"/>
    <n v="1"/>
    <m/>
    <n v="11885"/>
    <s v="RHS50*50*1.4"/>
    <s v="FRAME"/>
    <n v="2.4700000000000002"/>
    <n v="26.75"/>
    <n v="26.75"/>
    <s v="Lấy hệ thống"/>
    <x v="2"/>
    <x v="6"/>
  </r>
  <r>
    <n v="124"/>
    <s v="FR-512"/>
    <n v="1"/>
    <m/>
    <n v="4490"/>
    <s v="RHS50*50*1.4"/>
    <s v="FRAME"/>
    <n v="12.42"/>
    <n v="136.01"/>
    <n v="136.01"/>
    <s v="Lấy hệ thống"/>
    <x v="2"/>
    <x v="6"/>
  </r>
  <r>
    <n v="125"/>
    <s v="FR-513"/>
    <n v="1"/>
    <m/>
    <n v="4490"/>
    <s v="RHS50*50*1.4"/>
    <s v="FRAME"/>
    <n v="10.95"/>
    <n v="119.77"/>
    <n v="119.77"/>
    <s v="Lấy hệ thống"/>
    <x v="2"/>
    <x v="6"/>
  </r>
  <r>
    <n v="126"/>
    <s v="HT-51"/>
    <n v="1"/>
    <m/>
    <n v="11994"/>
    <s v="RHS200*100*2"/>
    <s v="TUBE BRACE"/>
    <n v="7.54"/>
    <n v="119.54"/>
    <n v="119.54"/>
    <s v="Lấy hệ thống"/>
    <x v="2"/>
    <x v="6"/>
  </r>
  <r>
    <n v="127"/>
    <s v="HT-52"/>
    <n v="1"/>
    <m/>
    <n v="3675"/>
    <s v="RHS200*100*2"/>
    <s v="TUBE BRACE"/>
    <n v="2.34"/>
    <n v="38.64"/>
    <n v="38.64"/>
    <s v="Lấy hệ thống"/>
    <x v="2"/>
    <x v="6"/>
  </r>
  <r>
    <n v="128"/>
    <s v="HT-53"/>
    <n v="1"/>
    <m/>
    <n v="1305"/>
    <s v="RHS200*100*2"/>
    <s v="TUBE BRACE"/>
    <n v="0.84"/>
    <n v="15.01"/>
    <n v="15.01"/>
    <s v="Lấy hệ thống"/>
    <x v="2"/>
    <x v="6"/>
  </r>
  <r>
    <n v="129"/>
    <s v="HT-53"/>
    <n v="1"/>
    <m/>
    <n v="1305"/>
    <s v="RHS200*100*2"/>
    <s v="TUBE BRACE"/>
    <n v="0.84"/>
    <n v="15.02"/>
    <n v="15.02"/>
    <s v="Lấy hệ thống"/>
    <x v="2"/>
    <x v="6"/>
  </r>
  <r>
    <n v="130"/>
    <s v="HT-54"/>
    <n v="1"/>
    <m/>
    <n v="11994"/>
    <s v="RHS200*100*2"/>
    <s v="TUBE BRACE"/>
    <n v="7.54"/>
    <n v="119.54"/>
    <n v="119.54"/>
    <s v="Lấy hệ thống"/>
    <x v="2"/>
    <x v="6"/>
  </r>
  <r>
    <n v="131"/>
    <s v="HT-55"/>
    <n v="1"/>
    <m/>
    <n v="11994"/>
    <s v="RHS200*100*2"/>
    <s v="TUBE BRACE"/>
    <n v="7.42"/>
    <n v="117.96"/>
    <n v="117.96"/>
    <s v="Lấy hệ thống"/>
    <x v="2"/>
    <x v="6"/>
  </r>
  <r>
    <n v="132"/>
    <s v="HT-56"/>
    <n v="1"/>
    <m/>
    <n v="11994"/>
    <s v="RHS200*100*2"/>
    <s v="TUBE BRACE"/>
    <n v="7.42"/>
    <n v="117.96"/>
    <n v="117.96"/>
    <s v="Lấy hệ thống"/>
    <x v="2"/>
    <x v="6"/>
  </r>
  <r>
    <n v="133"/>
    <s v="HT-57"/>
    <n v="1"/>
    <m/>
    <n v="3675"/>
    <s v="RHS200*100*2"/>
    <s v="TUBE BRACE"/>
    <n v="2.34"/>
    <n v="38.64"/>
    <n v="38.64"/>
    <s v="Lấy hệ thống"/>
    <x v="2"/>
    <x v="6"/>
  </r>
  <r>
    <n v="134"/>
    <s v="RF-54"/>
    <n v="5"/>
    <m/>
    <n v="3677"/>
    <s v="PLT10*289.1"/>
    <s v="RAFTER"/>
    <n v="24.18"/>
    <n v="217.87"/>
    <n v="1089.3699999999999"/>
    <s v="Lấy hệ thống"/>
    <x v="2"/>
    <x v="6"/>
  </r>
  <r>
    <n v="135"/>
    <s v="RF-55"/>
    <n v="1"/>
    <m/>
    <n v="3677"/>
    <s v="PLT10*289.1"/>
    <s v="RAFTER"/>
    <n v="4.82"/>
    <n v="216.77"/>
    <n v="216.77"/>
    <s v="Lấy hệ thống"/>
    <x v="2"/>
    <x v="6"/>
  </r>
  <r>
    <n v="136"/>
    <s v="RF-56"/>
    <n v="1"/>
    <m/>
    <n v="6500"/>
    <s v="H-300X150X6.5X9"/>
    <s v="RAFTER"/>
    <n v="8.5"/>
    <n v="258.33999999999997"/>
    <n v="258.33999999999997"/>
    <s v="Lấy hệ thống"/>
    <x v="2"/>
    <x v="6"/>
  </r>
  <r>
    <n v="137"/>
    <s v="RF-57"/>
    <n v="1"/>
    <m/>
    <n v="3677"/>
    <s v="PLT10*289.1"/>
    <s v="RAFTER"/>
    <n v="4.82"/>
    <n v="216.77"/>
    <n v="216.77"/>
    <s v="Lấy hệ thống"/>
    <x v="2"/>
    <x v="6"/>
  </r>
  <r>
    <n v="138"/>
    <s v="RF-58"/>
    <n v="1"/>
    <m/>
    <n v="6500"/>
    <s v="H-300X150X6.5X9"/>
    <s v="RAFTER"/>
    <n v="8.3800000000000008"/>
    <n v="254.55"/>
    <n v="254.55"/>
    <s v="Lấy hệ thống"/>
    <x v="2"/>
    <x v="6"/>
  </r>
  <r>
    <n v="139"/>
    <s v="RF-59"/>
    <n v="1"/>
    <m/>
    <n v="6500"/>
    <s v="H-300X150X6.5X9"/>
    <s v="RAFTER"/>
    <n v="8.3800000000000008"/>
    <n v="254.55"/>
    <n v="254.55"/>
    <s v="Lấy hệ thống"/>
    <x v="2"/>
    <x v="6"/>
  </r>
  <r>
    <n v="140"/>
    <s v="RF-510"/>
    <n v="2"/>
    <m/>
    <n v="6180"/>
    <s v="H-300X150X6.5X9"/>
    <s v="RAFTER"/>
    <n v="15.57"/>
    <n v="234.83"/>
    <n v="469.65"/>
    <s v="Lấy hệ thống"/>
    <x v="2"/>
    <x v="6"/>
  </r>
  <r>
    <m/>
    <m/>
    <m/>
    <m/>
    <m/>
    <m/>
    <m/>
    <m/>
    <m/>
    <m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3">
    <pivotField showAll="0"/>
    <pivotField showAll="0"/>
    <pivotField showAll="0"/>
    <pivotField showAll="0"/>
    <pivotField numFmtId="164" showAll="0"/>
    <pivotField showAll="0"/>
    <pivotField showAll="0"/>
    <pivotField numFmtId="43" showAll="0"/>
    <pivotField numFmtId="43" showAll="0"/>
    <pivotField dataField="1" numFmtId="43"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axis="axisRow" showAll="0">
      <items count="9">
        <item x="2"/>
        <item x="1"/>
        <item x="3"/>
        <item x="4"/>
        <item x="5"/>
        <item x="0"/>
        <item x="7"/>
        <item x="6"/>
        <item t="default"/>
      </items>
    </pivotField>
  </pivotFields>
  <rowFields count="2">
    <field x="11"/>
    <field x="12"/>
  </rowFields>
  <rowItems count="12">
    <i>
      <x v="1"/>
    </i>
    <i r="1">
      <x v="1"/>
    </i>
    <i>
      <x v="2"/>
    </i>
    <i r="1">
      <x/>
    </i>
    <i r="1">
      <x v="2"/>
    </i>
    <i r="1">
      <x v="3"/>
    </i>
    <i r="1">
      <x v="4"/>
    </i>
    <i r="1">
      <x v="5"/>
    </i>
    <i r="1">
      <x v="7"/>
    </i>
    <i>
      <x v="3"/>
    </i>
    <i r="1">
      <x v="5"/>
    </i>
    <i t="grand">
      <x/>
    </i>
  </rowItems>
  <colItems count="1">
    <i/>
  </colItems>
  <dataFields count="1">
    <dataField name="Sum of Total weight_x000a_(Kg)" fld="9" baseField="0" baseItem="0" numFmtId="43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83" firstHeaderRow="1" firstDataRow="2" firstDataCol="1" rowPageCount="1" colPageCount="1"/>
  <pivotFields count="16">
    <pivotField showAll="0"/>
    <pivotField axis="axisRow" showAll="0">
      <items count="139">
        <item x="0"/>
        <item x="111"/>
        <item x="34"/>
        <item x="112"/>
        <item x="21"/>
        <item x="131"/>
        <item x="113"/>
        <item x="114"/>
        <item x="10"/>
        <item x="18"/>
        <item x="11"/>
        <item x="117"/>
        <item x="20"/>
        <item x="31"/>
        <item x="123"/>
        <item x="132"/>
        <item x="13"/>
        <item x="14"/>
        <item x="32"/>
        <item x="56"/>
        <item x="133"/>
        <item x="118"/>
        <item x="60"/>
        <item x="61"/>
        <item x="69"/>
        <item x="70"/>
        <item x="71"/>
        <item x="72"/>
        <item x="50"/>
        <item x="73"/>
        <item x="74"/>
        <item x="75"/>
        <item x="76"/>
        <item x="62"/>
        <item x="90"/>
        <item x="91"/>
        <item x="92"/>
        <item x="93"/>
        <item x="94"/>
        <item x="95"/>
        <item x="96"/>
        <item x="97"/>
        <item x="77"/>
        <item x="98"/>
        <item x="1"/>
        <item x="51"/>
        <item x="57"/>
        <item x="12"/>
        <item x="121"/>
        <item x="107"/>
        <item x="108"/>
        <item x="102"/>
        <item x="103"/>
        <item x="136"/>
        <item x="52"/>
        <item x="124"/>
        <item x="125"/>
        <item x="126"/>
        <item x="127"/>
        <item x="4"/>
        <item x="58"/>
        <item x="134"/>
        <item x="6"/>
        <item x="7"/>
        <item x="2"/>
        <item x="3"/>
        <item x="19"/>
        <item x="15"/>
        <item x="137"/>
        <item x="35"/>
        <item x="47"/>
        <item x="39"/>
        <item x="42"/>
        <item x="119"/>
        <item x="122"/>
        <item x="115"/>
        <item x="99"/>
        <item x="110"/>
        <item x="63"/>
        <item x="68"/>
        <item x="43"/>
        <item x="78"/>
        <item x="79"/>
        <item x="67"/>
        <item x="64"/>
        <item x="65"/>
        <item x="104"/>
        <item x="80"/>
        <item x="48"/>
        <item x="45"/>
        <item x="100"/>
        <item x="44"/>
        <item x="109"/>
        <item x="101"/>
        <item x="36"/>
        <item x="41"/>
        <item x="37"/>
        <item x="38"/>
        <item x="49"/>
        <item x="46"/>
        <item x="128"/>
        <item x="129"/>
        <item x="66"/>
        <item x="120"/>
        <item x="116"/>
        <item x="33"/>
        <item x="40"/>
        <item x="135"/>
        <item x="81"/>
        <item x="53"/>
        <item x="16"/>
        <item x="54"/>
        <item x="59"/>
        <item x="17"/>
        <item x="82"/>
        <item x="83"/>
        <item x="105"/>
        <item x="106"/>
        <item x="84"/>
        <item x="85"/>
        <item x="86"/>
        <item x="87"/>
        <item x="88"/>
        <item x="89"/>
        <item x="22"/>
        <item x="24"/>
        <item x="25"/>
        <item x="23"/>
        <item x="26"/>
        <item x="27"/>
        <item x="29"/>
        <item x="30"/>
        <item x="28"/>
        <item x="130"/>
        <item x="55"/>
        <item x="5"/>
        <item x="8"/>
        <item x="9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5">
        <item h="1" x="3"/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7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7" hier="-1"/>
  </pageFields>
  <dataFields count="1">
    <dataField name="Sum of PM" fld="4" baseField="0" baseItem="0"/>
  </dataFields>
  <formats count="14"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4">
      <pivotArea dataOnly="0" labelOnly="1" fieldPosition="0">
        <references count="1">
          <reference field="1" count="27">
            <x v="51"/>
            <x v="52"/>
            <x v="53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</reference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15" count="0"/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7">
      <pivotArea dataOnly="0" labelOnly="1" fieldPosition="0">
        <references count="1">
          <reference field="1" count="27">
            <x v="51"/>
            <x v="52"/>
            <x v="53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</reference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5" count="0"/>
        </references>
      </pivotArea>
    </format>
    <format dxfId="2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87" firstHeaderRow="1" firstDataRow="2" firstDataCol="1" rowPageCount="1" colPageCount="1"/>
  <pivotFields count="14">
    <pivotField showAll="0"/>
    <pivotField axis="axisRow" showAll="0">
      <items count="156">
        <item x="0"/>
        <item x="81"/>
        <item x="99"/>
        <item x="25"/>
        <item x="56"/>
        <item x="32"/>
        <item x="82"/>
        <item x="83"/>
        <item x="84"/>
        <item x="20"/>
        <item x="21"/>
        <item x="26"/>
        <item x="110"/>
        <item x="34"/>
        <item x="45"/>
        <item x="46"/>
        <item x="92"/>
        <item x="85"/>
        <item x="101"/>
        <item x="106"/>
        <item x="97"/>
        <item x="104"/>
        <item x="105"/>
        <item x="47"/>
        <item x="57"/>
        <item x="91"/>
        <item x="48"/>
        <item x="58"/>
        <item x="27"/>
        <item x="28"/>
        <item x="102"/>
        <item x="1"/>
        <item x="9"/>
        <item x="2"/>
        <item x="3"/>
        <item x="4"/>
        <item x="5"/>
        <item x="10"/>
        <item x="11"/>
        <item x="12"/>
        <item x="13"/>
        <item x="100"/>
        <item x="88"/>
        <item x="89"/>
        <item x="103"/>
        <item x="109"/>
        <item x="107"/>
        <item x="98"/>
        <item x="30"/>
        <item x="22"/>
        <item x="23"/>
        <item x="90"/>
        <item x="31"/>
        <item x="66"/>
        <item x="33"/>
        <item x="93"/>
        <item x="63"/>
        <item x="69"/>
        <item x="35"/>
        <item x="70"/>
        <item x="71"/>
        <item x="49"/>
        <item x="62"/>
        <item x="59"/>
        <item x="36"/>
        <item x="50"/>
        <item x="37"/>
        <item x="72"/>
        <item x="51"/>
        <item x="60"/>
        <item x="75"/>
        <item x="76"/>
        <item x="77"/>
        <item x="78"/>
        <item x="79"/>
        <item x="64"/>
        <item x="65"/>
        <item x="67"/>
        <item x="68"/>
        <item x="86"/>
        <item x="80"/>
        <item x="61"/>
        <item x="74"/>
        <item x="54"/>
        <item x="43"/>
        <item x="44"/>
        <item x="55"/>
        <item x="112"/>
        <item x="52"/>
        <item x="108"/>
        <item x="6"/>
        <item x="24"/>
        <item x="94"/>
        <item x="38"/>
        <item x="39"/>
        <item x="29"/>
        <item x="126"/>
        <item x="53"/>
        <item x="8"/>
        <item x="14"/>
        <item x="7"/>
        <item x="16"/>
        <item x="17"/>
        <item x="135"/>
        <item x="111"/>
        <item x="142"/>
        <item x="144"/>
        <item x="40"/>
        <item x="146"/>
        <item x="15"/>
        <item x="18"/>
        <item x="19"/>
        <item x="41"/>
        <item x="42"/>
        <item x="73"/>
        <item x="119"/>
        <item x="148"/>
        <item x="149"/>
        <item x="153"/>
        <item x="95"/>
        <item x="96"/>
        <item x="87"/>
        <item x="116"/>
        <item x="150"/>
        <item x="118"/>
        <item x="152"/>
        <item x="127"/>
        <item x="131"/>
        <item x="120"/>
        <item x="123"/>
        <item x="139"/>
        <item x="128"/>
        <item x="141"/>
        <item x="151"/>
        <item x="121"/>
        <item x="132"/>
        <item x="133"/>
        <item x="129"/>
        <item x="124"/>
        <item x="136"/>
        <item x="147"/>
        <item x="145"/>
        <item x="154"/>
        <item x="143"/>
        <item x="137"/>
        <item x="122"/>
        <item x="125"/>
        <item x="130"/>
        <item x="134"/>
        <item x="113"/>
        <item x="117"/>
        <item x="114"/>
        <item x="140"/>
        <item x="138"/>
        <item x="11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3"/>
        <item x="4"/>
        <item x="5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</pivotFields>
  <rowFields count="1">
    <field x="1"/>
  </rowFields>
  <rowItems count="83">
    <i>
      <x v="1"/>
    </i>
    <i>
      <x v="2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3" hier="-1"/>
  </pageFields>
  <dataFields count="1">
    <dataField name="Sum of T.Q'ty" fld="4" baseField="0" baseItem="0"/>
  </dataFields>
  <formats count="13">
    <format dxfId="23">
      <pivotArea collapsedLevelsAreSubtotals="1" fieldPosition="0">
        <references count="1">
          <reference field="1" count="82">
            <x v="1"/>
            <x v="2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</reference>
        </references>
      </pivotArea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50">
            <x v="1"/>
            <x v="2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81"/>
            <x v="82"/>
            <x v="83"/>
            <x v="84"/>
            <x v="85"/>
            <x v="86"/>
            <x v="87"/>
            <x v="88"/>
            <x v="89"/>
          </reference>
        </references>
      </pivotArea>
    </format>
    <format dxfId="20">
      <pivotArea dataOnly="0" labelOnly="1" fieldPosition="0">
        <references count="1">
          <reference field="1" count="32"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</reference>
        </references>
      </pivotArea>
    </format>
    <format dxfId="19">
      <pivotArea dataOnly="0" labelOnly="1" fieldPosition="0">
        <references count="1">
          <reference field="12" count="0"/>
        </references>
      </pivotArea>
    </format>
    <format dxfId="18">
      <pivotArea dataOnly="0" labelOnly="1" grandCol="1" outline="0" fieldPosition="0"/>
    </format>
    <format dxfId="17">
      <pivotArea collapsedLevelsAreSubtotals="1" fieldPosition="0">
        <references count="1">
          <reference field="1" count="82">
            <x v="1"/>
            <x v="2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</reference>
        </references>
      </pivotArea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50">
            <x v="1"/>
            <x v="2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81"/>
            <x v="82"/>
            <x v="83"/>
            <x v="84"/>
            <x v="85"/>
            <x v="86"/>
            <x v="87"/>
            <x v="88"/>
            <x v="89"/>
          </reference>
        </references>
      </pivotArea>
    </format>
    <format dxfId="14">
      <pivotArea dataOnly="0" labelOnly="1" fieldPosition="0">
        <references count="1">
          <reference field="1" count="32"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</reference>
        </references>
      </pivotArea>
    </format>
    <format dxfId="13">
      <pivotArea dataOnly="0" labelOnly="1" fieldPosition="0">
        <references count="1">
          <reference field="12" count="0"/>
        </references>
      </pivotArea>
    </format>
    <format dxfId="12">
      <pivotArea dataOnly="0" labelOnly="1" grandCol="1" outline="0" fieldPosition="0"/>
    </format>
    <format dxfId="11">
      <pivotArea field="1" grandCol="1" collapsedLevelsAreSubtotals="1" axis="axisRow" fieldPosition="0">
        <references count="1">
          <reference field="1" count="82">
            <x v="1"/>
            <x v="2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12">
    <pivotField showAll="0"/>
    <pivotField showAll="0"/>
    <pivotField dataField="1"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numFmtId="43" showAll="0"/>
    <pivotField dataField="1" numFmtId="43"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2" baseField="0" baseItem="0"/>
    <dataField name="Sum of Total weight_x000a_(Kg)" fld="9" baseField="0" baseItem="0"/>
  </dataFields>
  <formats count="1">
    <format dxfId="10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"/>
  <sheetViews>
    <sheetView workbookViewId="0">
      <selection activeCell="H9" sqref="H9"/>
    </sheetView>
  </sheetViews>
  <sheetFormatPr defaultRowHeight="15"/>
  <cols>
    <col min="1" max="1" width="13.140625" customWidth="1"/>
    <col min="2" max="2" width="23.7109375" customWidth="1"/>
  </cols>
  <sheetData>
    <row r="3" spans="1:2">
      <c r="A3" s="136" t="s">
        <v>343</v>
      </c>
      <c r="B3" t="s">
        <v>345</v>
      </c>
    </row>
    <row r="4" spans="1:2">
      <c r="A4" s="137" t="s">
        <v>346</v>
      </c>
      <c r="B4" s="139">
        <v>2065.46</v>
      </c>
    </row>
    <row r="5" spans="1:2">
      <c r="A5" s="149" t="s">
        <v>349</v>
      </c>
      <c r="B5" s="139">
        <v>2065.46</v>
      </c>
    </row>
    <row r="6" spans="1:2">
      <c r="A6" s="137" t="s">
        <v>347</v>
      </c>
      <c r="B6" s="139">
        <v>19947.079999999994</v>
      </c>
    </row>
    <row r="7" spans="1:2">
      <c r="A7" s="149" t="s">
        <v>54</v>
      </c>
      <c r="B7" s="139">
        <v>2557.12</v>
      </c>
    </row>
    <row r="8" spans="1:2">
      <c r="A8" s="149" t="s">
        <v>55</v>
      </c>
      <c r="B8" s="139">
        <v>2140.59</v>
      </c>
    </row>
    <row r="9" spans="1:2">
      <c r="A9" s="149" t="s">
        <v>56</v>
      </c>
      <c r="B9" s="139">
        <v>1406.57</v>
      </c>
    </row>
    <row r="10" spans="1:2">
      <c r="A10" s="149" t="s">
        <v>51</v>
      </c>
      <c r="B10" s="139">
        <v>1682.6900000000003</v>
      </c>
    </row>
    <row r="11" spans="1:2">
      <c r="A11" s="149" t="s">
        <v>57</v>
      </c>
      <c r="B11" s="139">
        <v>550.89</v>
      </c>
    </row>
    <row r="12" spans="1:2">
      <c r="A12" s="149" t="s">
        <v>628</v>
      </c>
      <c r="B12" s="139">
        <v>11609.219999999996</v>
      </c>
    </row>
    <row r="13" spans="1:2">
      <c r="A13" s="137" t="s">
        <v>348</v>
      </c>
      <c r="B13" s="139">
        <v>5916.5499999999993</v>
      </c>
    </row>
    <row r="14" spans="1:2">
      <c r="A14" s="149" t="s">
        <v>57</v>
      </c>
      <c r="B14" s="139">
        <v>5916.5499999999993</v>
      </c>
    </row>
    <row r="15" spans="1:2">
      <c r="A15" s="137" t="s">
        <v>344</v>
      </c>
      <c r="B15" s="139">
        <v>27929.089999999993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F147"/>
  <sheetViews>
    <sheetView tabSelected="1" zoomScale="90" zoomScaleNormal="90" zoomScaleSheetLayoutView="9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K10" sqref="K10"/>
    </sheetView>
  </sheetViews>
  <sheetFormatPr defaultColWidth="9" defaultRowHeight="15"/>
  <cols>
    <col min="1" max="1" width="26.28515625" style="2" customWidth="1"/>
    <col min="2" max="2" width="12.28515625" style="1" customWidth="1"/>
    <col min="3" max="3" width="7.140625" style="1" customWidth="1"/>
    <col min="4" max="4" width="9.140625" style="1" customWidth="1"/>
    <col min="5" max="5" width="12.85546875" style="1" customWidth="1"/>
    <col min="6" max="6" width="19" style="1" customWidth="1"/>
    <col min="7" max="7" width="13.140625" style="1" hidden="1" customWidth="1"/>
    <col min="8" max="8" width="10.28515625" style="1" bestFit="1" customWidth="1"/>
    <col min="9" max="9" width="14.7109375" style="1" customWidth="1"/>
    <col min="10" max="11" width="15.28515625" style="26" customWidth="1"/>
    <col min="12" max="12" width="25.85546875" style="1" customWidth="1"/>
    <col min="13" max="13" width="11.42578125" style="1" bestFit="1" customWidth="1"/>
    <col min="14" max="14" width="11.7109375" style="19" customWidth="1"/>
    <col min="15" max="15" width="9.5703125" style="19" hidden="1" customWidth="1"/>
    <col min="16" max="16" width="16" style="23" customWidth="1"/>
    <col min="17" max="19" width="18.42578125" style="28" hidden="1" customWidth="1"/>
    <col min="20" max="24" width="10.7109375" style="1" customWidth="1"/>
    <col min="25" max="25" width="12" style="1" customWidth="1"/>
    <col min="26" max="26" width="14.7109375" style="52" customWidth="1"/>
    <col min="27" max="27" width="14.7109375" style="53" customWidth="1"/>
    <col min="28" max="32" width="14.7109375" style="1" customWidth="1"/>
    <col min="33" max="16384" width="9" style="1"/>
  </cols>
  <sheetData>
    <row r="1" spans="1:32" ht="14.45" customHeight="1">
      <c r="A1" s="11" t="s">
        <v>4</v>
      </c>
      <c r="B1" s="162" t="s">
        <v>47</v>
      </c>
      <c r="C1" s="163"/>
      <c r="D1" s="110"/>
      <c r="E1" s="168" t="s">
        <v>48</v>
      </c>
      <c r="F1" s="168"/>
      <c r="G1" s="110"/>
      <c r="H1" s="110"/>
      <c r="I1" s="15"/>
      <c r="J1" s="15" t="s">
        <v>8</v>
      </c>
      <c r="K1" s="15"/>
      <c r="L1" s="73" t="s">
        <v>625</v>
      </c>
      <c r="M1" s="73"/>
      <c r="N1" s="24"/>
      <c r="O1" s="24"/>
      <c r="P1" s="20"/>
      <c r="Q1" s="153" t="s">
        <v>30</v>
      </c>
      <c r="R1" s="154"/>
      <c r="S1" s="155"/>
      <c r="T1" s="153" t="s">
        <v>15</v>
      </c>
      <c r="U1" s="154"/>
      <c r="V1" s="154"/>
      <c r="W1" s="154"/>
      <c r="X1" s="154"/>
      <c r="Y1" s="155"/>
      <c r="Z1" s="153" t="s">
        <v>24</v>
      </c>
      <c r="AA1" s="154"/>
      <c r="AB1" s="154"/>
      <c r="AC1" s="154"/>
      <c r="AD1" s="154"/>
      <c r="AE1" s="154"/>
      <c r="AF1" s="155"/>
    </row>
    <row r="2" spans="1:32" ht="14.45" customHeight="1">
      <c r="A2" s="10" t="s">
        <v>3</v>
      </c>
      <c r="B2" s="83"/>
      <c r="C2" s="84"/>
      <c r="D2" s="111"/>
      <c r="E2" s="169"/>
      <c r="F2" s="169"/>
      <c r="G2" s="111"/>
      <c r="H2" s="111"/>
      <c r="I2" s="16"/>
      <c r="J2" s="16" t="s">
        <v>9</v>
      </c>
      <c r="K2" s="16"/>
      <c r="L2" s="16" t="s">
        <v>624</v>
      </c>
      <c r="M2" s="16"/>
      <c r="N2" s="72"/>
      <c r="O2" s="72"/>
      <c r="P2" s="21"/>
      <c r="Q2" s="156"/>
      <c r="R2" s="157"/>
      <c r="S2" s="158"/>
      <c r="T2" s="156"/>
      <c r="U2" s="157"/>
      <c r="V2" s="157"/>
      <c r="W2" s="157"/>
      <c r="X2" s="157"/>
      <c r="Y2" s="158"/>
      <c r="Z2" s="156"/>
      <c r="AA2" s="157"/>
      <c r="AB2" s="157"/>
      <c r="AC2" s="157"/>
      <c r="AD2" s="157"/>
      <c r="AE2" s="157"/>
      <c r="AF2" s="158"/>
    </row>
    <row r="3" spans="1:32" ht="24" customHeight="1" thickBot="1">
      <c r="A3" s="9" t="s">
        <v>2</v>
      </c>
      <c r="B3" s="164" t="s">
        <v>58</v>
      </c>
      <c r="C3" s="165"/>
      <c r="D3" s="112"/>
      <c r="E3" s="170"/>
      <c r="F3" s="170"/>
      <c r="G3" s="112"/>
      <c r="H3" s="112"/>
      <c r="I3" s="17"/>
      <c r="J3" s="17" t="s">
        <v>10</v>
      </c>
      <c r="K3" s="17"/>
      <c r="L3" s="17" t="s">
        <v>367</v>
      </c>
      <c r="M3" s="17"/>
      <c r="N3" s="17"/>
      <c r="O3" s="17"/>
      <c r="P3" s="22"/>
      <c r="Q3" s="159"/>
      <c r="R3" s="160"/>
      <c r="S3" s="161"/>
      <c r="T3" s="159"/>
      <c r="U3" s="160"/>
      <c r="V3" s="160"/>
      <c r="W3" s="160"/>
      <c r="X3" s="160"/>
      <c r="Y3" s="161"/>
      <c r="Z3" s="159"/>
      <c r="AA3" s="160"/>
      <c r="AB3" s="160"/>
      <c r="AC3" s="160"/>
      <c r="AD3" s="160"/>
      <c r="AE3" s="160"/>
      <c r="AF3" s="161"/>
    </row>
    <row r="4" spans="1:32" s="19" customFormat="1">
      <c r="F4" s="167"/>
      <c r="G4" s="167"/>
      <c r="J4" s="74"/>
      <c r="K4" s="74"/>
      <c r="P4" s="75"/>
      <c r="Q4" s="76"/>
      <c r="R4" s="77"/>
      <c r="S4" s="77"/>
      <c r="T4" s="78">
        <f t="shared" ref="T4:AF4" si="0">SUMPRODUCT(T8:T58,$I$8:$I$58)</f>
        <v>0</v>
      </c>
      <c r="U4" s="79">
        <f t="shared" si="0"/>
        <v>0</v>
      </c>
      <c r="V4" s="79">
        <f t="shared" si="0"/>
        <v>0</v>
      </c>
      <c r="W4" s="79">
        <f t="shared" si="0"/>
        <v>0</v>
      </c>
      <c r="X4" s="79">
        <f t="shared" si="0"/>
        <v>0</v>
      </c>
      <c r="Y4" s="80">
        <f t="shared" si="0"/>
        <v>0</v>
      </c>
      <c r="Z4" s="80">
        <f t="shared" si="0"/>
        <v>0</v>
      </c>
      <c r="AA4" s="80">
        <f t="shared" si="0"/>
        <v>0</v>
      </c>
      <c r="AB4" s="81">
        <f t="shared" si="0"/>
        <v>0</v>
      </c>
      <c r="AC4" s="79">
        <f t="shared" si="0"/>
        <v>0</v>
      </c>
      <c r="AD4" s="79">
        <f t="shared" si="0"/>
        <v>0</v>
      </c>
      <c r="AE4" s="79">
        <f t="shared" si="0"/>
        <v>0</v>
      </c>
      <c r="AF4" s="82">
        <f t="shared" si="0"/>
        <v>0</v>
      </c>
    </row>
    <row r="5" spans="1:32">
      <c r="A5" s="8"/>
      <c r="B5" s="1">
        <f>SUBTOTAL(3,B8:B495)</f>
        <v>140</v>
      </c>
      <c r="C5" s="12">
        <f>SUBTOTAL(9,C8:C495)</f>
        <v>312</v>
      </c>
      <c r="D5" s="25"/>
      <c r="E5" s="6">
        <f>SUBTOTAL(9,E8:E495)</f>
        <v>530321</v>
      </c>
      <c r="F5" s="118"/>
      <c r="H5" s="25">
        <f>SUBTOTAL(9,H8:H495)</f>
        <v>1132.5700000000002</v>
      </c>
      <c r="J5" s="25">
        <f>SUBTOTAL(9,J8:J495)</f>
        <v>27929.089999999993</v>
      </c>
      <c r="K5" s="175"/>
      <c r="M5" s="62">
        <f>J5/C5</f>
        <v>89.516314102564081</v>
      </c>
      <c r="N5" s="1"/>
      <c r="O5" s="1"/>
      <c r="Q5" s="31"/>
      <c r="T5" s="33">
        <f t="shared" ref="T5:AF5" si="1">SUM(T8:T58)</f>
        <v>0</v>
      </c>
      <c r="U5" s="6">
        <f t="shared" si="1"/>
        <v>0</v>
      </c>
      <c r="V5" s="6">
        <f t="shared" si="1"/>
        <v>0</v>
      </c>
      <c r="W5" s="6">
        <f t="shared" si="1"/>
        <v>0</v>
      </c>
      <c r="X5" s="6">
        <f t="shared" si="1"/>
        <v>0</v>
      </c>
      <c r="Y5" s="7">
        <f t="shared" si="1"/>
        <v>0</v>
      </c>
      <c r="Z5" s="51">
        <f t="shared" si="1"/>
        <v>0</v>
      </c>
      <c r="AA5" s="6">
        <f t="shared" si="1"/>
        <v>0</v>
      </c>
      <c r="AB5" s="48">
        <f t="shared" si="1"/>
        <v>0</v>
      </c>
      <c r="AC5" s="6">
        <f t="shared" si="1"/>
        <v>0</v>
      </c>
      <c r="AD5" s="6">
        <f t="shared" si="1"/>
        <v>0</v>
      </c>
      <c r="AE5" s="6">
        <f t="shared" si="1"/>
        <v>0</v>
      </c>
      <c r="AF5" s="34">
        <f t="shared" si="1"/>
        <v>0</v>
      </c>
    </row>
    <row r="6" spans="1:32">
      <c r="A6" s="8"/>
      <c r="F6" s="118"/>
      <c r="N6" s="1"/>
      <c r="O6" s="1"/>
      <c r="Q6" s="31"/>
      <c r="T6" s="33"/>
      <c r="U6" s="6"/>
      <c r="V6" s="6"/>
      <c r="W6" s="6"/>
      <c r="X6" s="7"/>
      <c r="Y6" s="7"/>
      <c r="Z6" s="166" t="s">
        <v>20</v>
      </c>
      <c r="AA6" s="151"/>
      <c r="AB6" s="150" t="s">
        <v>25</v>
      </c>
      <c r="AC6" s="151"/>
      <c r="AD6" s="152" t="s">
        <v>26</v>
      </c>
      <c r="AE6" s="151"/>
      <c r="AF6" s="34"/>
    </row>
    <row r="7" spans="1:32" s="3" customFormat="1" ht="41.25" customHeight="1" thickBot="1">
      <c r="A7" s="4" t="s">
        <v>1</v>
      </c>
      <c r="B7" s="5" t="s">
        <v>44</v>
      </c>
      <c r="C7" s="5" t="s">
        <v>0</v>
      </c>
      <c r="D7" s="5" t="s">
        <v>35</v>
      </c>
      <c r="E7" s="5" t="s">
        <v>5</v>
      </c>
      <c r="F7" s="5" t="s">
        <v>13</v>
      </c>
      <c r="G7" s="5" t="s">
        <v>14</v>
      </c>
      <c r="H7" s="5" t="s">
        <v>6</v>
      </c>
      <c r="I7" s="5" t="s">
        <v>22</v>
      </c>
      <c r="J7" s="27" t="s">
        <v>23</v>
      </c>
      <c r="K7" s="27" t="s">
        <v>640</v>
      </c>
      <c r="L7" s="5" t="s">
        <v>7</v>
      </c>
      <c r="M7" s="5" t="s">
        <v>21</v>
      </c>
      <c r="N7" s="14" t="s">
        <v>12</v>
      </c>
      <c r="O7" s="14" t="s">
        <v>46</v>
      </c>
      <c r="P7" s="13" t="s">
        <v>11</v>
      </c>
      <c r="Q7" s="32" t="s">
        <v>31</v>
      </c>
      <c r="R7" s="29" t="s">
        <v>32</v>
      </c>
      <c r="S7" s="29" t="s">
        <v>33</v>
      </c>
      <c r="T7" s="35" t="s">
        <v>16</v>
      </c>
      <c r="U7" s="36" t="s">
        <v>17</v>
      </c>
      <c r="V7" s="36" t="s">
        <v>18</v>
      </c>
      <c r="W7" s="36" t="s">
        <v>19</v>
      </c>
      <c r="X7" s="36" t="s">
        <v>20</v>
      </c>
      <c r="Y7" s="36" t="s">
        <v>28</v>
      </c>
      <c r="Z7" s="35" t="s">
        <v>0</v>
      </c>
      <c r="AA7" s="37" t="s">
        <v>27</v>
      </c>
      <c r="AB7" s="49" t="s">
        <v>0</v>
      </c>
      <c r="AC7" s="37" t="s">
        <v>27</v>
      </c>
      <c r="AD7" s="37" t="s">
        <v>0</v>
      </c>
      <c r="AE7" s="37" t="s">
        <v>27</v>
      </c>
      <c r="AF7" s="38" t="s">
        <v>28</v>
      </c>
    </row>
    <row r="8" spans="1:32" s="19" customFormat="1" ht="22.5" customHeight="1">
      <c r="A8" s="63">
        <v>1</v>
      </c>
      <c r="B8" s="45" t="s">
        <v>59</v>
      </c>
      <c r="C8" s="45">
        <v>1</v>
      </c>
      <c r="D8" s="64"/>
      <c r="E8" s="113">
        <v>303</v>
      </c>
      <c r="F8" s="45" t="s">
        <v>133</v>
      </c>
      <c r="G8" s="45" t="s">
        <v>134</v>
      </c>
      <c r="H8" s="64">
        <v>2.44</v>
      </c>
      <c r="I8" s="64">
        <v>48.55</v>
      </c>
      <c r="J8" s="64">
        <v>48.55</v>
      </c>
      <c r="K8" s="64">
        <v>170000</v>
      </c>
      <c r="L8" s="65" t="s">
        <v>365</v>
      </c>
      <c r="M8" s="65" t="s">
        <v>348</v>
      </c>
      <c r="N8" s="66" t="s">
        <v>57</v>
      </c>
      <c r="O8" s="71"/>
      <c r="P8" s="18"/>
      <c r="Q8" s="67"/>
      <c r="R8" s="68"/>
      <c r="S8" s="69"/>
      <c r="T8" s="54" t="s">
        <v>29</v>
      </c>
      <c r="U8" s="54" t="s">
        <v>53</v>
      </c>
      <c r="V8" s="55" t="s">
        <v>29</v>
      </c>
      <c r="W8" s="55" t="s">
        <v>29</v>
      </c>
      <c r="X8" s="55" t="s">
        <v>29</v>
      </c>
      <c r="Y8" s="115"/>
      <c r="Z8" s="41"/>
      <c r="AA8" s="47"/>
      <c r="AB8" s="47"/>
      <c r="AC8" s="42"/>
      <c r="AD8" s="42"/>
      <c r="AE8" s="42"/>
      <c r="AF8" s="43"/>
    </row>
    <row r="9" spans="1:32" s="19" customFormat="1" ht="22.5" customHeight="1">
      <c r="A9" s="45">
        <f>IF(B9="","",A8+1)</f>
        <v>2</v>
      </c>
      <c r="B9" s="45" t="s">
        <v>60</v>
      </c>
      <c r="C9" s="45">
        <v>38</v>
      </c>
      <c r="D9" s="64"/>
      <c r="E9" s="113">
        <v>303</v>
      </c>
      <c r="F9" s="45" t="s">
        <v>133</v>
      </c>
      <c r="G9" s="45" t="s">
        <v>134</v>
      </c>
      <c r="H9" s="64">
        <v>92.43</v>
      </c>
      <c r="I9" s="64">
        <v>48.46</v>
      </c>
      <c r="J9" s="64">
        <v>1841.5</v>
      </c>
      <c r="K9" s="64">
        <v>170000</v>
      </c>
      <c r="L9" s="65" t="s">
        <v>365</v>
      </c>
      <c r="M9" s="65" t="s">
        <v>348</v>
      </c>
      <c r="N9" s="66" t="s">
        <v>57</v>
      </c>
      <c r="O9" s="71"/>
      <c r="P9" s="18"/>
      <c r="Q9" s="67"/>
      <c r="R9" s="30"/>
      <c r="S9" s="18"/>
      <c r="T9" s="54" t="s">
        <v>29</v>
      </c>
      <c r="U9" s="54" t="s">
        <v>53</v>
      </c>
      <c r="V9" s="55" t="s">
        <v>29</v>
      </c>
      <c r="W9" s="55" t="s">
        <v>29</v>
      </c>
      <c r="X9" s="55" t="s">
        <v>29</v>
      </c>
      <c r="Y9" s="115"/>
      <c r="Z9" s="41"/>
      <c r="AA9" s="47"/>
      <c r="AB9" s="50"/>
      <c r="AC9" s="39"/>
      <c r="AD9" s="39"/>
      <c r="AE9" s="39"/>
      <c r="AF9" s="44"/>
    </row>
    <row r="10" spans="1:32" s="19" customFormat="1" ht="22.5" customHeight="1">
      <c r="A10" s="45">
        <f t="shared" ref="A10:A73" si="2">IF(B10="","",A9+1)</f>
        <v>3</v>
      </c>
      <c r="B10" s="45" t="s">
        <v>61</v>
      </c>
      <c r="C10" s="45">
        <v>39</v>
      </c>
      <c r="D10" s="64"/>
      <c r="E10" s="113">
        <v>280</v>
      </c>
      <c r="F10" s="45" t="s">
        <v>135</v>
      </c>
      <c r="G10" s="45" t="s">
        <v>134</v>
      </c>
      <c r="H10" s="64">
        <v>97.62</v>
      </c>
      <c r="I10" s="64">
        <v>49.45</v>
      </c>
      <c r="J10" s="64">
        <v>1928.7</v>
      </c>
      <c r="K10" s="64">
        <v>170000</v>
      </c>
      <c r="L10" s="65" t="s">
        <v>365</v>
      </c>
      <c r="M10" s="65" t="s">
        <v>348</v>
      </c>
      <c r="N10" s="66" t="s">
        <v>57</v>
      </c>
      <c r="O10" s="71"/>
      <c r="P10" s="18"/>
      <c r="Q10" s="67"/>
      <c r="R10" s="30"/>
      <c r="S10" s="18"/>
      <c r="T10" s="54" t="s">
        <v>29</v>
      </c>
      <c r="U10" s="54" t="s">
        <v>53</v>
      </c>
      <c r="V10" s="55" t="s">
        <v>29</v>
      </c>
      <c r="W10" s="55" t="s">
        <v>29</v>
      </c>
      <c r="X10" s="55" t="s">
        <v>29</v>
      </c>
      <c r="Y10" s="115"/>
      <c r="Z10" s="41"/>
      <c r="AA10" s="47"/>
      <c r="AB10" s="50"/>
      <c r="AC10" s="39"/>
      <c r="AD10" s="39"/>
      <c r="AE10" s="39"/>
      <c r="AF10" s="40"/>
    </row>
    <row r="11" spans="1:32" s="19" customFormat="1" ht="22.5" customHeight="1">
      <c r="A11" s="45">
        <f t="shared" si="2"/>
        <v>4</v>
      </c>
      <c r="B11" s="45" t="s">
        <v>62</v>
      </c>
      <c r="C11" s="45">
        <v>2</v>
      </c>
      <c r="D11" s="64"/>
      <c r="E11" s="113">
        <v>2516</v>
      </c>
      <c r="F11" s="45" t="s">
        <v>133</v>
      </c>
      <c r="G11" s="45" t="s">
        <v>134</v>
      </c>
      <c r="H11" s="64">
        <v>24.95</v>
      </c>
      <c r="I11" s="64">
        <v>292.42</v>
      </c>
      <c r="J11" s="64">
        <v>584.84</v>
      </c>
      <c r="K11" s="64">
        <v>170000</v>
      </c>
      <c r="L11" s="65" t="s">
        <v>365</v>
      </c>
      <c r="M11" s="65" t="s">
        <v>346</v>
      </c>
      <c r="N11" s="66" t="s">
        <v>349</v>
      </c>
      <c r="O11" s="71"/>
      <c r="P11" s="18"/>
      <c r="Q11" s="67"/>
      <c r="R11" s="30"/>
      <c r="S11" s="18"/>
      <c r="T11" s="54" t="s">
        <v>29</v>
      </c>
      <c r="U11" s="54" t="s">
        <v>53</v>
      </c>
      <c r="V11" s="55" t="s">
        <v>29</v>
      </c>
      <c r="W11" s="55" t="s">
        <v>29</v>
      </c>
      <c r="X11" s="55" t="s">
        <v>29</v>
      </c>
      <c r="Y11" s="115"/>
      <c r="Z11" s="41"/>
      <c r="AA11" s="47"/>
      <c r="AB11" s="50"/>
      <c r="AC11" s="39"/>
      <c r="AD11" s="39"/>
      <c r="AE11" s="39"/>
      <c r="AF11" s="40"/>
    </row>
    <row r="12" spans="1:32" s="19" customFormat="1" ht="22.5" customHeight="1">
      <c r="A12" s="45">
        <f t="shared" si="2"/>
        <v>5</v>
      </c>
      <c r="B12" s="45" t="s">
        <v>63</v>
      </c>
      <c r="C12" s="45">
        <v>1</v>
      </c>
      <c r="D12" s="64"/>
      <c r="E12" s="113">
        <v>3276</v>
      </c>
      <c r="F12" s="45" t="s">
        <v>136</v>
      </c>
      <c r="G12" s="45" t="s">
        <v>134</v>
      </c>
      <c r="H12" s="64">
        <v>17.77</v>
      </c>
      <c r="I12" s="64">
        <v>416.86</v>
      </c>
      <c r="J12" s="64">
        <v>416.86</v>
      </c>
      <c r="K12" s="64">
        <v>170000</v>
      </c>
      <c r="L12" s="65" t="s">
        <v>365</v>
      </c>
      <c r="M12" s="65" t="s">
        <v>346</v>
      </c>
      <c r="N12" s="66" t="s">
        <v>349</v>
      </c>
      <c r="O12" s="71"/>
      <c r="P12" s="18"/>
      <c r="Q12" s="67"/>
      <c r="R12" s="30"/>
      <c r="S12" s="18"/>
      <c r="T12" s="54" t="s">
        <v>29</v>
      </c>
      <c r="U12" s="54" t="s">
        <v>53</v>
      </c>
      <c r="V12" s="55" t="s">
        <v>29</v>
      </c>
      <c r="W12" s="55" t="s">
        <v>29</v>
      </c>
      <c r="X12" s="55" t="s">
        <v>29</v>
      </c>
      <c r="Y12" s="115"/>
      <c r="Z12" s="41"/>
      <c r="AA12" s="47"/>
      <c r="AB12" s="50"/>
      <c r="AC12" s="39"/>
      <c r="AD12" s="39"/>
      <c r="AE12" s="39"/>
      <c r="AF12" s="40"/>
    </row>
    <row r="13" spans="1:32" s="19" customFormat="1" ht="22.5" customHeight="1">
      <c r="A13" s="45">
        <f t="shared" si="2"/>
        <v>6</v>
      </c>
      <c r="B13" s="45" t="s">
        <v>64</v>
      </c>
      <c r="C13" s="45">
        <v>2</v>
      </c>
      <c r="D13" s="64"/>
      <c r="E13" s="113">
        <v>2500</v>
      </c>
      <c r="F13" s="45" t="s">
        <v>135</v>
      </c>
      <c r="G13" s="45" t="s">
        <v>134</v>
      </c>
      <c r="H13" s="64">
        <v>26.8</v>
      </c>
      <c r="I13" s="64">
        <v>314.16000000000003</v>
      </c>
      <c r="J13" s="64">
        <v>628.30999999999995</v>
      </c>
      <c r="K13" s="64">
        <v>170000</v>
      </c>
      <c r="L13" s="65" t="s">
        <v>365</v>
      </c>
      <c r="M13" s="65" t="s">
        <v>346</v>
      </c>
      <c r="N13" s="66" t="s">
        <v>349</v>
      </c>
      <c r="O13" s="71"/>
      <c r="P13" s="18"/>
      <c r="Q13" s="67"/>
      <c r="R13" s="30"/>
      <c r="S13" s="18"/>
      <c r="T13" s="54" t="s">
        <v>29</v>
      </c>
      <c r="U13" s="54" t="s">
        <v>53</v>
      </c>
      <c r="V13" s="55" t="s">
        <v>29</v>
      </c>
      <c r="W13" s="55" t="s">
        <v>29</v>
      </c>
      <c r="X13" s="55" t="s">
        <v>29</v>
      </c>
      <c r="Y13" s="115"/>
      <c r="Z13" s="41"/>
      <c r="AA13" s="47"/>
      <c r="AB13" s="50"/>
      <c r="AC13" s="39"/>
      <c r="AD13" s="39"/>
      <c r="AE13" s="39"/>
      <c r="AF13" s="40"/>
    </row>
    <row r="14" spans="1:32" s="19" customFormat="1" ht="22.5" customHeight="1">
      <c r="A14" s="45">
        <f t="shared" si="2"/>
        <v>7</v>
      </c>
      <c r="B14" s="45" t="s">
        <v>65</v>
      </c>
      <c r="C14" s="45">
        <v>1</v>
      </c>
      <c r="D14" s="64"/>
      <c r="E14" s="113">
        <v>2491</v>
      </c>
      <c r="F14" s="45" t="s">
        <v>135</v>
      </c>
      <c r="G14" s="45" t="s">
        <v>134</v>
      </c>
      <c r="H14" s="64">
        <v>13.35</v>
      </c>
      <c r="I14" s="64">
        <v>312.97000000000003</v>
      </c>
      <c r="J14" s="64">
        <v>312.97000000000003</v>
      </c>
      <c r="K14" s="64">
        <v>170000</v>
      </c>
      <c r="L14" s="65" t="s">
        <v>365</v>
      </c>
      <c r="M14" s="65" t="s">
        <v>346</v>
      </c>
      <c r="N14" s="66" t="s">
        <v>349</v>
      </c>
      <c r="O14" s="71"/>
      <c r="P14" s="18"/>
      <c r="Q14" s="67"/>
      <c r="R14" s="30"/>
      <c r="S14" s="18"/>
      <c r="T14" s="54" t="s">
        <v>29</v>
      </c>
      <c r="U14" s="54" t="s">
        <v>53</v>
      </c>
      <c r="V14" s="55" t="s">
        <v>29</v>
      </c>
      <c r="W14" s="55" t="s">
        <v>29</v>
      </c>
      <c r="X14" s="55" t="s">
        <v>29</v>
      </c>
      <c r="Y14" s="115"/>
      <c r="Z14" s="41"/>
      <c r="AA14" s="47"/>
      <c r="AB14" s="50"/>
      <c r="AC14" s="39"/>
      <c r="AD14" s="39"/>
      <c r="AE14" s="39"/>
      <c r="AF14" s="40"/>
    </row>
    <row r="15" spans="1:32" s="19" customFormat="1" ht="22.5" customHeight="1">
      <c r="A15" s="45">
        <f t="shared" si="2"/>
        <v>8</v>
      </c>
      <c r="B15" s="45" t="s">
        <v>66</v>
      </c>
      <c r="C15" s="45">
        <v>1</v>
      </c>
      <c r="D15" s="64"/>
      <c r="E15" s="113">
        <v>4556</v>
      </c>
      <c r="F15" s="45" t="s">
        <v>137</v>
      </c>
      <c r="G15" s="45" t="s">
        <v>138</v>
      </c>
      <c r="H15" s="64">
        <v>6.31</v>
      </c>
      <c r="I15" s="64">
        <v>185.82</v>
      </c>
      <c r="J15" s="64">
        <v>185.82</v>
      </c>
      <c r="K15" s="64">
        <v>170000</v>
      </c>
      <c r="L15" s="65" t="s">
        <v>366</v>
      </c>
      <c r="M15" s="65" t="s">
        <v>347</v>
      </c>
      <c r="N15" s="66" t="str">
        <f>VLOOKUP($B15,'Chia thầu'!$B$17:$M$433,12,0)</f>
        <v>DTD</v>
      </c>
      <c r="O15" s="71"/>
      <c r="P15" s="18"/>
      <c r="Q15" s="67"/>
      <c r="R15" s="30"/>
      <c r="S15" s="18"/>
      <c r="T15" s="54" t="s">
        <v>29</v>
      </c>
      <c r="U15" s="54" t="s">
        <v>53</v>
      </c>
      <c r="V15" s="55" t="s">
        <v>29</v>
      </c>
      <c r="W15" s="55" t="s">
        <v>29</v>
      </c>
      <c r="X15" s="55" t="s">
        <v>29</v>
      </c>
      <c r="Y15" s="115"/>
      <c r="Z15" s="41"/>
      <c r="AA15" s="47"/>
      <c r="AB15" s="50"/>
      <c r="AC15" s="39"/>
      <c r="AD15" s="39"/>
      <c r="AE15" s="39"/>
      <c r="AF15" s="40"/>
    </row>
    <row r="16" spans="1:32" s="19" customFormat="1" ht="22.5" customHeight="1">
      <c r="A16" s="45">
        <f t="shared" si="2"/>
        <v>9</v>
      </c>
      <c r="B16" s="45" t="s">
        <v>67</v>
      </c>
      <c r="C16" s="45">
        <v>1</v>
      </c>
      <c r="D16" s="64"/>
      <c r="E16" s="113">
        <v>4556</v>
      </c>
      <c r="F16" s="45" t="s">
        <v>137</v>
      </c>
      <c r="G16" s="45" t="s">
        <v>138</v>
      </c>
      <c r="H16" s="64">
        <v>6.29</v>
      </c>
      <c r="I16" s="64">
        <v>185.41</v>
      </c>
      <c r="J16" s="64">
        <v>185.41</v>
      </c>
      <c r="K16" s="64">
        <v>170000</v>
      </c>
      <c r="L16" s="65" t="s">
        <v>366</v>
      </c>
      <c r="M16" s="65" t="s">
        <v>347</v>
      </c>
      <c r="N16" s="66" t="str">
        <f>VLOOKUP($B16,'Chia thầu'!$B$17:$M$433,12,0)</f>
        <v>NNP</v>
      </c>
      <c r="O16" s="71"/>
      <c r="P16" s="18"/>
      <c r="Q16" s="67"/>
      <c r="R16" s="30"/>
      <c r="S16" s="18"/>
      <c r="T16" s="54" t="s">
        <v>29</v>
      </c>
      <c r="U16" s="54" t="s">
        <v>53</v>
      </c>
      <c r="V16" s="55" t="s">
        <v>29</v>
      </c>
      <c r="W16" s="55" t="s">
        <v>29</v>
      </c>
      <c r="X16" s="55" t="s">
        <v>29</v>
      </c>
      <c r="Y16" s="115"/>
      <c r="Z16" s="41"/>
      <c r="AA16" s="47"/>
      <c r="AB16" s="50"/>
      <c r="AC16" s="39"/>
      <c r="AD16" s="39"/>
      <c r="AE16" s="39"/>
      <c r="AF16" s="40"/>
    </row>
    <row r="17" spans="1:32" s="19" customFormat="1" ht="22.5" customHeight="1">
      <c r="A17" s="45">
        <f t="shared" si="2"/>
        <v>10</v>
      </c>
      <c r="B17" s="45" t="s">
        <v>68</v>
      </c>
      <c r="C17" s="45">
        <v>1</v>
      </c>
      <c r="D17" s="64"/>
      <c r="E17" s="113">
        <v>4556</v>
      </c>
      <c r="F17" s="45" t="s">
        <v>137</v>
      </c>
      <c r="G17" s="45" t="s">
        <v>138</v>
      </c>
      <c r="H17" s="64">
        <v>6.29</v>
      </c>
      <c r="I17" s="64">
        <v>185.41</v>
      </c>
      <c r="J17" s="64">
        <v>185.41</v>
      </c>
      <c r="K17" s="64">
        <v>170000</v>
      </c>
      <c r="L17" s="65" t="s">
        <v>366</v>
      </c>
      <c r="M17" s="65" t="s">
        <v>347</v>
      </c>
      <c r="N17" s="66" t="str">
        <f>VLOOKUP($B17,'Chia thầu'!$B$17:$M$433,12,0)</f>
        <v>NTQ</v>
      </c>
      <c r="O17" s="71"/>
      <c r="P17" s="18"/>
      <c r="Q17" s="67"/>
      <c r="R17" s="30"/>
      <c r="S17" s="18"/>
      <c r="T17" s="54" t="s">
        <v>29</v>
      </c>
      <c r="U17" s="54" t="s">
        <v>53</v>
      </c>
      <c r="V17" s="55" t="s">
        <v>29</v>
      </c>
      <c r="W17" s="55" t="s">
        <v>29</v>
      </c>
      <c r="X17" s="55" t="s">
        <v>29</v>
      </c>
      <c r="Y17" s="115"/>
      <c r="Z17" s="41"/>
      <c r="AA17" s="47"/>
      <c r="AB17" s="50"/>
      <c r="AC17" s="39"/>
      <c r="AD17" s="39"/>
      <c r="AE17" s="39"/>
      <c r="AF17" s="40"/>
    </row>
    <row r="18" spans="1:32" s="19" customFormat="1" ht="30.75" customHeight="1">
      <c r="A18" s="45">
        <f t="shared" si="2"/>
        <v>11</v>
      </c>
      <c r="B18" s="45" t="s">
        <v>69</v>
      </c>
      <c r="C18" s="45">
        <v>1</v>
      </c>
      <c r="D18" s="64"/>
      <c r="E18" s="113">
        <v>2850</v>
      </c>
      <c r="F18" s="148" t="s">
        <v>363</v>
      </c>
      <c r="G18" s="45" t="s">
        <v>140</v>
      </c>
      <c r="H18" s="64">
        <v>4.0599999999999996</v>
      </c>
      <c r="I18" s="64">
        <v>99.9</v>
      </c>
      <c r="J18" s="64">
        <v>99.9</v>
      </c>
      <c r="K18" s="64">
        <v>170000</v>
      </c>
      <c r="L18" s="65" t="s">
        <v>365</v>
      </c>
      <c r="M18" s="65" t="s">
        <v>347</v>
      </c>
      <c r="N18" s="66" t="str">
        <f>VLOOKUP($B18,'Chia thầu'!$B$17:$M$433,12,0)</f>
        <v>NTQ</v>
      </c>
      <c r="O18" s="71"/>
      <c r="P18" s="18"/>
      <c r="Q18" s="67"/>
      <c r="R18" s="30"/>
      <c r="S18" s="18"/>
      <c r="T18" s="54" t="s">
        <v>29</v>
      </c>
      <c r="U18" s="54" t="s">
        <v>29</v>
      </c>
      <c r="V18" s="55" t="s">
        <v>29</v>
      </c>
      <c r="W18" s="55" t="s">
        <v>29</v>
      </c>
      <c r="X18" s="55" t="s">
        <v>29</v>
      </c>
      <c r="Y18" s="115"/>
      <c r="Z18" s="41"/>
      <c r="AA18" s="47"/>
      <c r="AB18" s="50"/>
      <c r="AC18" s="39"/>
      <c r="AD18" s="39"/>
      <c r="AE18" s="39"/>
      <c r="AF18" s="40"/>
    </row>
    <row r="19" spans="1:32" s="19" customFormat="1" ht="22.5" customHeight="1">
      <c r="A19" s="45">
        <f t="shared" si="2"/>
        <v>12</v>
      </c>
      <c r="B19" s="45" t="s">
        <v>70</v>
      </c>
      <c r="C19" s="45">
        <v>2</v>
      </c>
      <c r="D19" s="64"/>
      <c r="E19" s="113">
        <v>3856</v>
      </c>
      <c r="F19" s="45" t="s">
        <v>137</v>
      </c>
      <c r="G19" s="45" t="s">
        <v>138</v>
      </c>
      <c r="H19" s="64">
        <v>10.41</v>
      </c>
      <c r="I19" s="64">
        <v>154.37</v>
      </c>
      <c r="J19" s="64">
        <v>308.75</v>
      </c>
      <c r="K19" s="64">
        <v>170000</v>
      </c>
      <c r="L19" s="65" t="s">
        <v>366</v>
      </c>
      <c r="M19" s="65" t="s">
        <v>347</v>
      </c>
      <c r="N19" s="66" t="str">
        <f>VLOOKUP($B19,'Chia thầu'!$B$17:$M$433,12,0)</f>
        <v>DTD</v>
      </c>
      <c r="O19" s="71"/>
      <c r="P19" s="18"/>
      <c r="Q19" s="67"/>
      <c r="R19" s="30"/>
      <c r="S19" s="18"/>
      <c r="T19" s="54" t="s">
        <v>29</v>
      </c>
      <c r="U19" s="54" t="s">
        <v>53</v>
      </c>
      <c r="V19" s="55" t="s">
        <v>29</v>
      </c>
      <c r="W19" s="55" t="s">
        <v>53</v>
      </c>
      <c r="X19" s="55" t="s">
        <v>29</v>
      </c>
      <c r="Y19" s="115"/>
      <c r="Z19" s="41"/>
      <c r="AA19" s="47"/>
      <c r="AB19" s="50"/>
      <c r="AC19" s="39"/>
      <c r="AD19" s="39"/>
      <c r="AE19" s="39"/>
      <c r="AF19" s="40"/>
    </row>
    <row r="20" spans="1:32" s="19" customFormat="1" ht="22.5" customHeight="1">
      <c r="A20" s="45">
        <f t="shared" si="2"/>
        <v>13</v>
      </c>
      <c r="B20" s="45" t="s">
        <v>71</v>
      </c>
      <c r="C20" s="45">
        <v>5</v>
      </c>
      <c r="D20" s="64"/>
      <c r="E20" s="113">
        <v>1395</v>
      </c>
      <c r="F20" s="45" t="s">
        <v>141</v>
      </c>
      <c r="G20" s="45" t="s">
        <v>140</v>
      </c>
      <c r="H20" s="64">
        <v>6.07</v>
      </c>
      <c r="I20" s="64">
        <v>42.82</v>
      </c>
      <c r="J20" s="64">
        <v>214.09</v>
      </c>
      <c r="K20" s="64">
        <v>170000</v>
      </c>
      <c r="L20" s="65" t="s">
        <v>366</v>
      </c>
      <c r="M20" s="65" t="s">
        <v>347</v>
      </c>
      <c r="N20" s="66" t="str">
        <f>VLOOKUP($B20,'Chia thầu'!$B$17:$M$433,12,0)</f>
        <v>NNP</v>
      </c>
      <c r="O20" s="71"/>
      <c r="P20" s="18"/>
      <c r="Q20" s="67"/>
      <c r="R20" s="30"/>
      <c r="S20" s="18"/>
      <c r="T20" s="54" t="s">
        <v>29</v>
      </c>
      <c r="U20" s="54" t="s">
        <v>53</v>
      </c>
      <c r="V20" s="55" t="s">
        <v>29</v>
      </c>
      <c r="W20" s="55" t="s">
        <v>53</v>
      </c>
      <c r="X20" s="55" t="s">
        <v>29</v>
      </c>
      <c r="Y20" s="115"/>
      <c r="Z20" s="41"/>
      <c r="AA20" s="47"/>
      <c r="AB20" s="50"/>
      <c r="AC20" s="39"/>
      <c r="AD20" s="39"/>
      <c r="AE20" s="39"/>
      <c r="AF20" s="40"/>
    </row>
    <row r="21" spans="1:32" s="19" customFormat="1" ht="30.75" customHeight="1">
      <c r="A21" s="45">
        <f t="shared" si="2"/>
        <v>14</v>
      </c>
      <c r="B21" s="45" t="s">
        <v>72</v>
      </c>
      <c r="C21" s="45">
        <v>4</v>
      </c>
      <c r="D21" s="64"/>
      <c r="E21" s="113">
        <v>3050</v>
      </c>
      <c r="F21" s="148" t="s">
        <v>363</v>
      </c>
      <c r="G21" s="45" t="s">
        <v>140</v>
      </c>
      <c r="H21" s="64">
        <v>17.2</v>
      </c>
      <c r="I21" s="64">
        <v>105.44</v>
      </c>
      <c r="J21" s="64">
        <v>421.76</v>
      </c>
      <c r="K21" s="64">
        <v>170000</v>
      </c>
      <c r="L21" s="65" t="s">
        <v>365</v>
      </c>
      <c r="M21" s="65" t="s">
        <v>347</v>
      </c>
      <c r="N21" s="66" t="str">
        <f>VLOOKUP($B21,'Chia thầu'!$B$17:$M$433,12,0)</f>
        <v>NNP</v>
      </c>
      <c r="O21" s="71"/>
      <c r="P21" s="18"/>
      <c r="Q21" s="67"/>
      <c r="R21" s="30"/>
      <c r="S21" s="18"/>
      <c r="T21" s="54" t="s">
        <v>29</v>
      </c>
      <c r="U21" s="54" t="s">
        <v>29</v>
      </c>
      <c r="V21" s="55" t="s">
        <v>29</v>
      </c>
      <c r="W21" s="55" t="s">
        <v>29</v>
      </c>
      <c r="X21" s="55" t="s">
        <v>29</v>
      </c>
      <c r="Y21" s="115"/>
      <c r="Z21" s="41"/>
      <c r="AA21" s="47"/>
      <c r="AB21" s="50"/>
      <c r="AC21" s="39"/>
      <c r="AD21" s="39"/>
      <c r="AE21" s="39"/>
      <c r="AF21" s="40"/>
    </row>
    <row r="22" spans="1:32" s="19" customFormat="1" ht="30.75" customHeight="1">
      <c r="A22" s="45">
        <f t="shared" si="2"/>
        <v>15</v>
      </c>
      <c r="B22" s="45" t="s">
        <v>73</v>
      </c>
      <c r="C22" s="45">
        <v>4</v>
      </c>
      <c r="D22" s="64"/>
      <c r="E22" s="113">
        <v>2850</v>
      </c>
      <c r="F22" s="148" t="s">
        <v>363</v>
      </c>
      <c r="G22" s="45" t="s">
        <v>140</v>
      </c>
      <c r="H22" s="64">
        <v>16.25</v>
      </c>
      <c r="I22" s="64">
        <v>99.9</v>
      </c>
      <c r="J22" s="64">
        <v>399.61</v>
      </c>
      <c r="K22" s="64">
        <v>170000</v>
      </c>
      <c r="L22" s="65" t="s">
        <v>365</v>
      </c>
      <c r="M22" s="65" t="s">
        <v>347</v>
      </c>
      <c r="N22" s="66" t="str">
        <f>VLOOKUP($B22,'Chia thầu'!$B$17:$M$433,12,0)</f>
        <v>DTD</v>
      </c>
      <c r="O22" s="71"/>
      <c r="P22" s="18"/>
      <c r="Q22" s="67"/>
      <c r="R22" s="30"/>
      <c r="S22" s="18"/>
      <c r="T22" s="54" t="s">
        <v>29</v>
      </c>
      <c r="U22" s="54" t="s">
        <v>29</v>
      </c>
      <c r="V22" s="55" t="s">
        <v>29</v>
      </c>
      <c r="W22" s="55" t="s">
        <v>29</v>
      </c>
      <c r="X22" s="55" t="s">
        <v>29</v>
      </c>
      <c r="Y22" s="115"/>
      <c r="Z22" s="41"/>
      <c r="AA22" s="47"/>
      <c r="AB22" s="50"/>
      <c r="AC22" s="39"/>
      <c r="AD22" s="39"/>
      <c r="AE22" s="39"/>
      <c r="AF22" s="40"/>
    </row>
    <row r="23" spans="1:32" s="19" customFormat="1" ht="22.5" customHeight="1">
      <c r="A23" s="45">
        <f t="shared" si="2"/>
        <v>16</v>
      </c>
      <c r="B23" s="45" t="s">
        <v>74</v>
      </c>
      <c r="C23" s="45">
        <v>2</v>
      </c>
      <c r="D23" s="64"/>
      <c r="E23" s="113">
        <v>3856</v>
      </c>
      <c r="F23" s="45" t="s">
        <v>141</v>
      </c>
      <c r="G23" s="45" t="s">
        <v>140</v>
      </c>
      <c r="H23" s="64">
        <v>6.71</v>
      </c>
      <c r="I23" s="64">
        <v>118.35</v>
      </c>
      <c r="J23" s="64">
        <v>236.71</v>
      </c>
      <c r="K23" s="64">
        <v>170000</v>
      </c>
      <c r="L23" s="65" t="s">
        <v>366</v>
      </c>
      <c r="M23" s="65" t="s">
        <v>347</v>
      </c>
      <c r="N23" s="66" t="str">
        <f>VLOOKUP($B23,'Chia thầu'!$B$17:$M$433,12,0)</f>
        <v>DTD</v>
      </c>
      <c r="O23" s="71"/>
      <c r="P23" s="18"/>
      <c r="Q23" s="67"/>
      <c r="R23" s="30"/>
      <c r="S23" s="18"/>
      <c r="T23" s="54" t="s">
        <v>29</v>
      </c>
      <c r="U23" s="54" t="s">
        <v>53</v>
      </c>
      <c r="V23" s="55" t="s">
        <v>29</v>
      </c>
      <c r="W23" s="55" t="s">
        <v>53</v>
      </c>
      <c r="X23" s="55" t="s">
        <v>29</v>
      </c>
      <c r="Y23" s="115"/>
      <c r="Z23" s="41"/>
      <c r="AA23" s="47"/>
      <c r="AB23" s="50"/>
      <c r="AC23" s="39"/>
      <c r="AD23" s="39"/>
      <c r="AE23" s="39"/>
      <c r="AF23" s="40"/>
    </row>
    <row r="24" spans="1:32" s="19" customFormat="1" ht="30.75" customHeight="1">
      <c r="A24" s="45">
        <f t="shared" si="2"/>
        <v>17</v>
      </c>
      <c r="B24" s="45" t="s">
        <v>75</v>
      </c>
      <c r="C24" s="45">
        <v>1</v>
      </c>
      <c r="D24" s="64"/>
      <c r="E24" s="113">
        <v>2850</v>
      </c>
      <c r="F24" s="148" t="s">
        <v>363</v>
      </c>
      <c r="G24" s="45" t="s">
        <v>140</v>
      </c>
      <c r="H24" s="64">
        <v>3.81</v>
      </c>
      <c r="I24" s="64">
        <v>92.76</v>
      </c>
      <c r="J24" s="64">
        <v>92.76</v>
      </c>
      <c r="K24" s="64">
        <v>170000</v>
      </c>
      <c r="L24" s="65" t="s">
        <v>365</v>
      </c>
      <c r="M24" s="65" t="s">
        <v>347</v>
      </c>
      <c r="N24" s="66" t="str">
        <f>VLOOKUP($B24,'Chia thầu'!$B$17:$M$433,12,0)</f>
        <v>NTQ</v>
      </c>
      <c r="O24" s="71"/>
      <c r="P24" s="18"/>
      <c r="Q24" s="67"/>
      <c r="R24" s="30"/>
      <c r="S24" s="18"/>
      <c r="T24" s="54" t="s">
        <v>29</v>
      </c>
      <c r="U24" s="54" t="s">
        <v>29</v>
      </c>
      <c r="V24" s="55" t="s">
        <v>29</v>
      </c>
      <c r="W24" s="55" t="s">
        <v>29</v>
      </c>
      <c r="X24" s="55" t="s">
        <v>29</v>
      </c>
      <c r="Y24" s="115"/>
      <c r="Z24" s="41"/>
      <c r="AA24" s="47"/>
      <c r="AB24" s="50"/>
      <c r="AC24" s="39"/>
      <c r="AD24" s="39"/>
      <c r="AE24" s="39"/>
      <c r="AF24" s="40"/>
    </row>
    <row r="25" spans="1:32" s="19" customFormat="1" ht="22.5" customHeight="1">
      <c r="A25" s="45">
        <f t="shared" si="2"/>
        <v>18</v>
      </c>
      <c r="B25" s="45" t="s">
        <v>76</v>
      </c>
      <c r="C25" s="45">
        <v>1</v>
      </c>
      <c r="D25" s="64"/>
      <c r="E25" s="113">
        <v>3830</v>
      </c>
      <c r="F25" s="45" t="s">
        <v>141</v>
      </c>
      <c r="G25" s="45" t="s">
        <v>140</v>
      </c>
      <c r="H25" s="64">
        <v>5.43</v>
      </c>
      <c r="I25" s="64">
        <v>159.4</v>
      </c>
      <c r="J25" s="64">
        <v>159.4</v>
      </c>
      <c r="K25" s="64">
        <v>170000</v>
      </c>
      <c r="L25" s="65" t="s">
        <v>365</v>
      </c>
      <c r="M25" s="65" t="s">
        <v>348</v>
      </c>
      <c r="N25" s="66" t="s">
        <v>57</v>
      </c>
      <c r="O25" s="71"/>
      <c r="P25" s="18"/>
      <c r="Q25" s="67"/>
      <c r="R25" s="30"/>
      <c r="S25" s="18"/>
      <c r="T25" s="54" t="s">
        <v>29</v>
      </c>
      <c r="U25" s="54" t="s">
        <v>53</v>
      </c>
      <c r="V25" s="55" t="s">
        <v>29</v>
      </c>
      <c r="W25" s="55" t="s">
        <v>29</v>
      </c>
      <c r="X25" s="55" t="s">
        <v>29</v>
      </c>
      <c r="Y25" s="115"/>
      <c r="Z25" s="41"/>
      <c r="AA25" s="47"/>
      <c r="AB25" s="50"/>
      <c r="AC25" s="39"/>
      <c r="AD25" s="39"/>
      <c r="AE25" s="39"/>
      <c r="AF25" s="40"/>
    </row>
    <row r="26" spans="1:32" s="19" customFormat="1" ht="22.5" customHeight="1">
      <c r="A26" s="45">
        <f t="shared" si="2"/>
        <v>19</v>
      </c>
      <c r="B26" s="45" t="s">
        <v>77</v>
      </c>
      <c r="C26" s="45">
        <v>1</v>
      </c>
      <c r="D26" s="64"/>
      <c r="E26" s="113">
        <v>2111</v>
      </c>
      <c r="F26" s="45" t="s">
        <v>141</v>
      </c>
      <c r="G26" s="45" t="s">
        <v>140</v>
      </c>
      <c r="H26" s="64">
        <v>5.37</v>
      </c>
      <c r="I26" s="64">
        <v>158.13999999999999</v>
      </c>
      <c r="J26" s="64">
        <v>158.13999999999999</v>
      </c>
      <c r="K26" s="64">
        <v>170000</v>
      </c>
      <c r="L26" s="65" t="s">
        <v>365</v>
      </c>
      <c r="M26" s="65" t="s">
        <v>348</v>
      </c>
      <c r="N26" s="66" t="s">
        <v>57</v>
      </c>
      <c r="O26" s="71"/>
      <c r="P26" s="18"/>
      <c r="Q26" s="67"/>
      <c r="R26" s="30"/>
      <c r="S26" s="18"/>
      <c r="T26" s="54" t="s">
        <v>29</v>
      </c>
      <c r="U26" s="54" t="s">
        <v>53</v>
      </c>
      <c r="V26" s="55" t="s">
        <v>29</v>
      </c>
      <c r="W26" s="55" t="s">
        <v>29</v>
      </c>
      <c r="X26" s="55" t="s">
        <v>29</v>
      </c>
      <c r="Y26" s="115"/>
      <c r="Z26" s="41"/>
      <c r="AA26" s="47"/>
      <c r="AB26" s="50"/>
      <c r="AC26" s="39"/>
      <c r="AD26" s="39"/>
      <c r="AE26" s="39"/>
      <c r="AF26" s="40"/>
    </row>
    <row r="27" spans="1:32" s="19" customFormat="1" ht="30.75" customHeight="1">
      <c r="A27" s="45">
        <f t="shared" si="2"/>
        <v>20</v>
      </c>
      <c r="B27" s="45" t="s">
        <v>78</v>
      </c>
      <c r="C27" s="45">
        <v>1</v>
      </c>
      <c r="D27" s="64"/>
      <c r="E27" s="113">
        <v>2650</v>
      </c>
      <c r="F27" s="148" t="s">
        <v>363</v>
      </c>
      <c r="G27" s="45" t="s">
        <v>140</v>
      </c>
      <c r="H27" s="64">
        <v>3.78</v>
      </c>
      <c r="I27" s="64">
        <v>93.43</v>
      </c>
      <c r="J27" s="64">
        <v>93.43</v>
      </c>
      <c r="K27" s="64">
        <v>170000</v>
      </c>
      <c r="L27" s="65" t="s">
        <v>365</v>
      </c>
      <c r="M27" s="65" t="s">
        <v>347</v>
      </c>
      <c r="N27" s="66" t="str">
        <f>VLOOKUP($B27,'Chia thầu'!$B$17:$M$433,12,0)</f>
        <v>SB</v>
      </c>
      <c r="O27" s="71"/>
      <c r="P27" s="18"/>
      <c r="Q27" s="67"/>
      <c r="R27" s="30"/>
      <c r="S27" s="18"/>
      <c r="T27" s="54" t="s">
        <v>29</v>
      </c>
      <c r="U27" s="54" t="s">
        <v>29</v>
      </c>
      <c r="V27" s="55" t="s">
        <v>29</v>
      </c>
      <c r="W27" s="55" t="s">
        <v>29</v>
      </c>
      <c r="X27" s="55" t="s">
        <v>29</v>
      </c>
      <c r="Y27" s="115"/>
      <c r="Z27" s="41"/>
      <c r="AA27" s="47"/>
      <c r="AB27" s="50"/>
      <c r="AC27" s="39"/>
      <c r="AD27" s="39"/>
      <c r="AE27" s="39"/>
      <c r="AF27" s="40"/>
    </row>
    <row r="28" spans="1:32" s="19" customFormat="1" ht="30.75" customHeight="1">
      <c r="A28" s="45">
        <f t="shared" si="2"/>
        <v>21</v>
      </c>
      <c r="B28" s="45" t="s">
        <v>79</v>
      </c>
      <c r="C28" s="45">
        <v>1</v>
      </c>
      <c r="D28" s="64"/>
      <c r="E28" s="113">
        <v>2650</v>
      </c>
      <c r="F28" s="148" t="s">
        <v>363</v>
      </c>
      <c r="G28" s="45" t="s">
        <v>140</v>
      </c>
      <c r="H28" s="64">
        <v>3.53</v>
      </c>
      <c r="I28" s="64">
        <v>86.29</v>
      </c>
      <c r="J28" s="64">
        <v>86.29</v>
      </c>
      <c r="K28" s="64">
        <v>170000</v>
      </c>
      <c r="L28" s="65" t="s">
        <v>365</v>
      </c>
      <c r="M28" s="65" t="s">
        <v>347</v>
      </c>
      <c r="N28" s="66" t="str">
        <f>VLOOKUP($B28,'Chia thầu'!$B$17:$M$433,12,0)</f>
        <v>SB</v>
      </c>
      <c r="O28" s="71"/>
      <c r="P28" s="18"/>
      <c r="Q28" s="67"/>
      <c r="R28" s="30"/>
      <c r="S28" s="18"/>
      <c r="T28" s="54" t="s">
        <v>29</v>
      </c>
      <c r="U28" s="54" t="s">
        <v>29</v>
      </c>
      <c r="V28" s="55" t="s">
        <v>29</v>
      </c>
      <c r="W28" s="55" t="s">
        <v>29</v>
      </c>
      <c r="X28" s="55" t="s">
        <v>29</v>
      </c>
      <c r="Y28" s="115"/>
      <c r="Z28" s="41"/>
      <c r="AA28" s="47"/>
      <c r="AB28" s="50"/>
      <c r="AC28" s="39"/>
      <c r="AD28" s="39"/>
      <c r="AE28" s="39"/>
      <c r="AF28" s="40"/>
    </row>
    <row r="29" spans="1:32" s="19" customFormat="1" ht="22.5" customHeight="1">
      <c r="A29" s="45">
        <f t="shared" si="2"/>
        <v>22</v>
      </c>
      <c r="B29" s="45" t="s">
        <v>80</v>
      </c>
      <c r="C29" s="45">
        <v>1</v>
      </c>
      <c r="D29" s="64"/>
      <c r="E29" s="113">
        <v>4482</v>
      </c>
      <c r="F29" s="45" t="s">
        <v>141</v>
      </c>
      <c r="G29" s="45" t="s">
        <v>140</v>
      </c>
      <c r="H29" s="64">
        <v>5.54</v>
      </c>
      <c r="I29" s="64">
        <v>164.57</v>
      </c>
      <c r="J29" s="64">
        <v>164.57</v>
      </c>
      <c r="K29" s="64">
        <v>170000</v>
      </c>
      <c r="L29" s="65" t="s">
        <v>365</v>
      </c>
      <c r="M29" s="65" t="s">
        <v>348</v>
      </c>
      <c r="N29" s="66" t="s">
        <v>57</v>
      </c>
      <c r="O29" s="71"/>
      <c r="P29" s="18"/>
      <c r="Q29" s="67"/>
      <c r="R29" s="30"/>
      <c r="S29" s="18"/>
      <c r="T29" s="54" t="s">
        <v>29</v>
      </c>
      <c r="U29" s="54" t="s">
        <v>53</v>
      </c>
      <c r="V29" s="55" t="s">
        <v>29</v>
      </c>
      <c r="W29" s="55" t="s">
        <v>29</v>
      </c>
      <c r="X29" s="55" t="s">
        <v>29</v>
      </c>
      <c r="Y29" s="115"/>
      <c r="Z29" s="41"/>
      <c r="AA29" s="47"/>
      <c r="AB29" s="50"/>
      <c r="AC29" s="39"/>
      <c r="AD29" s="39"/>
      <c r="AE29" s="39"/>
      <c r="AF29" s="40"/>
    </row>
    <row r="30" spans="1:32" s="19" customFormat="1" ht="22.5" customHeight="1">
      <c r="A30" s="45">
        <f t="shared" si="2"/>
        <v>23</v>
      </c>
      <c r="B30" s="45" t="s">
        <v>81</v>
      </c>
      <c r="C30" s="45">
        <v>1</v>
      </c>
      <c r="D30" s="64"/>
      <c r="E30" s="113">
        <v>4658</v>
      </c>
      <c r="F30" s="45" t="s">
        <v>141</v>
      </c>
      <c r="G30" s="45" t="s">
        <v>140</v>
      </c>
      <c r="H30" s="64">
        <v>5.71</v>
      </c>
      <c r="I30" s="64">
        <v>170.71</v>
      </c>
      <c r="J30" s="64">
        <v>170.71</v>
      </c>
      <c r="K30" s="64">
        <v>170000</v>
      </c>
      <c r="L30" s="65" t="s">
        <v>365</v>
      </c>
      <c r="M30" s="65" t="s">
        <v>348</v>
      </c>
      <c r="N30" s="66" t="s">
        <v>57</v>
      </c>
      <c r="O30" s="71"/>
      <c r="P30" s="18"/>
      <c r="Q30" s="67"/>
      <c r="R30" s="30"/>
      <c r="S30" s="18"/>
      <c r="T30" s="54" t="s">
        <v>29</v>
      </c>
      <c r="U30" s="54" t="s">
        <v>53</v>
      </c>
      <c r="V30" s="55" t="s">
        <v>29</v>
      </c>
      <c r="W30" s="55" t="s">
        <v>29</v>
      </c>
      <c r="X30" s="55" t="s">
        <v>29</v>
      </c>
      <c r="Y30" s="115"/>
      <c r="Z30" s="41"/>
      <c r="AA30" s="47"/>
      <c r="AB30" s="50"/>
      <c r="AC30" s="39"/>
      <c r="AD30" s="39"/>
      <c r="AE30" s="39"/>
      <c r="AF30" s="40"/>
    </row>
    <row r="31" spans="1:32" s="19" customFormat="1" ht="22.5" customHeight="1">
      <c r="A31" s="45">
        <f t="shared" si="2"/>
        <v>24</v>
      </c>
      <c r="B31" s="45" t="s">
        <v>82</v>
      </c>
      <c r="C31" s="45">
        <v>1</v>
      </c>
      <c r="D31" s="64"/>
      <c r="E31" s="113">
        <v>1789</v>
      </c>
      <c r="F31" s="45" t="s">
        <v>141</v>
      </c>
      <c r="G31" s="45" t="s">
        <v>140</v>
      </c>
      <c r="H31" s="64">
        <v>1.56</v>
      </c>
      <c r="I31" s="64">
        <v>54.68</v>
      </c>
      <c r="J31" s="64">
        <v>54.68</v>
      </c>
      <c r="K31" s="64">
        <v>170000</v>
      </c>
      <c r="L31" s="65" t="s">
        <v>366</v>
      </c>
      <c r="M31" s="65" t="s">
        <v>347</v>
      </c>
      <c r="N31" s="66" t="str">
        <f>VLOOKUP($B31,'Chia thầu'!$B$17:$M$433,12,0)</f>
        <v>SB</v>
      </c>
      <c r="O31" s="71"/>
      <c r="P31" s="18"/>
      <c r="Q31" s="67"/>
      <c r="R31" s="30"/>
      <c r="S31" s="18"/>
      <c r="T31" s="54" t="s">
        <v>29</v>
      </c>
      <c r="U31" s="54" t="s">
        <v>53</v>
      </c>
      <c r="V31" s="55" t="s">
        <v>29</v>
      </c>
      <c r="W31" s="55" t="s">
        <v>53</v>
      </c>
      <c r="X31" s="55" t="s">
        <v>29</v>
      </c>
      <c r="Y31" s="115"/>
      <c r="Z31" s="41"/>
      <c r="AA31" s="47"/>
      <c r="AB31" s="50"/>
      <c r="AC31" s="39"/>
      <c r="AD31" s="39"/>
      <c r="AE31" s="39"/>
      <c r="AF31" s="40"/>
    </row>
    <row r="32" spans="1:32" s="19" customFormat="1" ht="22.5" customHeight="1">
      <c r="A32" s="45">
        <f t="shared" si="2"/>
        <v>25</v>
      </c>
      <c r="B32" s="45" t="s">
        <v>83</v>
      </c>
      <c r="C32" s="45">
        <v>1</v>
      </c>
      <c r="D32" s="64"/>
      <c r="E32" s="113">
        <v>1814</v>
      </c>
      <c r="F32" s="45" t="s">
        <v>141</v>
      </c>
      <c r="G32" s="45" t="s">
        <v>140</v>
      </c>
      <c r="H32" s="64">
        <v>1.58</v>
      </c>
      <c r="I32" s="64">
        <v>55.44</v>
      </c>
      <c r="J32" s="64">
        <v>55.44</v>
      </c>
      <c r="K32" s="64">
        <v>170000</v>
      </c>
      <c r="L32" s="65" t="s">
        <v>366</v>
      </c>
      <c r="M32" s="65" t="s">
        <v>347</v>
      </c>
      <c r="N32" s="66" t="str">
        <f>VLOOKUP($B32,'Chia thầu'!$B$17:$M$433,12,0)</f>
        <v>NTQ</v>
      </c>
      <c r="O32" s="71"/>
      <c r="P32" s="18"/>
      <c r="Q32" s="67"/>
      <c r="R32" s="30"/>
      <c r="S32" s="18"/>
      <c r="T32" s="54" t="s">
        <v>29</v>
      </c>
      <c r="U32" s="54" t="s">
        <v>53</v>
      </c>
      <c r="V32" s="55" t="s">
        <v>29</v>
      </c>
      <c r="W32" s="55" t="s">
        <v>53</v>
      </c>
      <c r="X32" s="55" t="s">
        <v>29</v>
      </c>
      <c r="Y32" s="115"/>
      <c r="Z32" s="41"/>
      <c r="AA32" s="47"/>
      <c r="AB32" s="50"/>
      <c r="AC32" s="39"/>
      <c r="AD32" s="39"/>
      <c r="AE32" s="39"/>
      <c r="AF32" s="40"/>
    </row>
    <row r="33" spans="1:32" s="19" customFormat="1" ht="22.5" customHeight="1">
      <c r="A33" s="45">
        <f t="shared" si="2"/>
        <v>26</v>
      </c>
      <c r="B33" s="45" t="s">
        <v>84</v>
      </c>
      <c r="C33" s="45">
        <v>2</v>
      </c>
      <c r="D33" s="64"/>
      <c r="E33" s="113">
        <v>3241</v>
      </c>
      <c r="F33" s="45" t="s">
        <v>141</v>
      </c>
      <c r="G33" s="45" t="s">
        <v>140</v>
      </c>
      <c r="H33" s="64">
        <v>5.64</v>
      </c>
      <c r="I33" s="64">
        <v>99.48</v>
      </c>
      <c r="J33" s="64">
        <v>198.96</v>
      </c>
      <c r="K33" s="64">
        <v>170000</v>
      </c>
      <c r="L33" s="65" t="s">
        <v>366</v>
      </c>
      <c r="M33" s="65" t="s">
        <v>347</v>
      </c>
      <c r="N33" s="66" t="str">
        <f>VLOOKUP($B33,'Chia thầu'!$B$17:$M$433,12,0)</f>
        <v>SB</v>
      </c>
      <c r="O33" s="71"/>
      <c r="P33" s="18"/>
      <c r="Q33" s="67"/>
      <c r="R33" s="30"/>
      <c r="S33" s="18"/>
      <c r="T33" s="54" t="s">
        <v>29</v>
      </c>
      <c r="U33" s="54" t="s">
        <v>53</v>
      </c>
      <c r="V33" s="55" t="s">
        <v>29</v>
      </c>
      <c r="W33" s="55" t="s">
        <v>53</v>
      </c>
      <c r="X33" s="55" t="s">
        <v>29</v>
      </c>
      <c r="Y33" s="115"/>
      <c r="Z33" s="41"/>
      <c r="AA33" s="47"/>
      <c r="AB33" s="50"/>
      <c r="AC33" s="39"/>
      <c r="AD33" s="39"/>
      <c r="AE33" s="39"/>
      <c r="AF33" s="40"/>
    </row>
    <row r="34" spans="1:32" s="19" customFormat="1" ht="22.5" customHeight="1">
      <c r="A34" s="45">
        <f t="shared" si="2"/>
        <v>27</v>
      </c>
      <c r="B34" s="45" t="s">
        <v>85</v>
      </c>
      <c r="C34" s="45">
        <v>2</v>
      </c>
      <c r="D34" s="64"/>
      <c r="E34" s="113">
        <v>3856</v>
      </c>
      <c r="F34" s="45" t="s">
        <v>141</v>
      </c>
      <c r="G34" s="45" t="s">
        <v>140</v>
      </c>
      <c r="H34" s="64">
        <v>6.71</v>
      </c>
      <c r="I34" s="64">
        <v>118.35</v>
      </c>
      <c r="J34" s="64">
        <v>236.71</v>
      </c>
      <c r="K34" s="64">
        <v>170000</v>
      </c>
      <c r="L34" s="65" t="s">
        <v>366</v>
      </c>
      <c r="M34" s="65" t="s">
        <v>347</v>
      </c>
      <c r="N34" s="66" t="str">
        <f>VLOOKUP($B34,'Chia thầu'!$B$17:$M$433,12,0)</f>
        <v>SB</v>
      </c>
      <c r="O34" s="71"/>
      <c r="P34" s="18"/>
      <c r="Q34" s="67"/>
      <c r="R34" s="30"/>
      <c r="S34" s="18"/>
      <c r="T34" s="54" t="s">
        <v>29</v>
      </c>
      <c r="U34" s="54" t="s">
        <v>53</v>
      </c>
      <c r="V34" s="55" t="s">
        <v>29</v>
      </c>
      <c r="W34" s="55" t="s">
        <v>53</v>
      </c>
      <c r="X34" s="55" t="s">
        <v>29</v>
      </c>
      <c r="Y34" s="115"/>
      <c r="Z34" s="41"/>
      <c r="AA34" s="47"/>
      <c r="AB34" s="50"/>
      <c r="AC34" s="39"/>
      <c r="AD34" s="39"/>
      <c r="AE34" s="39"/>
      <c r="AF34" s="40"/>
    </row>
    <row r="35" spans="1:32" s="19" customFormat="1" ht="22.5" customHeight="1">
      <c r="A35" s="45">
        <f t="shared" si="2"/>
        <v>28</v>
      </c>
      <c r="B35" s="45" t="s">
        <v>86</v>
      </c>
      <c r="C35" s="45">
        <v>4</v>
      </c>
      <c r="D35" s="64"/>
      <c r="E35" s="113">
        <v>3241</v>
      </c>
      <c r="F35" s="45" t="s">
        <v>141</v>
      </c>
      <c r="G35" s="45" t="s">
        <v>140</v>
      </c>
      <c r="H35" s="64">
        <v>11.28</v>
      </c>
      <c r="I35" s="64">
        <v>99.48</v>
      </c>
      <c r="J35" s="64">
        <v>397.91</v>
      </c>
      <c r="K35" s="64">
        <v>170000</v>
      </c>
      <c r="L35" s="65" t="s">
        <v>366</v>
      </c>
      <c r="M35" s="65" t="s">
        <v>347</v>
      </c>
      <c r="N35" s="66" t="str">
        <f>VLOOKUP($B35,'Chia thầu'!$B$17:$M$433,12,0)</f>
        <v>NNP</v>
      </c>
      <c r="O35" s="71"/>
      <c r="P35" s="18"/>
      <c r="Q35" s="67"/>
      <c r="R35" s="30"/>
      <c r="S35" s="18"/>
      <c r="T35" s="54" t="s">
        <v>29</v>
      </c>
      <c r="U35" s="54" t="s">
        <v>53</v>
      </c>
      <c r="V35" s="55" t="s">
        <v>29</v>
      </c>
      <c r="W35" s="55" t="s">
        <v>53</v>
      </c>
      <c r="X35" s="55" t="s">
        <v>29</v>
      </c>
      <c r="Y35" s="115"/>
      <c r="Z35" s="41"/>
      <c r="AA35" s="47"/>
      <c r="AB35" s="50"/>
      <c r="AC35" s="39"/>
      <c r="AD35" s="39"/>
      <c r="AE35" s="39"/>
      <c r="AF35" s="40"/>
    </row>
    <row r="36" spans="1:32" s="19" customFormat="1" ht="22.5" customHeight="1">
      <c r="A36" s="45">
        <f t="shared" si="2"/>
        <v>29</v>
      </c>
      <c r="B36" s="45" t="s">
        <v>87</v>
      </c>
      <c r="C36" s="45">
        <v>2</v>
      </c>
      <c r="D36" s="64"/>
      <c r="E36" s="113">
        <v>3246</v>
      </c>
      <c r="F36" s="45" t="s">
        <v>141</v>
      </c>
      <c r="G36" s="45" t="s">
        <v>140</v>
      </c>
      <c r="H36" s="64">
        <v>5.65</v>
      </c>
      <c r="I36" s="64">
        <v>99.63</v>
      </c>
      <c r="J36" s="64">
        <v>199.26</v>
      </c>
      <c r="K36" s="64">
        <v>170000</v>
      </c>
      <c r="L36" s="65" t="s">
        <v>366</v>
      </c>
      <c r="M36" s="65" t="s">
        <v>347</v>
      </c>
      <c r="N36" s="66" t="str">
        <f>VLOOKUP($B36,'Chia thầu'!$B$17:$M$433,12,0)</f>
        <v>SB</v>
      </c>
      <c r="O36" s="71"/>
      <c r="P36" s="18"/>
      <c r="Q36" s="67"/>
      <c r="R36" s="30"/>
      <c r="S36" s="18"/>
      <c r="T36" s="54" t="s">
        <v>29</v>
      </c>
      <c r="U36" s="54" t="s">
        <v>53</v>
      </c>
      <c r="V36" s="55" t="s">
        <v>29</v>
      </c>
      <c r="W36" s="55" t="s">
        <v>53</v>
      </c>
      <c r="X36" s="55" t="s">
        <v>29</v>
      </c>
      <c r="Y36" s="115"/>
      <c r="Z36" s="41"/>
      <c r="AA36" s="47"/>
      <c r="AB36" s="50"/>
      <c r="AC36" s="39"/>
      <c r="AD36" s="39"/>
      <c r="AE36" s="39"/>
      <c r="AF36" s="40"/>
    </row>
    <row r="37" spans="1:32" s="19" customFormat="1" ht="22.5" customHeight="1">
      <c r="A37" s="45">
        <f t="shared" si="2"/>
        <v>30</v>
      </c>
      <c r="B37" s="45" t="s">
        <v>88</v>
      </c>
      <c r="C37" s="45">
        <v>5</v>
      </c>
      <c r="D37" s="64"/>
      <c r="E37" s="113">
        <v>1230</v>
      </c>
      <c r="F37" s="45" t="s">
        <v>141</v>
      </c>
      <c r="G37" s="45" t="s">
        <v>140</v>
      </c>
      <c r="H37" s="64">
        <v>5.35</v>
      </c>
      <c r="I37" s="64">
        <v>37.75</v>
      </c>
      <c r="J37" s="64">
        <v>188.77</v>
      </c>
      <c r="K37" s="64">
        <v>170000</v>
      </c>
      <c r="L37" s="65" t="s">
        <v>366</v>
      </c>
      <c r="M37" s="65" t="s">
        <v>347</v>
      </c>
      <c r="N37" s="66" t="str">
        <f>VLOOKUP($B37,'Chia thầu'!$B$17:$M$433,12,0)</f>
        <v>DTD</v>
      </c>
      <c r="O37" s="71"/>
      <c r="P37" s="18"/>
      <c r="Q37" s="67"/>
      <c r="R37" s="30"/>
      <c r="S37" s="18"/>
      <c r="T37" s="54" t="s">
        <v>29</v>
      </c>
      <c r="U37" s="54" t="s">
        <v>53</v>
      </c>
      <c r="V37" s="55" t="s">
        <v>29</v>
      </c>
      <c r="W37" s="55" t="s">
        <v>53</v>
      </c>
      <c r="X37" s="55" t="s">
        <v>29</v>
      </c>
      <c r="Y37" s="115"/>
      <c r="Z37" s="41"/>
      <c r="AA37" s="47"/>
      <c r="AB37" s="50"/>
      <c r="AC37" s="39"/>
      <c r="AD37" s="39"/>
      <c r="AE37" s="39"/>
      <c r="AF37" s="40"/>
    </row>
    <row r="38" spans="1:32" s="19" customFormat="1" ht="22.5" customHeight="1">
      <c r="A38" s="45">
        <f t="shared" si="2"/>
        <v>31</v>
      </c>
      <c r="B38" s="45" t="s">
        <v>89</v>
      </c>
      <c r="C38" s="45">
        <v>2</v>
      </c>
      <c r="D38" s="64"/>
      <c r="E38" s="113">
        <v>3920</v>
      </c>
      <c r="F38" s="45" t="s">
        <v>141</v>
      </c>
      <c r="G38" s="45" t="s">
        <v>140</v>
      </c>
      <c r="H38" s="64">
        <v>11.27</v>
      </c>
      <c r="I38" s="64">
        <v>167.13</v>
      </c>
      <c r="J38" s="64">
        <v>334.26</v>
      </c>
      <c r="K38" s="64">
        <v>170000</v>
      </c>
      <c r="L38" s="65" t="s">
        <v>365</v>
      </c>
      <c r="M38" s="65" t="s">
        <v>348</v>
      </c>
      <c r="N38" s="66" t="s">
        <v>57</v>
      </c>
      <c r="O38" s="71"/>
      <c r="P38" s="18"/>
      <c r="Q38" s="67"/>
      <c r="R38" s="30"/>
      <c r="S38" s="18"/>
      <c r="T38" s="54" t="s">
        <v>29</v>
      </c>
      <c r="U38" s="54" t="s">
        <v>53</v>
      </c>
      <c r="V38" s="55" t="s">
        <v>29</v>
      </c>
      <c r="W38" s="55" t="s">
        <v>29</v>
      </c>
      <c r="X38" s="55" t="s">
        <v>29</v>
      </c>
      <c r="Y38" s="115"/>
      <c r="Z38" s="41"/>
      <c r="AA38" s="47"/>
      <c r="AB38" s="50"/>
      <c r="AC38" s="39"/>
      <c r="AD38" s="39"/>
      <c r="AE38" s="39"/>
      <c r="AF38" s="40"/>
    </row>
    <row r="39" spans="1:32" s="19" customFormat="1" ht="22.5" customHeight="1">
      <c r="A39" s="45">
        <f t="shared" si="2"/>
        <v>32</v>
      </c>
      <c r="B39" s="45" t="s">
        <v>90</v>
      </c>
      <c r="C39" s="45">
        <v>1</v>
      </c>
      <c r="D39" s="117"/>
      <c r="E39" s="113">
        <v>2890</v>
      </c>
      <c r="F39" s="45" t="s">
        <v>141</v>
      </c>
      <c r="G39" s="45" t="s">
        <v>140</v>
      </c>
      <c r="H39" s="64">
        <v>2.5099999999999998</v>
      </c>
      <c r="I39" s="64">
        <v>88.7</v>
      </c>
      <c r="J39" s="64">
        <v>88.7</v>
      </c>
      <c r="K39" s="64">
        <v>170000</v>
      </c>
      <c r="L39" s="65" t="s">
        <v>365</v>
      </c>
      <c r="M39" s="65" t="s">
        <v>347</v>
      </c>
      <c r="N39" s="66" t="str">
        <f>VLOOKUP($B39,'Chia thầu'!$B$17:$M$433,12,0)</f>
        <v>DTD</v>
      </c>
      <c r="O39" s="71"/>
      <c r="P39" s="18"/>
      <c r="Q39" s="67"/>
      <c r="R39" s="30"/>
      <c r="S39" s="18"/>
      <c r="T39" s="54" t="s">
        <v>29</v>
      </c>
      <c r="U39" s="54" t="s">
        <v>53</v>
      </c>
      <c r="V39" s="55" t="s">
        <v>29</v>
      </c>
      <c r="W39" s="55" t="s">
        <v>53</v>
      </c>
      <c r="X39" s="55" t="s">
        <v>29</v>
      </c>
      <c r="Y39" s="115"/>
      <c r="Z39" s="41"/>
      <c r="AA39" s="47"/>
      <c r="AB39" s="50"/>
      <c r="AC39" s="39"/>
      <c r="AD39" s="39"/>
      <c r="AE39" s="39"/>
      <c r="AF39" s="40"/>
    </row>
    <row r="40" spans="1:32" s="19" customFormat="1" ht="22.5" customHeight="1">
      <c r="A40" s="45">
        <f t="shared" si="2"/>
        <v>33</v>
      </c>
      <c r="B40" s="45" t="s">
        <v>91</v>
      </c>
      <c r="C40" s="45">
        <v>1</v>
      </c>
      <c r="D40" s="117"/>
      <c r="E40" s="113">
        <v>1730</v>
      </c>
      <c r="F40" s="45" t="s">
        <v>141</v>
      </c>
      <c r="G40" s="45" t="s">
        <v>140</v>
      </c>
      <c r="H40" s="64">
        <v>1.51</v>
      </c>
      <c r="I40" s="64">
        <v>53.1</v>
      </c>
      <c r="J40" s="64">
        <v>53.1</v>
      </c>
      <c r="K40" s="64">
        <v>170000</v>
      </c>
      <c r="L40" s="65" t="s">
        <v>365</v>
      </c>
      <c r="M40" s="65" t="s">
        <v>347</v>
      </c>
      <c r="N40" s="66" t="str">
        <f>VLOOKUP($B40,'Chia thầu'!$B$17:$M$433,12,0)</f>
        <v>DTD</v>
      </c>
      <c r="O40" s="71"/>
      <c r="P40" s="18"/>
      <c r="Q40" s="67"/>
      <c r="R40" s="30"/>
      <c r="S40" s="18"/>
      <c r="T40" s="54" t="s">
        <v>29</v>
      </c>
      <c r="U40" s="54" t="s">
        <v>53</v>
      </c>
      <c r="V40" s="55" t="s">
        <v>29</v>
      </c>
      <c r="W40" s="55" t="s">
        <v>53</v>
      </c>
      <c r="X40" s="55" t="s">
        <v>29</v>
      </c>
      <c r="Y40" s="115"/>
      <c r="Z40" s="41"/>
      <c r="AA40" s="47"/>
      <c r="AB40" s="50"/>
      <c r="AC40" s="39"/>
      <c r="AD40" s="39"/>
      <c r="AE40" s="39"/>
      <c r="AF40" s="40"/>
    </row>
    <row r="41" spans="1:32" s="19" customFormat="1" ht="22.5" customHeight="1">
      <c r="A41" s="45">
        <f t="shared" si="2"/>
        <v>34</v>
      </c>
      <c r="B41" s="45" t="s">
        <v>92</v>
      </c>
      <c r="C41" s="45">
        <v>2</v>
      </c>
      <c r="D41" s="64"/>
      <c r="E41" s="113">
        <v>1930</v>
      </c>
      <c r="F41" s="45" t="s">
        <v>141</v>
      </c>
      <c r="G41" s="45" t="s">
        <v>140</v>
      </c>
      <c r="H41" s="64">
        <v>3.36</v>
      </c>
      <c r="I41" s="64">
        <v>59.24</v>
      </c>
      <c r="J41" s="64">
        <v>118.48</v>
      </c>
      <c r="K41" s="64">
        <v>170000</v>
      </c>
      <c r="L41" s="65" t="s">
        <v>365</v>
      </c>
      <c r="M41" s="65" t="s">
        <v>347</v>
      </c>
      <c r="N41" s="66" t="str">
        <f>VLOOKUP($B41,'Chia thầu'!$B$17:$M$433,12,0)</f>
        <v>DTD</v>
      </c>
      <c r="O41" s="71"/>
      <c r="P41" s="18"/>
      <c r="Q41" s="67"/>
      <c r="R41" s="30"/>
      <c r="S41" s="18"/>
      <c r="T41" s="54" t="s">
        <v>29</v>
      </c>
      <c r="U41" s="54" t="s">
        <v>53</v>
      </c>
      <c r="V41" s="55" t="s">
        <v>29</v>
      </c>
      <c r="W41" s="55" t="s">
        <v>53</v>
      </c>
      <c r="X41" s="55" t="s">
        <v>29</v>
      </c>
      <c r="Y41" s="115"/>
      <c r="Z41" s="41"/>
      <c r="AA41" s="47"/>
      <c r="AB41" s="50"/>
      <c r="AC41" s="39"/>
      <c r="AD41" s="39"/>
      <c r="AE41" s="39"/>
      <c r="AF41" s="40"/>
    </row>
    <row r="42" spans="1:32" s="19" customFormat="1" ht="22.5" customHeight="1">
      <c r="A42" s="45">
        <f t="shared" si="2"/>
        <v>35</v>
      </c>
      <c r="B42" s="45" t="s">
        <v>93</v>
      </c>
      <c r="C42" s="45">
        <v>1</v>
      </c>
      <c r="D42" s="64"/>
      <c r="E42" s="113">
        <v>1980</v>
      </c>
      <c r="F42" s="45" t="s">
        <v>141</v>
      </c>
      <c r="G42" s="45" t="s">
        <v>140</v>
      </c>
      <c r="H42" s="64">
        <v>1.72</v>
      </c>
      <c r="I42" s="64">
        <v>60.77</v>
      </c>
      <c r="J42" s="64">
        <v>60.77</v>
      </c>
      <c r="K42" s="64">
        <v>170000</v>
      </c>
      <c r="L42" s="65" t="s">
        <v>365</v>
      </c>
      <c r="M42" s="65" t="s">
        <v>347</v>
      </c>
      <c r="N42" s="66" t="str">
        <f>VLOOKUP($B42,'Chia thầu'!$B$17:$M$433,12,0)</f>
        <v>SB</v>
      </c>
      <c r="O42" s="71"/>
      <c r="P42" s="18"/>
      <c r="Q42" s="67"/>
      <c r="R42" s="30"/>
      <c r="S42" s="18"/>
      <c r="T42" s="54" t="s">
        <v>29</v>
      </c>
      <c r="U42" s="54" t="s">
        <v>53</v>
      </c>
      <c r="V42" s="55" t="s">
        <v>29</v>
      </c>
      <c r="W42" s="55" t="s">
        <v>53</v>
      </c>
      <c r="X42" s="55" t="s">
        <v>29</v>
      </c>
      <c r="Y42" s="115"/>
      <c r="Z42" s="41"/>
      <c r="AA42" s="47"/>
      <c r="AB42" s="50"/>
      <c r="AC42" s="39"/>
      <c r="AD42" s="39"/>
      <c r="AE42" s="39"/>
      <c r="AF42" s="40"/>
    </row>
    <row r="43" spans="1:32" s="19" customFormat="1" ht="22.5" customHeight="1">
      <c r="A43" s="45">
        <f t="shared" si="2"/>
        <v>36</v>
      </c>
      <c r="B43" s="45" t="s">
        <v>94</v>
      </c>
      <c r="C43" s="45">
        <v>1</v>
      </c>
      <c r="D43" s="64"/>
      <c r="E43" s="113">
        <v>1880</v>
      </c>
      <c r="F43" s="45" t="s">
        <v>141</v>
      </c>
      <c r="G43" s="45" t="s">
        <v>140</v>
      </c>
      <c r="H43" s="64">
        <v>1.64</v>
      </c>
      <c r="I43" s="64">
        <v>57.7</v>
      </c>
      <c r="J43" s="64">
        <v>57.7</v>
      </c>
      <c r="K43" s="64">
        <v>170000</v>
      </c>
      <c r="L43" s="65" t="s">
        <v>365</v>
      </c>
      <c r="M43" s="65" t="s">
        <v>347</v>
      </c>
      <c r="N43" s="66" t="str">
        <f>VLOOKUP($B43,'Chia thầu'!$B$17:$M$433,12,0)</f>
        <v>SB</v>
      </c>
      <c r="O43" s="71"/>
      <c r="P43" s="18"/>
      <c r="Q43" s="67"/>
      <c r="R43" s="30"/>
      <c r="S43" s="18"/>
      <c r="T43" s="54" t="s">
        <v>29</v>
      </c>
      <c r="U43" s="54" t="s">
        <v>53</v>
      </c>
      <c r="V43" s="55" t="s">
        <v>29</v>
      </c>
      <c r="W43" s="55" t="s">
        <v>53</v>
      </c>
      <c r="X43" s="55" t="s">
        <v>29</v>
      </c>
      <c r="Y43" s="115"/>
      <c r="Z43" s="41"/>
      <c r="AA43" s="47"/>
      <c r="AB43" s="50"/>
      <c r="AC43" s="39"/>
      <c r="AD43" s="39"/>
      <c r="AE43" s="39"/>
      <c r="AF43" s="40"/>
    </row>
    <row r="44" spans="1:32" s="19" customFormat="1" ht="22.5" customHeight="1">
      <c r="A44" s="45">
        <f t="shared" si="2"/>
        <v>37</v>
      </c>
      <c r="B44" s="45" t="s">
        <v>95</v>
      </c>
      <c r="C44" s="45">
        <v>4</v>
      </c>
      <c r="D44" s="64"/>
      <c r="E44" s="113">
        <v>3246</v>
      </c>
      <c r="F44" s="45" t="s">
        <v>141</v>
      </c>
      <c r="G44" s="45" t="s">
        <v>140</v>
      </c>
      <c r="H44" s="64">
        <v>11.3</v>
      </c>
      <c r="I44" s="64">
        <v>99.63</v>
      </c>
      <c r="J44" s="64">
        <v>398.52</v>
      </c>
      <c r="K44" s="64">
        <v>170000</v>
      </c>
      <c r="L44" s="65" t="s">
        <v>366</v>
      </c>
      <c r="M44" s="65" t="s">
        <v>347</v>
      </c>
      <c r="N44" s="66" t="str">
        <f>VLOOKUP($B44,'Chia thầu'!$B$17:$M$433,12,0)</f>
        <v>NTQ</v>
      </c>
      <c r="O44" s="71"/>
      <c r="P44" s="18"/>
      <c r="Q44" s="67"/>
      <c r="R44" s="30"/>
      <c r="S44" s="18"/>
      <c r="T44" s="54" t="s">
        <v>29</v>
      </c>
      <c r="U44" s="54" t="s">
        <v>53</v>
      </c>
      <c r="V44" s="55" t="s">
        <v>29</v>
      </c>
      <c r="W44" s="55" t="s">
        <v>53</v>
      </c>
      <c r="X44" s="55" t="s">
        <v>29</v>
      </c>
      <c r="Y44" s="115"/>
      <c r="Z44" s="41"/>
      <c r="AA44" s="47"/>
      <c r="AB44" s="50"/>
      <c r="AC44" s="39"/>
      <c r="AD44" s="39"/>
      <c r="AE44" s="39"/>
      <c r="AF44" s="40"/>
    </row>
    <row r="45" spans="1:32" s="19" customFormat="1" ht="22.5" customHeight="1">
      <c r="A45" s="45">
        <f t="shared" si="2"/>
        <v>38</v>
      </c>
      <c r="B45" s="45" t="s">
        <v>96</v>
      </c>
      <c r="C45" s="45">
        <v>1</v>
      </c>
      <c r="D45" s="64"/>
      <c r="E45" s="113">
        <v>4505</v>
      </c>
      <c r="F45" s="45" t="s">
        <v>137</v>
      </c>
      <c r="G45" s="45" t="s">
        <v>138</v>
      </c>
      <c r="H45" s="64">
        <v>7.05</v>
      </c>
      <c r="I45" s="64">
        <v>206.79</v>
      </c>
      <c r="J45" s="64">
        <v>206.79</v>
      </c>
      <c r="K45" s="64">
        <v>170000</v>
      </c>
      <c r="L45" s="65" t="s">
        <v>366</v>
      </c>
      <c r="M45" s="65" t="s">
        <v>347</v>
      </c>
      <c r="N45" s="66" t="str">
        <f>VLOOKUP($B45,'Chia thầu'!$B$17:$M$433,12,0)</f>
        <v>NTQ</v>
      </c>
      <c r="O45" s="71"/>
      <c r="P45" s="18"/>
      <c r="Q45" s="67"/>
      <c r="R45" s="30"/>
      <c r="S45" s="18"/>
      <c r="T45" s="54" t="s">
        <v>29</v>
      </c>
      <c r="U45" s="54" t="s">
        <v>53</v>
      </c>
      <c r="V45" s="55" t="s">
        <v>29</v>
      </c>
      <c r="W45" s="55" t="s">
        <v>29</v>
      </c>
      <c r="X45" s="55" t="s">
        <v>29</v>
      </c>
      <c r="Y45" s="115"/>
      <c r="Z45" s="41"/>
      <c r="AA45" s="47"/>
      <c r="AB45" s="50"/>
      <c r="AC45" s="39"/>
      <c r="AD45" s="39"/>
      <c r="AE45" s="39"/>
      <c r="AF45" s="40"/>
    </row>
    <row r="46" spans="1:32" s="19" customFormat="1" ht="22.5" customHeight="1">
      <c r="A46" s="45">
        <f t="shared" si="2"/>
        <v>39</v>
      </c>
      <c r="B46" s="45" t="s">
        <v>97</v>
      </c>
      <c r="C46" s="45">
        <v>1</v>
      </c>
      <c r="D46" s="64"/>
      <c r="E46" s="113">
        <v>4505</v>
      </c>
      <c r="F46" s="45" t="s">
        <v>137</v>
      </c>
      <c r="G46" s="45" t="s">
        <v>138</v>
      </c>
      <c r="H46" s="64">
        <v>7</v>
      </c>
      <c r="I46" s="64">
        <v>205.8</v>
      </c>
      <c r="J46" s="64">
        <v>205.8</v>
      </c>
      <c r="K46" s="64">
        <v>170000</v>
      </c>
      <c r="L46" s="65" t="s">
        <v>366</v>
      </c>
      <c r="M46" s="65" t="s">
        <v>347</v>
      </c>
      <c r="N46" s="66" t="str">
        <f>VLOOKUP($B46,'Chia thầu'!$B$17:$M$433,12,0)</f>
        <v>SB</v>
      </c>
      <c r="O46" s="71"/>
      <c r="P46" s="18"/>
      <c r="Q46" s="67"/>
      <c r="R46" s="30"/>
      <c r="S46" s="18"/>
      <c r="T46" s="54" t="s">
        <v>29</v>
      </c>
      <c r="U46" s="54" t="s">
        <v>53</v>
      </c>
      <c r="V46" s="55" t="s">
        <v>29</v>
      </c>
      <c r="W46" s="55" t="s">
        <v>29</v>
      </c>
      <c r="X46" s="55" t="s">
        <v>29</v>
      </c>
      <c r="Y46" s="115"/>
      <c r="Z46" s="41"/>
      <c r="AA46" s="47"/>
      <c r="AB46" s="50"/>
      <c r="AC46" s="39"/>
      <c r="AD46" s="39"/>
      <c r="AE46" s="39"/>
      <c r="AF46" s="40"/>
    </row>
    <row r="47" spans="1:32" s="19" customFormat="1" ht="22.5" customHeight="1">
      <c r="A47" s="45">
        <f t="shared" si="2"/>
        <v>40</v>
      </c>
      <c r="B47" s="45" t="s">
        <v>98</v>
      </c>
      <c r="C47" s="45">
        <v>1</v>
      </c>
      <c r="D47" s="64"/>
      <c r="E47" s="113">
        <v>4505</v>
      </c>
      <c r="F47" s="45" t="s">
        <v>137</v>
      </c>
      <c r="G47" s="45" t="s">
        <v>138</v>
      </c>
      <c r="H47" s="64">
        <v>7</v>
      </c>
      <c r="I47" s="64">
        <v>205.8</v>
      </c>
      <c r="J47" s="64">
        <v>205.8</v>
      </c>
      <c r="K47" s="64">
        <v>170000</v>
      </c>
      <c r="L47" s="65" t="s">
        <v>366</v>
      </c>
      <c r="M47" s="65" t="s">
        <v>347</v>
      </c>
      <c r="N47" s="66" t="str">
        <f>VLOOKUP($B47,'Chia thầu'!$B$17:$M$433,12,0)</f>
        <v>SB</v>
      </c>
      <c r="O47" s="71"/>
      <c r="P47" s="18"/>
      <c r="Q47" s="67"/>
      <c r="R47" s="30"/>
      <c r="S47" s="18"/>
      <c r="T47" s="54" t="s">
        <v>29</v>
      </c>
      <c r="U47" s="54" t="s">
        <v>53</v>
      </c>
      <c r="V47" s="55" t="s">
        <v>29</v>
      </c>
      <c r="W47" s="55" t="s">
        <v>29</v>
      </c>
      <c r="X47" s="55" t="s">
        <v>29</v>
      </c>
      <c r="Y47" s="115"/>
      <c r="Z47" s="41"/>
      <c r="AA47" s="47"/>
      <c r="AB47" s="50"/>
      <c r="AC47" s="39"/>
      <c r="AD47" s="39"/>
      <c r="AE47" s="39"/>
      <c r="AF47" s="40"/>
    </row>
    <row r="48" spans="1:32" s="19" customFormat="1" ht="22.5" customHeight="1">
      <c r="A48" s="45">
        <f t="shared" si="2"/>
        <v>41</v>
      </c>
      <c r="B48" s="45" t="s">
        <v>99</v>
      </c>
      <c r="C48" s="45">
        <v>1</v>
      </c>
      <c r="D48" s="64"/>
      <c r="E48" s="113">
        <v>4505</v>
      </c>
      <c r="F48" s="45" t="s">
        <v>137</v>
      </c>
      <c r="G48" s="45" t="s">
        <v>138</v>
      </c>
      <c r="H48" s="64">
        <v>6.97</v>
      </c>
      <c r="I48" s="64">
        <v>205.05</v>
      </c>
      <c r="J48" s="64">
        <v>205.05</v>
      </c>
      <c r="K48" s="64">
        <v>170000</v>
      </c>
      <c r="L48" s="65" t="s">
        <v>366</v>
      </c>
      <c r="M48" s="65" t="s">
        <v>347</v>
      </c>
      <c r="N48" s="66" t="str">
        <f>VLOOKUP($B48,'Chia thầu'!$B$17:$M$433,12,0)</f>
        <v>NNP</v>
      </c>
      <c r="O48" s="71"/>
      <c r="P48" s="18"/>
      <c r="Q48" s="67"/>
      <c r="R48" s="30"/>
      <c r="S48" s="18"/>
      <c r="T48" s="54" t="s">
        <v>29</v>
      </c>
      <c r="U48" s="54" t="s">
        <v>53</v>
      </c>
      <c r="V48" s="55" t="s">
        <v>29</v>
      </c>
      <c r="W48" s="55" t="s">
        <v>29</v>
      </c>
      <c r="X48" s="55" t="s">
        <v>29</v>
      </c>
      <c r="Y48" s="115"/>
      <c r="Z48" s="41"/>
      <c r="AA48" s="47"/>
      <c r="AB48" s="50"/>
      <c r="AC48" s="39"/>
      <c r="AD48" s="39"/>
      <c r="AE48" s="39"/>
      <c r="AF48" s="40"/>
    </row>
    <row r="49" spans="1:32" s="19" customFormat="1" ht="22.5" customHeight="1">
      <c r="A49" s="45">
        <f t="shared" si="2"/>
        <v>42</v>
      </c>
      <c r="B49" s="45" t="s">
        <v>100</v>
      </c>
      <c r="C49" s="45">
        <v>1</v>
      </c>
      <c r="D49" s="64"/>
      <c r="E49" s="113">
        <v>5036</v>
      </c>
      <c r="F49" s="45" t="s">
        <v>137</v>
      </c>
      <c r="G49" s="45" t="s">
        <v>138</v>
      </c>
      <c r="H49" s="64">
        <v>7.76</v>
      </c>
      <c r="I49" s="64">
        <v>229.52</v>
      </c>
      <c r="J49" s="64">
        <v>229.52</v>
      </c>
      <c r="K49" s="64">
        <v>170000</v>
      </c>
      <c r="L49" s="65" t="s">
        <v>366</v>
      </c>
      <c r="M49" s="65" t="s">
        <v>347</v>
      </c>
      <c r="N49" s="66" t="str">
        <f>VLOOKUP($B49,'Chia thầu'!$B$17:$M$433,12,0)</f>
        <v>NNP</v>
      </c>
      <c r="O49" s="71"/>
      <c r="P49" s="18"/>
      <c r="Q49" s="67"/>
      <c r="R49" s="30"/>
      <c r="S49" s="18"/>
      <c r="T49" s="54" t="s">
        <v>29</v>
      </c>
      <c r="U49" s="54" t="s">
        <v>53</v>
      </c>
      <c r="V49" s="55" t="s">
        <v>29</v>
      </c>
      <c r="W49" s="55" t="s">
        <v>29</v>
      </c>
      <c r="X49" s="55" t="s">
        <v>29</v>
      </c>
      <c r="Y49" s="115"/>
      <c r="Z49" s="41"/>
      <c r="AA49" s="47"/>
      <c r="AB49" s="50"/>
      <c r="AC49" s="39"/>
      <c r="AD49" s="39"/>
      <c r="AE49" s="39"/>
      <c r="AF49" s="40"/>
    </row>
    <row r="50" spans="1:32" s="19" customFormat="1" ht="22.5" customHeight="1">
      <c r="A50" s="45">
        <f t="shared" si="2"/>
        <v>43</v>
      </c>
      <c r="B50" s="45" t="s">
        <v>101</v>
      </c>
      <c r="C50" s="45">
        <v>1</v>
      </c>
      <c r="D50" s="64"/>
      <c r="E50" s="113">
        <v>2014</v>
      </c>
      <c r="F50" s="45" t="s">
        <v>141</v>
      </c>
      <c r="G50" s="45" t="s">
        <v>138</v>
      </c>
      <c r="H50" s="64">
        <v>2.0699999999999998</v>
      </c>
      <c r="I50" s="64">
        <v>70.680000000000007</v>
      </c>
      <c r="J50" s="64">
        <v>70.680000000000007</v>
      </c>
      <c r="K50" s="64">
        <v>170000</v>
      </c>
      <c r="L50" s="65" t="s">
        <v>366</v>
      </c>
      <c r="M50" s="65" t="s">
        <v>347</v>
      </c>
      <c r="N50" s="66" t="str">
        <f>VLOOKUP($B50,'Chia thầu'!$B$17:$M$433,12,0)</f>
        <v>NTQ</v>
      </c>
      <c r="O50" s="71"/>
      <c r="P50" s="18"/>
      <c r="Q50" s="67"/>
      <c r="R50" s="30"/>
      <c r="S50" s="18"/>
      <c r="T50" s="54" t="s">
        <v>29</v>
      </c>
      <c r="U50" s="54" t="s">
        <v>53</v>
      </c>
      <c r="V50" s="55" t="s">
        <v>29</v>
      </c>
      <c r="W50" s="55" t="s">
        <v>29</v>
      </c>
      <c r="X50" s="55" t="s">
        <v>29</v>
      </c>
      <c r="Y50" s="115"/>
      <c r="Z50" s="41"/>
      <c r="AA50" s="47"/>
      <c r="AB50" s="50"/>
      <c r="AC50" s="39"/>
      <c r="AD50" s="39"/>
      <c r="AE50" s="39"/>
      <c r="AF50" s="40"/>
    </row>
    <row r="51" spans="1:32" s="19" customFormat="1" ht="22.5" customHeight="1">
      <c r="A51" s="45">
        <f t="shared" si="2"/>
        <v>44</v>
      </c>
      <c r="B51" s="45" t="s">
        <v>102</v>
      </c>
      <c r="C51" s="45">
        <v>1</v>
      </c>
      <c r="D51" s="64"/>
      <c r="E51" s="113">
        <v>2014</v>
      </c>
      <c r="F51" s="45" t="s">
        <v>141</v>
      </c>
      <c r="G51" s="45" t="s">
        <v>138</v>
      </c>
      <c r="H51" s="64">
        <v>2.0699999999999998</v>
      </c>
      <c r="I51" s="64">
        <v>70.680000000000007</v>
      </c>
      <c r="J51" s="64">
        <v>70.680000000000007</v>
      </c>
      <c r="K51" s="64">
        <v>170000</v>
      </c>
      <c r="L51" s="65" t="s">
        <v>366</v>
      </c>
      <c r="M51" s="65" t="s">
        <v>347</v>
      </c>
      <c r="N51" s="66" t="str">
        <f>VLOOKUP($B51,'Chia thầu'!$B$17:$M$433,12,0)</f>
        <v>SB</v>
      </c>
      <c r="O51" s="71"/>
      <c r="P51" s="18"/>
      <c r="Q51" s="67"/>
      <c r="R51" s="30"/>
      <c r="S51" s="18"/>
      <c r="T51" s="54" t="s">
        <v>29</v>
      </c>
      <c r="U51" s="54" t="s">
        <v>53</v>
      </c>
      <c r="V51" s="55" t="s">
        <v>29</v>
      </c>
      <c r="W51" s="55" t="s">
        <v>29</v>
      </c>
      <c r="X51" s="55" t="s">
        <v>29</v>
      </c>
      <c r="Y51" s="115"/>
      <c r="Z51" s="41"/>
      <c r="AA51" s="47"/>
      <c r="AB51" s="50"/>
      <c r="AC51" s="39"/>
      <c r="AD51" s="39"/>
      <c r="AE51" s="39"/>
      <c r="AF51" s="40"/>
    </row>
    <row r="52" spans="1:32" s="19" customFormat="1" ht="22.5" customHeight="1">
      <c r="A52" s="45">
        <f t="shared" si="2"/>
        <v>45</v>
      </c>
      <c r="B52" s="45" t="s">
        <v>103</v>
      </c>
      <c r="C52" s="45">
        <v>1</v>
      </c>
      <c r="D52" s="64"/>
      <c r="E52" s="113">
        <v>4505</v>
      </c>
      <c r="F52" s="45" t="s">
        <v>137</v>
      </c>
      <c r="G52" s="45" t="s">
        <v>138</v>
      </c>
      <c r="H52" s="64">
        <v>6.97</v>
      </c>
      <c r="I52" s="64">
        <v>205.05</v>
      </c>
      <c r="J52" s="64">
        <v>205.05</v>
      </c>
      <c r="K52" s="64">
        <v>170000</v>
      </c>
      <c r="L52" s="65" t="s">
        <v>366</v>
      </c>
      <c r="M52" s="65" t="s">
        <v>347</v>
      </c>
      <c r="N52" s="66" t="str">
        <f>VLOOKUP($B52,'Chia thầu'!$B$17:$M$433,12,0)</f>
        <v>NNP</v>
      </c>
      <c r="O52" s="71"/>
      <c r="P52" s="18"/>
      <c r="Q52" s="67"/>
      <c r="R52" s="30"/>
      <c r="S52" s="18"/>
      <c r="T52" s="54" t="s">
        <v>29</v>
      </c>
      <c r="U52" s="54" t="s">
        <v>53</v>
      </c>
      <c r="V52" s="55" t="s">
        <v>29</v>
      </c>
      <c r="W52" s="55" t="s">
        <v>29</v>
      </c>
      <c r="X52" s="55" t="s">
        <v>29</v>
      </c>
      <c r="Y52" s="115"/>
      <c r="Z52" s="41"/>
      <c r="AA52" s="47"/>
      <c r="AB52" s="50"/>
      <c r="AC52" s="39"/>
      <c r="AD52" s="39"/>
      <c r="AE52" s="39"/>
      <c r="AF52" s="40"/>
    </row>
    <row r="53" spans="1:32" s="19" customFormat="1" ht="22.5" customHeight="1">
      <c r="A53" s="45">
        <f t="shared" si="2"/>
        <v>46</v>
      </c>
      <c r="B53" s="45" t="s">
        <v>104</v>
      </c>
      <c r="C53" s="45">
        <v>1</v>
      </c>
      <c r="D53" s="64"/>
      <c r="E53" s="113">
        <v>2014</v>
      </c>
      <c r="F53" s="45" t="s">
        <v>141</v>
      </c>
      <c r="G53" s="45" t="s">
        <v>138</v>
      </c>
      <c r="H53" s="64">
        <v>2.0699999999999998</v>
      </c>
      <c r="I53" s="64">
        <v>70.680000000000007</v>
      </c>
      <c r="J53" s="64">
        <v>70.680000000000007</v>
      </c>
      <c r="K53" s="64">
        <v>170000</v>
      </c>
      <c r="L53" s="65" t="s">
        <v>366</v>
      </c>
      <c r="M53" s="65" t="s">
        <v>347</v>
      </c>
      <c r="N53" s="66" t="str">
        <f>VLOOKUP($B53,'Chia thầu'!$B$17:$M$433,12,0)</f>
        <v>SB</v>
      </c>
      <c r="O53" s="71"/>
      <c r="P53" s="18"/>
      <c r="Q53" s="67"/>
      <c r="R53" s="30"/>
      <c r="S53" s="18"/>
      <c r="T53" s="54" t="s">
        <v>29</v>
      </c>
      <c r="U53" s="54" t="s">
        <v>53</v>
      </c>
      <c r="V53" s="55" t="s">
        <v>29</v>
      </c>
      <c r="W53" s="55" t="s">
        <v>29</v>
      </c>
      <c r="X53" s="55" t="s">
        <v>29</v>
      </c>
      <c r="Y53" s="115"/>
      <c r="Z53" s="41"/>
      <c r="AA53" s="47"/>
      <c r="AB53" s="50"/>
      <c r="AC53" s="39"/>
      <c r="AD53" s="39"/>
      <c r="AE53" s="39"/>
      <c r="AF53" s="40"/>
    </row>
    <row r="54" spans="1:32" s="19" customFormat="1" ht="22.5" customHeight="1">
      <c r="A54" s="45">
        <f t="shared" si="2"/>
        <v>47</v>
      </c>
      <c r="B54" s="45" t="s">
        <v>105</v>
      </c>
      <c r="C54" s="45">
        <v>1</v>
      </c>
      <c r="D54" s="64"/>
      <c r="E54" s="113">
        <v>2014</v>
      </c>
      <c r="F54" s="45" t="s">
        <v>141</v>
      </c>
      <c r="G54" s="45" t="s">
        <v>138</v>
      </c>
      <c r="H54" s="64">
        <v>2.0699999999999998</v>
      </c>
      <c r="I54" s="64">
        <v>70.680000000000007</v>
      </c>
      <c r="J54" s="64">
        <v>70.680000000000007</v>
      </c>
      <c r="K54" s="64">
        <v>170000</v>
      </c>
      <c r="L54" s="65" t="s">
        <v>366</v>
      </c>
      <c r="M54" s="65" t="s">
        <v>347</v>
      </c>
      <c r="N54" s="66" t="str">
        <f>VLOOKUP($B54,'Chia thầu'!$B$17:$M$433,12,0)</f>
        <v>SB</v>
      </c>
      <c r="O54" s="71"/>
      <c r="P54" s="18"/>
      <c r="Q54" s="67"/>
      <c r="R54" s="30"/>
      <c r="S54" s="18"/>
      <c r="T54" s="54" t="s">
        <v>29</v>
      </c>
      <c r="U54" s="54" t="s">
        <v>53</v>
      </c>
      <c r="V54" s="55" t="s">
        <v>29</v>
      </c>
      <c r="W54" s="55" t="s">
        <v>29</v>
      </c>
      <c r="X54" s="55" t="s">
        <v>29</v>
      </c>
      <c r="Y54" s="115"/>
      <c r="Z54" s="41"/>
      <c r="AA54" s="47"/>
      <c r="AB54" s="50"/>
      <c r="AC54" s="39"/>
      <c r="AD54" s="39"/>
      <c r="AE54" s="39"/>
      <c r="AF54" s="40"/>
    </row>
    <row r="55" spans="1:32" s="19" customFormat="1" ht="22.5" customHeight="1">
      <c r="A55" s="45">
        <f t="shared" si="2"/>
        <v>48</v>
      </c>
      <c r="B55" s="45" t="s">
        <v>106</v>
      </c>
      <c r="C55" s="45">
        <v>1</v>
      </c>
      <c r="D55" s="64"/>
      <c r="E55" s="113">
        <v>2014</v>
      </c>
      <c r="F55" s="45" t="s">
        <v>141</v>
      </c>
      <c r="G55" s="45" t="s">
        <v>138</v>
      </c>
      <c r="H55" s="64">
        <v>2.09</v>
      </c>
      <c r="I55" s="64">
        <v>71.25</v>
      </c>
      <c r="J55" s="64">
        <v>71.25</v>
      </c>
      <c r="K55" s="64">
        <v>170000</v>
      </c>
      <c r="L55" s="65" t="s">
        <v>366</v>
      </c>
      <c r="M55" s="65" t="s">
        <v>347</v>
      </c>
      <c r="N55" s="66" t="str">
        <f>VLOOKUP($B55,'Chia thầu'!$B$17:$M$433,12,0)</f>
        <v>SB</v>
      </c>
      <c r="O55" s="71"/>
      <c r="P55" s="18"/>
      <c r="Q55" s="67"/>
      <c r="R55" s="30"/>
      <c r="S55" s="18"/>
      <c r="T55" s="54" t="s">
        <v>29</v>
      </c>
      <c r="U55" s="54" t="s">
        <v>53</v>
      </c>
      <c r="V55" s="55" t="s">
        <v>29</v>
      </c>
      <c r="W55" s="55" t="s">
        <v>29</v>
      </c>
      <c r="X55" s="55" t="s">
        <v>29</v>
      </c>
      <c r="Y55" s="115"/>
      <c r="Z55" s="41"/>
      <c r="AA55" s="47"/>
      <c r="AB55" s="50"/>
      <c r="AC55" s="39"/>
      <c r="AD55" s="39"/>
      <c r="AE55" s="39"/>
      <c r="AF55" s="40"/>
    </row>
    <row r="56" spans="1:32" s="19" customFormat="1" ht="22.5" customHeight="1">
      <c r="A56" s="45">
        <f t="shared" si="2"/>
        <v>49</v>
      </c>
      <c r="B56" s="45" t="s">
        <v>107</v>
      </c>
      <c r="C56" s="45">
        <v>3</v>
      </c>
      <c r="D56" s="64"/>
      <c r="E56" s="113">
        <v>2014</v>
      </c>
      <c r="F56" s="45" t="s">
        <v>141</v>
      </c>
      <c r="G56" s="45" t="s">
        <v>138</v>
      </c>
      <c r="H56" s="64">
        <v>6.27</v>
      </c>
      <c r="I56" s="64">
        <v>71.13</v>
      </c>
      <c r="J56" s="64">
        <v>213.4</v>
      </c>
      <c r="K56" s="64">
        <v>170000</v>
      </c>
      <c r="L56" s="65" t="s">
        <v>366</v>
      </c>
      <c r="M56" s="65" t="s">
        <v>347</v>
      </c>
      <c r="N56" s="66" t="str">
        <f>VLOOKUP($B56,'Chia thầu'!$B$17:$M$433,12,0)</f>
        <v>NNP</v>
      </c>
      <c r="O56" s="71"/>
      <c r="P56" s="18"/>
      <c r="Q56" s="67"/>
      <c r="R56" s="30"/>
      <c r="S56" s="18"/>
      <c r="T56" s="54" t="s">
        <v>29</v>
      </c>
      <c r="U56" s="54" t="s">
        <v>53</v>
      </c>
      <c r="V56" s="55" t="s">
        <v>29</v>
      </c>
      <c r="W56" s="55" t="s">
        <v>29</v>
      </c>
      <c r="X56" s="55" t="s">
        <v>29</v>
      </c>
      <c r="Y56" s="115"/>
      <c r="Z56" s="41"/>
      <c r="AA56" s="47"/>
      <c r="AB56" s="50"/>
      <c r="AC56" s="39"/>
      <c r="AD56" s="39"/>
      <c r="AE56" s="39"/>
      <c r="AF56" s="40"/>
    </row>
    <row r="57" spans="1:32" s="19" customFormat="1" ht="22.5" customHeight="1">
      <c r="A57" s="45">
        <f t="shared" si="2"/>
        <v>50</v>
      </c>
      <c r="B57" s="45" t="s">
        <v>108</v>
      </c>
      <c r="C57" s="45">
        <v>4</v>
      </c>
      <c r="D57" s="64"/>
      <c r="E57" s="113">
        <v>2014</v>
      </c>
      <c r="F57" s="45" t="s">
        <v>141</v>
      </c>
      <c r="G57" s="45" t="s">
        <v>138</v>
      </c>
      <c r="H57" s="64">
        <v>8.35</v>
      </c>
      <c r="I57" s="64">
        <v>71.13</v>
      </c>
      <c r="J57" s="64">
        <v>284.52999999999997</v>
      </c>
      <c r="K57" s="64">
        <v>170000</v>
      </c>
      <c r="L57" s="65" t="s">
        <v>366</v>
      </c>
      <c r="M57" s="65" t="s">
        <v>347</v>
      </c>
      <c r="N57" s="66" t="str">
        <f>VLOOKUP($B57,'Chia thầu'!$B$17:$M$433,12,0)</f>
        <v>DTD</v>
      </c>
      <c r="O57" s="71"/>
      <c r="P57" s="18"/>
      <c r="Q57" s="67"/>
      <c r="R57" s="30"/>
      <c r="S57" s="18"/>
      <c r="T57" s="54" t="s">
        <v>29</v>
      </c>
      <c r="U57" s="54" t="s">
        <v>53</v>
      </c>
      <c r="V57" s="55" t="s">
        <v>29</v>
      </c>
      <c r="W57" s="55" t="s">
        <v>29</v>
      </c>
      <c r="X57" s="55" t="s">
        <v>29</v>
      </c>
      <c r="Y57" s="115"/>
      <c r="Z57" s="41"/>
      <c r="AA57" s="47"/>
      <c r="AB57" s="50"/>
      <c r="AC57" s="39"/>
      <c r="AD57" s="39"/>
      <c r="AE57" s="39"/>
      <c r="AF57" s="40"/>
    </row>
    <row r="58" spans="1:32" s="19" customFormat="1" ht="22.5" customHeight="1">
      <c r="A58" s="45">
        <f t="shared" si="2"/>
        <v>51</v>
      </c>
      <c r="B58" s="45" t="s">
        <v>109</v>
      </c>
      <c r="C58" s="45">
        <v>1</v>
      </c>
      <c r="D58" s="64"/>
      <c r="E58" s="113">
        <v>5036</v>
      </c>
      <c r="F58" s="45" t="s">
        <v>137</v>
      </c>
      <c r="G58" s="45" t="s">
        <v>138</v>
      </c>
      <c r="H58" s="64">
        <v>7.76</v>
      </c>
      <c r="I58" s="64">
        <v>229.52</v>
      </c>
      <c r="J58" s="64">
        <v>229.52</v>
      </c>
      <c r="K58" s="64">
        <v>170000</v>
      </c>
      <c r="L58" s="65" t="s">
        <v>366</v>
      </c>
      <c r="M58" s="65" t="s">
        <v>347</v>
      </c>
      <c r="N58" s="66" t="str">
        <f>VLOOKUP($B58,'Chia thầu'!$B$17:$M$433,12,0)</f>
        <v>NTQ</v>
      </c>
      <c r="O58" s="71"/>
      <c r="P58" s="18"/>
      <c r="Q58" s="67"/>
      <c r="R58" s="30"/>
      <c r="S58" s="18"/>
      <c r="T58" s="54" t="s">
        <v>29</v>
      </c>
      <c r="U58" s="54" t="s">
        <v>53</v>
      </c>
      <c r="V58" s="55" t="s">
        <v>29</v>
      </c>
      <c r="W58" s="55" t="s">
        <v>29</v>
      </c>
      <c r="X58" s="55" t="s">
        <v>29</v>
      </c>
      <c r="Y58" s="115"/>
      <c r="Z58" s="41"/>
      <c r="AA58" s="47"/>
      <c r="AB58" s="50"/>
      <c r="AC58" s="39"/>
      <c r="AD58" s="39"/>
      <c r="AE58" s="39"/>
      <c r="AF58" s="40"/>
    </row>
    <row r="59" spans="1:32" s="19" customFormat="1" ht="22.5" customHeight="1">
      <c r="A59" s="45">
        <f t="shared" si="2"/>
        <v>52</v>
      </c>
      <c r="B59" s="45" t="s">
        <v>110</v>
      </c>
      <c r="C59" s="45">
        <v>3</v>
      </c>
      <c r="D59" s="64"/>
      <c r="E59" s="113">
        <v>5036</v>
      </c>
      <c r="F59" s="45" t="s">
        <v>137</v>
      </c>
      <c r="G59" s="45" t="s">
        <v>138</v>
      </c>
      <c r="H59" s="64">
        <v>23.45</v>
      </c>
      <c r="I59" s="64">
        <v>230.88</v>
      </c>
      <c r="J59" s="64">
        <v>692.65</v>
      </c>
      <c r="K59" s="64">
        <v>170000</v>
      </c>
      <c r="L59" s="65" t="s">
        <v>366</v>
      </c>
      <c r="M59" s="65" t="s">
        <v>347</v>
      </c>
      <c r="N59" s="66" t="str">
        <f>VLOOKUP($B59,'Chia thầu'!$B$17:$M$433,12,0)</f>
        <v>DTD</v>
      </c>
      <c r="O59" s="71"/>
      <c r="P59" s="18"/>
      <c r="Q59" s="67"/>
      <c r="R59" s="30"/>
      <c r="S59" s="18"/>
      <c r="T59" s="54" t="s">
        <v>29</v>
      </c>
      <c r="U59" s="54" t="s">
        <v>53</v>
      </c>
      <c r="V59" s="55" t="s">
        <v>29</v>
      </c>
      <c r="W59" s="55" t="s">
        <v>29</v>
      </c>
      <c r="X59" s="55" t="s">
        <v>29</v>
      </c>
      <c r="Y59" s="115"/>
      <c r="Z59" s="41"/>
      <c r="AA59" s="47"/>
      <c r="AB59" s="50"/>
      <c r="AC59" s="39"/>
      <c r="AD59" s="39"/>
      <c r="AE59" s="39"/>
      <c r="AF59" s="40"/>
    </row>
    <row r="60" spans="1:32" s="19" customFormat="1" ht="22.5" customHeight="1">
      <c r="A60" s="45">
        <f t="shared" si="2"/>
        <v>53</v>
      </c>
      <c r="B60" s="45" t="s">
        <v>111</v>
      </c>
      <c r="C60" s="45">
        <v>10</v>
      </c>
      <c r="D60" s="64"/>
      <c r="E60" s="113">
        <v>200</v>
      </c>
      <c r="F60" s="45" t="s">
        <v>142</v>
      </c>
      <c r="G60" s="45" t="s">
        <v>143</v>
      </c>
      <c r="H60" s="64">
        <v>1.42</v>
      </c>
      <c r="I60" s="64">
        <v>4.08</v>
      </c>
      <c r="J60" s="64">
        <v>40.82</v>
      </c>
      <c r="K60" s="64">
        <v>170000</v>
      </c>
      <c r="L60" s="65" t="s">
        <v>366</v>
      </c>
      <c r="M60" s="65" t="s">
        <v>346</v>
      </c>
      <c r="N60" s="66" t="s">
        <v>349</v>
      </c>
      <c r="O60" s="71"/>
      <c r="P60" s="18"/>
      <c r="Q60" s="67"/>
      <c r="R60" s="30"/>
      <c r="S60" s="18"/>
      <c r="T60" s="54" t="s">
        <v>29</v>
      </c>
      <c r="U60" s="54" t="s">
        <v>53</v>
      </c>
      <c r="V60" s="55" t="s">
        <v>29</v>
      </c>
      <c r="W60" s="55" t="s">
        <v>29</v>
      </c>
      <c r="X60" s="55" t="s">
        <v>29</v>
      </c>
      <c r="Y60" s="115"/>
      <c r="Z60" s="41"/>
      <c r="AA60" s="47"/>
      <c r="AB60" s="50"/>
      <c r="AC60" s="39"/>
      <c r="AD60" s="39"/>
      <c r="AE60" s="39"/>
      <c r="AF60" s="40"/>
    </row>
    <row r="61" spans="1:32" s="19" customFormat="1" ht="22.5" customHeight="1">
      <c r="A61" s="45">
        <f t="shared" si="2"/>
        <v>54</v>
      </c>
      <c r="B61" s="45" t="s">
        <v>112</v>
      </c>
      <c r="C61" s="45">
        <v>5</v>
      </c>
      <c r="D61" s="64"/>
      <c r="E61" s="113">
        <v>200</v>
      </c>
      <c r="F61" s="45" t="s">
        <v>144</v>
      </c>
      <c r="G61" s="45" t="s">
        <v>143</v>
      </c>
      <c r="H61" s="64">
        <v>0.82</v>
      </c>
      <c r="I61" s="64">
        <v>7.43</v>
      </c>
      <c r="J61" s="64">
        <v>37.130000000000003</v>
      </c>
      <c r="K61" s="64">
        <v>170000</v>
      </c>
      <c r="L61" s="65" t="s">
        <v>366</v>
      </c>
      <c r="M61" s="65" t="s">
        <v>346</v>
      </c>
      <c r="N61" s="66" t="s">
        <v>349</v>
      </c>
      <c r="O61" s="71"/>
      <c r="P61" s="18"/>
      <c r="Q61" s="67"/>
      <c r="R61" s="30"/>
      <c r="S61" s="18"/>
      <c r="T61" s="54" t="s">
        <v>29</v>
      </c>
      <c r="U61" s="54" t="s">
        <v>53</v>
      </c>
      <c r="V61" s="55" t="s">
        <v>29</v>
      </c>
      <c r="W61" s="55" t="s">
        <v>29</v>
      </c>
      <c r="X61" s="55" t="s">
        <v>29</v>
      </c>
      <c r="Y61" s="115"/>
      <c r="Z61" s="41"/>
      <c r="AA61" s="47"/>
      <c r="AB61" s="50"/>
      <c r="AC61" s="39"/>
      <c r="AD61" s="39"/>
      <c r="AE61" s="39"/>
      <c r="AF61" s="40"/>
    </row>
    <row r="62" spans="1:32" s="19" customFormat="1" ht="22.5" customHeight="1">
      <c r="A62" s="45">
        <f t="shared" si="2"/>
        <v>55</v>
      </c>
      <c r="B62" s="45" t="s">
        <v>113</v>
      </c>
      <c r="C62" s="45">
        <v>3</v>
      </c>
      <c r="D62" s="64"/>
      <c r="E62" s="113">
        <v>200</v>
      </c>
      <c r="F62" s="45" t="s">
        <v>144</v>
      </c>
      <c r="G62" s="45" t="s">
        <v>143</v>
      </c>
      <c r="H62" s="64">
        <v>0.48</v>
      </c>
      <c r="I62" s="64">
        <v>7.27</v>
      </c>
      <c r="J62" s="64">
        <v>21.8</v>
      </c>
      <c r="K62" s="64">
        <v>170000</v>
      </c>
      <c r="L62" s="65" t="s">
        <v>366</v>
      </c>
      <c r="M62" s="65" t="s">
        <v>346</v>
      </c>
      <c r="N62" s="66" t="s">
        <v>349</v>
      </c>
      <c r="O62" s="71"/>
      <c r="P62" s="18"/>
      <c r="Q62" s="67"/>
      <c r="R62" s="30"/>
      <c r="S62" s="18"/>
      <c r="T62" s="54" t="s">
        <v>29</v>
      </c>
      <c r="U62" s="54" t="s">
        <v>53</v>
      </c>
      <c r="V62" s="55" t="s">
        <v>29</v>
      </c>
      <c r="W62" s="55" t="s">
        <v>29</v>
      </c>
      <c r="X62" s="55" t="s">
        <v>29</v>
      </c>
      <c r="Y62" s="115"/>
      <c r="Z62" s="41"/>
      <c r="AA62" s="47"/>
      <c r="AB62" s="50"/>
      <c r="AC62" s="39"/>
      <c r="AD62" s="39"/>
      <c r="AE62" s="39"/>
      <c r="AF62" s="40"/>
    </row>
    <row r="63" spans="1:32" s="19" customFormat="1" ht="22.5" customHeight="1">
      <c r="A63" s="45">
        <f t="shared" si="2"/>
        <v>56</v>
      </c>
      <c r="B63" s="45" t="s">
        <v>114</v>
      </c>
      <c r="C63" s="45">
        <v>2</v>
      </c>
      <c r="D63" s="64"/>
      <c r="E63" s="113">
        <v>200</v>
      </c>
      <c r="F63" s="45" t="s">
        <v>144</v>
      </c>
      <c r="G63" s="45" t="s">
        <v>143</v>
      </c>
      <c r="H63" s="64">
        <v>0.49</v>
      </c>
      <c r="I63" s="64">
        <v>11.36</v>
      </c>
      <c r="J63" s="64">
        <v>22.73</v>
      </c>
      <c r="K63" s="64">
        <v>170000</v>
      </c>
      <c r="L63" s="65" t="s">
        <v>366</v>
      </c>
      <c r="M63" s="65" t="s">
        <v>346</v>
      </c>
      <c r="N63" s="66" t="s">
        <v>349</v>
      </c>
      <c r="O63" s="71"/>
      <c r="P63" s="18"/>
      <c r="Q63" s="67"/>
      <c r="R63" s="30"/>
      <c r="S63" s="18"/>
      <c r="T63" s="54" t="s">
        <v>29</v>
      </c>
      <c r="U63" s="54" t="s">
        <v>53</v>
      </c>
      <c r="V63" s="55" t="s">
        <v>29</v>
      </c>
      <c r="W63" s="55" t="s">
        <v>29</v>
      </c>
      <c r="X63" s="55" t="s">
        <v>29</v>
      </c>
      <c r="Y63" s="115"/>
      <c r="Z63" s="41"/>
      <c r="AA63" s="47"/>
      <c r="AB63" s="50"/>
      <c r="AC63" s="39"/>
      <c r="AD63" s="39"/>
      <c r="AE63" s="39"/>
      <c r="AF63" s="40"/>
    </row>
    <row r="64" spans="1:32" s="19" customFormat="1" ht="22.5" customHeight="1">
      <c r="A64" s="45">
        <f t="shared" si="2"/>
        <v>57</v>
      </c>
      <c r="B64" s="45" t="s">
        <v>115</v>
      </c>
      <c r="C64" s="45">
        <v>5</v>
      </c>
      <c r="D64" s="64"/>
      <c r="E64" s="113">
        <v>2414</v>
      </c>
      <c r="F64" s="45" t="s">
        <v>145</v>
      </c>
      <c r="G64" s="45" t="s">
        <v>146</v>
      </c>
      <c r="H64" s="64">
        <v>3.23</v>
      </c>
      <c r="I64" s="64">
        <v>13.51</v>
      </c>
      <c r="J64" s="64">
        <v>67.55</v>
      </c>
      <c r="K64" s="64">
        <v>170000</v>
      </c>
      <c r="L64" s="65" t="s">
        <v>366</v>
      </c>
      <c r="M64" s="65" t="s">
        <v>347</v>
      </c>
      <c r="N64" s="66" t="str">
        <f>VLOOKUP($B64,'Chia thầu'!$B$17:$M$433,12,0)</f>
        <v>NTQ</v>
      </c>
      <c r="O64" s="71"/>
      <c r="P64" s="18"/>
      <c r="Q64" s="67"/>
      <c r="R64" s="30"/>
      <c r="S64" s="18"/>
      <c r="T64" s="54" t="s">
        <v>29</v>
      </c>
      <c r="U64" s="54" t="s">
        <v>53</v>
      </c>
      <c r="V64" s="55" t="s">
        <v>29</v>
      </c>
      <c r="W64" s="55" t="s">
        <v>29</v>
      </c>
      <c r="X64" s="55" t="s">
        <v>29</v>
      </c>
      <c r="Y64" s="115"/>
      <c r="Z64" s="41"/>
      <c r="AA64" s="47"/>
      <c r="AB64" s="50"/>
      <c r="AC64" s="39"/>
      <c r="AD64" s="39"/>
      <c r="AE64" s="39"/>
      <c r="AF64" s="40"/>
    </row>
    <row r="65" spans="1:32" s="19" customFormat="1" ht="22.5" customHeight="1">
      <c r="A65" s="45">
        <f t="shared" si="2"/>
        <v>58</v>
      </c>
      <c r="B65" s="45" t="s">
        <v>116</v>
      </c>
      <c r="C65" s="45">
        <v>5</v>
      </c>
      <c r="D65" s="64"/>
      <c r="E65" s="113">
        <v>2462</v>
      </c>
      <c r="F65" s="45" t="s">
        <v>145</v>
      </c>
      <c r="G65" s="45" t="s">
        <v>146</v>
      </c>
      <c r="H65" s="64">
        <v>3.29</v>
      </c>
      <c r="I65" s="64">
        <v>13.68</v>
      </c>
      <c r="J65" s="64">
        <v>68.400000000000006</v>
      </c>
      <c r="K65" s="64">
        <v>170000</v>
      </c>
      <c r="L65" s="65" t="s">
        <v>366</v>
      </c>
      <c r="M65" s="65" t="s">
        <v>347</v>
      </c>
      <c r="N65" s="66" t="str">
        <f>VLOOKUP($B65,'Chia thầu'!$B$17:$M$433,12,0)</f>
        <v>NNP</v>
      </c>
      <c r="O65" s="71"/>
      <c r="P65" s="18"/>
      <c r="Q65" s="67"/>
      <c r="R65" s="30"/>
      <c r="S65" s="18"/>
      <c r="T65" s="54" t="s">
        <v>29</v>
      </c>
      <c r="U65" s="54" t="s">
        <v>53</v>
      </c>
      <c r="V65" s="55" t="s">
        <v>29</v>
      </c>
      <c r="W65" s="55" t="s">
        <v>29</v>
      </c>
      <c r="X65" s="55" t="s">
        <v>29</v>
      </c>
      <c r="Y65" s="115"/>
      <c r="Z65" s="41"/>
      <c r="AA65" s="47"/>
      <c r="AB65" s="50"/>
      <c r="AC65" s="39"/>
      <c r="AD65" s="39"/>
      <c r="AE65" s="39"/>
      <c r="AF65" s="40"/>
    </row>
    <row r="66" spans="1:32" s="19" customFormat="1" ht="22.5" customHeight="1">
      <c r="A66" s="45">
        <f t="shared" si="2"/>
        <v>59</v>
      </c>
      <c r="B66" s="45" t="s">
        <v>117</v>
      </c>
      <c r="C66" s="45">
        <v>1</v>
      </c>
      <c r="D66" s="64"/>
      <c r="E66" s="113">
        <v>4382</v>
      </c>
      <c r="F66" s="45" t="s">
        <v>354</v>
      </c>
      <c r="G66" s="45" t="s">
        <v>148</v>
      </c>
      <c r="H66" s="64">
        <v>3.84</v>
      </c>
      <c r="I66" s="64">
        <v>89.32</v>
      </c>
      <c r="J66" s="64">
        <v>89.32</v>
      </c>
      <c r="K66" s="64">
        <v>170000</v>
      </c>
      <c r="L66" s="65" t="s">
        <v>365</v>
      </c>
      <c r="M66" s="65" t="s">
        <v>348</v>
      </c>
      <c r="N66" s="66" t="s">
        <v>57</v>
      </c>
      <c r="O66" s="71"/>
      <c r="P66" s="18"/>
      <c r="Q66" s="67"/>
      <c r="R66" s="30"/>
      <c r="S66" s="18"/>
      <c r="T66" s="54" t="s">
        <v>29</v>
      </c>
      <c r="U66" s="54" t="s">
        <v>53</v>
      </c>
      <c r="V66" s="55" t="s">
        <v>29</v>
      </c>
      <c r="W66" s="55" t="s">
        <v>29</v>
      </c>
      <c r="X66" s="55" t="s">
        <v>29</v>
      </c>
      <c r="Y66" s="115"/>
      <c r="Z66" s="41"/>
      <c r="AA66" s="47"/>
      <c r="AB66" s="50"/>
      <c r="AC66" s="39"/>
      <c r="AD66" s="39"/>
      <c r="AE66" s="39"/>
      <c r="AF66" s="40"/>
    </row>
    <row r="67" spans="1:32" s="19" customFormat="1" ht="22.5" customHeight="1">
      <c r="A67" s="45">
        <f t="shared" si="2"/>
        <v>60</v>
      </c>
      <c r="B67" s="45" t="s">
        <v>118</v>
      </c>
      <c r="C67" s="45">
        <v>1</v>
      </c>
      <c r="D67" s="64"/>
      <c r="E67" s="113">
        <v>4382</v>
      </c>
      <c r="F67" s="45" t="s">
        <v>354</v>
      </c>
      <c r="G67" s="45" t="s">
        <v>148</v>
      </c>
      <c r="H67" s="64">
        <v>3.84</v>
      </c>
      <c r="I67" s="64">
        <v>89.32</v>
      </c>
      <c r="J67" s="64">
        <v>89.32</v>
      </c>
      <c r="K67" s="64">
        <v>170000</v>
      </c>
      <c r="L67" s="65" t="s">
        <v>365</v>
      </c>
      <c r="M67" s="65" t="s">
        <v>348</v>
      </c>
      <c r="N67" s="66" t="s">
        <v>57</v>
      </c>
      <c r="O67" s="71"/>
      <c r="P67" s="18"/>
      <c r="Q67" s="67"/>
      <c r="R67" s="30"/>
      <c r="S67" s="18"/>
      <c r="T67" s="54" t="s">
        <v>29</v>
      </c>
      <c r="U67" s="54" t="s">
        <v>53</v>
      </c>
      <c r="V67" s="55" t="s">
        <v>29</v>
      </c>
      <c r="W67" s="55" t="s">
        <v>29</v>
      </c>
      <c r="X67" s="55" t="s">
        <v>29</v>
      </c>
      <c r="Y67" s="115"/>
      <c r="Z67" s="41"/>
      <c r="AA67" s="47"/>
      <c r="AB67" s="50"/>
      <c r="AC67" s="39"/>
      <c r="AD67" s="39"/>
      <c r="AE67" s="39"/>
      <c r="AF67" s="40"/>
    </row>
    <row r="68" spans="1:32" s="19" customFormat="1" ht="22.5" customHeight="1">
      <c r="A68" s="45">
        <f t="shared" si="2"/>
        <v>61</v>
      </c>
      <c r="B68" s="45" t="s">
        <v>119</v>
      </c>
      <c r="C68" s="45">
        <v>1</v>
      </c>
      <c r="D68" s="64"/>
      <c r="E68" s="113">
        <v>4382</v>
      </c>
      <c r="F68" s="45" t="s">
        <v>354</v>
      </c>
      <c r="G68" s="45" t="s">
        <v>148</v>
      </c>
      <c r="H68" s="64">
        <v>3.83</v>
      </c>
      <c r="I68" s="64">
        <v>89.2</v>
      </c>
      <c r="J68" s="64">
        <v>89.2</v>
      </c>
      <c r="K68" s="64">
        <v>170000</v>
      </c>
      <c r="L68" s="65" t="s">
        <v>365</v>
      </c>
      <c r="M68" s="65" t="s">
        <v>348</v>
      </c>
      <c r="N68" s="66" t="s">
        <v>57</v>
      </c>
      <c r="O68" s="71"/>
      <c r="P68" s="18"/>
      <c r="Q68" s="67"/>
      <c r="R68" s="30"/>
      <c r="S68" s="18"/>
      <c r="T68" s="54" t="s">
        <v>29</v>
      </c>
      <c r="U68" s="54" t="s">
        <v>53</v>
      </c>
      <c r="V68" s="55" t="s">
        <v>29</v>
      </c>
      <c r="W68" s="55" t="s">
        <v>29</v>
      </c>
      <c r="X68" s="55" t="s">
        <v>29</v>
      </c>
      <c r="Y68" s="115"/>
      <c r="Z68" s="41"/>
      <c r="AA68" s="47"/>
      <c r="AB68" s="50"/>
      <c r="AC68" s="39"/>
      <c r="AD68" s="39"/>
      <c r="AE68" s="39"/>
      <c r="AF68" s="40"/>
    </row>
    <row r="69" spans="1:32" s="19" customFormat="1" ht="22.5" customHeight="1">
      <c r="A69" s="45">
        <f t="shared" si="2"/>
        <v>62</v>
      </c>
      <c r="B69" s="45" t="s">
        <v>120</v>
      </c>
      <c r="C69" s="45">
        <v>1</v>
      </c>
      <c r="D69" s="64"/>
      <c r="E69" s="113">
        <v>4382</v>
      </c>
      <c r="F69" s="45" t="s">
        <v>354</v>
      </c>
      <c r="G69" s="45" t="s">
        <v>148</v>
      </c>
      <c r="H69" s="64">
        <v>3.83</v>
      </c>
      <c r="I69" s="64">
        <v>89.2</v>
      </c>
      <c r="J69" s="64">
        <v>89.2</v>
      </c>
      <c r="K69" s="64">
        <v>170000</v>
      </c>
      <c r="L69" s="65" t="s">
        <v>365</v>
      </c>
      <c r="M69" s="65" t="s">
        <v>348</v>
      </c>
      <c r="N69" s="66" t="s">
        <v>57</v>
      </c>
      <c r="O69" s="71"/>
      <c r="P69" s="18"/>
      <c r="Q69" s="67"/>
      <c r="R69" s="30"/>
      <c r="S69" s="18"/>
      <c r="T69" s="54" t="s">
        <v>29</v>
      </c>
      <c r="U69" s="54" t="s">
        <v>53</v>
      </c>
      <c r="V69" s="55" t="s">
        <v>29</v>
      </c>
      <c r="W69" s="55" t="s">
        <v>29</v>
      </c>
      <c r="X69" s="55" t="s">
        <v>29</v>
      </c>
      <c r="Y69" s="115"/>
      <c r="Z69" s="41"/>
      <c r="AA69" s="47"/>
      <c r="AB69" s="50"/>
      <c r="AC69" s="39"/>
      <c r="AD69" s="39"/>
      <c r="AE69" s="39"/>
      <c r="AF69" s="40"/>
    </row>
    <row r="70" spans="1:32" s="19" customFormat="1" ht="22.5" customHeight="1">
      <c r="A70" s="45">
        <f t="shared" si="2"/>
        <v>63</v>
      </c>
      <c r="B70" s="45" t="s">
        <v>121</v>
      </c>
      <c r="C70" s="45">
        <v>2</v>
      </c>
      <c r="D70" s="64"/>
      <c r="E70" s="113">
        <v>4598</v>
      </c>
      <c r="F70" s="45" t="s">
        <v>354</v>
      </c>
      <c r="G70" s="45" t="s">
        <v>148</v>
      </c>
      <c r="H70" s="64">
        <v>8.19</v>
      </c>
      <c r="I70" s="64">
        <v>93.49</v>
      </c>
      <c r="J70" s="64">
        <v>186.99</v>
      </c>
      <c r="K70" s="64">
        <v>170000</v>
      </c>
      <c r="L70" s="65" t="s">
        <v>365</v>
      </c>
      <c r="M70" s="65" t="s">
        <v>348</v>
      </c>
      <c r="N70" s="66" t="s">
        <v>57</v>
      </c>
      <c r="O70" s="71"/>
      <c r="P70" s="18"/>
      <c r="Q70" s="67"/>
      <c r="R70" s="30"/>
      <c r="S70" s="18"/>
      <c r="T70" s="54" t="s">
        <v>29</v>
      </c>
      <c r="U70" s="54" t="s">
        <v>53</v>
      </c>
      <c r="V70" s="55" t="s">
        <v>29</v>
      </c>
      <c r="W70" s="55" t="s">
        <v>29</v>
      </c>
      <c r="X70" s="55" t="s">
        <v>29</v>
      </c>
      <c r="Y70" s="115"/>
      <c r="Z70" s="41"/>
      <c r="AA70" s="47"/>
      <c r="AB70" s="50"/>
      <c r="AC70" s="39"/>
      <c r="AD70" s="39"/>
      <c r="AE70" s="39"/>
      <c r="AF70" s="40"/>
    </row>
    <row r="71" spans="1:32" s="19" customFormat="1" ht="22.5" customHeight="1">
      <c r="A71" s="45">
        <f t="shared" si="2"/>
        <v>64</v>
      </c>
      <c r="B71" s="45" t="s">
        <v>122</v>
      </c>
      <c r="C71" s="45">
        <v>2</v>
      </c>
      <c r="D71" s="64"/>
      <c r="E71" s="113">
        <v>4598</v>
      </c>
      <c r="F71" s="45" t="s">
        <v>354</v>
      </c>
      <c r="G71" s="45" t="s">
        <v>148</v>
      </c>
      <c r="H71" s="64">
        <v>8.19</v>
      </c>
      <c r="I71" s="64">
        <v>93.49</v>
      </c>
      <c r="J71" s="64">
        <v>186.99</v>
      </c>
      <c r="K71" s="64">
        <v>170000</v>
      </c>
      <c r="L71" s="65" t="s">
        <v>365</v>
      </c>
      <c r="M71" s="65" t="s">
        <v>348</v>
      </c>
      <c r="N71" s="66" t="s">
        <v>57</v>
      </c>
      <c r="O71" s="71"/>
      <c r="P71" s="18"/>
      <c r="Q71" s="67"/>
      <c r="R71" s="30"/>
      <c r="S71" s="18"/>
      <c r="T71" s="54" t="s">
        <v>29</v>
      </c>
      <c r="U71" s="54" t="s">
        <v>53</v>
      </c>
      <c r="V71" s="55" t="s">
        <v>29</v>
      </c>
      <c r="W71" s="55" t="s">
        <v>29</v>
      </c>
      <c r="X71" s="55" t="s">
        <v>29</v>
      </c>
      <c r="Y71" s="115"/>
      <c r="Z71" s="41"/>
      <c r="AA71" s="47"/>
      <c r="AB71" s="50"/>
      <c r="AC71" s="39"/>
      <c r="AD71" s="39"/>
      <c r="AE71" s="39"/>
      <c r="AF71" s="40"/>
    </row>
    <row r="72" spans="1:32" s="19" customFormat="1" ht="22.5" customHeight="1">
      <c r="A72" s="45">
        <f t="shared" si="2"/>
        <v>65</v>
      </c>
      <c r="B72" s="45" t="s">
        <v>123</v>
      </c>
      <c r="C72" s="45">
        <v>2</v>
      </c>
      <c r="D72" s="64"/>
      <c r="E72" s="113">
        <v>2890</v>
      </c>
      <c r="F72" s="45" t="s">
        <v>354</v>
      </c>
      <c r="G72" s="45" t="s">
        <v>148</v>
      </c>
      <c r="H72" s="64">
        <v>5.7</v>
      </c>
      <c r="I72" s="64">
        <v>64.67</v>
      </c>
      <c r="J72" s="64">
        <v>129.35</v>
      </c>
      <c r="K72" s="64">
        <v>170000</v>
      </c>
      <c r="L72" s="65" t="s">
        <v>365</v>
      </c>
      <c r="M72" s="65" t="s">
        <v>347</v>
      </c>
      <c r="N72" s="66" t="s">
        <v>57</v>
      </c>
      <c r="O72" s="71"/>
      <c r="P72" s="18"/>
      <c r="Q72" s="67"/>
      <c r="R72" s="30"/>
      <c r="S72" s="18"/>
      <c r="T72" s="54" t="s">
        <v>29</v>
      </c>
      <c r="U72" s="54" t="s">
        <v>53</v>
      </c>
      <c r="V72" s="55" t="s">
        <v>29</v>
      </c>
      <c r="W72" s="55" t="s">
        <v>29</v>
      </c>
      <c r="X72" s="55" t="s">
        <v>29</v>
      </c>
      <c r="Y72" s="115"/>
      <c r="Z72" s="41"/>
      <c r="AA72" s="47"/>
      <c r="AB72" s="50"/>
      <c r="AC72" s="39"/>
      <c r="AD72" s="39"/>
      <c r="AE72" s="39"/>
      <c r="AF72" s="40"/>
    </row>
    <row r="73" spans="1:32" s="19" customFormat="1" ht="22.5" customHeight="1">
      <c r="A73" s="45">
        <f t="shared" si="2"/>
        <v>66</v>
      </c>
      <c r="B73" s="45" t="s">
        <v>124</v>
      </c>
      <c r="C73" s="45">
        <v>1</v>
      </c>
      <c r="D73" s="64"/>
      <c r="E73" s="113">
        <v>4553</v>
      </c>
      <c r="F73" s="45" t="s">
        <v>354</v>
      </c>
      <c r="G73" s="45" t="s">
        <v>148</v>
      </c>
      <c r="H73" s="64">
        <v>4.0599999999999996</v>
      </c>
      <c r="I73" s="64">
        <v>92.75</v>
      </c>
      <c r="J73" s="64">
        <v>92.75</v>
      </c>
      <c r="K73" s="64">
        <v>170000</v>
      </c>
      <c r="L73" s="65" t="s">
        <v>365</v>
      </c>
      <c r="M73" s="65" t="s">
        <v>348</v>
      </c>
      <c r="N73" s="66" t="s">
        <v>57</v>
      </c>
      <c r="O73" s="71"/>
      <c r="P73" s="18"/>
      <c r="Q73" s="67"/>
      <c r="R73" s="30"/>
      <c r="S73" s="18"/>
      <c r="T73" s="54" t="s">
        <v>29</v>
      </c>
      <c r="U73" s="54" t="s">
        <v>53</v>
      </c>
      <c r="V73" s="55" t="s">
        <v>29</v>
      </c>
      <c r="W73" s="55" t="s">
        <v>29</v>
      </c>
      <c r="X73" s="55" t="s">
        <v>29</v>
      </c>
      <c r="Y73" s="115"/>
      <c r="Z73" s="41"/>
      <c r="AA73" s="47"/>
      <c r="AB73" s="50"/>
      <c r="AC73" s="39"/>
      <c r="AD73" s="39"/>
      <c r="AE73" s="39"/>
      <c r="AF73" s="40"/>
    </row>
    <row r="74" spans="1:32" s="19" customFormat="1" ht="22.5" customHeight="1">
      <c r="A74" s="45">
        <f t="shared" ref="A74:A137" si="3">IF(B74="","",A73+1)</f>
        <v>67</v>
      </c>
      <c r="B74" s="45" t="s">
        <v>125</v>
      </c>
      <c r="C74" s="45">
        <v>1</v>
      </c>
      <c r="D74" s="64"/>
      <c r="E74" s="113">
        <v>4553</v>
      </c>
      <c r="F74" s="45" t="s">
        <v>354</v>
      </c>
      <c r="G74" s="45" t="s">
        <v>148</v>
      </c>
      <c r="H74" s="64">
        <v>4.0599999999999996</v>
      </c>
      <c r="I74" s="64">
        <v>92.75</v>
      </c>
      <c r="J74" s="64">
        <v>92.75</v>
      </c>
      <c r="K74" s="64">
        <v>170000</v>
      </c>
      <c r="L74" s="65" t="s">
        <v>365</v>
      </c>
      <c r="M74" s="65" t="s">
        <v>348</v>
      </c>
      <c r="N74" s="66" t="s">
        <v>57</v>
      </c>
      <c r="O74" s="71"/>
      <c r="P74" s="18"/>
      <c r="Q74" s="67"/>
      <c r="R74" s="30"/>
      <c r="S74" s="18"/>
      <c r="T74" s="54" t="s">
        <v>29</v>
      </c>
      <c r="U74" s="54" t="s">
        <v>53</v>
      </c>
      <c r="V74" s="55" t="s">
        <v>29</v>
      </c>
      <c r="W74" s="55" t="s">
        <v>29</v>
      </c>
      <c r="X74" s="55" t="s">
        <v>29</v>
      </c>
      <c r="Y74" s="115"/>
      <c r="Z74" s="41"/>
      <c r="AA74" s="47"/>
      <c r="AB74" s="50"/>
      <c r="AC74" s="39"/>
      <c r="AD74" s="39"/>
      <c r="AE74" s="39"/>
      <c r="AF74" s="40"/>
    </row>
    <row r="75" spans="1:32" s="19" customFormat="1" ht="22.5" customHeight="1">
      <c r="A75" s="45">
        <f t="shared" si="3"/>
        <v>68</v>
      </c>
      <c r="B75" s="45" t="s">
        <v>126</v>
      </c>
      <c r="C75" s="45">
        <v>2</v>
      </c>
      <c r="D75" s="64"/>
      <c r="E75" s="113">
        <v>1880</v>
      </c>
      <c r="F75" s="45" t="s">
        <v>354</v>
      </c>
      <c r="G75" s="45" t="s">
        <v>148</v>
      </c>
      <c r="H75" s="64">
        <v>3.69</v>
      </c>
      <c r="I75" s="64">
        <v>41.97</v>
      </c>
      <c r="J75" s="64">
        <v>83.94</v>
      </c>
      <c r="K75" s="64">
        <v>170000</v>
      </c>
      <c r="L75" s="65" t="s">
        <v>365</v>
      </c>
      <c r="M75" s="65" t="s">
        <v>347</v>
      </c>
      <c r="N75" s="66" t="s">
        <v>57</v>
      </c>
      <c r="O75" s="71"/>
      <c r="P75" s="18"/>
      <c r="Q75" s="67"/>
      <c r="R75" s="30"/>
      <c r="S75" s="18"/>
      <c r="T75" s="54" t="s">
        <v>29</v>
      </c>
      <c r="U75" s="54" t="s">
        <v>53</v>
      </c>
      <c r="V75" s="55" t="s">
        <v>29</v>
      </c>
      <c r="W75" s="55" t="s">
        <v>29</v>
      </c>
      <c r="X75" s="55" t="s">
        <v>29</v>
      </c>
      <c r="Y75" s="115"/>
      <c r="Z75" s="41"/>
      <c r="AA75" s="47"/>
      <c r="AB75" s="50"/>
      <c r="AC75" s="39"/>
      <c r="AD75" s="39"/>
      <c r="AE75" s="39"/>
      <c r="AF75" s="40"/>
    </row>
    <row r="76" spans="1:32" s="19" customFormat="1" ht="22.5" customHeight="1">
      <c r="A76" s="45">
        <f t="shared" si="3"/>
        <v>69</v>
      </c>
      <c r="B76" s="45" t="s">
        <v>127</v>
      </c>
      <c r="C76" s="45">
        <v>2</v>
      </c>
      <c r="D76" s="64"/>
      <c r="E76" s="113">
        <v>1730</v>
      </c>
      <c r="F76" s="45" t="s">
        <v>354</v>
      </c>
      <c r="G76" s="45" t="s">
        <v>148</v>
      </c>
      <c r="H76" s="64">
        <v>3.4</v>
      </c>
      <c r="I76" s="64">
        <v>38.57</v>
      </c>
      <c r="J76" s="64">
        <v>77.14</v>
      </c>
      <c r="K76" s="64">
        <v>170000</v>
      </c>
      <c r="L76" s="65" t="s">
        <v>365</v>
      </c>
      <c r="M76" s="65" t="s">
        <v>347</v>
      </c>
      <c r="N76" s="66" t="s">
        <v>57</v>
      </c>
      <c r="O76" s="71"/>
      <c r="P76" s="18"/>
      <c r="Q76" s="67"/>
      <c r="R76" s="30"/>
      <c r="S76" s="18"/>
      <c r="T76" s="54" t="s">
        <v>29</v>
      </c>
      <c r="U76" s="54" t="s">
        <v>53</v>
      </c>
      <c r="V76" s="55" t="s">
        <v>29</v>
      </c>
      <c r="W76" s="55" t="s">
        <v>29</v>
      </c>
      <c r="X76" s="55" t="s">
        <v>29</v>
      </c>
      <c r="Y76" s="115"/>
      <c r="Z76" s="41"/>
      <c r="AA76" s="47"/>
      <c r="AB76" s="50"/>
      <c r="AC76" s="39"/>
      <c r="AD76" s="39"/>
      <c r="AE76" s="39"/>
      <c r="AF76" s="40"/>
    </row>
    <row r="77" spans="1:32" s="19" customFormat="1" ht="22.5" customHeight="1">
      <c r="A77" s="45">
        <f t="shared" si="3"/>
        <v>70</v>
      </c>
      <c r="B77" s="45" t="s">
        <v>128</v>
      </c>
      <c r="C77" s="45">
        <v>2</v>
      </c>
      <c r="D77" s="64"/>
      <c r="E77" s="113">
        <v>1930</v>
      </c>
      <c r="F77" s="45" t="s">
        <v>354</v>
      </c>
      <c r="G77" s="45" t="s">
        <v>148</v>
      </c>
      <c r="H77" s="64">
        <v>3.78</v>
      </c>
      <c r="I77" s="64">
        <v>42.98</v>
      </c>
      <c r="J77" s="64">
        <v>85.96</v>
      </c>
      <c r="K77" s="64">
        <v>170000</v>
      </c>
      <c r="L77" s="65" t="s">
        <v>365</v>
      </c>
      <c r="M77" s="65" t="s">
        <v>347</v>
      </c>
      <c r="N77" s="66" t="s">
        <v>57</v>
      </c>
      <c r="O77" s="71"/>
      <c r="P77" s="18"/>
      <c r="Q77" s="67"/>
      <c r="R77" s="30"/>
      <c r="S77" s="18"/>
      <c r="T77" s="54" t="s">
        <v>29</v>
      </c>
      <c r="U77" s="54" t="s">
        <v>53</v>
      </c>
      <c r="V77" s="55" t="s">
        <v>29</v>
      </c>
      <c r="W77" s="55" t="s">
        <v>29</v>
      </c>
      <c r="X77" s="55" t="s">
        <v>29</v>
      </c>
      <c r="Y77" s="115"/>
      <c r="Z77" s="41"/>
      <c r="AA77" s="47"/>
      <c r="AB77" s="50"/>
      <c r="AC77" s="39"/>
      <c r="AD77" s="39"/>
      <c r="AE77" s="39"/>
      <c r="AF77" s="40"/>
    </row>
    <row r="78" spans="1:32" s="19" customFormat="1" ht="22.5" customHeight="1">
      <c r="A78" s="45">
        <f t="shared" si="3"/>
        <v>71</v>
      </c>
      <c r="B78" s="45" t="s">
        <v>129</v>
      </c>
      <c r="C78" s="45">
        <v>2</v>
      </c>
      <c r="D78" s="64"/>
      <c r="E78" s="113">
        <v>1930</v>
      </c>
      <c r="F78" s="45" t="s">
        <v>354</v>
      </c>
      <c r="G78" s="45" t="s">
        <v>148</v>
      </c>
      <c r="H78" s="64">
        <v>3.79</v>
      </c>
      <c r="I78" s="64">
        <v>43.07</v>
      </c>
      <c r="J78" s="64">
        <v>86.15</v>
      </c>
      <c r="K78" s="64">
        <v>170000</v>
      </c>
      <c r="L78" s="65" t="s">
        <v>365</v>
      </c>
      <c r="M78" s="65" t="s">
        <v>347</v>
      </c>
      <c r="N78" s="66" t="s">
        <v>57</v>
      </c>
      <c r="O78" s="71"/>
      <c r="P78" s="18"/>
      <c r="Q78" s="67"/>
      <c r="R78" s="30"/>
      <c r="S78" s="18"/>
      <c r="T78" s="54" t="s">
        <v>29</v>
      </c>
      <c r="U78" s="54" t="s">
        <v>53</v>
      </c>
      <c r="V78" s="55" t="s">
        <v>29</v>
      </c>
      <c r="W78" s="55" t="s">
        <v>29</v>
      </c>
      <c r="X78" s="55" t="s">
        <v>29</v>
      </c>
      <c r="Y78" s="115"/>
      <c r="Z78" s="41"/>
      <c r="AA78" s="47"/>
      <c r="AB78" s="50"/>
      <c r="AC78" s="39"/>
      <c r="AD78" s="39"/>
      <c r="AE78" s="39"/>
      <c r="AF78" s="40"/>
    </row>
    <row r="79" spans="1:32" s="19" customFormat="1" ht="22.5" customHeight="1">
      <c r="A79" s="45">
        <f t="shared" si="3"/>
        <v>72</v>
      </c>
      <c r="B79" s="45" t="s">
        <v>130</v>
      </c>
      <c r="C79" s="45">
        <v>1</v>
      </c>
      <c r="D79" s="64"/>
      <c r="E79" s="113">
        <v>4729</v>
      </c>
      <c r="F79" s="45" t="s">
        <v>354</v>
      </c>
      <c r="G79" s="45" t="s">
        <v>148</v>
      </c>
      <c r="H79" s="64">
        <v>4.25</v>
      </c>
      <c r="I79" s="64">
        <v>97.1</v>
      </c>
      <c r="J79" s="64">
        <v>97.1</v>
      </c>
      <c r="K79" s="64">
        <v>170000</v>
      </c>
      <c r="L79" s="65" t="s">
        <v>365</v>
      </c>
      <c r="M79" s="65" t="s">
        <v>348</v>
      </c>
      <c r="N79" s="66" t="s">
        <v>57</v>
      </c>
      <c r="O79" s="71"/>
      <c r="P79" s="18"/>
      <c r="Q79" s="67"/>
      <c r="R79" s="30"/>
      <c r="S79" s="18"/>
      <c r="T79" s="54" t="s">
        <v>29</v>
      </c>
      <c r="U79" s="54" t="s">
        <v>53</v>
      </c>
      <c r="V79" s="55" t="s">
        <v>29</v>
      </c>
      <c r="W79" s="55" t="s">
        <v>29</v>
      </c>
      <c r="X79" s="55" t="s">
        <v>29</v>
      </c>
      <c r="Y79" s="115"/>
      <c r="Z79" s="41"/>
      <c r="AA79" s="47"/>
      <c r="AB79" s="50"/>
      <c r="AC79" s="39"/>
      <c r="AD79" s="39"/>
      <c r="AE79" s="39"/>
      <c r="AF79" s="40"/>
    </row>
    <row r="80" spans="1:32" s="19" customFormat="1" ht="22.5" customHeight="1">
      <c r="A80" s="45">
        <f t="shared" si="3"/>
        <v>73</v>
      </c>
      <c r="B80" s="45" t="s">
        <v>131</v>
      </c>
      <c r="C80" s="45">
        <v>1</v>
      </c>
      <c r="D80" s="64"/>
      <c r="E80" s="113">
        <v>4729</v>
      </c>
      <c r="F80" s="45" t="s">
        <v>354</v>
      </c>
      <c r="G80" s="45" t="s">
        <v>148</v>
      </c>
      <c r="H80" s="64">
        <v>4.25</v>
      </c>
      <c r="I80" s="64">
        <v>97.1</v>
      </c>
      <c r="J80" s="64">
        <v>97.1</v>
      </c>
      <c r="K80" s="64">
        <v>170000</v>
      </c>
      <c r="L80" s="65" t="s">
        <v>365</v>
      </c>
      <c r="M80" s="65" t="s">
        <v>348</v>
      </c>
      <c r="N80" s="66" t="s">
        <v>57</v>
      </c>
      <c r="O80" s="71"/>
      <c r="P80" s="18"/>
      <c r="Q80" s="67"/>
      <c r="R80" s="30"/>
      <c r="S80" s="18"/>
      <c r="T80" s="54" t="s">
        <v>29</v>
      </c>
      <c r="U80" s="54" t="s">
        <v>53</v>
      </c>
      <c r="V80" s="55" t="s">
        <v>29</v>
      </c>
      <c r="W80" s="55" t="s">
        <v>29</v>
      </c>
      <c r="X80" s="55" t="s">
        <v>29</v>
      </c>
      <c r="Y80" s="115"/>
      <c r="Z80" s="41"/>
      <c r="AA80" s="47"/>
      <c r="AB80" s="50"/>
      <c r="AC80" s="39"/>
      <c r="AD80" s="39"/>
      <c r="AE80" s="39"/>
      <c r="AF80" s="40"/>
    </row>
    <row r="81" spans="1:32" s="19" customFormat="1" ht="22.5" customHeight="1">
      <c r="A81" s="45">
        <f t="shared" si="3"/>
        <v>74</v>
      </c>
      <c r="B81" s="45" t="s">
        <v>132</v>
      </c>
      <c r="C81" s="45">
        <v>2</v>
      </c>
      <c r="D81" s="64"/>
      <c r="E81" s="113">
        <v>1980</v>
      </c>
      <c r="F81" s="45" t="s">
        <v>354</v>
      </c>
      <c r="G81" s="45" t="s">
        <v>148</v>
      </c>
      <c r="H81" s="64">
        <v>3.89</v>
      </c>
      <c r="I81" s="64">
        <v>44.18</v>
      </c>
      <c r="J81" s="64">
        <v>88.35</v>
      </c>
      <c r="K81" s="64">
        <v>170000</v>
      </c>
      <c r="L81" s="65" t="s">
        <v>365</v>
      </c>
      <c r="M81" s="65" t="s">
        <v>347</v>
      </c>
      <c r="N81" s="66" t="s">
        <v>57</v>
      </c>
      <c r="O81" s="71"/>
      <c r="P81" s="18"/>
      <c r="Q81" s="67"/>
      <c r="R81" s="30"/>
      <c r="S81" s="18"/>
      <c r="T81" s="54" t="s">
        <v>29</v>
      </c>
      <c r="U81" s="54" t="s">
        <v>53</v>
      </c>
      <c r="V81" s="55" t="s">
        <v>29</v>
      </c>
      <c r="W81" s="55" t="s">
        <v>29</v>
      </c>
      <c r="X81" s="55" t="s">
        <v>29</v>
      </c>
      <c r="Y81" s="115"/>
      <c r="Z81" s="41"/>
      <c r="AA81" s="47"/>
      <c r="AB81" s="50"/>
      <c r="AC81" s="39"/>
      <c r="AD81" s="39"/>
      <c r="AE81" s="39"/>
      <c r="AF81" s="40"/>
    </row>
    <row r="82" spans="1:32" s="19" customFormat="1" ht="22.5" customHeight="1">
      <c r="A82" s="45">
        <f t="shared" si="3"/>
        <v>75</v>
      </c>
      <c r="B82" s="45" t="s">
        <v>382</v>
      </c>
      <c r="C82" s="45">
        <v>1</v>
      </c>
      <c r="D82" s="64"/>
      <c r="E82" s="113">
        <v>9180</v>
      </c>
      <c r="F82" s="45" t="s">
        <v>368</v>
      </c>
      <c r="G82" s="45" t="s">
        <v>140</v>
      </c>
      <c r="H82" s="64">
        <v>10.73</v>
      </c>
      <c r="I82" s="64">
        <v>329.69</v>
      </c>
      <c r="J82" s="64">
        <v>329.69</v>
      </c>
      <c r="K82" s="64">
        <v>170000</v>
      </c>
      <c r="L82" s="65" t="s">
        <v>630</v>
      </c>
      <c r="M82" s="65" t="s">
        <v>347</v>
      </c>
      <c r="N82" s="66" t="s">
        <v>628</v>
      </c>
      <c r="O82" s="71"/>
      <c r="P82" s="18" t="s">
        <v>381</v>
      </c>
      <c r="Q82" s="67"/>
      <c r="R82" s="30"/>
      <c r="S82" s="18"/>
      <c r="T82" s="54"/>
      <c r="U82" s="54"/>
      <c r="V82" s="55"/>
      <c r="W82" s="55"/>
      <c r="X82" s="55"/>
      <c r="Y82" s="115"/>
      <c r="Z82" s="41"/>
      <c r="AA82" s="47"/>
      <c r="AB82" s="50"/>
      <c r="AC82" s="39"/>
      <c r="AD82" s="39"/>
      <c r="AE82" s="39"/>
      <c r="AF82" s="40"/>
    </row>
    <row r="83" spans="1:32" s="19" customFormat="1" ht="22.5" customHeight="1">
      <c r="A83" s="45">
        <f t="shared" si="3"/>
        <v>76</v>
      </c>
      <c r="B83" s="45" t="s">
        <v>383</v>
      </c>
      <c r="C83" s="45">
        <v>1</v>
      </c>
      <c r="D83" s="64"/>
      <c r="E83" s="113">
        <v>9180</v>
      </c>
      <c r="F83" s="45" t="s">
        <v>368</v>
      </c>
      <c r="G83" s="45" t="s">
        <v>140</v>
      </c>
      <c r="H83" s="64">
        <v>10.73</v>
      </c>
      <c r="I83" s="64">
        <v>329.69</v>
      </c>
      <c r="J83" s="64">
        <v>329.69</v>
      </c>
      <c r="K83" s="64">
        <v>170000</v>
      </c>
      <c r="L83" s="65" t="s">
        <v>630</v>
      </c>
      <c r="M83" s="65" t="s">
        <v>347</v>
      </c>
      <c r="N83" s="66" t="s">
        <v>628</v>
      </c>
      <c r="O83" s="71"/>
      <c r="P83" s="18" t="s">
        <v>381</v>
      </c>
      <c r="Q83" s="67"/>
      <c r="R83" s="30"/>
      <c r="S83" s="18"/>
      <c r="T83" s="54"/>
      <c r="U83" s="54"/>
      <c r="V83" s="55"/>
      <c r="W83" s="55"/>
      <c r="X83" s="55"/>
      <c r="Y83" s="115"/>
      <c r="Z83" s="41"/>
      <c r="AA83" s="47"/>
      <c r="AB83" s="50"/>
      <c r="AC83" s="39"/>
      <c r="AD83" s="39"/>
      <c r="AE83" s="39"/>
      <c r="AF83" s="40"/>
    </row>
    <row r="84" spans="1:32" s="19" customFormat="1" ht="22.5" customHeight="1">
      <c r="A84" s="45">
        <f t="shared" si="3"/>
        <v>77</v>
      </c>
      <c r="B84" s="45" t="s">
        <v>384</v>
      </c>
      <c r="C84" s="45">
        <v>1</v>
      </c>
      <c r="D84" s="64"/>
      <c r="E84" s="113">
        <v>9180</v>
      </c>
      <c r="F84" s="45" t="s">
        <v>368</v>
      </c>
      <c r="G84" s="45" t="s">
        <v>140</v>
      </c>
      <c r="H84" s="64">
        <v>10.73</v>
      </c>
      <c r="I84" s="64">
        <v>329.69</v>
      </c>
      <c r="J84" s="64">
        <v>329.69</v>
      </c>
      <c r="K84" s="64">
        <v>170000</v>
      </c>
      <c r="L84" s="65" t="s">
        <v>630</v>
      </c>
      <c r="M84" s="65" t="s">
        <v>347</v>
      </c>
      <c r="N84" s="66" t="s">
        <v>628</v>
      </c>
      <c r="O84" s="71"/>
      <c r="P84" s="18" t="s">
        <v>381</v>
      </c>
      <c r="Q84" s="67"/>
      <c r="R84" s="30"/>
      <c r="S84" s="18"/>
      <c r="T84" s="54"/>
      <c r="U84" s="54"/>
      <c r="V84" s="55"/>
      <c r="W84" s="55"/>
      <c r="X84" s="55"/>
      <c r="Y84" s="115"/>
      <c r="Z84" s="41"/>
      <c r="AA84" s="47"/>
      <c r="AB84" s="50"/>
      <c r="AC84" s="39"/>
      <c r="AD84" s="39"/>
      <c r="AE84" s="39"/>
      <c r="AF84" s="40"/>
    </row>
    <row r="85" spans="1:32" s="19" customFormat="1" ht="22.5" customHeight="1">
      <c r="A85" s="45">
        <f t="shared" si="3"/>
        <v>78</v>
      </c>
      <c r="B85" s="45" t="s">
        <v>385</v>
      </c>
      <c r="C85" s="45">
        <v>1</v>
      </c>
      <c r="D85" s="64"/>
      <c r="E85" s="113">
        <v>9180</v>
      </c>
      <c r="F85" s="45" t="s">
        <v>368</v>
      </c>
      <c r="G85" s="45" t="s">
        <v>140</v>
      </c>
      <c r="H85" s="64">
        <v>10.73</v>
      </c>
      <c r="I85" s="64">
        <v>329.69</v>
      </c>
      <c r="J85" s="64">
        <v>329.69</v>
      </c>
      <c r="K85" s="64">
        <v>170000</v>
      </c>
      <c r="L85" s="65" t="s">
        <v>630</v>
      </c>
      <c r="M85" s="65" t="s">
        <v>347</v>
      </c>
      <c r="N85" s="66" t="s">
        <v>628</v>
      </c>
      <c r="O85" s="71"/>
      <c r="P85" s="18" t="s">
        <v>381</v>
      </c>
      <c r="Q85" s="67"/>
      <c r="R85" s="30"/>
      <c r="S85" s="18"/>
      <c r="T85" s="54"/>
      <c r="U85" s="54"/>
      <c r="V85" s="55"/>
      <c r="W85" s="55"/>
      <c r="X85" s="55"/>
      <c r="Y85" s="115"/>
      <c r="Z85" s="41"/>
      <c r="AA85" s="47"/>
      <c r="AB85" s="50"/>
      <c r="AC85" s="39"/>
      <c r="AD85" s="39"/>
      <c r="AE85" s="39"/>
      <c r="AF85" s="40"/>
    </row>
    <row r="86" spans="1:32" s="19" customFormat="1" ht="22.5" customHeight="1">
      <c r="A86" s="45">
        <f t="shared" si="3"/>
        <v>79</v>
      </c>
      <c r="B86" s="45" t="s">
        <v>386</v>
      </c>
      <c r="C86" s="45">
        <v>3</v>
      </c>
      <c r="D86" s="64"/>
      <c r="E86" s="113">
        <v>3305</v>
      </c>
      <c r="F86" s="45" t="s">
        <v>369</v>
      </c>
      <c r="G86" s="45" t="s">
        <v>140</v>
      </c>
      <c r="H86" s="64">
        <v>10.06</v>
      </c>
      <c r="I86" s="64">
        <v>100.66</v>
      </c>
      <c r="J86" s="64">
        <v>301.99</v>
      </c>
      <c r="K86" s="64">
        <v>170000</v>
      </c>
      <c r="L86" s="65" t="s">
        <v>630</v>
      </c>
      <c r="M86" s="65" t="s">
        <v>347</v>
      </c>
      <c r="N86" s="66" t="s">
        <v>628</v>
      </c>
      <c r="O86" s="71"/>
      <c r="P86" s="18" t="s">
        <v>381</v>
      </c>
      <c r="Q86" s="67"/>
      <c r="R86" s="30"/>
      <c r="S86" s="18"/>
      <c r="T86" s="54"/>
      <c r="U86" s="54"/>
      <c r="V86" s="55"/>
      <c r="W86" s="55"/>
      <c r="X86" s="55"/>
      <c r="Y86" s="115"/>
      <c r="Z86" s="41"/>
      <c r="AA86" s="47"/>
      <c r="AB86" s="50"/>
      <c r="AC86" s="39"/>
      <c r="AD86" s="39"/>
      <c r="AE86" s="39"/>
      <c r="AF86" s="40"/>
    </row>
    <row r="87" spans="1:32" s="19" customFormat="1" ht="22.5" customHeight="1">
      <c r="A87" s="45">
        <f t="shared" si="3"/>
        <v>80</v>
      </c>
      <c r="B87" s="45" t="s">
        <v>387</v>
      </c>
      <c r="C87" s="45">
        <v>4</v>
      </c>
      <c r="D87" s="64"/>
      <c r="E87" s="113">
        <v>4680</v>
      </c>
      <c r="F87" s="45" t="s">
        <v>141</v>
      </c>
      <c r="G87" s="45" t="s">
        <v>140</v>
      </c>
      <c r="H87" s="64">
        <v>16.29</v>
      </c>
      <c r="I87" s="64">
        <v>143.65</v>
      </c>
      <c r="J87" s="64">
        <v>574.58000000000004</v>
      </c>
      <c r="K87" s="64">
        <v>170000</v>
      </c>
      <c r="L87" s="65" t="s">
        <v>630</v>
      </c>
      <c r="M87" s="65" t="s">
        <v>347</v>
      </c>
      <c r="N87" s="66" t="s">
        <v>628</v>
      </c>
      <c r="O87" s="71"/>
      <c r="P87" s="18" t="s">
        <v>381</v>
      </c>
      <c r="Q87" s="67"/>
      <c r="R87" s="30"/>
      <c r="S87" s="18"/>
      <c r="T87" s="54"/>
      <c r="U87" s="54"/>
      <c r="V87" s="55"/>
      <c r="W87" s="55" t="s">
        <v>53</v>
      </c>
      <c r="X87" s="55"/>
      <c r="Y87" s="115"/>
      <c r="Z87" s="41"/>
      <c r="AA87" s="47"/>
      <c r="AB87" s="50"/>
      <c r="AC87" s="39"/>
      <c r="AD87" s="39"/>
      <c r="AE87" s="39"/>
      <c r="AF87" s="40"/>
    </row>
    <row r="88" spans="1:32" s="19" customFormat="1" ht="22.5" customHeight="1">
      <c r="A88" s="45">
        <f t="shared" si="3"/>
        <v>81</v>
      </c>
      <c r="B88" s="45" t="s">
        <v>388</v>
      </c>
      <c r="C88" s="45">
        <v>4</v>
      </c>
      <c r="D88" s="64"/>
      <c r="E88" s="113">
        <v>4330</v>
      </c>
      <c r="F88" s="45" t="s">
        <v>141</v>
      </c>
      <c r="G88" s="45" t="s">
        <v>140</v>
      </c>
      <c r="H88" s="64">
        <v>15.07</v>
      </c>
      <c r="I88" s="64">
        <v>132.9</v>
      </c>
      <c r="J88" s="64">
        <v>531.61</v>
      </c>
      <c r="K88" s="64">
        <v>170000</v>
      </c>
      <c r="L88" s="65" t="s">
        <v>630</v>
      </c>
      <c r="M88" s="65" t="s">
        <v>347</v>
      </c>
      <c r="N88" s="66" t="s">
        <v>628</v>
      </c>
      <c r="O88" s="71"/>
      <c r="P88" s="18" t="s">
        <v>381</v>
      </c>
      <c r="Q88" s="67"/>
      <c r="R88" s="30"/>
      <c r="S88" s="18"/>
      <c r="T88" s="54"/>
      <c r="U88" s="54"/>
      <c r="V88" s="55"/>
      <c r="W88" s="55" t="s">
        <v>53</v>
      </c>
      <c r="X88" s="55"/>
      <c r="Y88" s="115"/>
      <c r="Z88" s="41"/>
      <c r="AA88" s="47"/>
      <c r="AB88" s="50"/>
      <c r="AC88" s="39"/>
      <c r="AD88" s="39"/>
      <c r="AE88" s="39"/>
      <c r="AF88" s="40"/>
    </row>
    <row r="89" spans="1:32" s="19" customFormat="1" ht="22.5" customHeight="1">
      <c r="A89" s="45">
        <f t="shared" si="3"/>
        <v>82</v>
      </c>
      <c r="B89" s="45" t="s">
        <v>389</v>
      </c>
      <c r="C89" s="45">
        <v>2</v>
      </c>
      <c r="D89" s="64"/>
      <c r="E89" s="113">
        <v>3305</v>
      </c>
      <c r="F89" s="45" t="s">
        <v>369</v>
      </c>
      <c r="G89" s="45" t="s">
        <v>140</v>
      </c>
      <c r="H89" s="64">
        <v>6.7</v>
      </c>
      <c r="I89" s="64">
        <v>100.66</v>
      </c>
      <c r="J89" s="64">
        <v>201.33</v>
      </c>
      <c r="K89" s="64">
        <v>170000</v>
      </c>
      <c r="L89" s="65" t="s">
        <v>630</v>
      </c>
      <c r="M89" s="65" t="s">
        <v>347</v>
      </c>
      <c r="N89" s="66" t="s">
        <v>628</v>
      </c>
      <c r="O89" s="71"/>
      <c r="P89" s="18" t="s">
        <v>381</v>
      </c>
      <c r="Q89" s="67"/>
      <c r="R89" s="30"/>
      <c r="S89" s="18"/>
      <c r="T89" s="54"/>
      <c r="U89" s="54"/>
      <c r="V89" s="55"/>
      <c r="W89" s="55"/>
      <c r="X89" s="55"/>
      <c r="Y89" s="115"/>
      <c r="Z89" s="41"/>
      <c r="AA89" s="47"/>
      <c r="AB89" s="50"/>
      <c r="AC89" s="39"/>
      <c r="AD89" s="39"/>
      <c r="AE89" s="39"/>
      <c r="AF89" s="40"/>
    </row>
    <row r="90" spans="1:32" s="19" customFormat="1" ht="22.5" customHeight="1">
      <c r="A90" s="45">
        <f t="shared" si="3"/>
        <v>83</v>
      </c>
      <c r="B90" s="45" t="s">
        <v>390</v>
      </c>
      <c r="C90" s="45">
        <v>1</v>
      </c>
      <c r="D90" s="64"/>
      <c r="E90" s="113">
        <v>3305</v>
      </c>
      <c r="F90" s="45" t="s">
        <v>369</v>
      </c>
      <c r="G90" s="45" t="s">
        <v>140</v>
      </c>
      <c r="H90" s="64">
        <v>3.35</v>
      </c>
      <c r="I90" s="64">
        <v>100.66</v>
      </c>
      <c r="J90" s="64">
        <v>100.66</v>
      </c>
      <c r="K90" s="64">
        <v>170000</v>
      </c>
      <c r="L90" s="65" t="s">
        <v>630</v>
      </c>
      <c r="M90" s="65" t="s">
        <v>347</v>
      </c>
      <c r="N90" s="66" t="s">
        <v>628</v>
      </c>
      <c r="O90" s="71"/>
      <c r="P90" s="18" t="s">
        <v>381</v>
      </c>
      <c r="Q90" s="67"/>
      <c r="R90" s="30"/>
      <c r="S90" s="18"/>
      <c r="T90" s="54"/>
      <c r="U90" s="54"/>
      <c r="V90" s="55"/>
      <c r="W90" s="55"/>
      <c r="X90" s="55"/>
      <c r="Y90" s="115"/>
      <c r="Z90" s="41"/>
      <c r="AA90" s="47"/>
      <c r="AB90" s="50"/>
      <c r="AC90" s="39"/>
      <c r="AD90" s="39"/>
      <c r="AE90" s="39"/>
      <c r="AF90" s="40"/>
    </row>
    <row r="91" spans="1:32" s="19" customFormat="1" ht="22.5" customHeight="1">
      <c r="A91" s="45">
        <f t="shared" si="3"/>
        <v>84</v>
      </c>
      <c r="B91" s="45" t="s">
        <v>391</v>
      </c>
      <c r="C91" s="45">
        <v>1</v>
      </c>
      <c r="D91" s="64"/>
      <c r="E91" s="113">
        <v>2664</v>
      </c>
      <c r="F91" s="45" t="s">
        <v>370</v>
      </c>
      <c r="G91" s="45" t="s">
        <v>138</v>
      </c>
      <c r="H91" s="64">
        <v>2.62</v>
      </c>
      <c r="I91" s="64">
        <v>67.59</v>
      </c>
      <c r="J91" s="64">
        <v>67.59</v>
      </c>
      <c r="K91" s="64">
        <v>170000</v>
      </c>
      <c r="L91" s="65" t="s">
        <v>630</v>
      </c>
      <c r="M91" s="65" t="s">
        <v>347</v>
      </c>
      <c r="N91" s="66" t="s">
        <v>628</v>
      </c>
      <c r="O91" s="71"/>
      <c r="P91" s="18" t="s">
        <v>381</v>
      </c>
      <c r="Q91" s="67"/>
      <c r="R91" s="30"/>
      <c r="S91" s="18"/>
      <c r="T91" s="54"/>
      <c r="U91" s="54"/>
      <c r="V91" s="55"/>
      <c r="W91" s="55"/>
      <c r="X91" s="55"/>
      <c r="Y91" s="115"/>
      <c r="Z91" s="41"/>
      <c r="AA91" s="47"/>
      <c r="AB91" s="50"/>
      <c r="AC91" s="39"/>
      <c r="AD91" s="39"/>
      <c r="AE91" s="39"/>
      <c r="AF91" s="40"/>
    </row>
    <row r="92" spans="1:32" s="19" customFormat="1" ht="22.5" customHeight="1">
      <c r="A92" s="45">
        <f t="shared" si="3"/>
        <v>85</v>
      </c>
      <c r="B92" s="45" t="s">
        <v>392</v>
      </c>
      <c r="C92" s="45">
        <v>1</v>
      </c>
      <c r="D92" s="64"/>
      <c r="E92" s="113">
        <v>2864</v>
      </c>
      <c r="F92" s="45" t="s">
        <v>370</v>
      </c>
      <c r="G92" s="45" t="s">
        <v>138</v>
      </c>
      <c r="H92" s="64">
        <v>2.78</v>
      </c>
      <c r="I92" s="64">
        <v>71.680000000000007</v>
      </c>
      <c r="J92" s="64">
        <v>71.680000000000007</v>
      </c>
      <c r="K92" s="64">
        <v>170000</v>
      </c>
      <c r="L92" s="65" t="s">
        <v>630</v>
      </c>
      <c r="M92" s="65" t="s">
        <v>347</v>
      </c>
      <c r="N92" s="66" t="s">
        <v>628</v>
      </c>
      <c r="O92" s="71"/>
      <c r="P92" s="18" t="s">
        <v>381</v>
      </c>
      <c r="Q92" s="67"/>
      <c r="R92" s="30"/>
      <c r="S92" s="18"/>
      <c r="T92" s="54"/>
      <c r="U92" s="54"/>
      <c r="V92" s="55"/>
      <c r="W92" s="55"/>
      <c r="X92" s="55"/>
      <c r="Y92" s="115"/>
      <c r="Z92" s="41"/>
      <c r="AA92" s="47"/>
      <c r="AB92" s="50"/>
      <c r="AC92" s="39"/>
      <c r="AD92" s="39"/>
      <c r="AE92" s="39"/>
      <c r="AF92" s="40"/>
    </row>
    <row r="93" spans="1:32" s="19" customFormat="1" ht="22.5" customHeight="1">
      <c r="A93" s="45">
        <f t="shared" si="3"/>
        <v>86</v>
      </c>
      <c r="B93" s="45" t="s">
        <v>393</v>
      </c>
      <c r="C93" s="45">
        <v>1</v>
      </c>
      <c r="D93" s="64"/>
      <c r="E93" s="113">
        <v>2864</v>
      </c>
      <c r="F93" s="45" t="s">
        <v>370</v>
      </c>
      <c r="G93" s="45" t="s">
        <v>138</v>
      </c>
      <c r="H93" s="64">
        <v>2.78</v>
      </c>
      <c r="I93" s="64">
        <v>71.72</v>
      </c>
      <c r="J93" s="64">
        <v>71.72</v>
      </c>
      <c r="K93" s="64">
        <v>170000</v>
      </c>
      <c r="L93" s="65" t="s">
        <v>630</v>
      </c>
      <c r="M93" s="65" t="s">
        <v>347</v>
      </c>
      <c r="N93" s="66" t="s">
        <v>628</v>
      </c>
      <c r="O93" s="71"/>
      <c r="P93" s="18" t="s">
        <v>381</v>
      </c>
      <c r="Q93" s="67"/>
      <c r="R93" s="30"/>
      <c r="S93" s="18"/>
      <c r="T93" s="54"/>
      <c r="U93" s="54"/>
      <c r="V93" s="55"/>
      <c r="W93" s="55"/>
      <c r="X93" s="55"/>
      <c r="Y93" s="115"/>
      <c r="Z93" s="41"/>
      <c r="AA93" s="47"/>
      <c r="AB93" s="50"/>
      <c r="AC93" s="39"/>
      <c r="AD93" s="39"/>
      <c r="AE93" s="39"/>
      <c r="AF93" s="40"/>
    </row>
    <row r="94" spans="1:32" s="19" customFormat="1" ht="22.5" customHeight="1">
      <c r="A94" s="45">
        <f t="shared" si="3"/>
        <v>87</v>
      </c>
      <c r="B94" s="45" t="s">
        <v>394</v>
      </c>
      <c r="C94" s="45">
        <v>1</v>
      </c>
      <c r="D94" s="64"/>
      <c r="E94" s="113">
        <v>5282</v>
      </c>
      <c r="F94" s="45" t="s">
        <v>371</v>
      </c>
      <c r="G94" s="45" t="s">
        <v>138</v>
      </c>
      <c r="H94" s="64">
        <v>3.43</v>
      </c>
      <c r="I94" s="64">
        <v>71.459999999999994</v>
      </c>
      <c r="J94" s="64">
        <v>71.459999999999994</v>
      </c>
      <c r="K94" s="64">
        <v>170000</v>
      </c>
      <c r="L94" s="65" t="s">
        <v>630</v>
      </c>
      <c r="M94" s="65" t="s">
        <v>347</v>
      </c>
      <c r="N94" s="66" t="s">
        <v>628</v>
      </c>
      <c r="O94" s="71"/>
      <c r="P94" s="18" t="s">
        <v>381</v>
      </c>
      <c r="Q94" s="67"/>
      <c r="R94" s="30"/>
      <c r="S94" s="18"/>
      <c r="T94" s="54"/>
      <c r="U94" s="54"/>
      <c r="V94" s="55"/>
      <c r="W94" s="55"/>
      <c r="X94" s="55"/>
      <c r="Y94" s="115"/>
      <c r="Z94" s="41"/>
      <c r="AA94" s="47"/>
      <c r="AB94" s="50"/>
      <c r="AC94" s="39"/>
      <c r="AD94" s="39"/>
      <c r="AE94" s="39"/>
      <c r="AF94" s="40"/>
    </row>
    <row r="95" spans="1:32" s="19" customFormat="1" ht="22.5" customHeight="1">
      <c r="A95" s="45">
        <f t="shared" si="3"/>
        <v>88</v>
      </c>
      <c r="B95" s="45" t="s">
        <v>395</v>
      </c>
      <c r="C95" s="45">
        <v>1</v>
      </c>
      <c r="D95" s="64"/>
      <c r="E95" s="113">
        <v>5282</v>
      </c>
      <c r="F95" s="45" t="s">
        <v>371</v>
      </c>
      <c r="G95" s="45" t="s">
        <v>138</v>
      </c>
      <c r="H95" s="64">
        <v>3.43</v>
      </c>
      <c r="I95" s="64">
        <v>71.459999999999994</v>
      </c>
      <c r="J95" s="64">
        <v>71.459999999999994</v>
      </c>
      <c r="K95" s="64">
        <v>170000</v>
      </c>
      <c r="L95" s="65" t="s">
        <v>630</v>
      </c>
      <c r="M95" s="65" t="s">
        <v>347</v>
      </c>
      <c r="N95" s="66" t="s">
        <v>628</v>
      </c>
      <c r="O95" s="71"/>
      <c r="P95" s="18" t="s">
        <v>381</v>
      </c>
      <c r="Q95" s="67"/>
      <c r="R95" s="30"/>
      <c r="S95" s="18"/>
      <c r="T95" s="54"/>
      <c r="U95" s="54"/>
      <c r="V95" s="55"/>
      <c r="W95" s="55"/>
      <c r="X95" s="55"/>
      <c r="Y95" s="115"/>
      <c r="Z95" s="41"/>
      <c r="AA95" s="47"/>
      <c r="AB95" s="50"/>
      <c r="AC95" s="39"/>
      <c r="AD95" s="39"/>
      <c r="AE95" s="39"/>
      <c r="AF95" s="40"/>
    </row>
    <row r="96" spans="1:32" s="19" customFormat="1" ht="22.5" customHeight="1">
      <c r="A96" s="45">
        <f t="shared" si="3"/>
        <v>89</v>
      </c>
      <c r="B96" s="45" t="s">
        <v>396</v>
      </c>
      <c r="C96" s="45">
        <v>1</v>
      </c>
      <c r="D96" s="64"/>
      <c r="E96" s="113">
        <v>3899</v>
      </c>
      <c r="F96" s="45" t="s">
        <v>371</v>
      </c>
      <c r="G96" s="45" t="s">
        <v>138</v>
      </c>
      <c r="H96" s="64">
        <v>2.52</v>
      </c>
      <c r="I96" s="64">
        <v>52.38</v>
      </c>
      <c r="J96" s="64">
        <v>52.38</v>
      </c>
      <c r="K96" s="64">
        <v>170000</v>
      </c>
      <c r="L96" s="65" t="s">
        <v>630</v>
      </c>
      <c r="M96" s="65" t="s">
        <v>347</v>
      </c>
      <c r="N96" s="66" t="s">
        <v>628</v>
      </c>
      <c r="O96" s="71"/>
      <c r="P96" s="18" t="s">
        <v>381</v>
      </c>
      <c r="Q96" s="67"/>
      <c r="R96" s="30"/>
      <c r="S96" s="18"/>
      <c r="T96" s="54"/>
      <c r="U96" s="54"/>
      <c r="V96" s="55"/>
      <c r="W96" s="55"/>
      <c r="X96" s="55"/>
      <c r="Y96" s="115"/>
      <c r="Z96" s="41"/>
      <c r="AA96" s="47"/>
      <c r="AB96" s="50"/>
      <c r="AC96" s="39"/>
      <c r="AD96" s="39"/>
      <c r="AE96" s="39"/>
      <c r="AF96" s="40"/>
    </row>
    <row r="97" spans="1:32" s="19" customFormat="1" ht="22.5" customHeight="1">
      <c r="A97" s="45">
        <f t="shared" si="3"/>
        <v>90</v>
      </c>
      <c r="B97" s="45" t="s">
        <v>397</v>
      </c>
      <c r="C97" s="45">
        <v>1</v>
      </c>
      <c r="D97" s="64"/>
      <c r="E97" s="113">
        <v>3899</v>
      </c>
      <c r="F97" s="45" t="s">
        <v>371</v>
      </c>
      <c r="G97" s="45" t="s">
        <v>138</v>
      </c>
      <c r="H97" s="64">
        <v>2.52</v>
      </c>
      <c r="I97" s="64">
        <v>52.39</v>
      </c>
      <c r="J97" s="64">
        <v>52.39</v>
      </c>
      <c r="K97" s="64">
        <v>170000</v>
      </c>
      <c r="L97" s="65" t="s">
        <v>630</v>
      </c>
      <c r="M97" s="65" t="s">
        <v>347</v>
      </c>
      <c r="N97" s="66" t="s">
        <v>628</v>
      </c>
      <c r="O97" s="71"/>
      <c r="P97" s="18" t="s">
        <v>381</v>
      </c>
      <c r="Q97" s="67"/>
      <c r="R97" s="30"/>
      <c r="S97" s="18"/>
      <c r="T97" s="54"/>
      <c r="U97" s="54"/>
      <c r="V97" s="55"/>
      <c r="W97" s="55"/>
      <c r="X97" s="55"/>
      <c r="Y97" s="115"/>
      <c r="Z97" s="41"/>
      <c r="AA97" s="47"/>
      <c r="AB97" s="50"/>
      <c r="AC97" s="39"/>
      <c r="AD97" s="39"/>
      <c r="AE97" s="39"/>
      <c r="AF97" s="40"/>
    </row>
    <row r="98" spans="1:32" s="19" customFormat="1" ht="22.5" customHeight="1">
      <c r="A98" s="45">
        <f t="shared" si="3"/>
        <v>91</v>
      </c>
      <c r="B98" s="45" t="s">
        <v>398</v>
      </c>
      <c r="C98" s="45">
        <v>1</v>
      </c>
      <c r="D98" s="64"/>
      <c r="E98" s="113">
        <v>3899</v>
      </c>
      <c r="F98" s="45" t="s">
        <v>371</v>
      </c>
      <c r="G98" s="45" t="s">
        <v>138</v>
      </c>
      <c r="H98" s="64">
        <v>2.52</v>
      </c>
      <c r="I98" s="64">
        <v>52.38</v>
      </c>
      <c r="J98" s="64">
        <v>52.38</v>
      </c>
      <c r="K98" s="64">
        <v>170000</v>
      </c>
      <c r="L98" s="65" t="s">
        <v>630</v>
      </c>
      <c r="M98" s="65" t="s">
        <v>347</v>
      </c>
      <c r="N98" s="66" t="s">
        <v>628</v>
      </c>
      <c r="O98" s="71"/>
      <c r="P98" s="18" t="s">
        <v>381</v>
      </c>
      <c r="Q98" s="67"/>
      <c r="R98" s="30"/>
      <c r="S98" s="18"/>
      <c r="T98" s="54"/>
      <c r="U98" s="54"/>
      <c r="V98" s="55"/>
      <c r="W98" s="55"/>
      <c r="X98" s="55"/>
      <c r="Y98" s="115"/>
      <c r="Z98" s="41"/>
      <c r="AA98" s="47"/>
      <c r="AB98" s="50"/>
      <c r="AC98" s="39"/>
      <c r="AD98" s="39"/>
      <c r="AE98" s="39"/>
      <c r="AF98" s="40"/>
    </row>
    <row r="99" spans="1:32" s="19" customFormat="1" ht="22.5" customHeight="1">
      <c r="A99" s="45">
        <f t="shared" si="3"/>
        <v>92</v>
      </c>
      <c r="B99" s="45" t="s">
        <v>399</v>
      </c>
      <c r="C99" s="45">
        <v>1</v>
      </c>
      <c r="D99" s="64"/>
      <c r="E99" s="113">
        <v>3899</v>
      </c>
      <c r="F99" s="45" t="s">
        <v>371</v>
      </c>
      <c r="G99" s="45" t="s">
        <v>138</v>
      </c>
      <c r="H99" s="64">
        <v>2.52</v>
      </c>
      <c r="I99" s="64">
        <v>52.39</v>
      </c>
      <c r="J99" s="64">
        <v>52.39</v>
      </c>
      <c r="K99" s="64">
        <v>170000</v>
      </c>
      <c r="L99" s="65" t="s">
        <v>630</v>
      </c>
      <c r="M99" s="65" t="s">
        <v>347</v>
      </c>
      <c r="N99" s="66" t="s">
        <v>628</v>
      </c>
      <c r="O99" s="71"/>
      <c r="P99" s="18" t="s">
        <v>381</v>
      </c>
      <c r="Q99" s="67"/>
      <c r="R99" s="30"/>
      <c r="S99" s="18"/>
      <c r="T99" s="54"/>
      <c r="U99" s="54"/>
      <c r="V99" s="55"/>
      <c r="W99" s="55"/>
      <c r="X99" s="55"/>
      <c r="Y99" s="115"/>
      <c r="Z99" s="41"/>
      <c r="AA99" s="47"/>
      <c r="AB99" s="50"/>
      <c r="AC99" s="39"/>
      <c r="AD99" s="39"/>
      <c r="AE99" s="39"/>
      <c r="AF99" s="40"/>
    </row>
    <row r="100" spans="1:32" s="19" customFormat="1" ht="22.5" customHeight="1">
      <c r="A100" s="45">
        <f t="shared" si="3"/>
        <v>93</v>
      </c>
      <c r="B100" s="45" t="s">
        <v>400</v>
      </c>
      <c r="C100" s="45">
        <v>1</v>
      </c>
      <c r="D100" s="64"/>
      <c r="E100" s="113">
        <v>3463</v>
      </c>
      <c r="F100" s="45" t="s">
        <v>371</v>
      </c>
      <c r="G100" s="45" t="s">
        <v>138</v>
      </c>
      <c r="H100" s="64">
        <v>2.2999999999999998</v>
      </c>
      <c r="I100" s="64">
        <v>47.93</v>
      </c>
      <c r="J100" s="64">
        <v>47.93</v>
      </c>
      <c r="K100" s="64">
        <v>170000</v>
      </c>
      <c r="L100" s="65" t="s">
        <v>630</v>
      </c>
      <c r="M100" s="65" t="s">
        <v>347</v>
      </c>
      <c r="N100" s="66" t="s">
        <v>628</v>
      </c>
      <c r="O100" s="71"/>
      <c r="P100" s="18" t="s">
        <v>381</v>
      </c>
      <c r="Q100" s="67"/>
      <c r="R100" s="30"/>
      <c r="S100" s="18"/>
      <c r="T100" s="54"/>
      <c r="U100" s="54"/>
      <c r="V100" s="55"/>
      <c r="W100" s="55"/>
      <c r="X100" s="55"/>
      <c r="Y100" s="115"/>
      <c r="Z100" s="41"/>
      <c r="AA100" s="47"/>
      <c r="AB100" s="50"/>
      <c r="AC100" s="39"/>
      <c r="AD100" s="39"/>
      <c r="AE100" s="39"/>
      <c r="AF100" s="40"/>
    </row>
    <row r="101" spans="1:32" s="19" customFormat="1" ht="22.5" customHeight="1">
      <c r="A101" s="45">
        <f t="shared" si="3"/>
        <v>94</v>
      </c>
      <c r="B101" s="45" t="s">
        <v>401</v>
      </c>
      <c r="C101" s="45">
        <v>1</v>
      </c>
      <c r="D101" s="64"/>
      <c r="E101" s="113">
        <v>3463</v>
      </c>
      <c r="F101" s="45" t="s">
        <v>371</v>
      </c>
      <c r="G101" s="45" t="s">
        <v>138</v>
      </c>
      <c r="H101" s="64">
        <v>2.2999999999999998</v>
      </c>
      <c r="I101" s="64">
        <v>47.93</v>
      </c>
      <c r="J101" s="64">
        <v>47.93</v>
      </c>
      <c r="K101" s="64">
        <v>170000</v>
      </c>
      <c r="L101" s="65" t="s">
        <v>630</v>
      </c>
      <c r="M101" s="65" t="s">
        <v>347</v>
      </c>
      <c r="N101" s="66" t="s">
        <v>628</v>
      </c>
      <c r="O101" s="71"/>
      <c r="P101" s="18" t="s">
        <v>381</v>
      </c>
      <c r="Q101" s="67"/>
      <c r="R101" s="30"/>
      <c r="S101" s="18"/>
      <c r="T101" s="54"/>
      <c r="U101" s="54"/>
      <c r="V101" s="55"/>
      <c r="W101" s="55"/>
      <c r="X101" s="55"/>
      <c r="Y101" s="115"/>
      <c r="Z101" s="41"/>
      <c r="AA101" s="47"/>
      <c r="AB101" s="50"/>
      <c r="AC101" s="39"/>
      <c r="AD101" s="39"/>
      <c r="AE101" s="39"/>
      <c r="AF101" s="40"/>
    </row>
    <row r="102" spans="1:32" s="19" customFormat="1" ht="22.5" customHeight="1">
      <c r="A102" s="45">
        <f t="shared" si="3"/>
        <v>95</v>
      </c>
      <c r="B102" s="45" t="s">
        <v>402</v>
      </c>
      <c r="C102" s="45">
        <v>1</v>
      </c>
      <c r="D102" s="64"/>
      <c r="E102" s="113">
        <v>2505</v>
      </c>
      <c r="F102" s="45" t="s">
        <v>371</v>
      </c>
      <c r="G102" s="45" t="s">
        <v>138</v>
      </c>
      <c r="H102" s="64">
        <v>1.66</v>
      </c>
      <c r="I102" s="64">
        <v>34.61</v>
      </c>
      <c r="J102" s="64">
        <v>34.61</v>
      </c>
      <c r="K102" s="64">
        <v>170000</v>
      </c>
      <c r="L102" s="65" t="s">
        <v>630</v>
      </c>
      <c r="M102" s="65" t="s">
        <v>347</v>
      </c>
      <c r="N102" s="66" t="s">
        <v>628</v>
      </c>
      <c r="O102" s="71"/>
      <c r="P102" s="18" t="s">
        <v>381</v>
      </c>
      <c r="Q102" s="67"/>
      <c r="R102" s="30"/>
      <c r="S102" s="18"/>
      <c r="T102" s="54"/>
      <c r="U102" s="54"/>
      <c r="V102" s="55"/>
      <c r="W102" s="55"/>
      <c r="X102" s="55"/>
      <c r="Y102" s="115"/>
      <c r="Z102" s="41"/>
      <c r="AA102" s="47"/>
      <c r="AB102" s="50"/>
      <c r="AC102" s="39"/>
      <c r="AD102" s="39"/>
      <c r="AE102" s="39"/>
      <c r="AF102" s="40"/>
    </row>
    <row r="103" spans="1:32" s="19" customFormat="1" ht="22.5" customHeight="1">
      <c r="A103" s="45">
        <f t="shared" si="3"/>
        <v>96</v>
      </c>
      <c r="B103" s="45" t="s">
        <v>403</v>
      </c>
      <c r="C103" s="45">
        <v>1</v>
      </c>
      <c r="D103" s="64"/>
      <c r="E103" s="113">
        <v>2505</v>
      </c>
      <c r="F103" s="45" t="s">
        <v>371</v>
      </c>
      <c r="G103" s="45" t="s">
        <v>138</v>
      </c>
      <c r="H103" s="64">
        <v>1.66</v>
      </c>
      <c r="I103" s="64">
        <v>34.61</v>
      </c>
      <c r="J103" s="64">
        <v>34.61</v>
      </c>
      <c r="K103" s="64">
        <v>170000</v>
      </c>
      <c r="L103" s="65" t="s">
        <v>630</v>
      </c>
      <c r="M103" s="65" t="s">
        <v>347</v>
      </c>
      <c r="N103" s="66" t="s">
        <v>628</v>
      </c>
      <c r="O103" s="71"/>
      <c r="P103" s="18" t="s">
        <v>381</v>
      </c>
      <c r="Q103" s="67"/>
      <c r="R103" s="30"/>
      <c r="S103" s="18"/>
      <c r="T103" s="54"/>
      <c r="U103" s="54"/>
      <c r="V103" s="55"/>
      <c r="W103" s="55"/>
      <c r="X103" s="55"/>
      <c r="Y103" s="115"/>
      <c r="Z103" s="41"/>
      <c r="AA103" s="47"/>
      <c r="AB103" s="50"/>
      <c r="AC103" s="39"/>
      <c r="AD103" s="39"/>
      <c r="AE103" s="39"/>
      <c r="AF103" s="40"/>
    </row>
    <row r="104" spans="1:32" s="19" customFormat="1" ht="22.5" customHeight="1">
      <c r="A104" s="45">
        <f t="shared" si="3"/>
        <v>97</v>
      </c>
      <c r="B104" s="45" t="s">
        <v>404</v>
      </c>
      <c r="C104" s="45">
        <v>1</v>
      </c>
      <c r="D104" s="64"/>
      <c r="E104" s="113">
        <v>2025</v>
      </c>
      <c r="F104" s="45" t="s">
        <v>371</v>
      </c>
      <c r="G104" s="45" t="s">
        <v>138</v>
      </c>
      <c r="H104" s="64">
        <v>1.34</v>
      </c>
      <c r="I104" s="64">
        <v>27.76</v>
      </c>
      <c r="J104" s="64">
        <v>27.76</v>
      </c>
      <c r="K104" s="64">
        <v>170000</v>
      </c>
      <c r="L104" s="65" t="s">
        <v>630</v>
      </c>
      <c r="M104" s="65" t="s">
        <v>347</v>
      </c>
      <c r="N104" s="66" t="s">
        <v>628</v>
      </c>
      <c r="O104" s="71"/>
      <c r="P104" s="18" t="s">
        <v>381</v>
      </c>
      <c r="Q104" s="67"/>
      <c r="R104" s="30"/>
      <c r="S104" s="18"/>
      <c r="T104" s="54"/>
      <c r="U104" s="54"/>
      <c r="V104" s="55"/>
      <c r="W104" s="55"/>
      <c r="X104" s="55"/>
      <c r="Y104" s="115"/>
      <c r="Z104" s="41"/>
      <c r="AA104" s="47"/>
      <c r="AB104" s="50"/>
      <c r="AC104" s="39"/>
      <c r="AD104" s="39"/>
      <c r="AE104" s="39"/>
      <c r="AF104" s="40"/>
    </row>
    <row r="105" spans="1:32" s="19" customFormat="1" ht="22.5" customHeight="1">
      <c r="A105" s="45">
        <f t="shared" si="3"/>
        <v>98</v>
      </c>
      <c r="B105" s="45" t="s">
        <v>404</v>
      </c>
      <c r="C105" s="45">
        <v>1</v>
      </c>
      <c r="D105" s="64"/>
      <c r="E105" s="113">
        <v>2026</v>
      </c>
      <c r="F105" s="45" t="s">
        <v>371</v>
      </c>
      <c r="G105" s="45" t="s">
        <v>138</v>
      </c>
      <c r="H105" s="64">
        <v>1.34</v>
      </c>
      <c r="I105" s="64">
        <v>27.77</v>
      </c>
      <c r="J105" s="64">
        <v>27.77</v>
      </c>
      <c r="K105" s="64">
        <v>170000</v>
      </c>
      <c r="L105" s="65" t="s">
        <v>630</v>
      </c>
      <c r="M105" s="65" t="s">
        <v>347</v>
      </c>
      <c r="N105" s="66" t="s">
        <v>628</v>
      </c>
      <c r="O105" s="71"/>
      <c r="P105" s="18" t="s">
        <v>381</v>
      </c>
      <c r="Q105" s="67"/>
      <c r="R105" s="30"/>
      <c r="S105" s="18"/>
      <c r="T105" s="54"/>
      <c r="U105" s="54"/>
      <c r="V105" s="55"/>
      <c r="W105" s="55"/>
      <c r="X105" s="55"/>
      <c r="Y105" s="115"/>
      <c r="Z105" s="41"/>
      <c r="AA105" s="47"/>
      <c r="AB105" s="50"/>
      <c r="AC105" s="39"/>
      <c r="AD105" s="39"/>
      <c r="AE105" s="39"/>
      <c r="AF105" s="40"/>
    </row>
    <row r="106" spans="1:32" s="19" customFormat="1" ht="22.5" customHeight="1">
      <c r="A106" s="45">
        <f t="shared" si="3"/>
        <v>99</v>
      </c>
      <c r="B106" s="45" t="s">
        <v>405</v>
      </c>
      <c r="C106" s="45">
        <v>1</v>
      </c>
      <c r="D106" s="64"/>
      <c r="E106" s="113">
        <v>2025</v>
      </c>
      <c r="F106" s="45" t="s">
        <v>371</v>
      </c>
      <c r="G106" s="45" t="s">
        <v>138</v>
      </c>
      <c r="H106" s="64">
        <v>1.34</v>
      </c>
      <c r="I106" s="64">
        <v>27.76</v>
      </c>
      <c r="J106" s="64">
        <v>27.76</v>
      </c>
      <c r="K106" s="64">
        <v>170000</v>
      </c>
      <c r="L106" s="65" t="s">
        <v>630</v>
      </c>
      <c r="M106" s="65" t="s">
        <v>347</v>
      </c>
      <c r="N106" s="66" t="s">
        <v>628</v>
      </c>
      <c r="O106" s="71"/>
      <c r="P106" s="18" t="s">
        <v>381</v>
      </c>
      <c r="Q106" s="67"/>
      <c r="R106" s="30"/>
      <c r="S106" s="18"/>
      <c r="T106" s="54"/>
      <c r="U106" s="54"/>
      <c r="V106" s="55"/>
      <c r="W106" s="55"/>
      <c r="X106" s="55"/>
      <c r="Y106" s="115"/>
      <c r="Z106" s="41"/>
      <c r="AA106" s="47"/>
      <c r="AB106" s="50"/>
      <c r="AC106" s="39"/>
      <c r="AD106" s="39"/>
      <c r="AE106" s="39"/>
      <c r="AF106" s="40"/>
    </row>
    <row r="107" spans="1:32" s="19" customFormat="1" ht="22.5" customHeight="1">
      <c r="A107" s="45">
        <f t="shared" si="3"/>
        <v>100</v>
      </c>
      <c r="B107" s="45" t="s">
        <v>405</v>
      </c>
      <c r="C107" s="45">
        <v>1</v>
      </c>
      <c r="D107" s="64"/>
      <c r="E107" s="113">
        <v>2026</v>
      </c>
      <c r="F107" s="45" t="s">
        <v>371</v>
      </c>
      <c r="G107" s="45" t="s">
        <v>138</v>
      </c>
      <c r="H107" s="64">
        <v>1.34</v>
      </c>
      <c r="I107" s="64">
        <v>27.77</v>
      </c>
      <c r="J107" s="64">
        <v>27.77</v>
      </c>
      <c r="K107" s="64">
        <v>170000</v>
      </c>
      <c r="L107" s="65" t="s">
        <v>630</v>
      </c>
      <c r="M107" s="65" t="s">
        <v>347</v>
      </c>
      <c r="N107" s="66" t="s">
        <v>628</v>
      </c>
      <c r="O107" s="71"/>
      <c r="P107" s="18" t="s">
        <v>381</v>
      </c>
      <c r="Q107" s="67"/>
      <c r="R107" s="30"/>
      <c r="S107" s="18"/>
      <c r="T107" s="54"/>
      <c r="U107" s="54"/>
      <c r="V107" s="55"/>
      <c r="W107" s="55"/>
      <c r="X107" s="55"/>
      <c r="Y107" s="115"/>
      <c r="Z107" s="41"/>
      <c r="AA107" s="47"/>
      <c r="AB107" s="50"/>
      <c r="AC107" s="39"/>
      <c r="AD107" s="39"/>
      <c r="AE107" s="39"/>
      <c r="AF107" s="40"/>
    </row>
    <row r="108" spans="1:32" s="19" customFormat="1" ht="22.5" customHeight="1">
      <c r="A108" s="45">
        <f t="shared" si="3"/>
        <v>101</v>
      </c>
      <c r="B108" s="45" t="s">
        <v>406</v>
      </c>
      <c r="C108" s="45">
        <v>2</v>
      </c>
      <c r="D108" s="64"/>
      <c r="E108" s="113">
        <v>2864</v>
      </c>
      <c r="F108" s="45" t="s">
        <v>370</v>
      </c>
      <c r="G108" s="45" t="s">
        <v>138</v>
      </c>
      <c r="H108" s="64">
        <v>5.52</v>
      </c>
      <c r="I108" s="64">
        <v>71.27</v>
      </c>
      <c r="J108" s="64">
        <v>142.54</v>
      </c>
      <c r="K108" s="64">
        <v>170000</v>
      </c>
      <c r="L108" s="65" t="s">
        <v>630</v>
      </c>
      <c r="M108" s="65" t="s">
        <v>347</v>
      </c>
      <c r="N108" s="66" t="s">
        <v>628</v>
      </c>
      <c r="O108" s="71"/>
      <c r="P108" s="18" t="s">
        <v>381</v>
      </c>
      <c r="Q108" s="67"/>
      <c r="R108" s="30"/>
      <c r="S108" s="18"/>
      <c r="T108" s="54"/>
      <c r="U108" s="54"/>
      <c r="V108" s="55"/>
      <c r="W108" s="55"/>
      <c r="X108" s="55"/>
      <c r="Y108" s="115"/>
      <c r="Z108" s="41"/>
      <c r="AA108" s="47"/>
      <c r="AB108" s="50"/>
      <c r="AC108" s="39"/>
      <c r="AD108" s="39"/>
      <c r="AE108" s="39"/>
      <c r="AF108" s="40"/>
    </row>
    <row r="109" spans="1:32" s="19" customFormat="1" ht="22.5" customHeight="1">
      <c r="A109" s="45">
        <f t="shared" si="3"/>
        <v>102</v>
      </c>
      <c r="B109" s="45" t="s">
        <v>407</v>
      </c>
      <c r="C109" s="45">
        <v>1</v>
      </c>
      <c r="D109" s="64"/>
      <c r="E109" s="113">
        <v>2664</v>
      </c>
      <c r="F109" s="45" t="s">
        <v>370</v>
      </c>
      <c r="G109" s="45" t="s">
        <v>138</v>
      </c>
      <c r="H109" s="64">
        <v>2.6</v>
      </c>
      <c r="I109" s="64">
        <v>67.17</v>
      </c>
      <c r="J109" s="64">
        <v>67.17</v>
      </c>
      <c r="K109" s="64">
        <v>170000</v>
      </c>
      <c r="L109" s="65" t="s">
        <v>630</v>
      </c>
      <c r="M109" s="65" t="s">
        <v>347</v>
      </c>
      <c r="N109" s="66" t="s">
        <v>628</v>
      </c>
      <c r="O109" s="71"/>
      <c r="P109" s="18" t="s">
        <v>381</v>
      </c>
      <c r="Q109" s="67"/>
      <c r="R109" s="30"/>
      <c r="S109" s="18"/>
      <c r="T109" s="54"/>
      <c r="U109" s="54"/>
      <c r="V109" s="55"/>
      <c r="W109" s="55"/>
      <c r="X109" s="55"/>
      <c r="Y109" s="115"/>
      <c r="Z109" s="41"/>
      <c r="AA109" s="47"/>
      <c r="AB109" s="50"/>
      <c r="AC109" s="39"/>
      <c r="AD109" s="39"/>
      <c r="AE109" s="39"/>
      <c r="AF109" s="40"/>
    </row>
    <row r="110" spans="1:32" s="19" customFormat="1" ht="22.5" customHeight="1">
      <c r="A110" s="45">
        <f t="shared" si="3"/>
        <v>103</v>
      </c>
      <c r="B110" s="45" t="s">
        <v>408</v>
      </c>
      <c r="C110" s="45">
        <v>1</v>
      </c>
      <c r="D110" s="64"/>
      <c r="E110" s="113">
        <v>2864</v>
      </c>
      <c r="F110" s="45" t="s">
        <v>370</v>
      </c>
      <c r="G110" s="45" t="s">
        <v>138</v>
      </c>
      <c r="H110" s="64">
        <v>2.63</v>
      </c>
      <c r="I110" s="64">
        <v>68.47</v>
      </c>
      <c r="J110" s="64">
        <v>68.47</v>
      </c>
      <c r="K110" s="64">
        <v>170000</v>
      </c>
      <c r="L110" s="65" t="s">
        <v>630</v>
      </c>
      <c r="M110" s="65" t="s">
        <v>347</v>
      </c>
      <c r="N110" s="66" t="s">
        <v>628</v>
      </c>
      <c r="O110" s="71"/>
      <c r="P110" s="18" t="s">
        <v>381</v>
      </c>
      <c r="Q110" s="67"/>
      <c r="R110" s="30"/>
      <c r="S110" s="18"/>
      <c r="T110" s="54"/>
      <c r="U110" s="54"/>
      <c r="V110" s="55"/>
      <c r="W110" s="55"/>
      <c r="X110" s="55"/>
      <c r="Y110" s="115"/>
      <c r="Z110" s="41"/>
      <c r="AA110" s="47"/>
      <c r="AB110" s="50"/>
      <c r="AC110" s="39"/>
      <c r="AD110" s="39"/>
      <c r="AE110" s="39"/>
      <c r="AF110" s="40"/>
    </row>
    <row r="111" spans="1:32" s="19" customFormat="1" ht="22.5" customHeight="1">
      <c r="A111" s="45">
        <f t="shared" si="3"/>
        <v>104</v>
      </c>
      <c r="B111" s="45" t="s">
        <v>409</v>
      </c>
      <c r="C111" s="45">
        <v>1</v>
      </c>
      <c r="D111" s="64"/>
      <c r="E111" s="113">
        <v>2864</v>
      </c>
      <c r="F111" s="45" t="s">
        <v>370</v>
      </c>
      <c r="G111" s="45" t="s">
        <v>138</v>
      </c>
      <c r="H111" s="64">
        <v>2.63</v>
      </c>
      <c r="I111" s="64">
        <v>68.47</v>
      </c>
      <c r="J111" s="64">
        <v>68.47</v>
      </c>
      <c r="K111" s="64">
        <v>170000</v>
      </c>
      <c r="L111" s="65" t="s">
        <v>630</v>
      </c>
      <c r="M111" s="65" t="s">
        <v>347</v>
      </c>
      <c r="N111" s="66" t="s">
        <v>628</v>
      </c>
      <c r="O111" s="71"/>
      <c r="P111" s="18" t="s">
        <v>381</v>
      </c>
      <c r="Q111" s="67"/>
      <c r="R111" s="30"/>
      <c r="S111" s="18"/>
      <c r="T111" s="54"/>
      <c r="U111" s="54"/>
      <c r="V111" s="55"/>
      <c r="W111" s="55"/>
      <c r="X111" s="55"/>
      <c r="Y111" s="115"/>
      <c r="Z111" s="41"/>
      <c r="AA111" s="47"/>
      <c r="AB111" s="50"/>
      <c r="AC111" s="39"/>
      <c r="AD111" s="39"/>
      <c r="AE111" s="39"/>
      <c r="AF111" s="40"/>
    </row>
    <row r="112" spans="1:32" s="19" customFormat="1" ht="22.5" customHeight="1">
      <c r="A112" s="45">
        <f t="shared" si="3"/>
        <v>105</v>
      </c>
      <c r="B112" s="45" t="s">
        <v>410</v>
      </c>
      <c r="C112" s="45">
        <v>2</v>
      </c>
      <c r="D112" s="64"/>
      <c r="E112" s="113">
        <v>2460</v>
      </c>
      <c r="F112" s="45" t="s">
        <v>372</v>
      </c>
      <c r="G112" s="45" t="s">
        <v>138</v>
      </c>
      <c r="H112" s="64">
        <v>6.98</v>
      </c>
      <c r="I112" s="64">
        <v>54.61</v>
      </c>
      <c r="J112" s="64">
        <v>109.22</v>
      </c>
      <c r="K112" s="64">
        <v>170000</v>
      </c>
      <c r="L112" s="65" t="s">
        <v>630</v>
      </c>
      <c r="M112" s="65" t="s">
        <v>347</v>
      </c>
      <c r="N112" s="66" t="s">
        <v>628</v>
      </c>
      <c r="O112" s="71"/>
      <c r="P112" s="18" t="s">
        <v>381</v>
      </c>
      <c r="Q112" s="67"/>
      <c r="R112" s="30"/>
      <c r="S112" s="18"/>
      <c r="T112" s="54"/>
      <c r="U112" s="54"/>
      <c r="V112" s="55"/>
      <c r="W112" s="55"/>
      <c r="X112" s="55"/>
      <c r="Y112" s="115"/>
      <c r="Z112" s="41"/>
      <c r="AA112" s="47"/>
      <c r="AB112" s="50"/>
      <c r="AC112" s="39"/>
      <c r="AD112" s="39"/>
      <c r="AE112" s="39"/>
      <c r="AF112" s="40"/>
    </row>
    <row r="113" spans="1:32" s="19" customFormat="1" ht="22.5" customHeight="1">
      <c r="A113" s="45">
        <f t="shared" si="3"/>
        <v>106</v>
      </c>
      <c r="B113" s="45" t="s">
        <v>411</v>
      </c>
      <c r="C113" s="45">
        <v>1</v>
      </c>
      <c r="D113" s="64"/>
      <c r="E113" s="113">
        <v>2460</v>
      </c>
      <c r="F113" s="45" t="s">
        <v>372</v>
      </c>
      <c r="G113" s="45" t="s">
        <v>138</v>
      </c>
      <c r="H113" s="64">
        <v>4.7</v>
      </c>
      <c r="I113" s="64">
        <v>73.42</v>
      </c>
      <c r="J113" s="64">
        <v>73.42</v>
      </c>
      <c r="K113" s="64">
        <v>170000</v>
      </c>
      <c r="L113" s="65" t="s">
        <v>630</v>
      </c>
      <c r="M113" s="65" t="s">
        <v>347</v>
      </c>
      <c r="N113" s="66" t="s">
        <v>628</v>
      </c>
      <c r="O113" s="71"/>
      <c r="P113" s="18" t="s">
        <v>381</v>
      </c>
      <c r="Q113" s="67"/>
      <c r="R113" s="30"/>
      <c r="S113" s="18"/>
      <c r="T113" s="54"/>
      <c r="U113" s="54"/>
      <c r="V113" s="55"/>
      <c r="W113" s="55"/>
      <c r="X113" s="55"/>
      <c r="Y113" s="115"/>
      <c r="Z113" s="41"/>
      <c r="AA113" s="47"/>
      <c r="AB113" s="50"/>
      <c r="AC113" s="39"/>
      <c r="AD113" s="39"/>
      <c r="AE113" s="39"/>
      <c r="AF113" s="40"/>
    </row>
    <row r="114" spans="1:32" s="19" customFormat="1" ht="22.5" customHeight="1">
      <c r="A114" s="45">
        <f t="shared" si="3"/>
        <v>107</v>
      </c>
      <c r="B114" s="45" t="s">
        <v>412</v>
      </c>
      <c r="C114" s="45">
        <v>1</v>
      </c>
      <c r="D114" s="64"/>
      <c r="E114" s="113">
        <v>2460</v>
      </c>
      <c r="F114" s="45" t="s">
        <v>372</v>
      </c>
      <c r="G114" s="45" t="s">
        <v>138</v>
      </c>
      <c r="H114" s="64">
        <v>3.33</v>
      </c>
      <c r="I114" s="64">
        <v>52.17</v>
      </c>
      <c r="J114" s="64">
        <v>52.17</v>
      </c>
      <c r="K114" s="64">
        <v>170000</v>
      </c>
      <c r="L114" s="65" t="s">
        <v>630</v>
      </c>
      <c r="M114" s="65" t="s">
        <v>347</v>
      </c>
      <c r="N114" s="66" t="s">
        <v>628</v>
      </c>
      <c r="O114" s="71"/>
      <c r="P114" s="18" t="s">
        <v>381</v>
      </c>
      <c r="Q114" s="67"/>
      <c r="R114" s="30"/>
      <c r="S114" s="18"/>
      <c r="T114" s="54"/>
      <c r="U114" s="54"/>
      <c r="V114" s="55"/>
      <c r="W114" s="55"/>
      <c r="X114" s="55"/>
      <c r="Y114" s="115"/>
      <c r="Z114" s="41"/>
      <c r="AA114" s="47"/>
      <c r="AB114" s="50"/>
      <c r="AC114" s="39"/>
      <c r="AD114" s="39"/>
      <c r="AE114" s="39"/>
      <c r="AF114" s="40"/>
    </row>
    <row r="115" spans="1:32" s="19" customFormat="1" ht="22.5" customHeight="1">
      <c r="A115" s="45">
        <f t="shared" si="3"/>
        <v>108</v>
      </c>
      <c r="B115" s="45" t="s">
        <v>413</v>
      </c>
      <c r="C115" s="45">
        <v>1</v>
      </c>
      <c r="D115" s="64"/>
      <c r="E115" s="113">
        <v>2460</v>
      </c>
      <c r="F115" s="45" t="s">
        <v>372</v>
      </c>
      <c r="G115" s="45" t="s">
        <v>140</v>
      </c>
      <c r="H115" s="64">
        <v>2.3199999999999998</v>
      </c>
      <c r="I115" s="64">
        <v>36.46</v>
      </c>
      <c r="J115" s="64">
        <v>36.46</v>
      </c>
      <c r="K115" s="64">
        <v>170000</v>
      </c>
      <c r="L115" s="65" t="s">
        <v>630</v>
      </c>
      <c r="M115" s="65" t="s">
        <v>347</v>
      </c>
      <c r="N115" s="66" t="s">
        <v>628</v>
      </c>
      <c r="O115" s="71"/>
      <c r="P115" s="18" t="s">
        <v>381</v>
      </c>
      <c r="Q115" s="67"/>
      <c r="R115" s="30"/>
      <c r="S115" s="18"/>
      <c r="T115" s="54"/>
      <c r="U115" s="54"/>
      <c r="V115" s="55"/>
      <c r="W115" s="55"/>
      <c r="X115" s="55"/>
      <c r="Y115" s="115"/>
      <c r="Z115" s="41"/>
      <c r="AA115" s="47"/>
      <c r="AB115" s="50"/>
      <c r="AC115" s="39"/>
      <c r="AD115" s="39"/>
      <c r="AE115" s="39"/>
      <c r="AF115" s="40"/>
    </row>
    <row r="116" spans="1:32" s="19" customFormat="1" ht="22.5" customHeight="1">
      <c r="A116" s="45">
        <f t="shared" si="3"/>
        <v>109</v>
      </c>
      <c r="B116" s="45" t="s">
        <v>414</v>
      </c>
      <c r="C116" s="45">
        <v>1</v>
      </c>
      <c r="D116" s="64"/>
      <c r="E116" s="113">
        <v>2460</v>
      </c>
      <c r="F116" s="45" t="s">
        <v>372</v>
      </c>
      <c r="G116" s="45" t="s">
        <v>138</v>
      </c>
      <c r="H116" s="64">
        <v>1.54</v>
      </c>
      <c r="I116" s="64">
        <v>24.23</v>
      </c>
      <c r="J116" s="64">
        <v>24.23</v>
      </c>
      <c r="K116" s="64">
        <v>170000</v>
      </c>
      <c r="L116" s="65" t="s">
        <v>630</v>
      </c>
      <c r="M116" s="65" t="s">
        <v>347</v>
      </c>
      <c r="N116" s="66" t="s">
        <v>628</v>
      </c>
      <c r="O116" s="71"/>
      <c r="P116" s="18" t="s">
        <v>381</v>
      </c>
      <c r="Q116" s="67"/>
      <c r="R116" s="30"/>
      <c r="S116" s="18"/>
      <c r="T116" s="54"/>
      <c r="U116" s="54"/>
      <c r="V116" s="55"/>
      <c r="W116" s="55"/>
      <c r="X116" s="55"/>
      <c r="Y116" s="115"/>
      <c r="Z116" s="41"/>
      <c r="AA116" s="47"/>
      <c r="AB116" s="50"/>
      <c r="AC116" s="39"/>
      <c r="AD116" s="39"/>
      <c r="AE116" s="39"/>
      <c r="AF116" s="40"/>
    </row>
    <row r="117" spans="1:32" s="19" customFormat="1" ht="22.5" customHeight="1">
      <c r="A117" s="45">
        <f t="shared" si="3"/>
        <v>110</v>
      </c>
      <c r="B117" s="45" t="s">
        <v>414</v>
      </c>
      <c r="C117" s="45">
        <v>1</v>
      </c>
      <c r="D117" s="64"/>
      <c r="E117" s="113">
        <v>2460</v>
      </c>
      <c r="F117" s="45" t="s">
        <v>372</v>
      </c>
      <c r="G117" s="45" t="s">
        <v>138</v>
      </c>
      <c r="H117" s="64">
        <v>1.54</v>
      </c>
      <c r="I117" s="64">
        <v>24.24</v>
      </c>
      <c r="J117" s="64">
        <v>24.24</v>
      </c>
      <c r="K117" s="64">
        <v>170000</v>
      </c>
      <c r="L117" s="65" t="s">
        <v>630</v>
      </c>
      <c r="M117" s="65" t="s">
        <v>347</v>
      </c>
      <c r="N117" s="66" t="s">
        <v>628</v>
      </c>
      <c r="O117" s="71"/>
      <c r="P117" s="18" t="s">
        <v>381</v>
      </c>
      <c r="Q117" s="67"/>
      <c r="R117" s="30"/>
      <c r="S117" s="18"/>
      <c r="T117" s="54"/>
      <c r="U117" s="54"/>
      <c r="V117" s="55"/>
      <c r="W117" s="55"/>
      <c r="X117" s="55"/>
      <c r="Y117" s="115"/>
      <c r="Z117" s="41"/>
      <c r="AA117" s="47"/>
      <c r="AB117" s="50"/>
      <c r="AC117" s="39"/>
      <c r="AD117" s="39"/>
      <c r="AE117" s="39"/>
      <c r="AF117" s="40"/>
    </row>
    <row r="118" spans="1:32" s="19" customFormat="1" ht="22.5" customHeight="1">
      <c r="A118" s="45">
        <f t="shared" si="3"/>
        <v>111</v>
      </c>
      <c r="B118" s="45" t="s">
        <v>415</v>
      </c>
      <c r="C118" s="45">
        <v>7</v>
      </c>
      <c r="D118" s="64"/>
      <c r="E118" s="113">
        <v>2550</v>
      </c>
      <c r="F118" s="45" t="s">
        <v>373</v>
      </c>
      <c r="G118" s="45" t="s">
        <v>374</v>
      </c>
      <c r="H118" s="64">
        <v>28.61</v>
      </c>
      <c r="I118" s="64">
        <v>158.38999999999999</v>
      </c>
      <c r="J118" s="64">
        <v>1108.7</v>
      </c>
      <c r="K118" s="64">
        <v>170000</v>
      </c>
      <c r="L118" s="65" t="s">
        <v>630</v>
      </c>
      <c r="M118" s="65" t="s">
        <v>347</v>
      </c>
      <c r="N118" s="66" t="s">
        <v>628</v>
      </c>
      <c r="O118" s="71"/>
      <c r="P118" s="18" t="s">
        <v>381</v>
      </c>
      <c r="Q118" s="67"/>
      <c r="R118" s="30"/>
      <c r="S118" s="18"/>
      <c r="T118" s="54"/>
      <c r="U118" s="54"/>
      <c r="V118" s="55"/>
      <c r="W118" s="55"/>
      <c r="X118" s="55"/>
      <c r="Y118" s="115"/>
      <c r="Z118" s="41"/>
      <c r="AA118" s="47"/>
      <c r="AB118" s="50"/>
      <c r="AC118" s="39"/>
      <c r="AD118" s="39"/>
      <c r="AE118" s="39"/>
      <c r="AF118" s="40"/>
    </row>
    <row r="119" spans="1:32" s="19" customFormat="1" ht="22.5" customHeight="1">
      <c r="A119" s="45">
        <f t="shared" si="3"/>
        <v>112</v>
      </c>
      <c r="B119" s="45" t="s">
        <v>416</v>
      </c>
      <c r="C119" s="45">
        <v>5</v>
      </c>
      <c r="D119" s="64"/>
      <c r="E119" s="113">
        <v>4545</v>
      </c>
      <c r="F119" s="45" t="s">
        <v>368</v>
      </c>
      <c r="G119" s="45" t="s">
        <v>374</v>
      </c>
      <c r="H119" s="64">
        <v>28.38</v>
      </c>
      <c r="I119" s="64">
        <v>180.91</v>
      </c>
      <c r="J119" s="64">
        <v>904.54</v>
      </c>
      <c r="K119" s="64">
        <v>170000</v>
      </c>
      <c r="L119" s="65" t="s">
        <v>630</v>
      </c>
      <c r="M119" s="65" t="s">
        <v>347</v>
      </c>
      <c r="N119" s="66" t="s">
        <v>628</v>
      </c>
      <c r="O119" s="71"/>
      <c r="P119" s="18" t="s">
        <v>381</v>
      </c>
      <c r="Q119" s="67"/>
      <c r="R119" s="30"/>
      <c r="S119" s="18"/>
      <c r="T119" s="54"/>
      <c r="U119" s="54"/>
      <c r="V119" s="55"/>
      <c r="W119" s="55"/>
      <c r="X119" s="55"/>
      <c r="Y119" s="115"/>
      <c r="Z119" s="41"/>
      <c r="AA119" s="47"/>
      <c r="AB119" s="50"/>
      <c r="AC119" s="39"/>
      <c r="AD119" s="39"/>
      <c r="AE119" s="39"/>
      <c r="AF119" s="40"/>
    </row>
    <row r="120" spans="1:32" s="19" customFormat="1" ht="22.5" customHeight="1">
      <c r="A120" s="45">
        <f t="shared" si="3"/>
        <v>113</v>
      </c>
      <c r="B120" s="45" t="s">
        <v>417</v>
      </c>
      <c r="C120" s="45">
        <v>1</v>
      </c>
      <c r="D120" s="64"/>
      <c r="E120" s="113">
        <v>4885</v>
      </c>
      <c r="F120" s="45" t="s">
        <v>375</v>
      </c>
      <c r="G120" s="45" t="s">
        <v>376</v>
      </c>
      <c r="H120" s="64">
        <v>10.54</v>
      </c>
      <c r="I120" s="64">
        <v>113.98</v>
      </c>
      <c r="J120" s="64">
        <v>113.98</v>
      </c>
      <c r="K120" s="64">
        <v>170000</v>
      </c>
      <c r="L120" s="65" t="s">
        <v>630</v>
      </c>
      <c r="M120" s="65" t="s">
        <v>347</v>
      </c>
      <c r="N120" s="66" t="s">
        <v>628</v>
      </c>
      <c r="O120" s="71"/>
      <c r="P120" s="18" t="s">
        <v>381</v>
      </c>
      <c r="Q120" s="67"/>
      <c r="R120" s="30"/>
      <c r="S120" s="18"/>
      <c r="T120" s="54"/>
      <c r="U120" s="54"/>
      <c r="V120" s="55"/>
      <c r="W120" s="55"/>
      <c r="X120" s="55"/>
      <c r="Y120" s="115"/>
      <c r="Z120" s="41"/>
      <c r="AA120" s="47"/>
      <c r="AB120" s="50"/>
      <c r="AC120" s="39"/>
      <c r="AD120" s="39"/>
      <c r="AE120" s="39"/>
      <c r="AF120" s="40"/>
    </row>
    <row r="121" spans="1:32" s="19" customFormat="1" ht="22.5" customHeight="1">
      <c r="A121" s="45">
        <f t="shared" si="3"/>
        <v>114</v>
      </c>
      <c r="B121" s="45" t="s">
        <v>418</v>
      </c>
      <c r="C121" s="45">
        <v>1</v>
      </c>
      <c r="D121" s="64"/>
      <c r="E121" s="113">
        <v>4885</v>
      </c>
      <c r="F121" s="45" t="s">
        <v>375</v>
      </c>
      <c r="G121" s="45" t="s">
        <v>376</v>
      </c>
      <c r="H121" s="64">
        <v>10.54</v>
      </c>
      <c r="I121" s="64">
        <v>113.98</v>
      </c>
      <c r="J121" s="64">
        <v>113.98</v>
      </c>
      <c r="K121" s="64">
        <v>170000</v>
      </c>
      <c r="L121" s="65" t="s">
        <v>630</v>
      </c>
      <c r="M121" s="65" t="s">
        <v>347</v>
      </c>
      <c r="N121" s="66" t="s">
        <v>628</v>
      </c>
      <c r="O121" s="71"/>
      <c r="P121" s="18" t="s">
        <v>381</v>
      </c>
      <c r="Q121" s="67"/>
      <c r="R121" s="30"/>
      <c r="S121" s="18"/>
      <c r="T121" s="54"/>
      <c r="U121" s="54"/>
      <c r="V121" s="55"/>
      <c r="W121" s="55"/>
      <c r="X121" s="55"/>
      <c r="Y121" s="115"/>
      <c r="Z121" s="41"/>
      <c r="AA121" s="47"/>
      <c r="AB121" s="50"/>
      <c r="AC121" s="39"/>
      <c r="AD121" s="39"/>
      <c r="AE121" s="39"/>
      <c r="AF121" s="40"/>
    </row>
    <row r="122" spans="1:32" s="19" customFormat="1" ht="22.5" customHeight="1">
      <c r="A122" s="45">
        <f t="shared" si="3"/>
        <v>115</v>
      </c>
      <c r="B122" s="45" t="s">
        <v>419</v>
      </c>
      <c r="C122" s="45">
        <v>4</v>
      </c>
      <c r="D122" s="64"/>
      <c r="E122" s="113">
        <v>3490</v>
      </c>
      <c r="F122" s="45" t="s">
        <v>375</v>
      </c>
      <c r="G122" s="45" t="s">
        <v>376</v>
      </c>
      <c r="H122" s="64">
        <v>31.72</v>
      </c>
      <c r="I122" s="64">
        <v>85.39</v>
      </c>
      <c r="J122" s="64">
        <v>341.55</v>
      </c>
      <c r="K122" s="64">
        <v>170000</v>
      </c>
      <c r="L122" s="65" t="s">
        <v>630</v>
      </c>
      <c r="M122" s="65" t="s">
        <v>347</v>
      </c>
      <c r="N122" s="66" t="s">
        <v>628</v>
      </c>
      <c r="O122" s="71"/>
      <c r="P122" s="18" t="s">
        <v>381</v>
      </c>
      <c r="Q122" s="67"/>
      <c r="R122" s="30"/>
      <c r="S122" s="18"/>
      <c r="T122" s="54"/>
      <c r="U122" s="54"/>
      <c r="V122" s="55"/>
      <c r="W122" s="55"/>
      <c r="X122" s="55"/>
      <c r="Y122" s="115"/>
      <c r="Z122" s="41"/>
      <c r="AA122" s="47"/>
      <c r="AB122" s="50"/>
      <c r="AC122" s="39"/>
      <c r="AD122" s="39"/>
      <c r="AE122" s="39"/>
      <c r="AF122" s="40"/>
    </row>
    <row r="123" spans="1:32" s="19" customFormat="1" ht="22.5" customHeight="1">
      <c r="A123" s="45">
        <f t="shared" si="3"/>
        <v>116</v>
      </c>
      <c r="B123" s="45" t="s">
        <v>420</v>
      </c>
      <c r="C123" s="45">
        <v>1</v>
      </c>
      <c r="D123" s="64"/>
      <c r="E123" s="113">
        <v>11890</v>
      </c>
      <c r="F123" s="45" t="s">
        <v>375</v>
      </c>
      <c r="G123" s="45" t="s">
        <v>376</v>
      </c>
      <c r="H123" s="64">
        <v>2.4700000000000002</v>
      </c>
      <c r="I123" s="64">
        <v>26.76</v>
      </c>
      <c r="J123" s="64">
        <v>26.76</v>
      </c>
      <c r="K123" s="64">
        <v>170000</v>
      </c>
      <c r="L123" s="65" t="s">
        <v>630</v>
      </c>
      <c r="M123" s="65" t="s">
        <v>347</v>
      </c>
      <c r="N123" s="66" t="s">
        <v>628</v>
      </c>
      <c r="O123" s="71"/>
      <c r="P123" s="18" t="s">
        <v>381</v>
      </c>
      <c r="Q123" s="67"/>
      <c r="R123" s="30"/>
      <c r="S123" s="18"/>
      <c r="T123" s="54"/>
      <c r="U123" s="54"/>
      <c r="V123" s="55"/>
      <c r="W123" s="55"/>
      <c r="X123" s="55"/>
      <c r="Y123" s="115"/>
      <c r="Z123" s="41"/>
      <c r="AA123" s="47"/>
      <c r="AB123" s="50"/>
      <c r="AC123" s="39"/>
      <c r="AD123" s="39"/>
      <c r="AE123" s="39"/>
      <c r="AF123" s="40"/>
    </row>
    <row r="124" spans="1:32" s="19" customFormat="1" ht="22.5" customHeight="1">
      <c r="A124" s="45">
        <f t="shared" si="3"/>
        <v>117</v>
      </c>
      <c r="B124" s="45" t="s">
        <v>421</v>
      </c>
      <c r="C124" s="45">
        <v>1</v>
      </c>
      <c r="D124" s="64"/>
      <c r="E124" s="113">
        <v>4490</v>
      </c>
      <c r="F124" s="45" t="s">
        <v>375</v>
      </c>
      <c r="G124" s="45" t="s">
        <v>376</v>
      </c>
      <c r="H124" s="64">
        <v>12.42</v>
      </c>
      <c r="I124" s="64">
        <v>136.01</v>
      </c>
      <c r="J124" s="64">
        <v>136.01</v>
      </c>
      <c r="K124" s="64">
        <v>170000</v>
      </c>
      <c r="L124" s="65" t="s">
        <v>630</v>
      </c>
      <c r="M124" s="65" t="s">
        <v>347</v>
      </c>
      <c r="N124" s="66" t="s">
        <v>628</v>
      </c>
      <c r="O124" s="71"/>
      <c r="P124" s="18" t="s">
        <v>381</v>
      </c>
      <c r="Q124" s="67"/>
      <c r="R124" s="30"/>
      <c r="S124" s="18"/>
      <c r="T124" s="54"/>
      <c r="U124" s="54"/>
      <c r="V124" s="55"/>
      <c r="W124" s="55"/>
      <c r="X124" s="55"/>
      <c r="Y124" s="115"/>
      <c r="Z124" s="41"/>
      <c r="AA124" s="47"/>
      <c r="AB124" s="50"/>
      <c r="AC124" s="39"/>
      <c r="AD124" s="39"/>
      <c r="AE124" s="39"/>
      <c r="AF124" s="40"/>
    </row>
    <row r="125" spans="1:32" s="19" customFormat="1" ht="22.5" customHeight="1">
      <c r="A125" s="45">
        <f t="shared" si="3"/>
        <v>118</v>
      </c>
      <c r="B125" s="45" t="s">
        <v>422</v>
      </c>
      <c r="C125" s="45">
        <v>1</v>
      </c>
      <c r="D125" s="64"/>
      <c r="E125" s="113">
        <v>4970</v>
      </c>
      <c r="F125" s="45" t="s">
        <v>375</v>
      </c>
      <c r="G125" s="45" t="s">
        <v>376</v>
      </c>
      <c r="H125" s="64">
        <v>14.12</v>
      </c>
      <c r="I125" s="64">
        <v>155.36000000000001</v>
      </c>
      <c r="J125" s="64">
        <v>155.36000000000001</v>
      </c>
      <c r="K125" s="64">
        <v>170000</v>
      </c>
      <c r="L125" s="65" t="s">
        <v>630</v>
      </c>
      <c r="M125" s="65" t="s">
        <v>347</v>
      </c>
      <c r="N125" s="66" t="s">
        <v>628</v>
      </c>
      <c r="O125" s="71"/>
      <c r="P125" s="18" t="s">
        <v>381</v>
      </c>
      <c r="Q125" s="67"/>
      <c r="R125" s="30"/>
      <c r="S125" s="18"/>
      <c r="T125" s="54"/>
      <c r="U125" s="54"/>
      <c r="V125" s="55"/>
      <c r="W125" s="55"/>
      <c r="X125" s="55"/>
      <c r="Y125" s="115"/>
      <c r="Z125" s="41"/>
      <c r="AA125" s="47"/>
      <c r="AB125" s="50"/>
      <c r="AC125" s="39"/>
      <c r="AD125" s="39"/>
      <c r="AE125" s="39"/>
      <c r="AF125" s="40"/>
    </row>
    <row r="126" spans="1:32" s="19" customFormat="1" ht="22.5" customHeight="1">
      <c r="A126" s="45">
        <f t="shared" si="3"/>
        <v>119</v>
      </c>
      <c r="B126" s="45" t="s">
        <v>423</v>
      </c>
      <c r="C126" s="45">
        <v>1</v>
      </c>
      <c r="D126" s="64"/>
      <c r="E126" s="113">
        <v>4970</v>
      </c>
      <c r="F126" s="45" t="s">
        <v>375</v>
      </c>
      <c r="G126" s="45" t="s">
        <v>376</v>
      </c>
      <c r="H126" s="64">
        <v>14.12</v>
      </c>
      <c r="I126" s="64">
        <v>155.36000000000001</v>
      </c>
      <c r="J126" s="64">
        <v>155.36000000000001</v>
      </c>
      <c r="K126" s="64">
        <v>170000</v>
      </c>
      <c r="L126" s="65" t="s">
        <v>630</v>
      </c>
      <c r="M126" s="65" t="s">
        <v>347</v>
      </c>
      <c r="N126" s="66" t="s">
        <v>628</v>
      </c>
      <c r="O126" s="71"/>
      <c r="P126" s="18" t="s">
        <v>381</v>
      </c>
      <c r="Q126" s="67"/>
      <c r="R126" s="30"/>
      <c r="S126" s="18"/>
      <c r="T126" s="54"/>
      <c r="U126" s="54"/>
      <c r="V126" s="55"/>
      <c r="W126" s="55"/>
      <c r="X126" s="55"/>
      <c r="Y126" s="115"/>
      <c r="Z126" s="41"/>
      <c r="AA126" s="47"/>
      <c r="AB126" s="50"/>
      <c r="AC126" s="39"/>
      <c r="AD126" s="39"/>
      <c r="AE126" s="39"/>
      <c r="AF126" s="40"/>
    </row>
    <row r="127" spans="1:32" s="19" customFormat="1" ht="22.5" customHeight="1">
      <c r="A127" s="45">
        <f t="shared" si="3"/>
        <v>120</v>
      </c>
      <c r="B127" s="45" t="s">
        <v>424</v>
      </c>
      <c r="C127" s="45">
        <v>1</v>
      </c>
      <c r="D127" s="64"/>
      <c r="E127" s="113">
        <v>4490</v>
      </c>
      <c r="F127" s="45" t="s">
        <v>375</v>
      </c>
      <c r="G127" s="45" t="s">
        <v>376</v>
      </c>
      <c r="H127" s="64">
        <v>10.95</v>
      </c>
      <c r="I127" s="64">
        <v>119.77</v>
      </c>
      <c r="J127" s="64">
        <v>119.77</v>
      </c>
      <c r="K127" s="64">
        <v>170000</v>
      </c>
      <c r="L127" s="65" t="s">
        <v>630</v>
      </c>
      <c r="M127" s="65" t="s">
        <v>347</v>
      </c>
      <c r="N127" s="66" t="s">
        <v>628</v>
      </c>
      <c r="O127" s="71"/>
      <c r="P127" s="18" t="s">
        <v>381</v>
      </c>
      <c r="Q127" s="67"/>
      <c r="R127" s="30"/>
      <c r="S127" s="18"/>
      <c r="T127" s="54"/>
      <c r="U127" s="54"/>
      <c r="V127" s="55"/>
      <c r="W127" s="55"/>
      <c r="X127" s="55"/>
      <c r="Y127" s="115"/>
      <c r="Z127" s="41"/>
      <c r="AA127" s="47"/>
      <c r="AB127" s="50"/>
      <c r="AC127" s="39"/>
      <c r="AD127" s="39"/>
      <c r="AE127" s="39"/>
      <c r="AF127" s="40"/>
    </row>
    <row r="128" spans="1:32" s="19" customFormat="1" ht="22.5" customHeight="1">
      <c r="A128" s="45">
        <f t="shared" si="3"/>
        <v>121</v>
      </c>
      <c r="B128" s="45" t="s">
        <v>425</v>
      </c>
      <c r="C128" s="45">
        <v>1</v>
      </c>
      <c r="D128" s="64"/>
      <c r="E128" s="113">
        <v>4970</v>
      </c>
      <c r="F128" s="45" t="s">
        <v>375</v>
      </c>
      <c r="G128" s="45" t="s">
        <v>376</v>
      </c>
      <c r="H128" s="64">
        <v>12.44</v>
      </c>
      <c r="I128" s="64">
        <v>136.72999999999999</v>
      </c>
      <c r="J128" s="64">
        <v>136.72999999999999</v>
      </c>
      <c r="K128" s="64">
        <v>170000</v>
      </c>
      <c r="L128" s="65" t="s">
        <v>630</v>
      </c>
      <c r="M128" s="65" t="s">
        <v>347</v>
      </c>
      <c r="N128" s="66" t="s">
        <v>628</v>
      </c>
      <c r="O128" s="71"/>
      <c r="P128" s="18" t="s">
        <v>381</v>
      </c>
      <c r="Q128" s="67"/>
      <c r="R128" s="30"/>
      <c r="S128" s="18"/>
      <c r="T128" s="54"/>
      <c r="U128" s="54"/>
      <c r="V128" s="55"/>
      <c r="W128" s="55"/>
      <c r="X128" s="55"/>
      <c r="Y128" s="115"/>
      <c r="Z128" s="41"/>
      <c r="AA128" s="47"/>
      <c r="AB128" s="50"/>
      <c r="AC128" s="39"/>
      <c r="AD128" s="39"/>
      <c r="AE128" s="39"/>
      <c r="AF128" s="40"/>
    </row>
    <row r="129" spans="1:32" s="19" customFormat="1" ht="22.5" customHeight="1">
      <c r="A129" s="45">
        <f t="shared" si="3"/>
        <v>122</v>
      </c>
      <c r="B129" s="45" t="s">
        <v>426</v>
      </c>
      <c r="C129" s="45">
        <v>1</v>
      </c>
      <c r="D129" s="64"/>
      <c r="E129" s="113">
        <v>4970</v>
      </c>
      <c r="F129" s="45" t="s">
        <v>375</v>
      </c>
      <c r="G129" s="45" t="s">
        <v>376</v>
      </c>
      <c r="H129" s="64">
        <v>12.44</v>
      </c>
      <c r="I129" s="64">
        <v>136.72999999999999</v>
      </c>
      <c r="J129" s="64">
        <v>136.72999999999999</v>
      </c>
      <c r="K129" s="64">
        <v>170000</v>
      </c>
      <c r="L129" s="65" t="s">
        <v>630</v>
      </c>
      <c r="M129" s="65" t="s">
        <v>347</v>
      </c>
      <c r="N129" s="66" t="s">
        <v>628</v>
      </c>
      <c r="O129" s="71"/>
      <c r="P129" s="18" t="s">
        <v>381</v>
      </c>
      <c r="Q129" s="67"/>
      <c r="R129" s="30"/>
      <c r="S129" s="18"/>
      <c r="T129" s="54"/>
      <c r="U129" s="54"/>
      <c r="V129" s="55"/>
      <c r="W129" s="55"/>
      <c r="X129" s="55"/>
      <c r="Y129" s="115"/>
      <c r="Z129" s="41"/>
      <c r="AA129" s="47"/>
      <c r="AB129" s="50"/>
      <c r="AC129" s="39"/>
      <c r="AD129" s="39"/>
      <c r="AE129" s="39"/>
      <c r="AF129" s="40"/>
    </row>
    <row r="130" spans="1:32" s="19" customFormat="1" ht="22.5" customHeight="1">
      <c r="A130" s="45">
        <f t="shared" si="3"/>
        <v>123</v>
      </c>
      <c r="B130" s="45" t="s">
        <v>427</v>
      </c>
      <c r="C130" s="45">
        <v>1</v>
      </c>
      <c r="D130" s="64"/>
      <c r="E130" s="113">
        <v>11885</v>
      </c>
      <c r="F130" s="45" t="s">
        <v>375</v>
      </c>
      <c r="G130" s="45" t="s">
        <v>376</v>
      </c>
      <c r="H130" s="64">
        <v>2.4700000000000002</v>
      </c>
      <c r="I130" s="64">
        <v>26.75</v>
      </c>
      <c r="J130" s="64">
        <v>26.75</v>
      </c>
      <c r="K130" s="64">
        <v>170000</v>
      </c>
      <c r="L130" s="65" t="s">
        <v>630</v>
      </c>
      <c r="M130" s="65" t="s">
        <v>347</v>
      </c>
      <c r="N130" s="66" t="s">
        <v>628</v>
      </c>
      <c r="O130" s="71"/>
      <c r="P130" s="18" t="s">
        <v>381</v>
      </c>
      <c r="Q130" s="67"/>
      <c r="R130" s="30"/>
      <c r="S130" s="18"/>
      <c r="T130" s="54"/>
      <c r="U130" s="54"/>
      <c r="V130" s="55"/>
      <c r="W130" s="55"/>
      <c r="X130" s="55"/>
      <c r="Y130" s="115"/>
      <c r="Z130" s="41"/>
      <c r="AA130" s="47"/>
      <c r="AB130" s="50"/>
      <c r="AC130" s="39"/>
      <c r="AD130" s="39"/>
      <c r="AE130" s="39"/>
      <c r="AF130" s="40"/>
    </row>
    <row r="131" spans="1:32" s="19" customFormat="1" ht="22.5" customHeight="1">
      <c r="A131" s="45">
        <f t="shared" si="3"/>
        <v>124</v>
      </c>
      <c r="B131" s="45" t="s">
        <v>428</v>
      </c>
      <c r="C131" s="45">
        <v>1</v>
      </c>
      <c r="D131" s="64"/>
      <c r="E131" s="113">
        <v>4490</v>
      </c>
      <c r="F131" s="45" t="s">
        <v>375</v>
      </c>
      <c r="G131" s="45" t="s">
        <v>376</v>
      </c>
      <c r="H131" s="64">
        <v>12.42</v>
      </c>
      <c r="I131" s="64">
        <v>136.01</v>
      </c>
      <c r="J131" s="64">
        <v>136.01</v>
      </c>
      <c r="K131" s="64">
        <v>170000</v>
      </c>
      <c r="L131" s="65" t="s">
        <v>630</v>
      </c>
      <c r="M131" s="65" t="s">
        <v>347</v>
      </c>
      <c r="N131" s="66" t="s">
        <v>628</v>
      </c>
      <c r="O131" s="71"/>
      <c r="P131" s="18" t="s">
        <v>381</v>
      </c>
      <c r="Q131" s="67"/>
      <c r="R131" s="30"/>
      <c r="S131" s="18"/>
      <c r="T131" s="54"/>
      <c r="U131" s="54"/>
      <c r="V131" s="55"/>
      <c r="W131" s="55"/>
      <c r="X131" s="55"/>
      <c r="Y131" s="115"/>
      <c r="Z131" s="41"/>
      <c r="AA131" s="47"/>
      <c r="AB131" s="50"/>
      <c r="AC131" s="39"/>
      <c r="AD131" s="39"/>
      <c r="AE131" s="39"/>
      <c r="AF131" s="40"/>
    </row>
    <row r="132" spans="1:32" s="19" customFormat="1" ht="22.5" customHeight="1">
      <c r="A132" s="45">
        <f t="shared" si="3"/>
        <v>125</v>
      </c>
      <c r="B132" s="45" t="s">
        <v>429</v>
      </c>
      <c r="C132" s="45">
        <v>1</v>
      </c>
      <c r="D132" s="64"/>
      <c r="E132" s="113">
        <v>4490</v>
      </c>
      <c r="F132" s="45" t="s">
        <v>375</v>
      </c>
      <c r="G132" s="45" t="s">
        <v>376</v>
      </c>
      <c r="H132" s="64">
        <v>10.95</v>
      </c>
      <c r="I132" s="64">
        <v>119.77</v>
      </c>
      <c r="J132" s="64">
        <v>119.77</v>
      </c>
      <c r="K132" s="64">
        <v>170000</v>
      </c>
      <c r="L132" s="65" t="s">
        <v>630</v>
      </c>
      <c r="M132" s="65" t="s">
        <v>347</v>
      </c>
      <c r="N132" s="66" t="s">
        <v>628</v>
      </c>
      <c r="O132" s="71"/>
      <c r="P132" s="18" t="s">
        <v>381</v>
      </c>
      <c r="Q132" s="67"/>
      <c r="R132" s="30"/>
      <c r="S132" s="18"/>
      <c r="T132" s="54"/>
      <c r="U132" s="54"/>
      <c r="V132" s="55"/>
      <c r="W132" s="55"/>
      <c r="X132" s="55"/>
      <c r="Y132" s="115"/>
      <c r="Z132" s="41"/>
      <c r="AA132" s="47"/>
      <c r="AB132" s="50"/>
      <c r="AC132" s="39"/>
      <c r="AD132" s="39"/>
      <c r="AE132" s="39"/>
      <c r="AF132" s="40"/>
    </row>
    <row r="133" spans="1:32" s="19" customFormat="1" ht="22.5" customHeight="1">
      <c r="A133" s="45">
        <f t="shared" si="3"/>
        <v>126</v>
      </c>
      <c r="B133" s="45" t="s">
        <v>430</v>
      </c>
      <c r="C133" s="45">
        <v>1</v>
      </c>
      <c r="D133" s="64"/>
      <c r="E133" s="113">
        <v>11994</v>
      </c>
      <c r="F133" s="45" t="s">
        <v>377</v>
      </c>
      <c r="G133" s="45" t="s">
        <v>378</v>
      </c>
      <c r="H133" s="64">
        <v>7.54</v>
      </c>
      <c r="I133" s="64">
        <v>119.54</v>
      </c>
      <c r="J133" s="64">
        <v>119.54</v>
      </c>
      <c r="K133" s="64">
        <v>170000</v>
      </c>
      <c r="L133" s="65" t="s">
        <v>630</v>
      </c>
      <c r="M133" s="65" t="s">
        <v>347</v>
      </c>
      <c r="N133" s="66" t="s">
        <v>628</v>
      </c>
      <c r="O133" s="71"/>
      <c r="P133" s="18" t="s">
        <v>381</v>
      </c>
      <c r="Q133" s="67"/>
      <c r="R133" s="30"/>
      <c r="S133" s="18"/>
      <c r="T133" s="54"/>
      <c r="U133" s="54"/>
      <c r="V133" s="55"/>
      <c r="W133" s="55"/>
      <c r="X133" s="55"/>
      <c r="Y133" s="115"/>
      <c r="Z133" s="41"/>
      <c r="AA133" s="47"/>
      <c r="AB133" s="50"/>
      <c r="AC133" s="39"/>
      <c r="AD133" s="39"/>
      <c r="AE133" s="39"/>
      <c r="AF133" s="40"/>
    </row>
    <row r="134" spans="1:32" s="19" customFormat="1" ht="22.5" customHeight="1">
      <c r="A134" s="45">
        <f t="shared" si="3"/>
        <v>127</v>
      </c>
      <c r="B134" s="45" t="s">
        <v>431</v>
      </c>
      <c r="C134" s="45">
        <v>1</v>
      </c>
      <c r="D134" s="64"/>
      <c r="E134" s="113">
        <v>3675</v>
      </c>
      <c r="F134" s="45" t="s">
        <v>377</v>
      </c>
      <c r="G134" s="45" t="s">
        <v>378</v>
      </c>
      <c r="H134" s="64">
        <v>2.34</v>
      </c>
      <c r="I134" s="64">
        <v>38.64</v>
      </c>
      <c r="J134" s="64">
        <v>38.64</v>
      </c>
      <c r="K134" s="64">
        <v>170000</v>
      </c>
      <c r="L134" s="65" t="s">
        <v>630</v>
      </c>
      <c r="M134" s="65" t="s">
        <v>347</v>
      </c>
      <c r="N134" s="66" t="s">
        <v>628</v>
      </c>
      <c r="O134" s="71"/>
      <c r="P134" s="18" t="s">
        <v>381</v>
      </c>
      <c r="Q134" s="67"/>
      <c r="R134" s="30"/>
      <c r="S134" s="18"/>
      <c r="T134" s="54"/>
      <c r="U134" s="54"/>
      <c r="V134" s="55"/>
      <c r="W134" s="55"/>
      <c r="X134" s="55"/>
      <c r="Y134" s="115"/>
      <c r="Z134" s="41"/>
      <c r="AA134" s="47"/>
      <c r="AB134" s="50"/>
      <c r="AC134" s="39"/>
      <c r="AD134" s="39"/>
      <c r="AE134" s="39"/>
      <c r="AF134" s="40"/>
    </row>
    <row r="135" spans="1:32" s="19" customFormat="1" ht="22.5" customHeight="1">
      <c r="A135" s="45">
        <f t="shared" si="3"/>
        <v>128</v>
      </c>
      <c r="B135" s="45" t="s">
        <v>432</v>
      </c>
      <c r="C135" s="45">
        <v>1</v>
      </c>
      <c r="D135" s="64"/>
      <c r="E135" s="113">
        <v>1305</v>
      </c>
      <c r="F135" s="45" t="s">
        <v>377</v>
      </c>
      <c r="G135" s="45" t="s">
        <v>378</v>
      </c>
      <c r="H135" s="64">
        <v>0.84</v>
      </c>
      <c r="I135" s="64">
        <v>15.01</v>
      </c>
      <c r="J135" s="64">
        <v>15.01</v>
      </c>
      <c r="K135" s="64">
        <v>170000</v>
      </c>
      <c r="L135" s="65" t="s">
        <v>630</v>
      </c>
      <c r="M135" s="65" t="s">
        <v>347</v>
      </c>
      <c r="N135" s="66" t="s">
        <v>628</v>
      </c>
      <c r="O135" s="71"/>
      <c r="P135" s="18" t="s">
        <v>381</v>
      </c>
      <c r="Q135" s="67"/>
      <c r="R135" s="30"/>
      <c r="S135" s="18"/>
      <c r="T135" s="54"/>
      <c r="U135" s="54"/>
      <c r="V135" s="55"/>
      <c r="W135" s="55"/>
      <c r="X135" s="55"/>
      <c r="Y135" s="115"/>
      <c r="Z135" s="41"/>
      <c r="AA135" s="47"/>
      <c r="AB135" s="50"/>
      <c r="AC135" s="39"/>
      <c r="AD135" s="39"/>
      <c r="AE135" s="39"/>
      <c r="AF135" s="40"/>
    </row>
    <row r="136" spans="1:32" s="19" customFormat="1" ht="22.5" customHeight="1">
      <c r="A136" s="45">
        <f t="shared" si="3"/>
        <v>129</v>
      </c>
      <c r="B136" s="45" t="s">
        <v>432</v>
      </c>
      <c r="C136" s="45">
        <v>1</v>
      </c>
      <c r="D136" s="64"/>
      <c r="E136" s="113">
        <v>1305</v>
      </c>
      <c r="F136" s="45" t="s">
        <v>377</v>
      </c>
      <c r="G136" s="45" t="s">
        <v>378</v>
      </c>
      <c r="H136" s="64">
        <v>0.84</v>
      </c>
      <c r="I136" s="64">
        <v>15.02</v>
      </c>
      <c r="J136" s="64">
        <v>15.02</v>
      </c>
      <c r="K136" s="64">
        <v>170000</v>
      </c>
      <c r="L136" s="65" t="s">
        <v>630</v>
      </c>
      <c r="M136" s="65" t="s">
        <v>347</v>
      </c>
      <c r="N136" s="66" t="s">
        <v>628</v>
      </c>
      <c r="O136" s="71"/>
      <c r="P136" s="18" t="s">
        <v>381</v>
      </c>
      <c r="Q136" s="67"/>
      <c r="R136" s="30"/>
      <c r="S136" s="18"/>
      <c r="T136" s="54"/>
      <c r="U136" s="54"/>
      <c r="V136" s="55"/>
      <c r="W136" s="55"/>
      <c r="X136" s="55"/>
      <c r="Y136" s="115"/>
      <c r="Z136" s="41"/>
      <c r="AA136" s="47"/>
      <c r="AB136" s="50"/>
      <c r="AC136" s="39"/>
      <c r="AD136" s="39"/>
      <c r="AE136" s="39"/>
      <c r="AF136" s="40"/>
    </row>
    <row r="137" spans="1:32" s="19" customFormat="1" ht="22.5" customHeight="1">
      <c r="A137" s="45">
        <f t="shared" si="3"/>
        <v>130</v>
      </c>
      <c r="B137" s="45" t="s">
        <v>433</v>
      </c>
      <c r="C137" s="45">
        <v>1</v>
      </c>
      <c r="D137" s="64"/>
      <c r="E137" s="113">
        <v>11994</v>
      </c>
      <c r="F137" s="45" t="s">
        <v>377</v>
      </c>
      <c r="G137" s="45" t="s">
        <v>378</v>
      </c>
      <c r="H137" s="64">
        <v>7.54</v>
      </c>
      <c r="I137" s="64">
        <v>119.54</v>
      </c>
      <c r="J137" s="64">
        <v>119.54</v>
      </c>
      <c r="K137" s="64">
        <v>170000</v>
      </c>
      <c r="L137" s="65" t="s">
        <v>630</v>
      </c>
      <c r="M137" s="65" t="s">
        <v>347</v>
      </c>
      <c r="N137" s="66" t="s">
        <v>628</v>
      </c>
      <c r="O137" s="71"/>
      <c r="P137" s="18" t="s">
        <v>381</v>
      </c>
      <c r="Q137" s="67"/>
      <c r="R137" s="30"/>
      <c r="S137" s="18"/>
      <c r="T137" s="54"/>
      <c r="U137" s="54"/>
      <c r="V137" s="55"/>
      <c r="W137" s="55"/>
      <c r="X137" s="55"/>
      <c r="Y137" s="115"/>
      <c r="Z137" s="41"/>
      <c r="AA137" s="47"/>
      <c r="AB137" s="50"/>
      <c r="AC137" s="39"/>
      <c r="AD137" s="39"/>
      <c r="AE137" s="39"/>
      <c r="AF137" s="40"/>
    </row>
    <row r="138" spans="1:32" s="19" customFormat="1" ht="22.5" customHeight="1">
      <c r="A138" s="45">
        <f t="shared" ref="A138:A147" si="4">IF(B138="","",A137+1)</f>
        <v>131</v>
      </c>
      <c r="B138" s="45" t="s">
        <v>434</v>
      </c>
      <c r="C138" s="45">
        <v>1</v>
      </c>
      <c r="D138" s="64"/>
      <c r="E138" s="113">
        <v>11994</v>
      </c>
      <c r="F138" s="45" t="s">
        <v>377</v>
      </c>
      <c r="G138" s="45" t="s">
        <v>378</v>
      </c>
      <c r="H138" s="64">
        <v>7.42</v>
      </c>
      <c r="I138" s="64">
        <v>117.96</v>
      </c>
      <c r="J138" s="64">
        <v>117.96</v>
      </c>
      <c r="K138" s="64">
        <v>170000</v>
      </c>
      <c r="L138" s="65" t="s">
        <v>630</v>
      </c>
      <c r="M138" s="65" t="s">
        <v>347</v>
      </c>
      <c r="N138" s="66" t="s">
        <v>628</v>
      </c>
      <c r="O138" s="71"/>
      <c r="P138" s="18" t="s">
        <v>381</v>
      </c>
      <c r="Q138" s="67"/>
      <c r="R138" s="30"/>
      <c r="S138" s="18"/>
      <c r="T138" s="54"/>
      <c r="U138" s="54"/>
      <c r="V138" s="55"/>
      <c r="W138" s="55"/>
      <c r="X138" s="55"/>
      <c r="Y138" s="115"/>
      <c r="Z138" s="41"/>
      <c r="AA138" s="47"/>
      <c r="AB138" s="50"/>
      <c r="AC138" s="39"/>
      <c r="AD138" s="39"/>
      <c r="AE138" s="39"/>
      <c r="AF138" s="40"/>
    </row>
    <row r="139" spans="1:32" s="19" customFormat="1" ht="22.5" customHeight="1">
      <c r="A139" s="45">
        <f t="shared" si="4"/>
        <v>132</v>
      </c>
      <c r="B139" s="45" t="s">
        <v>435</v>
      </c>
      <c r="C139" s="45">
        <v>1</v>
      </c>
      <c r="D139" s="64"/>
      <c r="E139" s="113">
        <v>11994</v>
      </c>
      <c r="F139" s="45" t="s">
        <v>377</v>
      </c>
      <c r="G139" s="45" t="s">
        <v>378</v>
      </c>
      <c r="H139" s="64">
        <v>7.42</v>
      </c>
      <c r="I139" s="64">
        <v>117.96</v>
      </c>
      <c r="J139" s="64">
        <v>117.96</v>
      </c>
      <c r="K139" s="64">
        <v>170000</v>
      </c>
      <c r="L139" s="65" t="s">
        <v>630</v>
      </c>
      <c r="M139" s="65" t="s">
        <v>347</v>
      </c>
      <c r="N139" s="66" t="s">
        <v>628</v>
      </c>
      <c r="O139" s="71"/>
      <c r="P139" s="18" t="s">
        <v>381</v>
      </c>
      <c r="Q139" s="67"/>
      <c r="R139" s="30"/>
      <c r="S139" s="18"/>
      <c r="T139" s="54"/>
      <c r="U139" s="54"/>
      <c r="V139" s="55"/>
      <c r="W139" s="55"/>
      <c r="X139" s="55"/>
      <c r="Y139" s="115"/>
      <c r="Z139" s="41"/>
      <c r="AA139" s="47"/>
      <c r="AB139" s="50"/>
      <c r="AC139" s="39"/>
      <c r="AD139" s="39"/>
      <c r="AE139" s="39"/>
      <c r="AF139" s="40"/>
    </row>
    <row r="140" spans="1:32" s="19" customFormat="1" ht="22.5" customHeight="1">
      <c r="A140" s="45">
        <f t="shared" si="4"/>
        <v>133</v>
      </c>
      <c r="B140" s="45" t="s">
        <v>436</v>
      </c>
      <c r="C140" s="45">
        <v>1</v>
      </c>
      <c r="D140" s="64"/>
      <c r="E140" s="113">
        <v>3675</v>
      </c>
      <c r="F140" s="45" t="s">
        <v>377</v>
      </c>
      <c r="G140" s="45" t="s">
        <v>378</v>
      </c>
      <c r="H140" s="64">
        <v>2.34</v>
      </c>
      <c r="I140" s="64">
        <v>38.64</v>
      </c>
      <c r="J140" s="64">
        <v>38.64</v>
      </c>
      <c r="K140" s="64">
        <v>170000</v>
      </c>
      <c r="L140" s="65" t="s">
        <v>630</v>
      </c>
      <c r="M140" s="65" t="s">
        <v>347</v>
      </c>
      <c r="N140" s="66" t="s">
        <v>628</v>
      </c>
      <c r="O140" s="71"/>
      <c r="P140" s="18" t="s">
        <v>381</v>
      </c>
      <c r="Q140" s="67"/>
      <c r="R140" s="30"/>
      <c r="S140" s="18"/>
      <c r="T140" s="54"/>
      <c r="U140" s="54"/>
      <c r="V140" s="55"/>
      <c r="W140" s="55"/>
      <c r="X140" s="55"/>
      <c r="Y140" s="115"/>
      <c r="Z140" s="41"/>
      <c r="AA140" s="47"/>
      <c r="AB140" s="50"/>
      <c r="AC140" s="39"/>
      <c r="AD140" s="39"/>
      <c r="AE140" s="39"/>
      <c r="AF140" s="40"/>
    </row>
    <row r="141" spans="1:32" s="19" customFormat="1" ht="22.5" customHeight="1">
      <c r="A141" s="45">
        <f t="shared" si="4"/>
        <v>134</v>
      </c>
      <c r="B141" s="45" t="s">
        <v>437</v>
      </c>
      <c r="C141" s="45">
        <v>5</v>
      </c>
      <c r="D141" s="64"/>
      <c r="E141" s="113">
        <v>3677</v>
      </c>
      <c r="F141" s="45" t="s">
        <v>379</v>
      </c>
      <c r="G141" s="45" t="s">
        <v>380</v>
      </c>
      <c r="H141" s="64">
        <v>24.18</v>
      </c>
      <c r="I141" s="64">
        <v>217.87</v>
      </c>
      <c r="J141" s="64">
        <v>1089.3699999999999</v>
      </c>
      <c r="K141" s="64">
        <v>170000</v>
      </c>
      <c r="L141" s="65" t="s">
        <v>630</v>
      </c>
      <c r="M141" s="65" t="s">
        <v>347</v>
      </c>
      <c r="N141" s="66" t="s">
        <v>628</v>
      </c>
      <c r="O141" s="71"/>
      <c r="P141" s="18" t="s">
        <v>381</v>
      </c>
      <c r="Q141" s="67"/>
      <c r="R141" s="30"/>
      <c r="S141" s="18"/>
      <c r="T141" s="54"/>
      <c r="U141" s="54"/>
      <c r="V141" s="55"/>
      <c r="W141" s="55"/>
      <c r="X141" s="55"/>
      <c r="Y141" s="115"/>
      <c r="Z141" s="41"/>
      <c r="AA141" s="47"/>
      <c r="AB141" s="50"/>
      <c r="AC141" s="39"/>
      <c r="AD141" s="39"/>
      <c r="AE141" s="39"/>
      <c r="AF141" s="40"/>
    </row>
    <row r="142" spans="1:32" s="19" customFormat="1" ht="22.5" customHeight="1">
      <c r="A142" s="45">
        <f t="shared" si="4"/>
        <v>135</v>
      </c>
      <c r="B142" s="45" t="s">
        <v>438</v>
      </c>
      <c r="C142" s="45">
        <v>1</v>
      </c>
      <c r="D142" s="64"/>
      <c r="E142" s="113">
        <v>3677</v>
      </c>
      <c r="F142" s="45" t="s">
        <v>379</v>
      </c>
      <c r="G142" s="45" t="s">
        <v>380</v>
      </c>
      <c r="H142" s="64">
        <v>4.82</v>
      </c>
      <c r="I142" s="64">
        <v>216.77</v>
      </c>
      <c r="J142" s="64">
        <v>216.77</v>
      </c>
      <c r="K142" s="64">
        <v>170000</v>
      </c>
      <c r="L142" s="65" t="s">
        <v>630</v>
      </c>
      <c r="M142" s="65" t="s">
        <v>347</v>
      </c>
      <c r="N142" s="66" t="s">
        <v>628</v>
      </c>
      <c r="O142" s="71"/>
      <c r="P142" s="18" t="s">
        <v>381</v>
      </c>
      <c r="Q142" s="67"/>
      <c r="R142" s="30"/>
      <c r="S142" s="18"/>
      <c r="T142" s="54"/>
      <c r="U142" s="54"/>
      <c r="V142" s="55"/>
      <c r="W142" s="55"/>
      <c r="X142" s="55"/>
      <c r="Y142" s="115"/>
      <c r="Z142" s="41"/>
      <c r="AA142" s="47"/>
      <c r="AB142" s="50"/>
      <c r="AC142" s="39"/>
      <c r="AD142" s="39"/>
      <c r="AE142" s="39"/>
      <c r="AF142" s="40"/>
    </row>
    <row r="143" spans="1:32" s="19" customFormat="1" ht="22.5" customHeight="1">
      <c r="A143" s="45">
        <f t="shared" si="4"/>
        <v>136</v>
      </c>
      <c r="B143" s="45" t="s">
        <v>439</v>
      </c>
      <c r="C143" s="45">
        <v>1</v>
      </c>
      <c r="D143" s="64"/>
      <c r="E143" s="113">
        <v>6500</v>
      </c>
      <c r="F143" s="45" t="s">
        <v>368</v>
      </c>
      <c r="G143" s="45" t="s">
        <v>380</v>
      </c>
      <c r="H143" s="64">
        <v>8.5</v>
      </c>
      <c r="I143" s="64">
        <v>258.33999999999997</v>
      </c>
      <c r="J143" s="64">
        <v>258.33999999999997</v>
      </c>
      <c r="K143" s="64">
        <v>170000</v>
      </c>
      <c r="L143" s="65" t="s">
        <v>630</v>
      </c>
      <c r="M143" s="65" t="s">
        <v>347</v>
      </c>
      <c r="N143" s="66" t="s">
        <v>628</v>
      </c>
      <c r="O143" s="71"/>
      <c r="P143" s="18" t="s">
        <v>381</v>
      </c>
      <c r="Q143" s="67"/>
      <c r="R143" s="30"/>
      <c r="S143" s="18"/>
      <c r="T143" s="54"/>
      <c r="U143" s="54"/>
      <c r="V143" s="55"/>
      <c r="W143" s="55"/>
      <c r="X143" s="55"/>
      <c r="Y143" s="115"/>
      <c r="Z143" s="41"/>
      <c r="AA143" s="47"/>
      <c r="AB143" s="50"/>
      <c r="AC143" s="39"/>
      <c r="AD143" s="39"/>
      <c r="AE143" s="39"/>
      <c r="AF143" s="40"/>
    </row>
    <row r="144" spans="1:32" s="19" customFormat="1" ht="22.5" customHeight="1">
      <c r="A144" s="45">
        <f t="shared" si="4"/>
        <v>137</v>
      </c>
      <c r="B144" s="45" t="s">
        <v>440</v>
      </c>
      <c r="C144" s="45">
        <v>1</v>
      </c>
      <c r="D144" s="64"/>
      <c r="E144" s="113">
        <v>3677</v>
      </c>
      <c r="F144" s="45" t="s">
        <v>379</v>
      </c>
      <c r="G144" s="45" t="s">
        <v>380</v>
      </c>
      <c r="H144" s="64">
        <v>4.82</v>
      </c>
      <c r="I144" s="64">
        <v>216.77</v>
      </c>
      <c r="J144" s="64">
        <v>216.77</v>
      </c>
      <c r="K144" s="64">
        <v>170000</v>
      </c>
      <c r="L144" s="65" t="s">
        <v>630</v>
      </c>
      <c r="M144" s="65" t="s">
        <v>347</v>
      </c>
      <c r="N144" s="66" t="s">
        <v>628</v>
      </c>
      <c r="O144" s="71"/>
      <c r="P144" s="18" t="s">
        <v>381</v>
      </c>
      <c r="Q144" s="67"/>
      <c r="R144" s="30"/>
      <c r="S144" s="18"/>
      <c r="T144" s="54"/>
      <c r="U144" s="54"/>
      <c r="V144" s="55"/>
      <c r="W144" s="55"/>
      <c r="X144" s="55"/>
      <c r="Y144" s="115"/>
      <c r="Z144" s="41"/>
      <c r="AA144" s="47"/>
      <c r="AB144" s="50"/>
      <c r="AC144" s="39"/>
      <c r="AD144" s="39"/>
      <c r="AE144" s="39"/>
      <c r="AF144" s="40"/>
    </row>
    <row r="145" spans="1:32" s="19" customFormat="1" ht="22.5" customHeight="1">
      <c r="A145" s="45">
        <f t="shared" si="4"/>
        <v>138</v>
      </c>
      <c r="B145" s="45" t="s">
        <v>441</v>
      </c>
      <c r="C145" s="45">
        <v>1</v>
      </c>
      <c r="D145" s="64"/>
      <c r="E145" s="113">
        <v>6500</v>
      </c>
      <c r="F145" s="45" t="s">
        <v>368</v>
      </c>
      <c r="G145" s="45" t="s">
        <v>380</v>
      </c>
      <c r="H145" s="64">
        <v>8.3800000000000008</v>
      </c>
      <c r="I145" s="64">
        <v>254.55</v>
      </c>
      <c r="J145" s="64">
        <v>254.55</v>
      </c>
      <c r="K145" s="64">
        <v>170000</v>
      </c>
      <c r="L145" s="65" t="s">
        <v>630</v>
      </c>
      <c r="M145" s="65" t="s">
        <v>347</v>
      </c>
      <c r="N145" s="66" t="s">
        <v>628</v>
      </c>
      <c r="O145" s="71"/>
      <c r="P145" s="18" t="s">
        <v>381</v>
      </c>
      <c r="Q145" s="67"/>
      <c r="R145" s="30"/>
      <c r="S145" s="18"/>
      <c r="T145" s="54"/>
      <c r="U145" s="54"/>
      <c r="V145" s="55"/>
      <c r="W145" s="55"/>
      <c r="X145" s="55"/>
      <c r="Y145" s="115"/>
      <c r="Z145" s="41"/>
      <c r="AA145" s="47"/>
      <c r="AB145" s="50"/>
      <c r="AC145" s="39"/>
      <c r="AD145" s="39"/>
      <c r="AE145" s="39"/>
      <c r="AF145" s="40"/>
    </row>
    <row r="146" spans="1:32" s="19" customFormat="1" ht="22.5" customHeight="1">
      <c r="A146" s="45">
        <f t="shared" si="4"/>
        <v>139</v>
      </c>
      <c r="B146" s="45" t="s">
        <v>442</v>
      </c>
      <c r="C146" s="45">
        <v>1</v>
      </c>
      <c r="D146" s="64"/>
      <c r="E146" s="113">
        <v>6500</v>
      </c>
      <c r="F146" s="45" t="s">
        <v>368</v>
      </c>
      <c r="G146" s="45" t="s">
        <v>380</v>
      </c>
      <c r="H146" s="64">
        <v>8.3800000000000008</v>
      </c>
      <c r="I146" s="64">
        <v>254.55</v>
      </c>
      <c r="J146" s="64">
        <v>254.55</v>
      </c>
      <c r="K146" s="64">
        <v>170000</v>
      </c>
      <c r="L146" s="65" t="s">
        <v>630</v>
      </c>
      <c r="M146" s="65" t="s">
        <v>347</v>
      </c>
      <c r="N146" s="66" t="s">
        <v>628</v>
      </c>
      <c r="O146" s="71"/>
      <c r="P146" s="18" t="s">
        <v>381</v>
      </c>
      <c r="Q146" s="67"/>
      <c r="R146" s="30"/>
      <c r="S146" s="18"/>
      <c r="T146" s="54"/>
      <c r="U146" s="54"/>
      <c r="V146" s="55"/>
      <c r="W146" s="55"/>
      <c r="X146" s="55"/>
      <c r="Y146" s="115"/>
      <c r="Z146" s="41"/>
      <c r="AA146" s="47"/>
      <c r="AB146" s="50"/>
      <c r="AC146" s="39"/>
      <c r="AD146" s="39"/>
      <c r="AE146" s="39"/>
      <c r="AF146" s="40"/>
    </row>
    <row r="147" spans="1:32" s="19" customFormat="1" ht="22.5" customHeight="1">
      <c r="A147" s="45">
        <f t="shared" si="4"/>
        <v>140</v>
      </c>
      <c r="B147" s="45" t="s">
        <v>443</v>
      </c>
      <c r="C147" s="45">
        <v>2</v>
      </c>
      <c r="D147" s="64"/>
      <c r="E147" s="113">
        <v>6180</v>
      </c>
      <c r="F147" s="45" t="s">
        <v>368</v>
      </c>
      <c r="G147" s="45" t="s">
        <v>380</v>
      </c>
      <c r="H147" s="64">
        <v>15.57</v>
      </c>
      <c r="I147" s="64">
        <v>234.83</v>
      </c>
      <c r="J147" s="64">
        <v>469.65</v>
      </c>
      <c r="K147" s="64">
        <v>170000</v>
      </c>
      <c r="L147" s="65" t="s">
        <v>630</v>
      </c>
      <c r="M147" s="65" t="s">
        <v>347</v>
      </c>
      <c r="N147" s="66" t="s">
        <v>628</v>
      </c>
      <c r="O147" s="71"/>
      <c r="P147" s="18" t="s">
        <v>381</v>
      </c>
      <c r="Q147" s="67"/>
      <c r="R147" s="30"/>
      <c r="S147" s="18"/>
      <c r="T147" s="54"/>
      <c r="U147" s="54"/>
      <c r="V147" s="55"/>
      <c r="W147" s="55"/>
      <c r="X147" s="55"/>
      <c r="Y147" s="115"/>
      <c r="Z147" s="41"/>
      <c r="AA147" s="47"/>
      <c r="AB147" s="50"/>
      <c r="AC147" s="39"/>
      <c r="AD147" s="39"/>
      <c r="AE147" s="39"/>
      <c r="AF147" s="40"/>
    </row>
  </sheetData>
  <autoFilter ref="A7:Y147" xr:uid="{00000000-0009-0000-0000-000001000000}"/>
  <sortState xmlns:xlrd2="http://schemas.microsoft.com/office/spreadsheetml/2017/richdata2" ref="B8:B94">
    <sortCondition ref="B8"/>
  </sortState>
  <mergeCells count="10">
    <mergeCell ref="AB6:AC6"/>
    <mergeCell ref="AD6:AE6"/>
    <mergeCell ref="Q1:S3"/>
    <mergeCell ref="T1:Y3"/>
    <mergeCell ref="B1:C1"/>
    <mergeCell ref="B3:C3"/>
    <mergeCell ref="Z1:AF3"/>
    <mergeCell ref="Z6:AA6"/>
    <mergeCell ref="F4:G4"/>
    <mergeCell ref="E1:F3"/>
  </mergeCells>
  <conditionalFormatting sqref="B8:B58">
    <cfRule type="duplicateValues" dxfId="9" priority="25"/>
  </conditionalFormatting>
  <conditionalFormatting sqref="B59:B78">
    <cfRule type="duplicateValues" dxfId="8" priority="26"/>
  </conditionalFormatting>
  <conditionalFormatting sqref="B79:B147">
    <cfRule type="duplicateValues" dxfId="7" priority="1"/>
  </conditionalFormatting>
  <printOptions horizontalCentered="1"/>
  <pageMargins left="0" right="0" top="0.25" bottom="0" header="0.3" footer="0.3"/>
  <pageSetup paperSize="9" scale="82" orientation="landscape" r:id="rId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83"/>
  <sheetViews>
    <sheetView workbookViewId="0">
      <pane xSplit="2" ySplit="5" topLeftCell="C63" activePane="bottomRight" state="frozen"/>
      <selection pane="topRight" activeCell="C1" sqref="C1"/>
      <selection pane="bottomLeft" activeCell="A6" sqref="A6"/>
      <selection pane="bottomRight" activeCell="A83" sqref="A83"/>
    </sheetView>
  </sheetViews>
  <sheetFormatPr defaultRowHeight="15"/>
  <cols>
    <col min="1" max="1" width="13.140625" bestFit="1" customWidth="1"/>
    <col min="2" max="2" width="16.28515625" bestFit="1" customWidth="1"/>
    <col min="3" max="3" width="13.140625" customWidth="1"/>
    <col min="4" max="4" width="15.5703125" customWidth="1"/>
    <col min="5" max="5" width="14.5703125" customWidth="1"/>
    <col min="6" max="6" width="17.85546875" customWidth="1"/>
    <col min="7" max="7" width="22.5703125" customWidth="1"/>
    <col min="8" max="8" width="15.7109375" customWidth="1"/>
    <col min="9" max="9" width="15.28515625" customWidth="1"/>
    <col min="14" max="14" width="0" hidden="1" customWidth="1"/>
  </cols>
  <sheetData>
    <row r="2" spans="1:14">
      <c r="A2" s="136" t="s">
        <v>355</v>
      </c>
      <c r="B2" t="s">
        <v>356</v>
      </c>
    </row>
    <row r="3" spans="1:14">
      <c r="A3" t="s">
        <v>636</v>
      </c>
      <c r="B3" s="57">
        <f t="shared" ref="B3:C3" si="0">SUBTOTAL(9,B6:B82)</f>
        <v>460</v>
      </c>
      <c r="C3" s="57">
        <f t="shared" si="0"/>
        <v>507</v>
      </c>
      <c r="D3" s="57">
        <f>SUBTOTAL(9,D6:D82)</f>
        <v>967</v>
      </c>
      <c r="E3" s="57"/>
      <c r="F3" s="57"/>
      <c r="G3" s="57"/>
      <c r="H3" s="57">
        <f t="shared" ref="H3" si="1">SUBTOTAL(9,H6:H82)</f>
        <v>842.15999999999974</v>
      </c>
      <c r="I3" t="s">
        <v>639</v>
      </c>
    </row>
    <row r="4" spans="1:14">
      <c r="A4" s="136" t="s">
        <v>634</v>
      </c>
      <c r="B4" s="136" t="s">
        <v>361</v>
      </c>
    </row>
    <row r="5" spans="1:14">
      <c r="A5" s="143" t="s">
        <v>343</v>
      </c>
      <c r="B5" s="144" t="s">
        <v>633</v>
      </c>
      <c r="C5" s="144" t="s">
        <v>635</v>
      </c>
      <c r="D5" s="144" t="s">
        <v>344</v>
      </c>
      <c r="E5" t="s">
        <v>13</v>
      </c>
      <c r="F5" t="s">
        <v>153</v>
      </c>
      <c r="G5" t="s">
        <v>154</v>
      </c>
      <c r="H5" t="s">
        <v>637</v>
      </c>
      <c r="I5" t="s">
        <v>638</v>
      </c>
    </row>
    <row r="6" spans="1:14">
      <c r="A6" s="144" t="s">
        <v>585</v>
      </c>
      <c r="B6" s="145"/>
      <c r="C6" s="145">
        <v>4</v>
      </c>
      <c r="D6" s="145">
        <v>4</v>
      </c>
      <c r="E6" t="str">
        <f>VLOOKUP($A6,'2022.12.15_394_C19_ASSEMBLY_PAR'!$B$3:$K$519,8,0)</f>
        <v>PL8*70</v>
      </c>
      <c r="F6">
        <f>VLOOKUP($A6,'2022.12.15_394_C19_ASSEMBLY_PAR'!$B$3:$K$519,9,0)</f>
        <v>180</v>
      </c>
      <c r="G6">
        <f>VLOOKUP($A6,'2022.12.15_394_C19_ASSEMBLY_PAR'!$B$3:$K$519,10,0)</f>
        <v>0.79</v>
      </c>
      <c r="H6">
        <f>G6*N6</f>
        <v>3.16</v>
      </c>
      <c r="N6">
        <v>4</v>
      </c>
    </row>
    <row r="7" spans="1:14">
      <c r="A7" s="144" t="s">
        <v>486</v>
      </c>
      <c r="B7" s="145"/>
      <c r="C7" s="145">
        <v>62</v>
      </c>
      <c r="D7" s="145">
        <v>62</v>
      </c>
      <c r="E7" t="str">
        <f>VLOOKUP($A7,'2022.12.15_394_C19_ASSEMBLY_PAR'!$B$3:$K$519,8,0)</f>
        <v>PL6*80</v>
      </c>
      <c r="F7">
        <f>VLOOKUP($A7,'2022.12.15_394_C19_ASSEMBLY_PAR'!$B$3:$K$519,9,0)</f>
        <v>130</v>
      </c>
      <c r="G7">
        <f>VLOOKUP($A7,'2022.12.15_394_C19_ASSEMBLY_PAR'!$B$3:$K$519,10,0)</f>
        <v>0.38</v>
      </c>
      <c r="H7">
        <f t="shared" ref="H7:H70" si="2">G7*N7</f>
        <v>23.56</v>
      </c>
      <c r="N7">
        <v>62</v>
      </c>
    </row>
    <row r="8" spans="1:14">
      <c r="A8" s="144" t="s">
        <v>587</v>
      </c>
      <c r="B8" s="145"/>
      <c r="C8" s="145">
        <v>12</v>
      </c>
      <c r="D8" s="145">
        <v>12</v>
      </c>
      <c r="E8" t="str">
        <f>VLOOKUP($A8,'2022.12.15_394_C19_ASSEMBLY_PAR'!$B$3:$K$519,8,0)</f>
        <v>PL8*120</v>
      </c>
      <c r="F8">
        <f>VLOOKUP($A8,'2022.12.15_394_C19_ASSEMBLY_PAR'!$B$3:$K$519,9,0)</f>
        <v>130</v>
      </c>
      <c r="G8">
        <f>VLOOKUP($A8,'2022.12.15_394_C19_ASSEMBLY_PAR'!$B$3:$K$519,10,0)</f>
        <v>0.98</v>
      </c>
      <c r="H8">
        <f t="shared" si="2"/>
        <v>11.76</v>
      </c>
      <c r="N8">
        <v>12</v>
      </c>
    </row>
    <row r="9" spans="1:14">
      <c r="A9" s="144" t="s">
        <v>471</v>
      </c>
      <c r="B9" s="145"/>
      <c r="C9" s="145">
        <v>34</v>
      </c>
      <c r="D9" s="145">
        <v>34</v>
      </c>
      <c r="E9" t="str">
        <f>VLOOKUP($A9,'2022.12.15_394_C19_ASSEMBLY_PAR'!$B$3:$K$519,8,0)</f>
        <v>PL6*80</v>
      </c>
      <c r="F9">
        <f>VLOOKUP($A9,'2022.12.15_394_C19_ASSEMBLY_PAR'!$B$3:$K$519,9,0)</f>
        <v>95</v>
      </c>
      <c r="G9">
        <f>VLOOKUP($A9,'2022.12.15_394_C19_ASSEMBLY_PAR'!$B$3:$K$519,10,0)</f>
        <v>0.36</v>
      </c>
      <c r="H9">
        <f t="shared" si="2"/>
        <v>12.24</v>
      </c>
      <c r="N9">
        <v>34</v>
      </c>
    </row>
    <row r="10" spans="1:14">
      <c r="A10" s="144" t="s">
        <v>615</v>
      </c>
      <c r="B10" s="145"/>
      <c r="C10" s="145">
        <v>2</v>
      </c>
      <c r="D10" s="145">
        <v>2</v>
      </c>
      <c r="E10" t="str">
        <f>VLOOKUP($A10,'2022.12.15_394_C19_ASSEMBLY_PAR'!$B$3:$K$519,8,0)</f>
        <v>PL8*130</v>
      </c>
      <c r="F10">
        <f>VLOOKUP($A10,'2022.12.15_394_C19_ASSEMBLY_PAR'!$B$3:$K$519,9,0)</f>
        <v>200</v>
      </c>
      <c r="G10">
        <f>VLOOKUP($A10,'2022.12.15_394_C19_ASSEMBLY_PAR'!$B$3:$K$519,10,0)</f>
        <v>1.63</v>
      </c>
      <c r="H10">
        <f t="shared" si="2"/>
        <v>3.26</v>
      </c>
      <c r="N10">
        <v>2</v>
      </c>
    </row>
    <row r="11" spans="1:14">
      <c r="A11" s="144" t="s">
        <v>589</v>
      </c>
      <c r="B11" s="145"/>
      <c r="C11" s="145">
        <v>48</v>
      </c>
      <c r="D11" s="145">
        <v>48</v>
      </c>
      <c r="E11" t="str">
        <f>VLOOKUP($A11,'2022.12.15_394_C19_ASSEMBLY_PAR'!$B$3:$K$519,8,0)</f>
        <v>PL4*45</v>
      </c>
      <c r="F11">
        <f>VLOOKUP($A11,'2022.12.15_394_C19_ASSEMBLY_PAR'!$B$3:$K$519,9,0)</f>
        <v>70</v>
      </c>
      <c r="G11">
        <f>VLOOKUP($A11,'2022.12.15_394_C19_ASSEMBLY_PAR'!$B$3:$K$519,10,0)</f>
        <v>0.1</v>
      </c>
      <c r="H11">
        <f t="shared" si="2"/>
        <v>4.8000000000000007</v>
      </c>
      <c r="N11">
        <v>48</v>
      </c>
    </row>
    <row r="12" spans="1:14">
      <c r="A12" s="144" t="s">
        <v>590</v>
      </c>
      <c r="B12" s="145"/>
      <c r="C12" s="145">
        <v>4</v>
      </c>
      <c r="D12" s="145">
        <v>4</v>
      </c>
      <c r="E12" t="str">
        <f>VLOOKUP($A12,'2022.12.15_394_C19_ASSEMBLY_PAR'!$B$3:$K$519,8,0)</f>
        <v>PL8*230</v>
      </c>
      <c r="F12">
        <f>VLOOKUP($A12,'2022.12.15_394_C19_ASSEMBLY_PAR'!$B$3:$K$519,9,0)</f>
        <v>200</v>
      </c>
      <c r="G12">
        <f>VLOOKUP($A12,'2022.12.15_394_C19_ASSEMBLY_PAR'!$B$3:$K$519,10,0)</f>
        <v>2.2400000000000002</v>
      </c>
      <c r="H12">
        <f t="shared" si="2"/>
        <v>8.9600000000000009</v>
      </c>
      <c r="N12">
        <v>4</v>
      </c>
    </row>
    <row r="13" spans="1:14">
      <c r="A13" s="144" t="s">
        <v>456</v>
      </c>
      <c r="B13" s="145"/>
      <c r="C13" s="145">
        <v>2</v>
      </c>
      <c r="D13" s="145">
        <v>2</v>
      </c>
      <c r="E13" t="str">
        <f>VLOOKUP($A13,'2022.12.15_394_C19_ASSEMBLY_PAR'!$B$3:$K$519,8,0)</f>
        <v>PL6*135</v>
      </c>
      <c r="F13">
        <f>VLOOKUP($A13,'2022.12.15_394_C19_ASSEMBLY_PAR'!$B$3:$K$519,9,0)</f>
        <v>184</v>
      </c>
      <c r="G13">
        <f>VLOOKUP($A13,'2022.12.15_394_C19_ASSEMBLY_PAR'!$B$3:$K$519,10,0)</f>
        <v>0.95</v>
      </c>
      <c r="H13">
        <f t="shared" si="2"/>
        <v>1.9</v>
      </c>
      <c r="N13">
        <v>2</v>
      </c>
    </row>
    <row r="14" spans="1:14">
      <c r="A14" s="144" t="s">
        <v>468</v>
      </c>
      <c r="B14" s="145"/>
      <c r="C14" s="145">
        <v>2</v>
      </c>
      <c r="D14" s="145">
        <v>2</v>
      </c>
      <c r="E14" t="str">
        <f>VLOOKUP($A14,'2022.12.15_394_C19_ASSEMBLY_PAR'!$B$3:$K$519,8,0)</f>
        <v>PL6*135</v>
      </c>
      <c r="F14">
        <f>VLOOKUP($A14,'2022.12.15_394_C19_ASSEMBLY_PAR'!$B$3:$K$519,9,0)</f>
        <v>184</v>
      </c>
      <c r="G14">
        <f>VLOOKUP($A14,'2022.12.15_394_C19_ASSEMBLY_PAR'!$B$3:$K$519,10,0)</f>
        <v>0.94</v>
      </c>
      <c r="H14">
        <f t="shared" si="2"/>
        <v>1.88</v>
      </c>
      <c r="N14">
        <v>2</v>
      </c>
    </row>
    <row r="15" spans="1:14">
      <c r="A15" s="144" t="s">
        <v>458</v>
      </c>
      <c r="B15" s="145"/>
      <c r="C15" s="145">
        <v>6</v>
      </c>
      <c r="D15" s="145">
        <v>6</v>
      </c>
      <c r="E15" t="str">
        <f>VLOOKUP($A15,'2022.12.15_394_C19_ASSEMBLY_PAR'!$B$3:$K$519,8,0)</f>
        <v>PL6*164</v>
      </c>
      <c r="F15">
        <f>VLOOKUP($A15,'2022.12.15_394_C19_ASSEMBLY_PAR'!$B$3:$K$519,9,0)</f>
        <v>228</v>
      </c>
      <c r="G15">
        <f>VLOOKUP($A15,'2022.12.15_394_C19_ASSEMBLY_PAR'!$B$3:$K$519,10,0)</f>
        <v>1.08</v>
      </c>
      <c r="H15">
        <f t="shared" si="2"/>
        <v>6.48</v>
      </c>
      <c r="N15">
        <v>6</v>
      </c>
    </row>
    <row r="16" spans="1:14">
      <c r="A16" s="144" t="s">
        <v>595</v>
      </c>
      <c r="B16" s="145"/>
      <c r="C16" s="145">
        <v>2</v>
      </c>
      <c r="D16" s="145">
        <v>2</v>
      </c>
      <c r="E16" t="str">
        <f>VLOOKUP($A16,'2022.12.15_394_C19_ASSEMBLY_PAR'!$B$3:$K$519,8,0)</f>
        <v>PL8*80</v>
      </c>
      <c r="F16">
        <f>VLOOKUP($A16,'2022.12.15_394_C19_ASSEMBLY_PAR'!$B$3:$K$519,9,0)</f>
        <v>200</v>
      </c>
      <c r="G16">
        <f>VLOOKUP($A16,'2022.12.15_394_C19_ASSEMBLY_PAR'!$B$3:$K$519,10,0)</f>
        <v>1</v>
      </c>
      <c r="H16">
        <f t="shared" si="2"/>
        <v>2</v>
      </c>
      <c r="N16">
        <v>2</v>
      </c>
    </row>
    <row r="17" spans="1:14">
      <c r="A17" s="144" t="s">
        <v>470</v>
      </c>
      <c r="B17" s="145"/>
      <c r="C17" s="145">
        <v>12</v>
      </c>
      <c r="D17" s="145">
        <v>12</v>
      </c>
      <c r="E17" t="str">
        <f>VLOOKUP($A17,'2022.12.15_394_C19_ASSEMBLY_PAR'!$B$3:$K$519,8,0)</f>
        <v>PL6*135</v>
      </c>
      <c r="F17">
        <f>VLOOKUP($A17,'2022.12.15_394_C19_ASSEMBLY_PAR'!$B$3:$K$519,9,0)</f>
        <v>184</v>
      </c>
      <c r="G17">
        <f>VLOOKUP($A17,'2022.12.15_394_C19_ASSEMBLY_PAR'!$B$3:$K$519,10,0)</f>
        <v>0.96</v>
      </c>
      <c r="H17">
        <f t="shared" si="2"/>
        <v>11.52</v>
      </c>
      <c r="N17">
        <v>12</v>
      </c>
    </row>
    <row r="18" spans="1:14">
      <c r="A18" s="144" t="s">
        <v>481</v>
      </c>
      <c r="B18" s="145"/>
      <c r="C18" s="145">
        <v>6</v>
      </c>
      <c r="D18" s="145">
        <v>6</v>
      </c>
      <c r="E18" t="str">
        <f>VLOOKUP($A18,'2022.12.15_394_C19_ASSEMBLY_PAR'!$B$3:$K$519,8,0)</f>
        <v>PL6*124</v>
      </c>
      <c r="F18">
        <f>VLOOKUP($A18,'2022.12.15_394_C19_ASSEMBLY_PAR'!$B$3:$K$519,9,0)</f>
        <v>184</v>
      </c>
      <c r="G18">
        <f>VLOOKUP($A18,'2022.12.15_394_C19_ASSEMBLY_PAR'!$B$3:$K$519,10,0)</f>
        <v>0.74</v>
      </c>
      <c r="H18">
        <f t="shared" si="2"/>
        <v>4.4399999999999995</v>
      </c>
      <c r="N18">
        <v>6</v>
      </c>
    </row>
    <row r="19" spans="1:14">
      <c r="A19" s="144" t="s">
        <v>605</v>
      </c>
      <c r="B19" s="145"/>
      <c r="C19" s="145">
        <v>12</v>
      </c>
      <c r="D19" s="145">
        <v>12</v>
      </c>
      <c r="E19" t="str">
        <f>VLOOKUP($A19,'2022.12.15_394_C19_ASSEMBLY_PAR'!$B$3:$K$519,8,0)</f>
        <v>PL10*193</v>
      </c>
      <c r="F19">
        <f>VLOOKUP($A19,'2022.12.15_394_C19_ASSEMBLY_PAR'!$B$3:$K$519,9,0)</f>
        <v>196</v>
      </c>
      <c r="G19">
        <f>VLOOKUP($A19,'2022.12.15_394_C19_ASSEMBLY_PAR'!$B$3:$K$519,10,0)</f>
        <v>2.74</v>
      </c>
      <c r="H19">
        <f t="shared" si="2"/>
        <v>32.880000000000003</v>
      </c>
      <c r="N19">
        <v>12</v>
      </c>
    </row>
    <row r="20" spans="1:14">
      <c r="A20" s="144" t="s">
        <v>617</v>
      </c>
      <c r="B20" s="145"/>
      <c r="C20" s="145">
        <v>16</v>
      </c>
      <c r="D20" s="145">
        <v>16</v>
      </c>
      <c r="E20" t="str">
        <f>VLOOKUP($A20,'2022.12.15_394_C19_ASSEMBLY_PAR'!$B$3:$K$519,8,0)</f>
        <v>PL6*152</v>
      </c>
      <c r="F20">
        <f>VLOOKUP($A20,'2022.12.15_394_C19_ASSEMBLY_PAR'!$B$3:$K$519,9,0)</f>
        <v>282</v>
      </c>
      <c r="G20">
        <f>VLOOKUP($A20,'2022.12.15_394_C19_ASSEMBLY_PAR'!$B$3:$K$519,10,0)</f>
        <v>1.41</v>
      </c>
      <c r="H20">
        <f t="shared" si="2"/>
        <v>22.56</v>
      </c>
      <c r="N20">
        <v>16</v>
      </c>
    </row>
    <row r="21" spans="1:14">
      <c r="A21" s="144" t="s">
        <v>461</v>
      </c>
      <c r="B21" s="145"/>
      <c r="C21" s="145">
        <v>16</v>
      </c>
      <c r="D21" s="145">
        <v>16</v>
      </c>
      <c r="E21" t="str">
        <f>VLOOKUP($A21,'2022.12.15_394_C19_ASSEMBLY_PAR'!$B$3:$K$519,8,0)</f>
        <v>PL6*127</v>
      </c>
      <c r="F21">
        <f>VLOOKUP($A21,'2022.12.15_394_C19_ASSEMBLY_PAR'!$B$3:$K$519,9,0)</f>
        <v>184</v>
      </c>
      <c r="G21">
        <f>VLOOKUP($A21,'2022.12.15_394_C19_ASSEMBLY_PAR'!$B$3:$K$519,10,0)</f>
        <v>1.07</v>
      </c>
      <c r="H21">
        <f t="shared" si="2"/>
        <v>17.12</v>
      </c>
      <c r="N21">
        <v>16</v>
      </c>
    </row>
    <row r="22" spans="1:14">
      <c r="A22" s="144" t="s">
        <v>463</v>
      </c>
      <c r="B22" s="145"/>
      <c r="C22" s="145">
        <v>6</v>
      </c>
      <c r="D22" s="145">
        <v>6</v>
      </c>
      <c r="E22" t="str">
        <f>VLOOKUP($A22,'2022.12.15_394_C19_ASSEMBLY_PAR'!$B$3:$K$519,8,0)</f>
        <v>PL6*127</v>
      </c>
      <c r="F22">
        <f>VLOOKUP($A22,'2022.12.15_394_C19_ASSEMBLY_PAR'!$B$3:$K$519,9,0)</f>
        <v>184</v>
      </c>
      <c r="G22">
        <f>VLOOKUP($A22,'2022.12.15_394_C19_ASSEMBLY_PAR'!$B$3:$K$519,10,0)</f>
        <v>0.95</v>
      </c>
      <c r="H22">
        <f t="shared" si="2"/>
        <v>5.6999999999999993</v>
      </c>
      <c r="N22">
        <v>6</v>
      </c>
    </row>
    <row r="23" spans="1:14">
      <c r="A23" s="144" t="s">
        <v>483</v>
      </c>
      <c r="B23" s="145"/>
      <c r="C23" s="145">
        <v>6</v>
      </c>
      <c r="D23" s="145">
        <v>6</v>
      </c>
      <c r="E23" t="str">
        <f>VLOOKUP($A23,'2022.12.15_394_C19_ASSEMBLY_PAR'!$B$3:$K$519,8,0)</f>
        <v>PL6*127</v>
      </c>
      <c r="F23">
        <f>VLOOKUP($A23,'2022.12.15_394_C19_ASSEMBLY_PAR'!$B$3:$K$519,9,0)</f>
        <v>217</v>
      </c>
      <c r="G23">
        <f>VLOOKUP($A23,'2022.12.15_394_C19_ASSEMBLY_PAR'!$B$3:$K$519,10,0)</f>
        <v>1.07</v>
      </c>
      <c r="H23">
        <f t="shared" si="2"/>
        <v>6.42</v>
      </c>
      <c r="N23">
        <v>6</v>
      </c>
    </row>
    <row r="24" spans="1:14">
      <c r="A24" s="144" t="s">
        <v>513</v>
      </c>
      <c r="B24" s="145"/>
      <c r="C24" s="145">
        <v>5</v>
      </c>
      <c r="D24" s="145">
        <v>5</v>
      </c>
      <c r="E24" t="str">
        <f>VLOOKUP($A24,'2022.12.15_394_C19_ASSEMBLY_PAR'!$B$3:$K$519,8,0)</f>
        <v>PL14*150</v>
      </c>
      <c r="F24">
        <f>VLOOKUP($A24,'2022.12.15_394_C19_ASSEMBLY_PAR'!$B$3:$K$519,9,0)</f>
        <v>500</v>
      </c>
      <c r="G24">
        <f>VLOOKUP($A24,'2022.12.15_394_C19_ASSEMBLY_PAR'!$B$3:$K$519,10,0)</f>
        <v>8.24</v>
      </c>
      <c r="H24">
        <f t="shared" si="2"/>
        <v>41.2</v>
      </c>
      <c r="N24">
        <v>5</v>
      </c>
    </row>
    <row r="25" spans="1:14">
      <c r="A25" s="144" t="s">
        <v>618</v>
      </c>
      <c r="B25" s="145"/>
      <c r="C25" s="145">
        <v>5</v>
      </c>
      <c r="D25" s="145">
        <v>5</v>
      </c>
      <c r="E25" t="str">
        <f>VLOOKUP($A25,'2022.12.15_394_C19_ASSEMBLY_PAR'!$B$3:$K$519,8,0)</f>
        <v>PL14*150</v>
      </c>
      <c r="F25">
        <f>VLOOKUP($A25,'2022.12.15_394_C19_ASSEMBLY_PAR'!$B$3:$K$519,9,0)</f>
        <v>500</v>
      </c>
      <c r="G25">
        <f>VLOOKUP($A25,'2022.12.15_394_C19_ASSEMBLY_PAR'!$B$3:$K$519,10,0)</f>
        <v>8.24</v>
      </c>
      <c r="H25">
        <f t="shared" si="2"/>
        <v>41.2</v>
      </c>
      <c r="N25">
        <v>5</v>
      </c>
    </row>
    <row r="26" spans="1:14">
      <c r="A26" s="144" t="s">
        <v>597</v>
      </c>
      <c r="B26" s="145"/>
      <c r="C26" s="145">
        <v>4</v>
      </c>
      <c r="D26" s="145">
        <v>4</v>
      </c>
      <c r="E26" t="str">
        <f>VLOOKUP($A26,'2022.12.15_394_C19_ASSEMBLY_PAR'!$B$3:$K$519,8,0)</f>
        <v>PL8*180</v>
      </c>
      <c r="F26">
        <f>VLOOKUP($A26,'2022.12.15_394_C19_ASSEMBLY_PAR'!$B$3:$K$519,9,0)</f>
        <v>80</v>
      </c>
      <c r="G26">
        <f>VLOOKUP($A26,'2022.12.15_394_C19_ASSEMBLY_PAR'!$B$3:$K$519,10,0)</f>
        <v>0.9</v>
      </c>
      <c r="H26">
        <f t="shared" si="2"/>
        <v>3.6</v>
      </c>
      <c r="N26">
        <v>4</v>
      </c>
    </row>
    <row r="27" spans="1:14">
      <c r="A27" s="144" t="s">
        <v>519</v>
      </c>
      <c r="B27" s="145">
        <v>48</v>
      </c>
      <c r="C27" s="145"/>
      <c r="D27" s="145">
        <v>48</v>
      </c>
      <c r="E27" t="str">
        <f>VLOOKUP($A27,'2022.12.15_394_C19_ASSEMBLY_PAR'!$B$3:$K$519,8,0)</f>
        <v>PL4*45</v>
      </c>
      <c r="F27">
        <f>VLOOKUP($A27,'2022.12.15_394_C19_ASSEMBLY_PAR'!$B$3:$K$519,9,0)</f>
        <v>70</v>
      </c>
      <c r="G27">
        <f>VLOOKUP($A27,'2022.12.15_394_C19_ASSEMBLY_PAR'!$B$3:$K$519,10,0)</f>
        <v>0.1</v>
      </c>
      <c r="H27">
        <f t="shared" si="2"/>
        <v>4.8000000000000007</v>
      </c>
      <c r="I27" t="s">
        <v>633</v>
      </c>
      <c r="N27">
        <v>48</v>
      </c>
    </row>
    <row r="28" spans="1:14">
      <c r="A28" s="144" t="s">
        <v>521</v>
      </c>
      <c r="B28" s="145">
        <v>20</v>
      </c>
      <c r="C28" s="145"/>
      <c r="D28" s="145">
        <v>20</v>
      </c>
      <c r="E28" t="str">
        <f>VLOOKUP($A28,'2022.12.15_394_C19_ASSEMBLY_PAR'!$B$3:$K$519,8,0)</f>
        <v>PL4*130</v>
      </c>
      <c r="F28">
        <f>VLOOKUP($A28,'2022.12.15_394_C19_ASSEMBLY_PAR'!$B$3:$K$519,9,0)</f>
        <v>92</v>
      </c>
      <c r="G28">
        <f>VLOOKUP($A28,'2022.12.15_394_C19_ASSEMBLY_PAR'!$B$3:$K$519,10,0)</f>
        <v>0.39</v>
      </c>
      <c r="H28">
        <f t="shared" si="2"/>
        <v>7.8000000000000007</v>
      </c>
      <c r="I28" t="s">
        <v>633</v>
      </c>
      <c r="N28">
        <v>20</v>
      </c>
    </row>
    <row r="29" spans="1:14">
      <c r="A29" s="144" t="s">
        <v>533</v>
      </c>
      <c r="B29" s="145">
        <v>6</v>
      </c>
      <c r="C29" s="145"/>
      <c r="D29" s="145">
        <v>6</v>
      </c>
      <c r="E29" t="str">
        <f>VLOOKUP($A29,'2022.12.15_394_C19_ASSEMBLY_PAR'!$B$3:$K$519,8,0)</f>
        <v>PL4*70</v>
      </c>
      <c r="F29">
        <f>VLOOKUP($A29,'2022.12.15_394_C19_ASSEMBLY_PAR'!$B$3:$K$519,9,0)</f>
        <v>288</v>
      </c>
      <c r="G29">
        <f>VLOOKUP($A29,'2022.12.15_394_C19_ASSEMBLY_PAR'!$B$3:$K$519,10,0)</f>
        <v>0.64</v>
      </c>
      <c r="H29">
        <f t="shared" si="2"/>
        <v>3.84</v>
      </c>
      <c r="I29" t="s">
        <v>633</v>
      </c>
      <c r="N29">
        <v>6</v>
      </c>
    </row>
    <row r="30" spans="1:14">
      <c r="A30" s="144" t="s">
        <v>535</v>
      </c>
      <c r="B30" s="145">
        <v>12</v>
      </c>
      <c r="C30" s="145"/>
      <c r="D30" s="145">
        <v>12</v>
      </c>
      <c r="E30" t="str">
        <f>VLOOKUP($A30,'2022.12.15_394_C19_ASSEMBLY_PAR'!$B$3:$K$519,8,0)</f>
        <v>PL4*70</v>
      </c>
      <c r="F30">
        <f>VLOOKUP($A30,'2022.12.15_394_C19_ASSEMBLY_PAR'!$B$3:$K$519,9,0)</f>
        <v>180</v>
      </c>
      <c r="G30">
        <f>VLOOKUP($A30,'2022.12.15_394_C19_ASSEMBLY_PAR'!$B$3:$K$519,10,0)</f>
        <v>0.4</v>
      </c>
      <c r="H30">
        <f t="shared" si="2"/>
        <v>4.8000000000000007</v>
      </c>
      <c r="I30" t="s">
        <v>633</v>
      </c>
      <c r="N30">
        <v>12</v>
      </c>
    </row>
    <row r="31" spans="1:14">
      <c r="A31" s="144" t="s">
        <v>536</v>
      </c>
      <c r="B31" s="145">
        <v>12</v>
      </c>
      <c r="C31" s="145"/>
      <c r="D31" s="145">
        <v>12</v>
      </c>
      <c r="E31" t="str">
        <f>VLOOKUP($A31,'2022.12.15_394_C19_ASSEMBLY_PAR'!$B$3:$K$519,8,0)</f>
        <v>PL4*70</v>
      </c>
      <c r="F31">
        <f>VLOOKUP($A31,'2022.12.15_394_C19_ASSEMBLY_PAR'!$B$3:$K$519,9,0)</f>
        <v>200</v>
      </c>
      <c r="G31">
        <f>VLOOKUP($A31,'2022.12.15_394_C19_ASSEMBLY_PAR'!$B$3:$K$519,10,0)</f>
        <v>0.45</v>
      </c>
      <c r="H31">
        <f t="shared" si="2"/>
        <v>5.4</v>
      </c>
      <c r="I31" t="s">
        <v>633</v>
      </c>
      <c r="N31">
        <v>12</v>
      </c>
    </row>
    <row r="32" spans="1:14">
      <c r="A32" s="144" t="s">
        <v>537</v>
      </c>
      <c r="B32" s="145">
        <v>12</v>
      </c>
      <c r="C32" s="145"/>
      <c r="D32" s="145">
        <v>12</v>
      </c>
      <c r="E32" t="str">
        <f>VLOOKUP($A32,'2022.12.15_394_C19_ASSEMBLY_PAR'!$B$3:$K$519,8,0)</f>
        <v>PL4*70</v>
      </c>
      <c r="F32">
        <f>VLOOKUP($A32,'2022.12.15_394_C19_ASSEMBLY_PAR'!$B$3:$K$519,9,0)</f>
        <v>221</v>
      </c>
      <c r="G32">
        <f>VLOOKUP($A32,'2022.12.15_394_C19_ASSEMBLY_PAR'!$B$3:$K$519,10,0)</f>
        <v>0.49</v>
      </c>
      <c r="H32">
        <f t="shared" si="2"/>
        <v>5.88</v>
      </c>
      <c r="I32" t="s">
        <v>633</v>
      </c>
      <c r="N32">
        <v>12</v>
      </c>
    </row>
    <row r="33" spans="1:14">
      <c r="A33" s="144" t="s">
        <v>503</v>
      </c>
      <c r="B33" s="145"/>
      <c r="C33" s="145">
        <v>7</v>
      </c>
      <c r="D33" s="145">
        <v>7</v>
      </c>
      <c r="E33" t="str">
        <f>VLOOKUP($A33,'2022.12.15_394_C19_ASSEMBLY_PAR'!$B$3:$K$519,8,0)</f>
        <v>PLT14*200</v>
      </c>
      <c r="F33">
        <f>VLOOKUP($A33,'2022.12.15_394_C19_ASSEMBLY_PAR'!$B$3:$K$519,9,0)</f>
        <v>550</v>
      </c>
      <c r="G33">
        <f>VLOOKUP($A33,'2022.12.15_394_C19_ASSEMBLY_PAR'!$B$3:$K$519,10,0)</f>
        <v>12.09</v>
      </c>
      <c r="H33">
        <f t="shared" si="2"/>
        <v>84.63</v>
      </c>
      <c r="N33">
        <v>7</v>
      </c>
    </row>
    <row r="34" spans="1:14">
      <c r="A34" s="144" t="s">
        <v>538</v>
      </c>
      <c r="B34" s="145">
        <v>12</v>
      </c>
      <c r="C34" s="145"/>
      <c r="D34" s="145">
        <v>12</v>
      </c>
      <c r="E34" t="str">
        <f>VLOOKUP($A34,'2022.12.15_394_C19_ASSEMBLY_PAR'!$B$3:$K$519,8,0)</f>
        <v>PL4*70</v>
      </c>
      <c r="F34">
        <f>VLOOKUP($A34,'2022.12.15_394_C19_ASSEMBLY_PAR'!$B$3:$K$519,9,0)</f>
        <v>262</v>
      </c>
      <c r="G34">
        <f>VLOOKUP($A34,'2022.12.15_394_C19_ASSEMBLY_PAR'!$B$3:$K$519,10,0)</f>
        <v>0.57999999999999996</v>
      </c>
      <c r="H34">
        <f t="shared" si="2"/>
        <v>6.9599999999999991</v>
      </c>
      <c r="I34" t="s">
        <v>633</v>
      </c>
      <c r="N34">
        <v>12</v>
      </c>
    </row>
    <row r="35" spans="1:14">
      <c r="A35" s="144" t="s">
        <v>539</v>
      </c>
      <c r="B35" s="145">
        <v>12</v>
      </c>
      <c r="C35" s="145"/>
      <c r="D35" s="145">
        <v>12</v>
      </c>
      <c r="E35" t="str">
        <f>VLOOKUP($A35,'2022.12.15_394_C19_ASSEMBLY_PAR'!$B$3:$K$519,8,0)</f>
        <v>PL4*70</v>
      </c>
      <c r="F35">
        <f>VLOOKUP($A35,'2022.12.15_394_C19_ASSEMBLY_PAR'!$B$3:$K$519,9,0)</f>
        <v>282</v>
      </c>
      <c r="G35">
        <f>VLOOKUP($A35,'2022.12.15_394_C19_ASSEMBLY_PAR'!$B$3:$K$519,10,0)</f>
        <v>0.63</v>
      </c>
      <c r="H35">
        <f t="shared" si="2"/>
        <v>7.5600000000000005</v>
      </c>
      <c r="I35" t="s">
        <v>633</v>
      </c>
      <c r="N35">
        <v>12</v>
      </c>
    </row>
    <row r="36" spans="1:14">
      <c r="A36" s="144" t="s">
        <v>540</v>
      </c>
      <c r="B36" s="145">
        <v>6</v>
      </c>
      <c r="C36" s="145"/>
      <c r="D36" s="145">
        <v>6</v>
      </c>
      <c r="E36" t="str">
        <f>VLOOKUP($A36,'2022.12.15_394_C19_ASSEMBLY_PAR'!$B$3:$K$519,8,0)</f>
        <v>PL4*70</v>
      </c>
      <c r="F36">
        <f>VLOOKUP($A36,'2022.12.15_394_C19_ASSEMBLY_PAR'!$B$3:$K$519,9,0)</f>
        <v>303</v>
      </c>
      <c r="G36">
        <f>VLOOKUP($A36,'2022.12.15_394_C19_ASSEMBLY_PAR'!$B$3:$K$519,10,0)</f>
        <v>0.67</v>
      </c>
      <c r="H36">
        <f t="shared" si="2"/>
        <v>4.0200000000000005</v>
      </c>
      <c r="I36" t="s">
        <v>633</v>
      </c>
      <c r="N36">
        <v>6</v>
      </c>
    </row>
    <row r="37" spans="1:14">
      <c r="A37" s="144" t="s">
        <v>541</v>
      </c>
      <c r="B37" s="145">
        <v>12</v>
      </c>
      <c r="C37" s="145"/>
      <c r="D37" s="145">
        <v>12</v>
      </c>
      <c r="E37" t="str">
        <f>VLOOKUP($A37,'2022.12.15_394_C19_ASSEMBLY_PAR'!$B$3:$K$519,8,0)</f>
        <v>PL4*70</v>
      </c>
      <c r="F37">
        <f>VLOOKUP($A37,'2022.12.15_394_C19_ASSEMBLY_PAR'!$B$3:$K$519,9,0)</f>
        <v>241</v>
      </c>
      <c r="G37">
        <f>VLOOKUP($A37,'2022.12.15_394_C19_ASSEMBLY_PAR'!$B$3:$K$519,10,0)</f>
        <v>0.54</v>
      </c>
      <c r="H37">
        <f t="shared" si="2"/>
        <v>6.48</v>
      </c>
      <c r="I37" t="s">
        <v>633</v>
      </c>
      <c r="N37">
        <v>12</v>
      </c>
    </row>
    <row r="38" spans="1:14">
      <c r="A38" s="144" t="s">
        <v>523</v>
      </c>
      <c r="B38" s="145">
        <v>72</v>
      </c>
      <c r="C38" s="145"/>
      <c r="D38" s="145">
        <v>72</v>
      </c>
      <c r="E38" t="str">
        <f>VLOOKUP($A38,'2022.12.15_394_C19_ASSEMBLY_PAR'!$B$3:$K$519,8,0)</f>
        <v>PL4*60</v>
      </c>
      <c r="F38">
        <f>VLOOKUP($A38,'2022.12.15_394_C19_ASSEMBLY_PAR'!$B$3:$K$519,9,0)</f>
        <v>92</v>
      </c>
      <c r="G38">
        <f>VLOOKUP($A38,'2022.12.15_394_C19_ASSEMBLY_PAR'!$B$3:$K$519,10,0)</f>
        <v>0.18</v>
      </c>
      <c r="H38">
        <f t="shared" si="2"/>
        <v>12.959999999999999</v>
      </c>
      <c r="I38" t="s">
        <v>633</v>
      </c>
      <c r="N38">
        <v>72</v>
      </c>
    </row>
    <row r="39" spans="1:14">
      <c r="A39" s="144" t="s">
        <v>562</v>
      </c>
      <c r="B39" s="145">
        <v>2</v>
      </c>
      <c r="C39" s="145"/>
      <c r="D39" s="145">
        <v>2</v>
      </c>
      <c r="E39" t="str">
        <f>VLOOKUP($A39,'2022.12.15_394_C19_ASSEMBLY_PAR'!$B$3:$K$519,8,0)</f>
        <v>PL4*130</v>
      </c>
      <c r="F39">
        <f>VLOOKUP($A39,'2022.12.15_394_C19_ASSEMBLY_PAR'!$B$3:$K$519,9,0)</f>
        <v>288</v>
      </c>
      <c r="G39">
        <f>VLOOKUP($A39,'2022.12.15_394_C19_ASSEMBLY_PAR'!$B$3:$K$519,10,0)</f>
        <v>1.19</v>
      </c>
      <c r="H39">
        <f t="shared" si="2"/>
        <v>2.38</v>
      </c>
      <c r="I39" t="s">
        <v>633</v>
      </c>
      <c r="N39">
        <v>2</v>
      </c>
    </row>
    <row r="40" spans="1:14">
      <c r="A40" s="144" t="s">
        <v>563</v>
      </c>
      <c r="B40" s="145">
        <v>4</v>
      </c>
      <c r="C40" s="145"/>
      <c r="D40" s="145">
        <v>4</v>
      </c>
      <c r="E40" t="str">
        <f>VLOOKUP($A40,'2022.12.15_394_C19_ASSEMBLY_PAR'!$B$3:$K$519,8,0)</f>
        <v>PL4*130</v>
      </c>
      <c r="F40">
        <f>VLOOKUP($A40,'2022.12.15_394_C19_ASSEMBLY_PAR'!$B$3:$K$519,9,0)</f>
        <v>241</v>
      </c>
      <c r="G40">
        <f>VLOOKUP($A40,'2022.12.15_394_C19_ASSEMBLY_PAR'!$B$3:$K$519,10,0)</f>
        <v>1</v>
      </c>
      <c r="H40">
        <f t="shared" si="2"/>
        <v>4</v>
      </c>
      <c r="I40" t="s">
        <v>633</v>
      </c>
      <c r="N40">
        <v>4</v>
      </c>
    </row>
    <row r="41" spans="1:14">
      <c r="A41" s="144" t="s">
        <v>564</v>
      </c>
      <c r="B41" s="145">
        <v>2</v>
      </c>
      <c r="C41" s="145"/>
      <c r="D41" s="145">
        <v>2</v>
      </c>
      <c r="E41" t="str">
        <f>VLOOKUP($A41,'2022.12.15_394_C19_ASSEMBLY_PAR'!$B$3:$K$519,8,0)</f>
        <v>PL4*130</v>
      </c>
      <c r="F41">
        <f>VLOOKUP($A41,'2022.12.15_394_C19_ASSEMBLY_PAR'!$B$3:$K$519,9,0)</f>
        <v>303</v>
      </c>
      <c r="G41">
        <f>VLOOKUP($A41,'2022.12.15_394_C19_ASSEMBLY_PAR'!$B$3:$K$519,10,0)</f>
        <v>1.25</v>
      </c>
      <c r="H41">
        <f t="shared" si="2"/>
        <v>2.5</v>
      </c>
      <c r="I41" t="s">
        <v>633</v>
      </c>
      <c r="N41">
        <v>2</v>
      </c>
    </row>
    <row r="42" spans="1:14">
      <c r="A42" s="144" t="s">
        <v>565</v>
      </c>
      <c r="B42" s="145">
        <v>4</v>
      </c>
      <c r="C42" s="145"/>
      <c r="D42" s="145">
        <v>4</v>
      </c>
      <c r="E42" t="str">
        <f>VLOOKUP($A42,'2022.12.15_394_C19_ASSEMBLY_PAR'!$B$3:$K$519,8,0)</f>
        <v>PL4*130</v>
      </c>
      <c r="F42">
        <f>VLOOKUP($A42,'2022.12.15_394_C19_ASSEMBLY_PAR'!$B$3:$K$519,9,0)</f>
        <v>282</v>
      </c>
      <c r="G42">
        <f>VLOOKUP($A42,'2022.12.15_394_C19_ASSEMBLY_PAR'!$B$3:$K$519,10,0)</f>
        <v>1.1599999999999999</v>
      </c>
      <c r="H42">
        <f t="shared" si="2"/>
        <v>4.6399999999999997</v>
      </c>
      <c r="I42" t="s">
        <v>633</v>
      </c>
      <c r="N42">
        <v>4</v>
      </c>
    </row>
    <row r="43" spans="1:14">
      <c r="A43" s="144" t="s">
        <v>566</v>
      </c>
      <c r="B43" s="145">
        <v>4</v>
      </c>
      <c r="C43" s="145"/>
      <c r="D43" s="145">
        <v>4</v>
      </c>
      <c r="E43" t="str">
        <f>VLOOKUP($A43,'2022.12.15_394_C19_ASSEMBLY_PAR'!$B$3:$K$519,8,0)</f>
        <v>PL4*130</v>
      </c>
      <c r="F43">
        <f>VLOOKUP($A43,'2022.12.15_394_C19_ASSEMBLY_PAR'!$B$3:$K$519,9,0)</f>
        <v>262</v>
      </c>
      <c r="G43">
        <f>VLOOKUP($A43,'2022.12.15_394_C19_ASSEMBLY_PAR'!$B$3:$K$519,10,0)</f>
        <v>1.08</v>
      </c>
      <c r="H43">
        <f t="shared" si="2"/>
        <v>4.32</v>
      </c>
      <c r="I43" t="s">
        <v>633</v>
      </c>
      <c r="N43">
        <v>4</v>
      </c>
    </row>
    <row r="44" spans="1:14">
      <c r="A44" s="144" t="s">
        <v>567</v>
      </c>
      <c r="B44" s="145">
        <v>4</v>
      </c>
      <c r="C44" s="145"/>
      <c r="D44" s="145">
        <v>4</v>
      </c>
      <c r="E44" t="str">
        <f>VLOOKUP($A44,'2022.12.15_394_C19_ASSEMBLY_PAR'!$B$3:$K$519,8,0)</f>
        <v>PL4*130</v>
      </c>
      <c r="F44">
        <f>VLOOKUP($A44,'2022.12.15_394_C19_ASSEMBLY_PAR'!$B$3:$K$519,9,0)</f>
        <v>221</v>
      </c>
      <c r="G44">
        <f>VLOOKUP($A44,'2022.12.15_394_C19_ASSEMBLY_PAR'!$B$3:$K$519,10,0)</f>
        <v>0.91</v>
      </c>
      <c r="H44">
        <f t="shared" si="2"/>
        <v>3.64</v>
      </c>
      <c r="I44" t="s">
        <v>633</v>
      </c>
      <c r="N44">
        <v>4</v>
      </c>
    </row>
    <row r="45" spans="1:14">
      <c r="A45" s="144" t="s">
        <v>568</v>
      </c>
      <c r="B45" s="145">
        <v>4</v>
      </c>
      <c r="C45" s="145"/>
      <c r="D45" s="145">
        <v>4</v>
      </c>
      <c r="E45" t="str">
        <f>VLOOKUP($A45,'2022.12.15_394_C19_ASSEMBLY_PAR'!$B$3:$K$519,8,0)</f>
        <v>PL4*130</v>
      </c>
      <c r="F45">
        <f>VLOOKUP($A45,'2022.12.15_394_C19_ASSEMBLY_PAR'!$B$3:$K$519,9,0)</f>
        <v>200</v>
      </c>
      <c r="G45">
        <f>VLOOKUP($A45,'2022.12.15_394_C19_ASSEMBLY_PAR'!$B$3:$K$519,10,0)</f>
        <v>0.83</v>
      </c>
      <c r="H45">
        <f t="shared" si="2"/>
        <v>3.32</v>
      </c>
      <c r="I45" t="s">
        <v>633</v>
      </c>
      <c r="N45">
        <v>4</v>
      </c>
    </row>
    <row r="46" spans="1:14">
      <c r="A46" s="144" t="s">
        <v>569</v>
      </c>
      <c r="B46" s="145">
        <v>4</v>
      </c>
      <c r="C46" s="145"/>
      <c r="D46" s="145">
        <v>4</v>
      </c>
      <c r="E46" t="str">
        <f>VLOOKUP($A46,'2022.12.15_394_C19_ASSEMBLY_PAR'!$B$3:$K$519,8,0)</f>
        <v>PL4*130</v>
      </c>
      <c r="F46">
        <f>VLOOKUP($A46,'2022.12.15_394_C19_ASSEMBLY_PAR'!$B$3:$K$519,9,0)</f>
        <v>180</v>
      </c>
      <c r="G46">
        <f>VLOOKUP($A46,'2022.12.15_394_C19_ASSEMBLY_PAR'!$B$3:$K$519,10,0)</f>
        <v>0.75</v>
      </c>
      <c r="H46">
        <f t="shared" si="2"/>
        <v>3</v>
      </c>
      <c r="I46" t="s">
        <v>633</v>
      </c>
      <c r="N46">
        <v>4</v>
      </c>
    </row>
    <row r="47" spans="1:14">
      <c r="A47" s="144" t="s">
        <v>542</v>
      </c>
      <c r="B47" s="145">
        <v>6</v>
      </c>
      <c r="C47" s="145"/>
      <c r="D47" s="145">
        <v>6</v>
      </c>
      <c r="E47" t="str">
        <f>VLOOKUP($A47,'2022.12.15_394_C19_ASSEMBLY_PAR'!$B$3:$K$519,8,0)</f>
        <v>PL4*70</v>
      </c>
      <c r="F47">
        <f>VLOOKUP($A47,'2022.12.15_394_C19_ASSEMBLY_PAR'!$B$3:$K$519,9,0)</f>
        <v>158</v>
      </c>
      <c r="G47">
        <f>VLOOKUP($A47,'2022.12.15_394_C19_ASSEMBLY_PAR'!$B$3:$K$519,10,0)</f>
        <v>0.35</v>
      </c>
      <c r="H47">
        <f t="shared" si="2"/>
        <v>2.0999999999999996</v>
      </c>
      <c r="I47" t="s">
        <v>633</v>
      </c>
      <c r="N47">
        <v>6</v>
      </c>
    </row>
    <row r="48" spans="1:14">
      <c r="A48" s="144" t="s">
        <v>570</v>
      </c>
      <c r="B48" s="145">
        <v>2</v>
      </c>
      <c r="C48" s="145"/>
      <c r="D48" s="145">
        <v>2</v>
      </c>
      <c r="E48" t="str">
        <f>VLOOKUP($A48,'2022.12.15_394_C19_ASSEMBLY_PAR'!$B$3:$K$519,8,0)</f>
        <v>PL4*130</v>
      </c>
      <c r="F48">
        <f>VLOOKUP($A48,'2022.12.15_394_C19_ASSEMBLY_PAR'!$B$3:$K$519,9,0)</f>
        <v>158</v>
      </c>
      <c r="G48">
        <f>VLOOKUP($A48,'2022.12.15_394_C19_ASSEMBLY_PAR'!$B$3:$K$519,10,0)</f>
        <v>0.66</v>
      </c>
      <c r="H48">
        <f t="shared" si="2"/>
        <v>1.32</v>
      </c>
      <c r="I48" t="s">
        <v>633</v>
      </c>
      <c r="N48">
        <v>2</v>
      </c>
    </row>
    <row r="49" spans="1:14">
      <c r="A49" s="144" t="s">
        <v>445</v>
      </c>
      <c r="B49" s="145"/>
      <c r="C49" s="145">
        <v>12</v>
      </c>
      <c r="D49" s="145">
        <v>12</v>
      </c>
      <c r="E49" t="str">
        <f>VLOOKUP($A49,'2022.12.15_394_C19_ASSEMBLY_PAR'!$B$3:$K$519,8,0)</f>
        <v>PL10*152</v>
      </c>
      <c r="F49">
        <f>VLOOKUP($A49,'2022.12.15_394_C19_ASSEMBLY_PAR'!$B$3:$K$519,9,0)</f>
        <v>282</v>
      </c>
      <c r="G49">
        <f>VLOOKUP($A49,'2022.12.15_394_C19_ASSEMBLY_PAR'!$B$3:$K$519,10,0)</f>
        <v>3.03</v>
      </c>
      <c r="H49">
        <f t="shared" si="2"/>
        <v>36.36</v>
      </c>
      <c r="N49">
        <v>12</v>
      </c>
    </row>
    <row r="50" spans="1:14">
      <c r="A50" s="144" t="s">
        <v>505</v>
      </c>
      <c r="B50" s="145"/>
      <c r="C50" s="145">
        <v>7</v>
      </c>
      <c r="D50" s="145">
        <v>7</v>
      </c>
      <c r="E50" t="str">
        <f>VLOOKUP($A50,'2022.12.15_394_C19_ASSEMBLY_PAR'!$B$3:$K$519,8,0)</f>
        <v>PLT14*175</v>
      </c>
      <c r="F50">
        <f>VLOOKUP($A50,'2022.12.15_394_C19_ASSEMBLY_PAR'!$B$3:$K$519,9,0)</f>
        <v>550</v>
      </c>
      <c r="G50">
        <f>VLOOKUP($A50,'2022.12.15_394_C19_ASSEMBLY_PAR'!$B$3:$K$519,10,0)</f>
        <v>10.58</v>
      </c>
      <c r="H50">
        <f t="shared" si="2"/>
        <v>74.06</v>
      </c>
      <c r="N50">
        <v>7</v>
      </c>
    </row>
    <row r="51" spans="1:14">
      <c r="A51" s="144" t="s">
        <v>515</v>
      </c>
      <c r="B51" s="145"/>
      <c r="C51" s="145">
        <v>5</v>
      </c>
      <c r="D51" s="145">
        <v>5</v>
      </c>
      <c r="E51" t="str">
        <f>VLOOKUP($A51,'2022.12.15_394_C19_ASSEMBLY_PAR'!$B$3:$K$519,8,0)</f>
        <v>PL14*200</v>
      </c>
      <c r="F51">
        <f>VLOOKUP($A51,'2022.12.15_394_C19_ASSEMBLY_PAR'!$B$3:$K$519,9,0)</f>
        <v>500</v>
      </c>
      <c r="G51">
        <f>VLOOKUP($A51,'2022.12.15_394_C19_ASSEMBLY_PAR'!$B$3:$K$519,10,0)</f>
        <v>10.99</v>
      </c>
      <c r="H51">
        <f t="shared" si="2"/>
        <v>54.95</v>
      </c>
      <c r="N51">
        <v>5</v>
      </c>
    </row>
    <row r="52" spans="1:14">
      <c r="A52" s="144" t="s">
        <v>459</v>
      </c>
      <c r="B52" s="145"/>
      <c r="C52" s="145">
        <v>8</v>
      </c>
      <c r="D52" s="145">
        <v>8</v>
      </c>
      <c r="E52" t="str">
        <f>VLOOKUP($A52,'2022.12.15_394_C19_ASSEMBLY_PAR'!$B$3:$K$519,8,0)</f>
        <v>PL10*170</v>
      </c>
      <c r="F52">
        <f>VLOOKUP($A52,'2022.12.15_394_C19_ASSEMBLY_PAR'!$B$3:$K$519,9,0)</f>
        <v>360</v>
      </c>
      <c r="G52">
        <f>VLOOKUP($A52,'2022.12.15_394_C19_ASSEMBLY_PAR'!$B$3:$K$519,10,0)</f>
        <v>4.8</v>
      </c>
      <c r="H52">
        <f t="shared" si="2"/>
        <v>38.4</v>
      </c>
      <c r="N52">
        <v>8</v>
      </c>
    </row>
    <row r="53" spans="1:14">
      <c r="A53" s="144" t="s">
        <v>602</v>
      </c>
      <c r="B53" s="145"/>
      <c r="C53" s="145">
        <v>4</v>
      </c>
      <c r="D53" s="145">
        <v>4</v>
      </c>
      <c r="E53" t="str">
        <f>VLOOKUP($A53,'2022.12.15_394_C19_ASSEMBLY_PAR'!$B$3:$K$519,8,0)</f>
        <v>PL8*200</v>
      </c>
      <c r="F53">
        <f>VLOOKUP($A53,'2022.12.15_394_C19_ASSEMBLY_PAR'!$B$3:$K$519,9,0)</f>
        <v>80</v>
      </c>
      <c r="G53">
        <f>VLOOKUP($A53,'2022.12.15_394_C19_ASSEMBLY_PAR'!$B$3:$K$519,10,0)</f>
        <v>1</v>
      </c>
      <c r="H53">
        <f t="shared" si="2"/>
        <v>4</v>
      </c>
      <c r="N53">
        <v>4</v>
      </c>
    </row>
    <row r="54" spans="1:14">
      <c r="A54" s="144" t="s">
        <v>581</v>
      </c>
      <c r="B54" s="145">
        <v>2</v>
      </c>
      <c r="C54" s="145"/>
      <c r="D54" s="145">
        <v>2</v>
      </c>
      <c r="E54" t="str">
        <f>VLOOKUP($A54,'2022.12.15_394_C19_ASSEMBLY_PAR'!$B$3:$K$519,8,0)</f>
        <v>PL4*130</v>
      </c>
      <c r="F54">
        <f>VLOOKUP($A54,'2022.12.15_394_C19_ASSEMBLY_PAR'!$B$3:$K$519,9,0)</f>
        <v>268</v>
      </c>
      <c r="G54">
        <f>VLOOKUP($A54,'2022.12.15_394_C19_ASSEMBLY_PAR'!$B$3:$K$519,10,0)</f>
        <v>1.1100000000000001</v>
      </c>
      <c r="H54">
        <f t="shared" si="2"/>
        <v>2.2200000000000002</v>
      </c>
      <c r="I54" t="s">
        <v>633</v>
      </c>
      <c r="N54">
        <v>2</v>
      </c>
    </row>
    <row r="55" spans="1:14">
      <c r="A55" s="144" t="s">
        <v>582</v>
      </c>
      <c r="B55" s="145">
        <v>2</v>
      </c>
      <c r="C55" s="145"/>
      <c r="D55" s="145">
        <v>2</v>
      </c>
      <c r="E55" t="str">
        <f>VLOOKUP($A55,'2022.12.15_394_C19_ASSEMBLY_PAR'!$B$3:$K$519,8,0)</f>
        <v>PL4*130</v>
      </c>
      <c r="F55">
        <f>VLOOKUP($A55,'2022.12.15_394_C19_ASSEMBLY_PAR'!$B$3:$K$519,9,0)</f>
        <v>155</v>
      </c>
      <c r="G55">
        <f>VLOOKUP($A55,'2022.12.15_394_C19_ASSEMBLY_PAR'!$B$3:$K$519,10,0)</f>
        <v>0.64</v>
      </c>
      <c r="H55">
        <f t="shared" si="2"/>
        <v>1.28</v>
      </c>
      <c r="I55" t="s">
        <v>633</v>
      </c>
      <c r="N55">
        <v>2</v>
      </c>
    </row>
    <row r="56" spans="1:14">
      <c r="A56" s="144" t="s">
        <v>574</v>
      </c>
      <c r="B56" s="145">
        <v>6</v>
      </c>
      <c r="C56" s="145"/>
      <c r="D56" s="145">
        <v>6</v>
      </c>
      <c r="E56" t="str">
        <f>VLOOKUP($A56,'2022.12.15_394_C19_ASSEMBLY_PAR'!$B$3:$K$519,8,0)</f>
        <v>PL4*70</v>
      </c>
      <c r="F56">
        <f>VLOOKUP($A56,'2022.12.15_394_C19_ASSEMBLY_PAR'!$B$3:$K$519,9,0)</f>
        <v>268</v>
      </c>
      <c r="G56">
        <f>VLOOKUP($A56,'2022.12.15_394_C19_ASSEMBLY_PAR'!$B$3:$K$519,10,0)</f>
        <v>0.6</v>
      </c>
      <c r="H56">
        <f t="shared" si="2"/>
        <v>3.5999999999999996</v>
      </c>
      <c r="I56" t="s">
        <v>633</v>
      </c>
      <c r="N56">
        <v>6</v>
      </c>
    </row>
    <row r="57" spans="1:14">
      <c r="A57" s="144" t="s">
        <v>575</v>
      </c>
      <c r="B57" s="145">
        <v>6</v>
      </c>
      <c r="C57" s="145"/>
      <c r="D57" s="145">
        <v>6</v>
      </c>
      <c r="E57" t="str">
        <f>VLOOKUP($A57,'2022.12.15_394_C19_ASSEMBLY_PAR'!$B$3:$K$519,8,0)</f>
        <v>PL4*70</v>
      </c>
      <c r="F57">
        <f>VLOOKUP($A57,'2022.12.15_394_C19_ASSEMBLY_PAR'!$B$3:$K$519,9,0)</f>
        <v>155</v>
      </c>
      <c r="G57">
        <f>VLOOKUP($A57,'2022.12.15_394_C19_ASSEMBLY_PAR'!$B$3:$K$519,10,0)</f>
        <v>0.35</v>
      </c>
      <c r="H57">
        <f t="shared" si="2"/>
        <v>2.0999999999999996</v>
      </c>
      <c r="I57" t="s">
        <v>633</v>
      </c>
      <c r="N57">
        <v>6</v>
      </c>
    </row>
    <row r="58" spans="1:14">
      <c r="A58" s="144" t="s">
        <v>622</v>
      </c>
      <c r="B58" s="145"/>
      <c r="C58" s="145">
        <v>4</v>
      </c>
      <c r="D58" s="145">
        <v>4</v>
      </c>
      <c r="E58" t="str">
        <f>VLOOKUP($A58,'2022.12.15_394_C19_ASSEMBLY_PAR'!$B$3:$K$519,8,0)</f>
        <v>PL6*72</v>
      </c>
      <c r="F58">
        <f>VLOOKUP($A58,'2022.12.15_394_C19_ASSEMBLY_PAR'!$B$3:$K$519,9,0)</f>
        <v>282</v>
      </c>
      <c r="G58">
        <f>VLOOKUP($A58,'2022.12.15_394_C19_ASSEMBLY_PAR'!$B$3:$K$519,10,0)</f>
        <v>0.95</v>
      </c>
      <c r="H58">
        <f t="shared" si="2"/>
        <v>3.8</v>
      </c>
      <c r="N58">
        <v>4</v>
      </c>
    </row>
    <row r="59" spans="1:14">
      <c r="A59" s="144" t="s">
        <v>611</v>
      </c>
      <c r="B59" s="145"/>
      <c r="C59" s="145">
        <v>14</v>
      </c>
      <c r="D59" s="145">
        <v>14</v>
      </c>
      <c r="E59" t="str">
        <f>VLOOKUP($A59,'2022.12.15_394_C19_ASSEMBLY_PAR'!$B$3:$K$519,8,0)</f>
        <v>PLT12*82</v>
      </c>
      <c r="F59">
        <f>VLOOKUP($A59,'2022.12.15_394_C19_ASSEMBLY_PAR'!$B$3:$K$519,9,0)</f>
        <v>267</v>
      </c>
      <c r="G59">
        <f>VLOOKUP($A59,'2022.12.15_394_C19_ASSEMBLY_PAR'!$B$3:$K$519,10,0)</f>
        <v>2.06</v>
      </c>
      <c r="H59">
        <f t="shared" si="2"/>
        <v>28.84</v>
      </c>
      <c r="N59">
        <v>14</v>
      </c>
    </row>
    <row r="60" spans="1:14">
      <c r="A60" s="144" t="s">
        <v>613</v>
      </c>
      <c r="B60" s="145"/>
      <c r="C60" s="145">
        <v>14</v>
      </c>
      <c r="D60" s="145">
        <v>14</v>
      </c>
      <c r="E60" t="str">
        <f>VLOOKUP($A60,'2022.12.15_394_C19_ASSEMBLY_PAR'!$B$3:$K$519,8,0)</f>
        <v>PLT12*82</v>
      </c>
      <c r="F60">
        <f>VLOOKUP($A60,'2022.12.15_394_C19_ASSEMBLY_PAR'!$B$3:$K$519,9,0)</f>
        <v>284</v>
      </c>
      <c r="G60">
        <f>VLOOKUP($A60,'2022.12.15_394_C19_ASSEMBLY_PAR'!$B$3:$K$519,10,0)</f>
        <v>2.19</v>
      </c>
      <c r="H60">
        <f t="shared" si="2"/>
        <v>30.66</v>
      </c>
      <c r="N60">
        <v>14</v>
      </c>
    </row>
    <row r="61" spans="1:14">
      <c r="A61" s="144" t="s">
        <v>529</v>
      </c>
      <c r="B61" s="145">
        <v>48</v>
      </c>
      <c r="C61" s="145"/>
      <c r="D61" s="145">
        <v>48</v>
      </c>
      <c r="E61" t="str">
        <f>VLOOKUP($A61,'2022.12.15_394_C19_ASSEMBLY_PAR'!$B$3:$K$519,8,0)</f>
        <v>PL4*50</v>
      </c>
      <c r="F61">
        <f>VLOOKUP($A61,'2022.12.15_394_C19_ASSEMBLY_PAR'!$B$3:$K$519,9,0)</f>
        <v>50</v>
      </c>
      <c r="G61">
        <f>VLOOKUP($A61,'2022.12.15_394_C19_ASSEMBLY_PAR'!$B$3:$K$519,10,0)</f>
        <v>0.08</v>
      </c>
      <c r="H61">
        <f t="shared" si="2"/>
        <v>3.84</v>
      </c>
      <c r="I61" t="s">
        <v>633</v>
      </c>
      <c r="N61">
        <v>48</v>
      </c>
    </row>
    <row r="62" spans="1:14">
      <c r="A62" s="144" t="s">
        <v>600</v>
      </c>
      <c r="B62" s="145"/>
      <c r="C62" s="145">
        <v>8</v>
      </c>
      <c r="D62" s="145">
        <v>8</v>
      </c>
      <c r="E62" t="str">
        <f>VLOOKUP($A62,'2022.12.15_394_C19_ASSEMBLY_PAR'!$B$3:$K$519,8,0)</f>
        <v>PL8*100</v>
      </c>
      <c r="F62">
        <f>VLOOKUP($A62,'2022.12.15_394_C19_ASSEMBLY_PAR'!$B$3:$K$519,9,0)</f>
        <v>200</v>
      </c>
      <c r="G62">
        <f>VLOOKUP($A62,'2022.12.15_394_C19_ASSEMBLY_PAR'!$B$3:$K$519,10,0)</f>
        <v>1.26</v>
      </c>
      <c r="H62">
        <f t="shared" si="2"/>
        <v>10.08</v>
      </c>
      <c r="N62">
        <v>8</v>
      </c>
    </row>
    <row r="63" spans="1:14">
      <c r="A63" s="144" t="s">
        <v>593</v>
      </c>
      <c r="B63" s="145"/>
      <c r="C63" s="145">
        <v>4</v>
      </c>
      <c r="D63" s="145">
        <v>4</v>
      </c>
      <c r="E63" t="str">
        <f>VLOOKUP($A63,'2022.12.15_394_C19_ASSEMBLY_PAR'!$B$3:$K$519,8,0)</f>
        <v>PL4*100</v>
      </c>
      <c r="F63">
        <f>VLOOKUP($A63,'2022.12.15_394_C19_ASSEMBLY_PAR'!$B$3:$K$519,9,0)</f>
        <v>200</v>
      </c>
      <c r="G63">
        <f>VLOOKUP($A63,'2022.12.15_394_C19_ASSEMBLY_PAR'!$B$3:$K$519,10,0)</f>
        <v>0.63</v>
      </c>
      <c r="H63">
        <f t="shared" si="2"/>
        <v>2.52</v>
      </c>
      <c r="N63">
        <v>4</v>
      </c>
    </row>
    <row r="64" spans="1:14">
      <c r="A64" s="144" t="s">
        <v>484</v>
      </c>
      <c r="B64" s="145"/>
      <c r="C64" s="145">
        <v>4</v>
      </c>
      <c r="D64" s="145">
        <v>4</v>
      </c>
      <c r="E64" t="str">
        <f>VLOOKUP($A64,'2022.12.15_394_C19_ASSEMBLY_PAR'!$B$3:$K$519,8,0)</f>
        <v>PL6*47</v>
      </c>
      <c r="F64">
        <f>VLOOKUP($A64,'2022.12.15_394_C19_ASSEMBLY_PAR'!$B$3:$K$519,9,0)</f>
        <v>182</v>
      </c>
      <c r="G64">
        <f>VLOOKUP($A64,'2022.12.15_394_C19_ASSEMBLY_PAR'!$B$3:$K$519,10,0)</f>
        <v>0.41</v>
      </c>
      <c r="H64">
        <f t="shared" si="2"/>
        <v>1.64</v>
      </c>
      <c r="N64">
        <v>4</v>
      </c>
    </row>
    <row r="65" spans="1:14">
      <c r="A65" s="144" t="s">
        <v>492</v>
      </c>
      <c r="B65" s="145"/>
      <c r="C65" s="145">
        <v>62</v>
      </c>
      <c r="D65" s="145">
        <v>62</v>
      </c>
      <c r="E65" t="str">
        <f>VLOOKUP($A65,'2022.12.15_394_C19_ASSEMBLY_PAR'!$B$3:$K$519,8,0)</f>
        <v>PL6*40</v>
      </c>
      <c r="F65">
        <f>VLOOKUP($A65,'2022.12.15_394_C19_ASSEMBLY_PAR'!$B$3:$K$519,9,0)</f>
        <v>80</v>
      </c>
      <c r="G65">
        <f>VLOOKUP($A65,'2022.12.15_394_C19_ASSEMBLY_PAR'!$B$3:$K$519,10,0)</f>
        <v>0.15</v>
      </c>
      <c r="H65">
        <f t="shared" si="2"/>
        <v>9.2999999999999989</v>
      </c>
      <c r="N65">
        <v>62</v>
      </c>
    </row>
    <row r="66" spans="1:14">
      <c r="A66" s="144" t="s">
        <v>620</v>
      </c>
      <c r="B66" s="145"/>
      <c r="C66" s="145">
        <v>24</v>
      </c>
      <c r="D66" s="145">
        <v>24</v>
      </c>
      <c r="E66" t="str">
        <f>VLOOKUP($A66,'2022.12.15_394_C19_ASSEMBLY_PAR'!$B$3:$K$519,8,0)</f>
        <v>PL10*72</v>
      </c>
      <c r="F66">
        <f>VLOOKUP($A66,'2022.12.15_394_C19_ASSEMBLY_PAR'!$B$3:$K$519,9,0)</f>
        <v>282</v>
      </c>
      <c r="G66">
        <f>VLOOKUP($A66,'2022.12.15_394_C19_ASSEMBLY_PAR'!$B$3:$K$519,10,0)</f>
        <v>1.59</v>
      </c>
      <c r="H66">
        <f t="shared" si="2"/>
        <v>38.160000000000004</v>
      </c>
      <c r="N66">
        <v>24</v>
      </c>
    </row>
    <row r="67" spans="1:14">
      <c r="A67" s="144" t="s">
        <v>546</v>
      </c>
      <c r="B67" s="145">
        <v>8</v>
      </c>
      <c r="C67" s="145"/>
      <c r="D67" s="145">
        <v>8</v>
      </c>
      <c r="E67" t="str">
        <f>VLOOKUP($A67,'2022.12.15_394_C19_ASSEMBLY_PAR'!$B$3:$K$519,8,0)</f>
        <v>PL4*44</v>
      </c>
      <c r="F67">
        <f>VLOOKUP($A67,'2022.12.15_394_C19_ASSEMBLY_PAR'!$B$3:$K$519,9,0)</f>
        <v>122</v>
      </c>
      <c r="G67">
        <f>VLOOKUP($A67,'2022.12.15_394_C19_ASSEMBLY_PAR'!$B$3:$K$519,10,0)</f>
        <v>0.08</v>
      </c>
      <c r="H67">
        <f t="shared" si="2"/>
        <v>0.64</v>
      </c>
      <c r="I67" t="s">
        <v>633</v>
      </c>
      <c r="N67">
        <v>8</v>
      </c>
    </row>
    <row r="68" spans="1:14">
      <c r="A68" s="144" t="s">
        <v>509</v>
      </c>
      <c r="B68" s="145"/>
      <c r="C68" s="145">
        <v>14</v>
      </c>
      <c r="D68" s="145">
        <v>14</v>
      </c>
      <c r="E68" t="str">
        <f>VLOOKUP($A68,'2022.12.15_394_C19_ASSEMBLY_PAR'!$B$3:$K$519,8,0)</f>
        <v>PLT6*100</v>
      </c>
      <c r="F68">
        <f>VLOOKUP($A68,'2022.12.15_394_C19_ASSEMBLY_PAR'!$B$3:$K$519,9,0)</f>
        <v>100</v>
      </c>
      <c r="G68">
        <f>VLOOKUP($A68,'2022.12.15_394_C19_ASSEMBLY_PAR'!$B$3:$K$519,10,0)</f>
        <v>0.24</v>
      </c>
      <c r="H68">
        <f t="shared" si="2"/>
        <v>3.36</v>
      </c>
      <c r="N68">
        <v>14</v>
      </c>
    </row>
    <row r="69" spans="1:14">
      <c r="A69" s="144" t="s">
        <v>465</v>
      </c>
      <c r="B69" s="145"/>
      <c r="C69" s="145">
        <v>8</v>
      </c>
      <c r="D69" s="145">
        <v>8</v>
      </c>
      <c r="E69" t="str">
        <f>VLOOKUP($A69,'2022.12.15_394_C19_ASSEMBLY_PAR'!$B$3:$K$519,8,0)</f>
        <v>PL6*80</v>
      </c>
      <c r="F69">
        <f>VLOOKUP($A69,'2022.12.15_394_C19_ASSEMBLY_PAR'!$B$3:$K$519,9,0)</f>
        <v>80</v>
      </c>
      <c r="G69">
        <f>VLOOKUP($A69,'2022.12.15_394_C19_ASSEMBLY_PAR'!$B$3:$K$519,10,0)</f>
        <v>0.23</v>
      </c>
      <c r="H69">
        <f t="shared" si="2"/>
        <v>1.84</v>
      </c>
      <c r="N69">
        <v>8</v>
      </c>
    </row>
    <row r="70" spans="1:14">
      <c r="A70" s="144" t="s">
        <v>511</v>
      </c>
      <c r="B70" s="145"/>
      <c r="C70" s="145">
        <v>14</v>
      </c>
      <c r="D70" s="145">
        <v>14</v>
      </c>
      <c r="E70" t="str">
        <f>VLOOKUP($A70,'2022.12.15_394_C19_ASSEMBLY_PAR'!$B$3:$K$519,8,0)</f>
        <v>PLT6*100</v>
      </c>
      <c r="F70">
        <f>VLOOKUP($A70,'2022.12.15_394_C19_ASSEMBLY_PAR'!$B$3:$K$519,9,0)</f>
        <v>100</v>
      </c>
      <c r="G70">
        <f>VLOOKUP($A70,'2022.12.15_394_C19_ASSEMBLY_PAR'!$B$3:$K$519,10,0)</f>
        <v>0.24</v>
      </c>
      <c r="H70">
        <f t="shared" si="2"/>
        <v>3.36</v>
      </c>
      <c r="N70">
        <v>14</v>
      </c>
    </row>
    <row r="71" spans="1:14">
      <c r="A71" s="144" t="s">
        <v>517</v>
      </c>
      <c r="B71" s="145"/>
      <c r="C71" s="145">
        <v>20</v>
      </c>
      <c r="D71" s="145">
        <v>20</v>
      </c>
      <c r="E71" t="str">
        <f>VLOOKUP($A71,'2022.12.15_394_C19_ASSEMBLY_PAR'!$B$3:$K$519,8,0)</f>
        <v>PL6*100</v>
      </c>
      <c r="F71">
        <f>VLOOKUP($A71,'2022.12.15_394_C19_ASSEMBLY_PAR'!$B$3:$K$519,9,0)</f>
        <v>100</v>
      </c>
      <c r="G71">
        <f>VLOOKUP($A71,'2022.12.15_394_C19_ASSEMBLY_PAR'!$B$3:$K$519,10,0)</f>
        <v>0.24</v>
      </c>
      <c r="H71">
        <f t="shared" ref="H71:H82" si="3">G71*N71</f>
        <v>4.8</v>
      </c>
      <c r="N71">
        <v>20</v>
      </c>
    </row>
    <row r="72" spans="1:14">
      <c r="A72" s="144" t="s">
        <v>467</v>
      </c>
      <c r="B72" s="145"/>
      <c r="C72" s="145">
        <v>8</v>
      </c>
      <c r="D72" s="145">
        <v>8</v>
      </c>
      <c r="E72" t="str">
        <f>VLOOKUP($A72,'2022.12.15_394_C19_ASSEMBLY_PAR'!$B$3:$K$519,8,0)</f>
        <v>PL6*80</v>
      </c>
      <c r="F72">
        <f>VLOOKUP($A72,'2022.12.15_394_C19_ASSEMBLY_PAR'!$B$3:$K$519,9,0)</f>
        <v>80</v>
      </c>
      <c r="G72">
        <f>VLOOKUP($A72,'2022.12.15_394_C19_ASSEMBLY_PAR'!$B$3:$K$519,10,0)</f>
        <v>0.23</v>
      </c>
      <c r="H72">
        <f t="shared" si="3"/>
        <v>1.84</v>
      </c>
      <c r="N72">
        <v>8</v>
      </c>
    </row>
    <row r="73" spans="1:14">
      <c r="A73" s="144" t="s">
        <v>548</v>
      </c>
      <c r="B73" s="145">
        <v>8</v>
      </c>
      <c r="C73" s="145"/>
      <c r="D73" s="145">
        <v>8</v>
      </c>
      <c r="E73" t="str">
        <f>VLOOKUP($A73,'2022.12.15_394_C19_ASSEMBLY_PAR'!$B$3:$K$519,8,0)</f>
        <v>PL4*77</v>
      </c>
      <c r="F73">
        <f>VLOOKUP($A73,'2022.12.15_394_C19_ASSEMBLY_PAR'!$B$3:$K$519,9,0)</f>
        <v>219</v>
      </c>
      <c r="G73">
        <f>VLOOKUP($A73,'2022.12.15_394_C19_ASSEMBLY_PAR'!$B$3:$K$519,10,0)</f>
        <v>0.26</v>
      </c>
      <c r="H73">
        <f t="shared" si="3"/>
        <v>2.08</v>
      </c>
      <c r="I73" t="s">
        <v>633</v>
      </c>
      <c r="N73">
        <v>8</v>
      </c>
    </row>
    <row r="74" spans="1:14">
      <c r="A74" s="144" t="s">
        <v>549</v>
      </c>
      <c r="B74" s="145">
        <v>16</v>
      </c>
      <c r="C74" s="145"/>
      <c r="D74" s="145">
        <v>16</v>
      </c>
      <c r="E74" t="str">
        <f>VLOOKUP($A74,'2022.12.15_394_C19_ASSEMBLY_PAR'!$B$3:$K$519,8,0)</f>
        <v>PL4*87</v>
      </c>
      <c r="F74">
        <f>VLOOKUP($A74,'2022.12.15_394_C19_ASSEMBLY_PAR'!$B$3:$K$519,9,0)</f>
        <v>167</v>
      </c>
      <c r="G74">
        <f>VLOOKUP($A74,'2022.12.15_394_C19_ASSEMBLY_PAR'!$B$3:$K$519,10,0)</f>
        <v>0.23</v>
      </c>
      <c r="H74">
        <f t="shared" si="3"/>
        <v>3.68</v>
      </c>
      <c r="I74" t="s">
        <v>633</v>
      </c>
      <c r="N74">
        <v>16</v>
      </c>
    </row>
    <row r="75" spans="1:14">
      <c r="A75" s="144" t="s">
        <v>578</v>
      </c>
      <c r="B75" s="145">
        <v>8</v>
      </c>
      <c r="C75" s="145"/>
      <c r="D75" s="145">
        <v>8</v>
      </c>
      <c r="E75" t="str">
        <f>VLOOKUP($A75,'2022.12.15_394_C19_ASSEMBLY_PAR'!$B$3:$K$519,8,0)</f>
        <v>PL4*76</v>
      </c>
      <c r="F75">
        <f>VLOOKUP($A75,'2022.12.15_394_C19_ASSEMBLY_PAR'!$B$3:$K$519,9,0)</f>
        <v>201</v>
      </c>
      <c r="G75">
        <f>VLOOKUP($A75,'2022.12.15_394_C19_ASSEMBLY_PAR'!$B$3:$K$519,10,0)</f>
        <v>0.24</v>
      </c>
      <c r="H75">
        <f t="shared" si="3"/>
        <v>1.92</v>
      </c>
      <c r="I75" t="s">
        <v>633</v>
      </c>
      <c r="N75">
        <v>8</v>
      </c>
    </row>
    <row r="76" spans="1:14">
      <c r="A76" s="144" t="s">
        <v>580</v>
      </c>
      <c r="B76" s="145">
        <v>8</v>
      </c>
      <c r="C76" s="145"/>
      <c r="D76" s="145">
        <v>8</v>
      </c>
      <c r="E76" t="str">
        <f>VLOOKUP($A76,'2022.12.15_394_C19_ASSEMBLY_PAR'!$B$3:$K$519,8,0)</f>
        <v>PL4*44</v>
      </c>
      <c r="F76">
        <f>VLOOKUP($A76,'2022.12.15_394_C19_ASSEMBLY_PAR'!$B$3:$K$519,9,0)</f>
        <v>119</v>
      </c>
      <c r="G76">
        <f>VLOOKUP($A76,'2022.12.15_394_C19_ASSEMBLY_PAR'!$B$3:$K$519,10,0)</f>
        <v>0.08</v>
      </c>
      <c r="H76">
        <f t="shared" si="3"/>
        <v>0.64</v>
      </c>
      <c r="I76" t="s">
        <v>633</v>
      </c>
      <c r="N76">
        <v>8</v>
      </c>
    </row>
    <row r="77" spans="1:14">
      <c r="A77" s="144" t="s">
        <v>551</v>
      </c>
      <c r="B77" s="145">
        <v>8</v>
      </c>
      <c r="C77" s="145"/>
      <c r="D77" s="145">
        <v>8</v>
      </c>
      <c r="E77" t="str">
        <f>VLOOKUP($A77,'2022.12.15_394_C19_ASSEMBLY_PAR'!$B$3:$K$519,8,0)</f>
        <v>PL4*101</v>
      </c>
      <c r="F77">
        <f>VLOOKUP($A77,'2022.12.15_394_C19_ASSEMBLY_PAR'!$B$3:$K$519,9,0)</f>
        <v>215</v>
      </c>
      <c r="G77">
        <f>VLOOKUP($A77,'2022.12.15_394_C19_ASSEMBLY_PAR'!$B$3:$K$519,10,0)</f>
        <v>0.34</v>
      </c>
      <c r="H77">
        <f t="shared" si="3"/>
        <v>2.72</v>
      </c>
      <c r="I77" t="s">
        <v>633</v>
      </c>
      <c r="N77">
        <v>8</v>
      </c>
    </row>
    <row r="78" spans="1:14">
      <c r="A78" s="144" t="s">
        <v>553</v>
      </c>
      <c r="B78" s="145">
        <v>16</v>
      </c>
      <c r="C78" s="145"/>
      <c r="D78" s="145">
        <v>16</v>
      </c>
      <c r="E78" t="str">
        <f>VLOOKUP($A78,'2022.12.15_394_C19_ASSEMBLY_PAR'!$B$3:$K$519,8,0)</f>
        <v>PL4*97</v>
      </c>
      <c r="F78">
        <f>VLOOKUP($A78,'2022.12.15_394_C19_ASSEMBLY_PAR'!$B$3:$K$519,9,0)</f>
        <v>198</v>
      </c>
      <c r="G78">
        <f>VLOOKUP($A78,'2022.12.15_394_C19_ASSEMBLY_PAR'!$B$3:$K$519,10,0)</f>
        <v>0.3</v>
      </c>
      <c r="H78">
        <f t="shared" si="3"/>
        <v>4.8</v>
      </c>
      <c r="I78" t="s">
        <v>633</v>
      </c>
      <c r="N78">
        <v>16</v>
      </c>
    </row>
    <row r="79" spans="1:14">
      <c r="A79" s="144" t="s">
        <v>555</v>
      </c>
      <c r="B79" s="145">
        <v>16</v>
      </c>
      <c r="C79" s="145"/>
      <c r="D79" s="145">
        <v>16</v>
      </c>
      <c r="E79" t="str">
        <f>VLOOKUP($A79,'2022.12.15_394_C19_ASSEMBLY_PAR'!$B$3:$K$519,8,0)</f>
        <v>PL4*93</v>
      </c>
      <c r="F79">
        <f>VLOOKUP($A79,'2022.12.15_394_C19_ASSEMBLY_PAR'!$B$3:$K$519,9,0)</f>
        <v>182</v>
      </c>
      <c r="G79">
        <f>VLOOKUP($A79,'2022.12.15_394_C19_ASSEMBLY_PAR'!$B$3:$K$519,10,0)</f>
        <v>0.27</v>
      </c>
      <c r="H79">
        <f t="shared" si="3"/>
        <v>4.32</v>
      </c>
      <c r="I79" t="s">
        <v>633</v>
      </c>
      <c r="N79">
        <v>16</v>
      </c>
    </row>
    <row r="80" spans="1:14">
      <c r="A80" s="144" t="s">
        <v>557</v>
      </c>
      <c r="B80" s="145">
        <v>16</v>
      </c>
      <c r="C80" s="145"/>
      <c r="D80" s="145">
        <v>16</v>
      </c>
      <c r="E80" t="str">
        <f>VLOOKUP($A80,'2022.12.15_394_C19_ASSEMBLY_PAR'!$B$3:$K$519,8,0)</f>
        <v>PL4*80</v>
      </c>
      <c r="F80">
        <f>VLOOKUP($A80,'2022.12.15_394_C19_ASSEMBLY_PAR'!$B$3:$K$519,9,0)</f>
        <v>153</v>
      </c>
      <c r="G80">
        <f>VLOOKUP($A80,'2022.12.15_394_C19_ASSEMBLY_PAR'!$B$3:$K$519,10,0)</f>
        <v>0.19</v>
      </c>
      <c r="H80">
        <f t="shared" si="3"/>
        <v>3.04</v>
      </c>
      <c r="I80" t="s">
        <v>633</v>
      </c>
      <c r="N80">
        <v>16</v>
      </c>
    </row>
    <row r="81" spans="1:14">
      <c r="A81" s="144" t="s">
        <v>559</v>
      </c>
      <c r="B81" s="145">
        <v>16</v>
      </c>
      <c r="C81" s="145"/>
      <c r="D81" s="145">
        <v>16</v>
      </c>
      <c r="E81" t="str">
        <f>VLOOKUP($A81,'2022.12.15_394_C19_ASSEMBLY_PAR'!$B$3:$K$519,8,0)</f>
        <v>PL4*70</v>
      </c>
      <c r="F81">
        <f>VLOOKUP($A81,'2022.12.15_394_C19_ASSEMBLY_PAR'!$B$3:$K$519,9,0)</f>
        <v>140</v>
      </c>
      <c r="G81">
        <f>VLOOKUP($A81,'2022.12.15_394_C19_ASSEMBLY_PAR'!$B$3:$K$519,10,0)</f>
        <v>0.15</v>
      </c>
      <c r="H81">
        <f t="shared" si="3"/>
        <v>2.4</v>
      </c>
      <c r="I81" t="s">
        <v>633</v>
      </c>
      <c r="N81">
        <v>16</v>
      </c>
    </row>
    <row r="82" spans="1:14">
      <c r="A82" s="144" t="s">
        <v>560</v>
      </c>
      <c r="B82" s="145">
        <v>16</v>
      </c>
      <c r="C82" s="145"/>
      <c r="D82" s="145">
        <v>16</v>
      </c>
      <c r="E82" t="str">
        <f>VLOOKUP($A82,'2022.12.15_394_C19_ASSEMBLY_PAR'!$B$3:$K$519,8,0)</f>
        <v>PL4*58</v>
      </c>
      <c r="F82">
        <f>VLOOKUP($A82,'2022.12.15_394_C19_ASSEMBLY_PAR'!$B$3:$K$519,9,0)</f>
        <v>130</v>
      </c>
      <c r="G82">
        <f>VLOOKUP($A82,'2022.12.15_394_C19_ASSEMBLY_PAR'!$B$3:$K$519,10,0)</f>
        <v>0.12</v>
      </c>
      <c r="H82">
        <f t="shared" si="3"/>
        <v>1.92</v>
      </c>
      <c r="I82" t="s">
        <v>633</v>
      </c>
      <c r="N82">
        <v>16</v>
      </c>
    </row>
    <row r="83" spans="1:14">
      <c r="A83" s="144" t="s">
        <v>344</v>
      </c>
      <c r="B83" s="145">
        <v>460</v>
      </c>
      <c r="C83" s="145">
        <v>507</v>
      </c>
      <c r="D83" s="145">
        <v>967</v>
      </c>
    </row>
  </sheetData>
  <autoFilter ref="A2:I83" xr:uid="{00000000-0009-0000-0000-000002000000}"/>
  <printOptions horizontalCentered="1"/>
  <pageMargins left="0" right="0" top="0" bottom="0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519"/>
  <sheetViews>
    <sheetView showGridLines="0" topLeftCell="A473" workbookViewId="0">
      <selection activeCell="I36" sqref="I36"/>
    </sheetView>
  </sheetViews>
  <sheetFormatPr defaultRowHeight="15"/>
  <cols>
    <col min="1" max="1" width="12.7109375" style="132" customWidth="1"/>
    <col min="2" max="2" width="11.42578125" style="132" bestFit="1" customWidth="1"/>
    <col min="3" max="4" width="6.42578125" style="132" hidden="1" customWidth="1"/>
    <col min="5" max="5" width="9.7109375" style="132" customWidth="1"/>
    <col min="6" max="6" width="16" style="132" bestFit="1" customWidth="1"/>
    <col min="7" max="7" width="13.5703125" style="132" bestFit="1" customWidth="1"/>
    <col min="8" max="8" width="13.5703125" style="132" customWidth="1"/>
    <col min="9" max="9" width="18" style="132" bestFit="1" customWidth="1"/>
    <col min="10" max="10" width="13.7109375" style="132" bestFit="1" customWidth="1"/>
    <col min="11" max="11" width="16.42578125" style="132" bestFit="1" customWidth="1"/>
    <col min="12" max="12" width="15.140625" style="132" hidden="1" customWidth="1"/>
    <col min="13" max="13" width="15.140625" style="132" bestFit="1" customWidth="1"/>
    <col min="14" max="14" width="15.140625" style="132" customWidth="1"/>
    <col min="15" max="15" width="12.7109375" style="132" customWidth="1"/>
    <col min="16" max="16" width="14.85546875" style="132" bestFit="1" customWidth="1"/>
    <col min="17" max="16384" width="9.140625" style="132"/>
  </cols>
  <sheetData>
    <row r="1" spans="1:16">
      <c r="E1" s="132">
        <f>SUBTOTAL(9,E3:E519)</f>
        <v>967</v>
      </c>
      <c r="M1" s="141">
        <f>SUBTOTAL(9,M3:M519)</f>
        <v>842.28000000000031</v>
      </c>
      <c r="N1" s="141"/>
    </row>
    <row r="2" spans="1:16">
      <c r="A2" s="131" t="s">
        <v>44</v>
      </c>
      <c r="B2" s="131" t="s">
        <v>150</v>
      </c>
      <c r="C2" s="131" t="s">
        <v>352</v>
      </c>
      <c r="D2" s="131" t="s">
        <v>151</v>
      </c>
      <c r="E2" s="131" t="s">
        <v>626</v>
      </c>
      <c r="F2" s="131" t="s">
        <v>152</v>
      </c>
      <c r="G2" s="131" t="s">
        <v>14</v>
      </c>
      <c r="H2" s="131" t="s">
        <v>355</v>
      </c>
      <c r="I2" s="131" t="s">
        <v>13</v>
      </c>
      <c r="J2" s="131" t="s">
        <v>153</v>
      </c>
      <c r="K2" s="131" t="s">
        <v>154</v>
      </c>
      <c r="L2" s="131" t="s">
        <v>444</v>
      </c>
      <c r="M2" s="131" t="s">
        <v>627</v>
      </c>
      <c r="N2" s="131" t="s">
        <v>11</v>
      </c>
      <c r="O2" s="131" t="s">
        <v>44</v>
      </c>
      <c r="P2" s="132" t="s">
        <v>633</v>
      </c>
    </row>
    <row r="3" spans="1:16" hidden="1">
      <c r="A3" s="133" t="s">
        <v>382</v>
      </c>
      <c r="B3" s="133" t="s">
        <v>149</v>
      </c>
      <c r="C3" s="134">
        <v>1</v>
      </c>
      <c r="D3" s="134"/>
      <c r="E3" s="134">
        <f>C3*D3</f>
        <v>0</v>
      </c>
      <c r="F3" s="133" t="s">
        <v>149</v>
      </c>
      <c r="G3" s="133" t="s">
        <v>140</v>
      </c>
      <c r="H3" s="133"/>
      <c r="I3" s="133" t="s">
        <v>149</v>
      </c>
      <c r="J3" s="133">
        <v>9180</v>
      </c>
      <c r="K3" s="134">
        <v>329.69</v>
      </c>
      <c r="L3" s="134">
        <v>10.73</v>
      </c>
      <c r="M3" s="133">
        <f>E3*K3</f>
        <v>0</v>
      </c>
      <c r="N3" s="133"/>
      <c r="O3" s="133" t="s">
        <v>382</v>
      </c>
    </row>
    <row r="4" spans="1:16">
      <c r="A4" s="135" t="s">
        <v>382</v>
      </c>
      <c r="B4" s="135" t="s">
        <v>445</v>
      </c>
      <c r="C4" s="135">
        <f>C3</f>
        <v>1</v>
      </c>
      <c r="D4" s="135">
        <v>1</v>
      </c>
      <c r="E4" s="134">
        <f t="shared" ref="E4:E67" si="0">C4*D4</f>
        <v>1</v>
      </c>
      <c r="F4" s="135" t="s">
        <v>156</v>
      </c>
      <c r="G4" s="135"/>
      <c r="H4" s="135" t="s">
        <v>356</v>
      </c>
      <c r="I4" s="135" t="s">
        <v>446</v>
      </c>
      <c r="J4" s="135">
        <v>282</v>
      </c>
      <c r="K4" s="135">
        <v>3.03</v>
      </c>
      <c r="L4" s="135">
        <v>0.09</v>
      </c>
      <c r="M4" s="133">
        <f t="shared" ref="M4:M67" si="1">E4*K4</f>
        <v>3.03</v>
      </c>
      <c r="N4" s="133"/>
      <c r="O4" s="135" t="s">
        <v>382</v>
      </c>
    </row>
    <row r="5" spans="1:16" hidden="1">
      <c r="A5" s="135" t="s">
        <v>382</v>
      </c>
      <c r="B5" s="135" t="s">
        <v>447</v>
      </c>
      <c r="C5" s="135">
        <f>C4</f>
        <v>1</v>
      </c>
      <c r="D5" s="135">
        <v>1</v>
      </c>
      <c r="E5" s="134">
        <f t="shared" si="0"/>
        <v>1</v>
      </c>
      <c r="F5" s="135" t="s">
        <v>181</v>
      </c>
      <c r="G5" s="135"/>
      <c r="H5" s="135" t="s">
        <v>629</v>
      </c>
      <c r="I5" s="135" t="s">
        <v>368</v>
      </c>
      <c r="J5" s="135">
        <v>9180</v>
      </c>
      <c r="K5" s="135">
        <v>326.66000000000003</v>
      </c>
      <c r="L5" s="135">
        <v>10.65</v>
      </c>
      <c r="M5" s="133">
        <f t="shared" si="1"/>
        <v>326.66000000000003</v>
      </c>
      <c r="N5" s="133"/>
      <c r="O5" s="135" t="s">
        <v>382</v>
      </c>
    </row>
    <row r="6" spans="1:16" hidden="1">
      <c r="A6" s="133" t="s">
        <v>383</v>
      </c>
      <c r="B6" s="133" t="s">
        <v>149</v>
      </c>
      <c r="C6" s="134">
        <v>1</v>
      </c>
      <c r="D6" s="134"/>
      <c r="E6" s="134">
        <f t="shared" si="0"/>
        <v>0</v>
      </c>
      <c r="F6" s="133" t="s">
        <v>149</v>
      </c>
      <c r="G6" s="133" t="s">
        <v>140</v>
      </c>
      <c r="H6" s="133"/>
      <c r="I6" s="133" t="s">
        <v>149</v>
      </c>
      <c r="J6" s="133">
        <v>9180</v>
      </c>
      <c r="K6" s="134">
        <v>329.69</v>
      </c>
      <c r="L6" s="134">
        <v>10.73</v>
      </c>
      <c r="M6" s="133">
        <f t="shared" si="1"/>
        <v>0</v>
      </c>
      <c r="N6" s="133"/>
      <c r="O6" s="133" t="s">
        <v>383</v>
      </c>
    </row>
    <row r="7" spans="1:16">
      <c r="A7" s="135" t="s">
        <v>383</v>
      </c>
      <c r="B7" s="135" t="s">
        <v>445</v>
      </c>
      <c r="C7" s="135">
        <f t="shared" ref="C7:C8" si="2">C6</f>
        <v>1</v>
      </c>
      <c r="D7" s="135">
        <v>1</v>
      </c>
      <c r="E7" s="134">
        <f t="shared" si="0"/>
        <v>1</v>
      </c>
      <c r="F7" s="135" t="s">
        <v>156</v>
      </c>
      <c r="G7" s="135"/>
      <c r="H7" s="135" t="s">
        <v>356</v>
      </c>
      <c r="I7" s="135" t="s">
        <v>446</v>
      </c>
      <c r="J7" s="135">
        <v>282</v>
      </c>
      <c r="K7" s="135">
        <v>3.03</v>
      </c>
      <c r="L7" s="135">
        <v>0.09</v>
      </c>
      <c r="M7" s="133">
        <f t="shared" si="1"/>
        <v>3.03</v>
      </c>
      <c r="N7" s="133"/>
      <c r="O7" s="135" t="s">
        <v>383</v>
      </c>
    </row>
    <row r="8" spans="1:16" hidden="1">
      <c r="A8" s="135" t="s">
        <v>383</v>
      </c>
      <c r="B8" s="135" t="s">
        <v>447</v>
      </c>
      <c r="C8" s="135">
        <f t="shared" si="2"/>
        <v>1</v>
      </c>
      <c r="D8" s="135">
        <v>1</v>
      </c>
      <c r="E8" s="134">
        <f t="shared" si="0"/>
        <v>1</v>
      </c>
      <c r="F8" s="135" t="s">
        <v>181</v>
      </c>
      <c r="G8" s="135"/>
      <c r="H8" s="135" t="s">
        <v>629</v>
      </c>
      <c r="I8" s="135" t="s">
        <v>368</v>
      </c>
      <c r="J8" s="135">
        <v>9180</v>
      </c>
      <c r="K8" s="135">
        <v>326.66000000000003</v>
      </c>
      <c r="L8" s="135">
        <v>10.65</v>
      </c>
      <c r="M8" s="133">
        <f t="shared" si="1"/>
        <v>326.66000000000003</v>
      </c>
      <c r="N8" s="133"/>
      <c r="O8" s="135" t="s">
        <v>383</v>
      </c>
    </row>
    <row r="9" spans="1:16" hidden="1">
      <c r="A9" s="133" t="s">
        <v>384</v>
      </c>
      <c r="B9" s="133" t="s">
        <v>149</v>
      </c>
      <c r="C9" s="134">
        <v>1</v>
      </c>
      <c r="D9" s="134"/>
      <c r="E9" s="134">
        <f t="shared" si="0"/>
        <v>0</v>
      </c>
      <c r="F9" s="133" t="s">
        <v>149</v>
      </c>
      <c r="G9" s="133" t="s">
        <v>140</v>
      </c>
      <c r="H9" s="133"/>
      <c r="I9" s="133" t="s">
        <v>149</v>
      </c>
      <c r="J9" s="133">
        <v>9180</v>
      </c>
      <c r="K9" s="134">
        <v>329.69</v>
      </c>
      <c r="L9" s="134">
        <v>10.73</v>
      </c>
      <c r="M9" s="133">
        <f t="shared" si="1"/>
        <v>0</v>
      </c>
      <c r="N9" s="133"/>
      <c r="O9" s="133" t="s">
        <v>384</v>
      </c>
    </row>
    <row r="10" spans="1:16">
      <c r="A10" s="135" t="s">
        <v>384</v>
      </c>
      <c r="B10" s="135" t="s">
        <v>445</v>
      </c>
      <c r="C10" s="135">
        <f t="shared" ref="C10:C11" si="3">C9</f>
        <v>1</v>
      </c>
      <c r="D10" s="135">
        <v>1</v>
      </c>
      <c r="E10" s="134">
        <f t="shared" si="0"/>
        <v>1</v>
      </c>
      <c r="F10" s="135" t="s">
        <v>156</v>
      </c>
      <c r="G10" s="135"/>
      <c r="H10" s="135" t="s">
        <v>356</v>
      </c>
      <c r="I10" s="135" t="s">
        <v>446</v>
      </c>
      <c r="J10" s="135">
        <v>282</v>
      </c>
      <c r="K10" s="135">
        <v>3.03</v>
      </c>
      <c r="L10" s="135">
        <v>0.09</v>
      </c>
      <c r="M10" s="133">
        <f t="shared" si="1"/>
        <v>3.03</v>
      </c>
      <c r="N10" s="133"/>
      <c r="O10" s="135" t="s">
        <v>384</v>
      </c>
    </row>
    <row r="11" spans="1:16" hidden="1">
      <c r="A11" s="135" t="s">
        <v>384</v>
      </c>
      <c r="B11" s="135" t="s">
        <v>448</v>
      </c>
      <c r="C11" s="135">
        <f t="shared" si="3"/>
        <v>1</v>
      </c>
      <c r="D11" s="135">
        <v>1</v>
      </c>
      <c r="E11" s="134">
        <f t="shared" si="0"/>
        <v>1</v>
      </c>
      <c r="F11" s="135" t="s">
        <v>181</v>
      </c>
      <c r="G11" s="135"/>
      <c r="H11" s="135" t="s">
        <v>629</v>
      </c>
      <c r="I11" s="135" t="s">
        <v>368</v>
      </c>
      <c r="J11" s="135">
        <v>9180</v>
      </c>
      <c r="K11" s="135">
        <v>326.66000000000003</v>
      </c>
      <c r="L11" s="135">
        <v>10.65</v>
      </c>
      <c r="M11" s="133">
        <f t="shared" si="1"/>
        <v>326.66000000000003</v>
      </c>
      <c r="N11" s="133"/>
      <c r="O11" s="135" t="s">
        <v>384</v>
      </c>
    </row>
    <row r="12" spans="1:16" hidden="1">
      <c r="A12" s="133" t="s">
        <v>385</v>
      </c>
      <c r="B12" s="133" t="s">
        <v>149</v>
      </c>
      <c r="C12" s="134">
        <v>1</v>
      </c>
      <c r="D12" s="134"/>
      <c r="E12" s="134">
        <f t="shared" si="0"/>
        <v>0</v>
      </c>
      <c r="F12" s="133" t="s">
        <v>149</v>
      </c>
      <c r="G12" s="133" t="s">
        <v>140</v>
      </c>
      <c r="H12" s="133"/>
      <c r="I12" s="133" t="s">
        <v>149</v>
      </c>
      <c r="J12" s="133">
        <v>9180</v>
      </c>
      <c r="K12" s="134">
        <v>329.69</v>
      </c>
      <c r="L12" s="134">
        <v>10.73</v>
      </c>
      <c r="M12" s="133">
        <f t="shared" si="1"/>
        <v>0</v>
      </c>
      <c r="N12" s="133"/>
      <c r="O12" s="133" t="s">
        <v>385</v>
      </c>
    </row>
    <row r="13" spans="1:16">
      <c r="A13" s="135" t="s">
        <v>385</v>
      </c>
      <c r="B13" s="135" t="s">
        <v>445</v>
      </c>
      <c r="C13" s="135">
        <f t="shared" ref="C13:C14" si="4">C12</f>
        <v>1</v>
      </c>
      <c r="D13" s="135">
        <v>1</v>
      </c>
      <c r="E13" s="134">
        <f t="shared" si="0"/>
        <v>1</v>
      </c>
      <c r="F13" s="135" t="s">
        <v>156</v>
      </c>
      <c r="G13" s="135"/>
      <c r="H13" s="135" t="s">
        <v>356</v>
      </c>
      <c r="I13" s="135" t="s">
        <v>446</v>
      </c>
      <c r="J13" s="135">
        <v>282</v>
      </c>
      <c r="K13" s="135">
        <v>3.03</v>
      </c>
      <c r="L13" s="135">
        <v>0.09</v>
      </c>
      <c r="M13" s="133">
        <f t="shared" si="1"/>
        <v>3.03</v>
      </c>
      <c r="N13" s="133"/>
      <c r="O13" s="135" t="s">
        <v>385</v>
      </c>
    </row>
    <row r="14" spans="1:16" hidden="1">
      <c r="A14" s="135" t="s">
        <v>385</v>
      </c>
      <c r="B14" s="135" t="s">
        <v>448</v>
      </c>
      <c r="C14" s="135">
        <f t="shared" si="4"/>
        <v>1</v>
      </c>
      <c r="D14" s="135">
        <v>1</v>
      </c>
      <c r="E14" s="134">
        <f t="shared" si="0"/>
        <v>1</v>
      </c>
      <c r="F14" s="135" t="s">
        <v>181</v>
      </c>
      <c r="G14" s="135"/>
      <c r="H14" s="135" t="s">
        <v>629</v>
      </c>
      <c r="I14" s="135" t="s">
        <v>368</v>
      </c>
      <c r="J14" s="135">
        <v>9180</v>
      </c>
      <c r="K14" s="135">
        <v>326.66000000000003</v>
      </c>
      <c r="L14" s="135">
        <v>10.65</v>
      </c>
      <c r="M14" s="133">
        <f t="shared" si="1"/>
        <v>326.66000000000003</v>
      </c>
      <c r="N14" s="133"/>
      <c r="O14" s="135" t="s">
        <v>385</v>
      </c>
    </row>
    <row r="15" spans="1:16" hidden="1">
      <c r="A15" s="133" t="s">
        <v>386</v>
      </c>
      <c r="B15" s="133" t="s">
        <v>149</v>
      </c>
      <c r="C15" s="134">
        <v>3</v>
      </c>
      <c r="D15" s="134"/>
      <c r="E15" s="134">
        <f t="shared" si="0"/>
        <v>0</v>
      </c>
      <c r="F15" s="133" t="s">
        <v>149</v>
      </c>
      <c r="G15" s="133" t="s">
        <v>140</v>
      </c>
      <c r="H15" s="133"/>
      <c r="I15" s="133" t="s">
        <v>149</v>
      </c>
      <c r="J15" s="133">
        <v>3305</v>
      </c>
      <c r="K15" s="134">
        <v>100.66</v>
      </c>
      <c r="L15" s="134">
        <v>3.35</v>
      </c>
      <c r="M15" s="133">
        <f t="shared" si="1"/>
        <v>0</v>
      </c>
      <c r="N15" s="133"/>
      <c r="O15" s="133" t="s">
        <v>386</v>
      </c>
    </row>
    <row r="16" spans="1:16" hidden="1">
      <c r="A16" s="135" t="s">
        <v>386</v>
      </c>
      <c r="B16" s="135" t="s">
        <v>449</v>
      </c>
      <c r="C16" s="135">
        <f t="shared" ref="C16:C17" si="5">C15</f>
        <v>3</v>
      </c>
      <c r="D16" s="135">
        <v>2</v>
      </c>
      <c r="E16" s="134">
        <f t="shared" si="0"/>
        <v>6</v>
      </c>
      <c r="F16" s="135" t="s">
        <v>156</v>
      </c>
      <c r="G16" s="135"/>
      <c r="H16" s="135" t="s">
        <v>631</v>
      </c>
      <c r="I16" s="135" t="s">
        <v>450</v>
      </c>
      <c r="J16" s="135">
        <v>3305</v>
      </c>
      <c r="K16" s="135">
        <v>32.43</v>
      </c>
      <c r="L16" s="135">
        <v>0.89</v>
      </c>
      <c r="M16" s="133">
        <f t="shared" si="1"/>
        <v>194.57999999999998</v>
      </c>
      <c r="N16" s="133"/>
      <c r="O16" s="135" t="s">
        <v>386</v>
      </c>
    </row>
    <row r="17" spans="1:15" hidden="1">
      <c r="A17" s="135" t="s">
        <v>386</v>
      </c>
      <c r="B17" s="135" t="s">
        <v>451</v>
      </c>
      <c r="C17" s="135">
        <f t="shared" si="5"/>
        <v>3</v>
      </c>
      <c r="D17" s="135">
        <v>1</v>
      </c>
      <c r="E17" s="134">
        <f t="shared" si="0"/>
        <v>3</v>
      </c>
      <c r="F17" s="135" t="s">
        <v>156</v>
      </c>
      <c r="G17" s="135"/>
      <c r="H17" s="135" t="s">
        <v>631</v>
      </c>
      <c r="I17" s="135" t="s">
        <v>369</v>
      </c>
      <c r="J17" s="135">
        <v>3305</v>
      </c>
      <c r="K17" s="135">
        <v>35.799999999999997</v>
      </c>
      <c r="L17" s="135">
        <v>1.56</v>
      </c>
      <c r="M17" s="133">
        <f t="shared" si="1"/>
        <v>107.39999999999999</v>
      </c>
      <c r="N17" s="133"/>
      <c r="O17" s="135" t="s">
        <v>386</v>
      </c>
    </row>
    <row r="18" spans="1:15" hidden="1">
      <c r="A18" s="133" t="s">
        <v>387</v>
      </c>
      <c r="B18" s="133" t="s">
        <v>149</v>
      </c>
      <c r="C18" s="134">
        <v>4</v>
      </c>
      <c r="D18" s="134"/>
      <c r="E18" s="134">
        <f t="shared" si="0"/>
        <v>0</v>
      </c>
      <c r="F18" s="133" t="s">
        <v>149</v>
      </c>
      <c r="G18" s="133" t="s">
        <v>140</v>
      </c>
      <c r="H18" s="133"/>
      <c r="I18" s="133" t="s">
        <v>149</v>
      </c>
      <c r="J18" s="133">
        <v>4680</v>
      </c>
      <c r="K18" s="134">
        <v>143.65</v>
      </c>
      <c r="L18" s="134">
        <v>4.07</v>
      </c>
      <c r="M18" s="133">
        <f t="shared" si="1"/>
        <v>0</v>
      </c>
      <c r="N18" s="133"/>
      <c r="O18" s="133" t="s">
        <v>387</v>
      </c>
    </row>
    <row r="19" spans="1:15" hidden="1">
      <c r="A19" s="135" t="s">
        <v>387</v>
      </c>
      <c r="B19" s="135" t="s">
        <v>452</v>
      </c>
      <c r="C19" s="135">
        <f>C18</f>
        <v>4</v>
      </c>
      <c r="D19" s="135">
        <v>1</v>
      </c>
      <c r="E19" s="134">
        <f t="shared" si="0"/>
        <v>4</v>
      </c>
      <c r="F19" s="135" t="s">
        <v>181</v>
      </c>
      <c r="G19" s="135"/>
      <c r="H19" s="135" t="s">
        <v>629</v>
      </c>
      <c r="I19" s="135" t="s">
        <v>141</v>
      </c>
      <c r="J19" s="135">
        <v>4680</v>
      </c>
      <c r="K19" s="135">
        <v>143.65</v>
      </c>
      <c r="L19" s="135">
        <v>4.07</v>
      </c>
      <c r="M19" s="133">
        <f t="shared" si="1"/>
        <v>574.6</v>
      </c>
      <c r="N19" s="133"/>
      <c r="O19" s="135" t="s">
        <v>387</v>
      </c>
    </row>
    <row r="20" spans="1:15" hidden="1">
      <c r="A20" s="133" t="s">
        <v>388</v>
      </c>
      <c r="B20" s="133" t="s">
        <v>149</v>
      </c>
      <c r="C20" s="134">
        <v>4</v>
      </c>
      <c r="D20" s="134"/>
      <c r="E20" s="134">
        <f t="shared" si="0"/>
        <v>0</v>
      </c>
      <c r="F20" s="133" t="s">
        <v>149</v>
      </c>
      <c r="G20" s="133" t="s">
        <v>140</v>
      </c>
      <c r="H20" s="133"/>
      <c r="I20" s="133" t="s">
        <v>149</v>
      </c>
      <c r="J20" s="133">
        <v>4330</v>
      </c>
      <c r="K20" s="134">
        <v>132.9</v>
      </c>
      <c r="L20" s="134">
        <v>3.77</v>
      </c>
      <c r="M20" s="133">
        <f t="shared" si="1"/>
        <v>0</v>
      </c>
      <c r="N20" s="133"/>
      <c r="O20" s="133" t="s">
        <v>388</v>
      </c>
    </row>
    <row r="21" spans="1:15" hidden="1">
      <c r="A21" s="135" t="s">
        <v>388</v>
      </c>
      <c r="B21" s="135" t="s">
        <v>453</v>
      </c>
      <c r="C21" s="135">
        <f>C20</f>
        <v>4</v>
      </c>
      <c r="D21" s="135">
        <v>1</v>
      </c>
      <c r="E21" s="134">
        <f t="shared" si="0"/>
        <v>4</v>
      </c>
      <c r="F21" s="135" t="s">
        <v>181</v>
      </c>
      <c r="G21" s="135"/>
      <c r="H21" s="135" t="s">
        <v>629</v>
      </c>
      <c r="I21" s="135" t="s">
        <v>141</v>
      </c>
      <c r="J21" s="135">
        <v>4330</v>
      </c>
      <c r="K21" s="135">
        <v>132.9</v>
      </c>
      <c r="L21" s="135">
        <v>3.77</v>
      </c>
      <c r="M21" s="133">
        <f t="shared" si="1"/>
        <v>531.6</v>
      </c>
      <c r="N21" s="133"/>
      <c r="O21" s="135" t="s">
        <v>388</v>
      </c>
    </row>
    <row r="22" spans="1:15" hidden="1">
      <c r="A22" s="133" t="s">
        <v>389</v>
      </c>
      <c r="B22" s="133" t="s">
        <v>149</v>
      </c>
      <c r="C22" s="134">
        <v>2</v>
      </c>
      <c r="D22" s="134"/>
      <c r="E22" s="134">
        <f t="shared" si="0"/>
        <v>0</v>
      </c>
      <c r="F22" s="133" t="s">
        <v>149</v>
      </c>
      <c r="G22" s="133" t="s">
        <v>140</v>
      </c>
      <c r="H22" s="133"/>
      <c r="I22" s="133" t="s">
        <v>149</v>
      </c>
      <c r="J22" s="133">
        <v>3305</v>
      </c>
      <c r="K22" s="134">
        <v>100.66</v>
      </c>
      <c r="L22" s="134">
        <v>3.35</v>
      </c>
      <c r="M22" s="133">
        <f t="shared" si="1"/>
        <v>0</v>
      </c>
      <c r="N22" s="133"/>
      <c r="O22" s="133" t="s">
        <v>389</v>
      </c>
    </row>
    <row r="23" spans="1:15" hidden="1">
      <c r="A23" s="135" t="s">
        <v>389</v>
      </c>
      <c r="B23" s="135" t="s">
        <v>449</v>
      </c>
      <c r="C23" s="135">
        <f t="shared" ref="C23:C24" si="6">C22</f>
        <v>2</v>
      </c>
      <c r="D23" s="135">
        <v>2</v>
      </c>
      <c r="E23" s="134">
        <f t="shared" si="0"/>
        <v>4</v>
      </c>
      <c r="F23" s="135" t="s">
        <v>156</v>
      </c>
      <c r="G23" s="135"/>
      <c r="H23" s="135" t="s">
        <v>631</v>
      </c>
      <c r="I23" s="135" t="s">
        <v>450</v>
      </c>
      <c r="J23" s="135">
        <v>3305</v>
      </c>
      <c r="K23" s="135">
        <v>32.43</v>
      </c>
      <c r="L23" s="135">
        <v>0.89</v>
      </c>
      <c r="M23" s="133">
        <f t="shared" si="1"/>
        <v>129.72</v>
      </c>
      <c r="N23" s="133"/>
      <c r="O23" s="135" t="s">
        <v>389</v>
      </c>
    </row>
    <row r="24" spans="1:15" hidden="1">
      <c r="A24" s="135" t="s">
        <v>389</v>
      </c>
      <c r="B24" s="135" t="s">
        <v>454</v>
      </c>
      <c r="C24" s="135">
        <f t="shared" si="6"/>
        <v>2</v>
      </c>
      <c r="D24" s="135">
        <v>1</v>
      </c>
      <c r="E24" s="134">
        <f t="shared" si="0"/>
        <v>2</v>
      </c>
      <c r="F24" s="135" t="s">
        <v>156</v>
      </c>
      <c r="G24" s="135"/>
      <c r="H24" s="135" t="s">
        <v>631</v>
      </c>
      <c r="I24" s="135" t="s">
        <v>369</v>
      </c>
      <c r="J24" s="135">
        <v>3305</v>
      </c>
      <c r="K24" s="135">
        <v>35.799999999999997</v>
      </c>
      <c r="L24" s="135">
        <v>1.56</v>
      </c>
      <c r="M24" s="133">
        <f t="shared" si="1"/>
        <v>71.599999999999994</v>
      </c>
      <c r="N24" s="133"/>
      <c r="O24" s="135" t="s">
        <v>389</v>
      </c>
    </row>
    <row r="25" spans="1:15" hidden="1">
      <c r="A25" s="133" t="s">
        <v>390</v>
      </c>
      <c r="B25" s="133" t="s">
        <v>149</v>
      </c>
      <c r="C25" s="134">
        <v>1</v>
      </c>
      <c r="D25" s="134"/>
      <c r="E25" s="134">
        <f t="shared" si="0"/>
        <v>0</v>
      </c>
      <c r="F25" s="133" t="s">
        <v>149</v>
      </c>
      <c r="G25" s="133" t="s">
        <v>140</v>
      </c>
      <c r="H25" s="133"/>
      <c r="I25" s="133" t="s">
        <v>149</v>
      </c>
      <c r="J25" s="133">
        <v>3305</v>
      </c>
      <c r="K25" s="134">
        <v>100.66</v>
      </c>
      <c r="L25" s="134">
        <v>3.35</v>
      </c>
      <c r="M25" s="133">
        <f t="shared" si="1"/>
        <v>0</v>
      </c>
      <c r="N25" s="133"/>
      <c r="O25" s="133" t="s">
        <v>390</v>
      </c>
    </row>
    <row r="26" spans="1:15" hidden="1">
      <c r="A26" s="135" t="s">
        <v>390</v>
      </c>
      <c r="B26" s="135" t="s">
        <v>449</v>
      </c>
      <c r="C26" s="135">
        <f t="shared" ref="C26:C27" si="7">C25</f>
        <v>1</v>
      </c>
      <c r="D26" s="135">
        <v>2</v>
      </c>
      <c r="E26" s="134">
        <f t="shared" si="0"/>
        <v>2</v>
      </c>
      <c r="F26" s="135" t="s">
        <v>156</v>
      </c>
      <c r="G26" s="135"/>
      <c r="H26" s="135" t="s">
        <v>631</v>
      </c>
      <c r="I26" s="135" t="s">
        <v>450</v>
      </c>
      <c r="J26" s="135">
        <v>3305</v>
      </c>
      <c r="K26" s="135">
        <v>32.43</v>
      </c>
      <c r="L26" s="135">
        <v>0.89</v>
      </c>
      <c r="M26" s="133">
        <f t="shared" si="1"/>
        <v>64.86</v>
      </c>
      <c r="N26" s="133"/>
      <c r="O26" s="135" t="s">
        <v>390</v>
      </c>
    </row>
    <row r="27" spans="1:15" hidden="1">
      <c r="A27" s="135" t="s">
        <v>390</v>
      </c>
      <c r="B27" s="135" t="s">
        <v>455</v>
      </c>
      <c r="C27" s="135">
        <f t="shared" si="7"/>
        <v>1</v>
      </c>
      <c r="D27" s="135">
        <v>1</v>
      </c>
      <c r="E27" s="134">
        <f t="shared" si="0"/>
        <v>1</v>
      </c>
      <c r="F27" s="135" t="s">
        <v>156</v>
      </c>
      <c r="G27" s="135"/>
      <c r="H27" s="135" t="s">
        <v>631</v>
      </c>
      <c r="I27" s="135" t="s">
        <v>369</v>
      </c>
      <c r="J27" s="135">
        <v>3305</v>
      </c>
      <c r="K27" s="135">
        <v>35.799999999999997</v>
      </c>
      <c r="L27" s="135">
        <v>1.56</v>
      </c>
      <c r="M27" s="133">
        <f t="shared" si="1"/>
        <v>35.799999999999997</v>
      </c>
      <c r="N27" s="133"/>
      <c r="O27" s="135" t="s">
        <v>390</v>
      </c>
    </row>
    <row r="28" spans="1:15" hidden="1">
      <c r="A28" s="133" t="s">
        <v>391</v>
      </c>
      <c r="B28" s="133" t="s">
        <v>149</v>
      </c>
      <c r="C28" s="134">
        <v>1</v>
      </c>
      <c r="D28" s="134"/>
      <c r="E28" s="134">
        <f t="shared" si="0"/>
        <v>0</v>
      </c>
      <c r="F28" s="133" t="s">
        <v>149</v>
      </c>
      <c r="G28" s="133" t="s">
        <v>138</v>
      </c>
      <c r="H28" s="133"/>
      <c r="I28" s="133" t="s">
        <v>149</v>
      </c>
      <c r="J28" s="133">
        <v>2664</v>
      </c>
      <c r="K28" s="134">
        <v>67.59</v>
      </c>
      <c r="L28" s="134">
        <v>2.62</v>
      </c>
      <c r="M28" s="133">
        <f t="shared" si="1"/>
        <v>0</v>
      </c>
      <c r="N28" s="133"/>
      <c r="O28" s="133" t="s">
        <v>391</v>
      </c>
    </row>
    <row r="29" spans="1:15">
      <c r="A29" s="135" t="s">
        <v>391</v>
      </c>
      <c r="B29" s="135" t="s">
        <v>456</v>
      </c>
      <c r="C29" s="135">
        <f t="shared" ref="C29:C36" si="8">C28</f>
        <v>1</v>
      </c>
      <c r="D29" s="135">
        <v>2</v>
      </c>
      <c r="E29" s="134">
        <f t="shared" si="0"/>
        <v>2</v>
      </c>
      <c r="F29" s="135" t="s">
        <v>156</v>
      </c>
      <c r="G29" s="135"/>
      <c r="H29" s="135" t="s">
        <v>356</v>
      </c>
      <c r="I29" s="135" t="s">
        <v>457</v>
      </c>
      <c r="J29" s="135">
        <v>184</v>
      </c>
      <c r="K29" s="135">
        <v>0.95</v>
      </c>
      <c r="L29" s="135">
        <v>0.04</v>
      </c>
      <c r="M29" s="133">
        <f t="shared" si="1"/>
        <v>1.9</v>
      </c>
      <c r="N29" s="133"/>
      <c r="O29" s="135" t="s">
        <v>391</v>
      </c>
    </row>
    <row r="30" spans="1:15">
      <c r="A30" s="135" t="s">
        <v>391</v>
      </c>
      <c r="B30" s="135" t="s">
        <v>458</v>
      </c>
      <c r="C30" s="135">
        <f t="shared" si="8"/>
        <v>1</v>
      </c>
      <c r="D30" s="135">
        <v>2</v>
      </c>
      <c r="E30" s="134">
        <f t="shared" si="0"/>
        <v>2</v>
      </c>
      <c r="F30" s="135" t="s">
        <v>156</v>
      </c>
      <c r="G30" s="135"/>
      <c r="H30" s="135" t="s">
        <v>356</v>
      </c>
      <c r="I30" s="135" t="s">
        <v>178</v>
      </c>
      <c r="J30" s="135">
        <v>228</v>
      </c>
      <c r="K30" s="135">
        <v>1.08</v>
      </c>
      <c r="L30" s="135">
        <v>0.05</v>
      </c>
      <c r="M30" s="133">
        <f t="shared" si="1"/>
        <v>2.16</v>
      </c>
      <c r="N30" s="133"/>
      <c r="O30" s="135" t="s">
        <v>391</v>
      </c>
    </row>
    <row r="31" spans="1:15">
      <c r="A31" s="135" t="s">
        <v>391</v>
      </c>
      <c r="B31" s="135" t="s">
        <v>459</v>
      </c>
      <c r="C31" s="135">
        <f t="shared" si="8"/>
        <v>1</v>
      </c>
      <c r="D31" s="135">
        <v>1</v>
      </c>
      <c r="E31" s="134">
        <f t="shared" si="0"/>
        <v>1</v>
      </c>
      <c r="F31" s="135" t="s">
        <v>156</v>
      </c>
      <c r="G31" s="135"/>
      <c r="H31" s="135" t="s">
        <v>356</v>
      </c>
      <c r="I31" s="135" t="s">
        <v>460</v>
      </c>
      <c r="J31" s="135">
        <v>360</v>
      </c>
      <c r="K31" s="135">
        <v>4.8</v>
      </c>
      <c r="L31" s="135">
        <v>0.13</v>
      </c>
      <c r="M31" s="133">
        <f t="shared" si="1"/>
        <v>4.8</v>
      </c>
      <c r="N31" s="133"/>
      <c r="O31" s="135" t="s">
        <v>391</v>
      </c>
    </row>
    <row r="32" spans="1:15">
      <c r="A32" s="135" t="s">
        <v>391</v>
      </c>
      <c r="B32" s="135" t="s">
        <v>461</v>
      </c>
      <c r="C32" s="135">
        <f t="shared" si="8"/>
        <v>1</v>
      </c>
      <c r="D32" s="135">
        <v>2</v>
      </c>
      <c r="E32" s="134">
        <f t="shared" si="0"/>
        <v>2</v>
      </c>
      <c r="F32" s="135" t="s">
        <v>156</v>
      </c>
      <c r="G32" s="135"/>
      <c r="H32" s="135" t="s">
        <v>356</v>
      </c>
      <c r="I32" s="135" t="s">
        <v>462</v>
      </c>
      <c r="J32" s="135">
        <v>184</v>
      </c>
      <c r="K32" s="135">
        <v>1.07</v>
      </c>
      <c r="L32" s="135">
        <v>0.05</v>
      </c>
      <c r="M32" s="133">
        <f t="shared" si="1"/>
        <v>2.14</v>
      </c>
      <c r="N32" s="133"/>
      <c r="O32" s="135" t="s">
        <v>391</v>
      </c>
    </row>
    <row r="33" spans="1:15">
      <c r="A33" s="135" t="s">
        <v>391</v>
      </c>
      <c r="B33" s="135" t="s">
        <v>463</v>
      </c>
      <c r="C33" s="135">
        <f t="shared" si="8"/>
        <v>1</v>
      </c>
      <c r="D33" s="135">
        <v>2</v>
      </c>
      <c r="E33" s="134">
        <f t="shared" si="0"/>
        <v>2</v>
      </c>
      <c r="F33" s="135" t="s">
        <v>156</v>
      </c>
      <c r="G33" s="135"/>
      <c r="H33" s="135" t="s">
        <v>356</v>
      </c>
      <c r="I33" s="135" t="s">
        <v>462</v>
      </c>
      <c r="J33" s="135">
        <v>184</v>
      </c>
      <c r="K33" s="135">
        <v>0.95</v>
      </c>
      <c r="L33" s="135">
        <v>0.04</v>
      </c>
      <c r="M33" s="133">
        <f t="shared" si="1"/>
        <v>1.9</v>
      </c>
      <c r="N33" s="133"/>
      <c r="O33" s="135" t="s">
        <v>391</v>
      </c>
    </row>
    <row r="34" spans="1:15" hidden="1">
      <c r="A34" s="135" t="s">
        <v>391</v>
      </c>
      <c r="B34" s="135" t="s">
        <v>464</v>
      </c>
      <c r="C34" s="135">
        <f t="shared" si="8"/>
        <v>1</v>
      </c>
      <c r="D34" s="135">
        <v>1</v>
      </c>
      <c r="E34" s="134">
        <f t="shared" si="0"/>
        <v>1</v>
      </c>
      <c r="F34" s="135" t="s">
        <v>181</v>
      </c>
      <c r="G34" s="135"/>
      <c r="H34" s="135" t="s">
        <v>629</v>
      </c>
      <c r="I34" s="135" t="s">
        <v>370</v>
      </c>
      <c r="J34" s="135">
        <v>2650</v>
      </c>
      <c r="K34" s="135">
        <v>54.23</v>
      </c>
      <c r="L34" s="135">
        <v>2.09</v>
      </c>
      <c r="M34" s="133">
        <f t="shared" si="1"/>
        <v>54.23</v>
      </c>
      <c r="N34" s="133"/>
      <c r="O34" s="135" t="s">
        <v>391</v>
      </c>
    </row>
    <row r="35" spans="1:15">
      <c r="A35" s="135" t="s">
        <v>391</v>
      </c>
      <c r="B35" s="135" t="s">
        <v>465</v>
      </c>
      <c r="C35" s="135">
        <f t="shared" si="8"/>
        <v>1</v>
      </c>
      <c r="D35" s="135">
        <v>1</v>
      </c>
      <c r="E35" s="134">
        <f t="shared" si="0"/>
        <v>1</v>
      </c>
      <c r="F35" s="135" t="s">
        <v>156</v>
      </c>
      <c r="G35" s="135"/>
      <c r="H35" s="135" t="s">
        <v>356</v>
      </c>
      <c r="I35" s="135" t="s">
        <v>466</v>
      </c>
      <c r="J35" s="135">
        <v>80</v>
      </c>
      <c r="K35" s="135">
        <v>0.23</v>
      </c>
      <c r="L35" s="135">
        <v>0.01</v>
      </c>
      <c r="M35" s="133">
        <f t="shared" si="1"/>
        <v>0.23</v>
      </c>
      <c r="N35" s="133"/>
      <c r="O35" s="135" t="s">
        <v>391</v>
      </c>
    </row>
    <row r="36" spans="1:15">
      <c r="A36" s="135" t="s">
        <v>391</v>
      </c>
      <c r="B36" s="135" t="s">
        <v>467</v>
      </c>
      <c r="C36" s="135">
        <f t="shared" si="8"/>
        <v>1</v>
      </c>
      <c r="D36" s="135">
        <v>1</v>
      </c>
      <c r="E36" s="134">
        <f t="shared" si="0"/>
        <v>1</v>
      </c>
      <c r="F36" s="135" t="s">
        <v>156</v>
      </c>
      <c r="G36" s="135"/>
      <c r="H36" s="135" t="s">
        <v>356</v>
      </c>
      <c r="I36" s="135" t="s">
        <v>466</v>
      </c>
      <c r="J36" s="135">
        <v>80</v>
      </c>
      <c r="K36" s="135">
        <v>0.23</v>
      </c>
      <c r="L36" s="135">
        <v>0.01</v>
      </c>
      <c r="M36" s="133">
        <f t="shared" si="1"/>
        <v>0.23</v>
      </c>
      <c r="N36" s="133"/>
      <c r="O36" s="135" t="s">
        <v>391</v>
      </c>
    </row>
    <row r="37" spans="1:15" hidden="1">
      <c r="A37" s="133" t="s">
        <v>392</v>
      </c>
      <c r="B37" s="133" t="s">
        <v>149</v>
      </c>
      <c r="C37" s="134">
        <v>1</v>
      </c>
      <c r="D37" s="134"/>
      <c r="E37" s="134">
        <f t="shared" si="0"/>
        <v>0</v>
      </c>
      <c r="F37" s="133" t="s">
        <v>149</v>
      </c>
      <c r="G37" s="133" t="s">
        <v>138</v>
      </c>
      <c r="H37" s="133"/>
      <c r="I37" s="133" t="s">
        <v>149</v>
      </c>
      <c r="J37" s="133">
        <v>2864</v>
      </c>
      <c r="K37" s="134">
        <v>71.680000000000007</v>
      </c>
      <c r="L37" s="134">
        <v>2.78</v>
      </c>
      <c r="M37" s="133">
        <f t="shared" si="1"/>
        <v>0</v>
      </c>
      <c r="N37" s="133"/>
      <c r="O37" s="133" t="s">
        <v>392</v>
      </c>
    </row>
    <row r="38" spans="1:15">
      <c r="A38" s="135" t="s">
        <v>392</v>
      </c>
      <c r="B38" s="135" t="s">
        <v>468</v>
      </c>
      <c r="C38" s="135">
        <f t="shared" ref="C38:C45" si="9">C37</f>
        <v>1</v>
      </c>
      <c r="D38" s="135">
        <v>2</v>
      </c>
      <c r="E38" s="134">
        <f t="shared" si="0"/>
        <v>2</v>
      </c>
      <c r="F38" s="135" t="s">
        <v>156</v>
      </c>
      <c r="G38" s="135"/>
      <c r="H38" s="135" t="s">
        <v>356</v>
      </c>
      <c r="I38" s="135" t="s">
        <v>457</v>
      </c>
      <c r="J38" s="135">
        <v>184</v>
      </c>
      <c r="K38" s="135">
        <v>0.94</v>
      </c>
      <c r="L38" s="135">
        <v>0.04</v>
      </c>
      <c r="M38" s="133">
        <f t="shared" si="1"/>
        <v>1.88</v>
      </c>
      <c r="N38" s="133"/>
      <c r="O38" s="135" t="s">
        <v>392</v>
      </c>
    </row>
    <row r="39" spans="1:15">
      <c r="A39" s="135" t="s">
        <v>392</v>
      </c>
      <c r="B39" s="135" t="s">
        <v>458</v>
      </c>
      <c r="C39" s="135">
        <f t="shared" si="9"/>
        <v>1</v>
      </c>
      <c r="D39" s="135">
        <v>2</v>
      </c>
      <c r="E39" s="134">
        <f t="shared" si="0"/>
        <v>2</v>
      </c>
      <c r="F39" s="135" t="s">
        <v>156</v>
      </c>
      <c r="G39" s="135"/>
      <c r="H39" s="135" t="s">
        <v>356</v>
      </c>
      <c r="I39" s="135" t="s">
        <v>178</v>
      </c>
      <c r="J39" s="135">
        <v>229</v>
      </c>
      <c r="K39" s="135">
        <v>1.08</v>
      </c>
      <c r="L39" s="135">
        <v>0.05</v>
      </c>
      <c r="M39" s="133">
        <f t="shared" si="1"/>
        <v>2.16</v>
      </c>
      <c r="N39" s="133"/>
      <c r="O39" s="135" t="s">
        <v>392</v>
      </c>
    </row>
    <row r="40" spans="1:15">
      <c r="A40" s="135" t="s">
        <v>392</v>
      </c>
      <c r="B40" s="135" t="s">
        <v>459</v>
      </c>
      <c r="C40" s="135">
        <f t="shared" si="9"/>
        <v>1</v>
      </c>
      <c r="D40" s="135">
        <v>1</v>
      </c>
      <c r="E40" s="134">
        <f t="shared" si="0"/>
        <v>1</v>
      </c>
      <c r="F40" s="135" t="s">
        <v>156</v>
      </c>
      <c r="G40" s="135"/>
      <c r="H40" s="135" t="s">
        <v>356</v>
      </c>
      <c r="I40" s="135" t="s">
        <v>460</v>
      </c>
      <c r="J40" s="135">
        <v>360</v>
      </c>
      <c r="K40" s="135">
        <v>4.8</v>
      </c>
      <c r="L40" s="135">
        <v>0.13</v>
      </c>
      <c r="M40" s="133">
        <f t="shared" si="1"/>
        <v>4.8</v>
      </c>
      <c r="N40" s="133"/>
      <c r="O40" s="135" t="s">
        <v>392</v>
      </c>
    </row>
    <row r="41" spans="1:15">
      <c r="A41" s="135" t="s">
        <v>392</v>
      </c>
      <c r="B41" s="135" t="s">
        <v>461</v>
      </c>
      <c r="C41" s="135">
        <f t="shared" si="9"/>
        <v>1</v>
      </c>
      <c r="D41" s="135">
        <v>2</v>
      </c>
      <c r="E41" s="134">
        <f t="shared" si="0"/>
        <v>2</v>
      </c>
      <c r="F41" s="135" t="s">
        <v>156</v>
      </c>
      <c r="G41" s="135"/>
      <c r="H41" s="135" t="s">
        <v>356</v>
      </c>
      <c r="I41" s="135" t="s">
        <v>462</v>
      </c>
      <c r="J41" s="135">
        <v>184</v>
      </c>
      <c r="K41" s="135">
        <v>1.07</v>
      </c>
      <c r="L41" s="135">
        <v>0.05</v>
      </c>
      <c r="M41" s="133">
        <f t="shared" si="1"/>
        <v>2.14</v>
      </c>
      <c r="N41" s="133"/>
      <c r="O41" s="135" t="s">
        <v>392</v>
      </c>
    </row>
    <row r="42" spans="1:15">
      <c r="A42" s="135" t="s">
        <v>392</v>
      </c>
      <c r="B42" s="135" t="s">
        <v>463</v>
      </c>
      <c r="C42" s="135">
        <f t="shared" si="9"/>
        <v>1</v>
      </c>
      <c r="D42" s="135">
        <v>2</v>
      </c>
      <c r="E42" s="134">
        <f t="shared" si="0"/>
        <v>2</v>
      </c>
      <c r="F42" s="135" t="s">
        <v>156</v>
      </c>
      <c r="G42" s="135"/>
      <c r="H42" s="135" t="s">
        <v>356</v>
      </c>
      <c r="I42" s="135" t="s">
        <v>462</v>
      </c>
      <c r="J42" s="135">
        <v>184</v>
      </c>
      <c r="K42" s="135">
        <v>0.95</v>
      </c>
      <c r="L42" s="135">
        <v>0.04</v>
      </c>
      <c r="M42" s="133">
        <f t="shared" si="1"/>
        <v>1.9</v>
      </c>
      <c r="N42" s="133"/>
      <c r="O42" s="135" t="s">
        <v>392</v>
      </c>
    </row>
    <row r="43" spans="1:15" hidden="1">
      <c r="A43" s="135" t="s">
        <v>392</v>
      </c>
      <c r="B43" s="135" t="s">
        <v>469</v>
      </c>
      <c r="C43" s="135">
        <f t="shared" si="9"/>
        <v>1</v>
      </c>
      <c r="D43" s="135">
        <v>1</v>
      </c>
      <c r="E43" s="134">
        <f t="shared" si="0"/>
        <v>1</v>
      </c>
      <c r="F43" s="135" t="s">
        <v>181</v>
      </c>
      <c r="G43" s="135"/>
      <c r="H43" s="135" t="s">
        <v>629</v>
      </c>
      <c r="I43" s="135" t="s">
        <v>370</v>
      </c>
      <c r="J43" s="135">
        <v>2850</v>
      </c>
      <c r="K43" s="135">
        <v>58.33</v>
      </c>
      <c r="L43" s="135">
        <v>2.25</v>
      </c>
      <c r="M43" s="133">
        <f t="shared" si="1"/>
        <v>58.33</v>
      </c>
      <c r="N43" s="133"/>
      <c r="O43" s="135" t="s">
        <v>392</v>
      </c>
    </row>
    <row r="44" spans="1:15">
      <c r="A44" s="135" t="s">
        <v>392</v>
      </c>
      <c r="B44" s="135" t="s">
        <v>465</v>
      </c>
      <c r="C44" s="135">
        <f t="shared" si="9"/>
        <v>1</v>
      </c>
      <c r="D44" s="135">
        <v>1</v>
      </c>
      <c r="E44" s="134">
        <f t="shared" si="0"/>
        <v>1</v>
      </c>
      <c r="F44" s="135" t="s">
        <v>156</v>
      </c>
      <c r="G44" s="135"/>
      <c r="H44" s="135" t="s">
        <v>356</v>
      </c>
      <c r="I44" s="135" t="s">
        <v>466</v>
      </c>
      <c r="J44" s="135">
        <v>80</v>
      </c>
      <c r="K44" s="135">
        <v>0.23</v>
      </c>
      <c r="L44" s="135">
        <v>0.01</v>
      </c>
      <c r="M44" s="133">
        <f t="shared" si="1"/>
        <v>0.23</v>
      </c>
      <c r="N44" s="133"/>
      <c r="O44" s="135" t="s">
        <v>392</v>
      </c>
    </row>
    <row r="45" spans="1:15">
      <c r="A45" s="135" t="s">
        <v>392</v>
      </c>
      <c r="B45" s="135" t="s">
        <v>467</v>
      </c>
      <c r="C45" s="135">
        <f t="shared" si="9"/>
        <v>1</v>
      </c>
      <c r="D45" s="135">
        <v>1</v>
      </c>
      <c r="E45" s="134">
        <f t="shared" si="0"/>
        <v>1</v>
      </c>
      <c r="F45" s="135" t="s">
        <v>156</v>
      </c>
      <c r="G45" s="135"/>
      <c r="H45" s="135" t="s">
        <v>356</v>
      </c>
      <c r="I45" s="135" t="s">
        <v>466</v>
      </c>
      <c r="J45" s="135">
        <v>80</v>
      </c>
      <c r="K45" s="135">
        <v>0.23</v>
      </c>
      <c r="L45" s="135">
        <v>0.01</v>
      </c>
      <c r="M45" s="133">
        <f t="shared" si="1"/>
        <v>0.23</v>
      </c>
      <c r="N45" s="133"/>
      <c r="O45" s="135" t="s">
        <v>392</v>
      </c>
    </row>
    <row r="46" spans="1:15" hidden="1">
      <c r="A46" s="133" t="s">
        <v>393</v>
      </c>
      <c r="B46" s="133" t="s">
        <v>149</v>
      </c>
      <c r="C46" s="134">
        <v>1</v>
      </c>
      <c r="D46" s="134"/>
      <c r="E46" s="134">
        <f t="shared" si="0"/>
        <v>0</v>
      </c>
      <c r="F46" s="133" t="s">
        <v>149</v>
      </c>
      <c r="G46" s="133" t="s">
        <v>138</v>
      </c>
      <c r="H46" s="133"/>
      <c r="I46" s="133" t="s">
        <v>149</v>
      </c>
      <c r="J46" s="133">
        <v>2864</v>
      </c>
      <c r="K46" s="134">
        <v>71.72</v>
      </c>
      <c r="L46" s="134">
        <v>2.78</v>
      </c>
      <c r="M46" s="133">
        <f t="shared" si="1"/>
        <v>0</v>
      </c>
      <c r="N46" s="133"/>
      <c r="O46" s="133" t="s">
        <v>393</v>
      </c>
    </row>
    <row r="47" spans="1:15">
      <c r="A47" s="135" t="s">
        <v>393</v>
      </c>
      <c r="B47" s="135" t="s">
        <v>458</v>
      </c>
      <c r="C47" s="135">
        <f t="shared" ref="C47:C54" si="10">C46</f>
        <v>1</v>
      </c>
      <c r="D47" s="135">
        <v>2</v>
      </c>
      <c r="E47" s="134">
        <f t="shared" si="0"/>
        <v>2</v>
      </c>
      <c r="F47" s="135" t="s">
        <v>156</v>
      </c>
      <c r="G47" s="135"/>
      <c r="H47" s="135" t="s">
        <v>356</v>
      </c>
      <c r="I47" s="135" t="s">
        <v>178</v>
      </c>
      <c r="J47" s="135">
        <v>229</v>
      </c>
      <c r="K47" s="135">
        <v>1.08</v>
      </c>
      <c r="L47" s="135">
        <v>0.05</v>
      </c>
      <c r="M47" s="133">
        <f t="shared" si="1"/>
        <v>2.16</v>
      </c>
      <c r="N47" s="133"/>
      <c r="O47" s="135" t="s">
        <v>393</v>
      </c>
    </row>
    <row r="48" spans="1:15">
      <c r="A48" s="135" t="s">
        <v>393</v>
      </c>
      <c r="B48" s="135" t="s">
        <v>470</v>
      </c>
      <c r="C48" s="135">
        <f t="shared" si="10"/>
        <v>1</v>
      </c>
      <c r="D48" s="135">
        <v>2</v>
      </c>
      <c r="E48" s="134">
        <f t="shared" si="0"/>
        <v>2</v>
      </c>
      <c r="F48" s="135" t="s">
        <v>156</v>
      </c>
      <c r="G48" s="135"/>
      <c r="H48" s="135" t="s">
        <v>356</v>
      </c>
      <c r="I48" s="135" t="s">
        <v>457</v>
      </c>
      <c r="J48" s="135">
        <v>184</v>
      </c>
      <c r="K48" s="135">
        <v>0.96</v>
      </c>
      <c r="L48" s="135">
        <v>0.04</v>
      </c>
      <c r="M48" s="133">
        <f t="shared" si="1"/>
        <v>1.92</v>
      </c>
      <c r="N48" s="133"/>
      <c r="O48" s="135" t="s">
        <v>393</v>
      </c>
    </row>
    <row r="49" spans="1:15">
      <c r="A49" s="135" t="s">
        <v>393</v>
      </c>
      <c r="B49" s="135" t="s">
        <v>459</v>
      </c>
      <c r="C49" s="135">
        <f t="shared" si="10"/>
        <v>1</v>
      </c>
      <c r="D49" s="135">
        <v>1</v>
      </c>
      <c r="E49" s="134">
        <f t="shared" si="0"/>
        <v>1</v>
      </c>
      <c r="F49" s="135" t="s">
        <v>156</v>
      </c>
      <c r="G49" s="135"/>
      <c r="H49" s="135" t="s">
        <v>356</v>
      </c>
      <c r="I49" s="135" t="s">
        <v>460</v>
      </c>
      <c r="J49" s="135">
        <v>360</v>
      </c>
      <c r="K49" s="135">
        <v>4.8</v>
      </c>
      <c r="L49" s="135">
        <v>0.13</v>
      </c>
      <c r="M49" s="133">
        <f t="shared" si="1"/>
        <v>4.8</v>
      </c>
      <c r="N49" s="133"/>
      <c r="O49" s="135" t="s">
        <v>393</v>
      </c>
    </row>
    <row r="50" spans="1:15">
      <c r="A50" s="135" t="s">
        <v>393</v>
      </c>
      <c r="B50" s="135" t="s">
        <v>461</v>
      </c>
      <c r="C50" s="135">
        <f t="shared" si="10"/>
        <v>1</v>
      </c>
      <c r="D50" s="135">
        <v>2</v>
      </c>
      <c r="E50" s="134">
        <f t="shared" si="0"/>
        <v>2</v>
      </c>
      <c r="F50" s="135" t="s">
        <v>156</v>
      </c>
      <c r="G50" s="135"/>
      <c r="H50" s="135" t="s">
        <v>356</v>
      </c>
      <c r="I50" s="135" t="s">
        <v>462</v>
      </c>
      <c r="J50" s="135">
        <v>184</v>
      </c>
      <c r="K50" s="135">
        <v>1.07</v>
      </c>
      <c r="L50" s="135">
        <v>0.05</v>
      </c>
      <c r="M50" s="133">
        <f t="shared" si="1"/>
        <v>2.14</v>
      </c>
      <c r="N50" s="133"/>
      <c r="O50" s="135" t="s">
        <v>393</v>
      </c>
    </row>
    <row r="51" spans="1:15">
      <c r="A51" s="135" t="s">
        <v>393</v>
      </c>
      <c r="B51" s="135" t="s">
        <v>463</v>
      </c>
      <c r="C51" s="135">
        <f t="shared" si="10"/>
        <v>1</v>
      </c>
      <c r="D51" s="135">
        <v>2</v>
      </c>
      <c r="E51" s="134">
        <f t="shared" si="0"/>
        <v>2</v>
      </c>
      <c r="F51" s="135" t="s">
        <v>156</v>
      </c>
      <c r="G51" s="135"/>
      <c r="H51" s="135" t="s">
        <v>356</v>
      </c>
      <c r="I51" s="135" t="s">
        <v>462</v>
      </c>
      <c r="J51" s="135">
        <v>184</v>
      </c>
      <c r="K51" s="135">
        <v>0.95</v>
      </c>
      <c r="L51" s="135">
        <v>0.04</v>
      </c>
      <c r="M51" s="133">
        <f t="shared" si="1"/>
        <v>1.9</v>
      </c>
      <c r="N51" s="133"/>
      <c r="O51" s="135" t="s">
        <v>393</v>
      </c>
    </row>
    <row r="52" spans="1:15" hidden="1">
      <c r="A52" s="135" t="s">
        <v>393</v>
      </c>
      <c r="B52" s="135" t="s">
        <v>469</v>
      </c>
      <c r="C52" s="135">
        <f t="shared" si="10"/>
        <v>1</v>
      </c>
      <c r="D52" s="135">
        <v>1</v>
      </c>
      <c r="E52" s="134">
        <f t="shared" si="0"/>
        <v>1</v>
      </c>
      <c r="F52" s="135" t="s">
        <v>181</v>
      </c>
      <c r="G52" s="135"/>
      <c r="H52" s="135" t="s">
        <v>629</v>
      </c>
      <c r="I52" s="135" t="s">
        <v>370</v>
      </c>
      <c r="J52" s="135">
        <v>2850</v>
      </c>
      <c r="K52" s="135">
        <v>58.33</v>
      </c>
      <c r="L52" s="135">
        <v>2.25</v>
      </c>
      <c r="M52" s="133">
        <f t="shared" si="1"/>
        <v>58.33</v>
      </c>
      <c r="N52" s="133"/>
      <c r="O52" s="135" t="s">
        <v>393</v>
      </c>
    </row>
    <row r="53" spans="1:15">
      <c r="A53" s="135" t="s">
        <v>393</v>
      </c>
      <c r="B53" s="135" t="s">
        <v>465</v>
      </c>
      <c r="C53" s="135">
        <f t="shared" si="10"/>
        <v>1</v>
      </c>
      <c r="D53" s="135">
        <v>1</v>
      </c>
      <c r="E53" s="134">
        <f t="shared" si="0"/>
        <v>1</v>
      </c>
      <c r="F53" s="135" t="s">
        <v>156</v>
      </c>
      <c r="G53" s="135"/>
      <c r="H53" s="135" t="s">
        <v>356</v>
      </c>
      <c r="I53" s="135" t="s">
        <v>466</v>
      </c>
      <c r="J53" s="135">
        <v>80</v>
      </c>
      <c r="K53" s="135">
        <v>0.23</v>
      </c>
      <c r="L53" s="135">
        <v>0.01</v>
      </c>
      <c r="M53" s="133">
        <f t="shared" si="1"/>
        <v>0.23</v>
      </c>
      <c r="N53" s="133"/>
      <c r="O53" s="135" t="s">
        <v>393</v>
      </c>
    </row>
    <row r="54" spans="1:15">
      <c r="A54" s="135" t="s">
        <v>393</v>
      </c>
      <c r="B54" s="135" t="s">
        <v>467</v>
      </c>
      <c r="C54" s="135">
        <f t="shared" si="10"/>
        <v>1</v>
      </c>
      <c r="D54" s="135">
        <v>1</v>
      </c>
      <c r="E54" s="134">
        <f t="shared" si="0"/>
        <v>1</v>
      </c>
      <c r="F54" s="135" t="s">
        <v>156</v>
      </c>
      <c r="G54" s="135"/>
      <c r="H54" s="135" t="s">
        <v>356</v>
      </c>
      <c r="I54" s="135" t="s">
        <v>466</v>
      </c>
      <c r="J54" s="135">
        <v>80</v>
      </c>
      <c r="K54" s="135">
        <v>0.23</v>
      </c>
      <c r="L54" s="135">
        <v>0.01</v>
      </c>
      <c r="M54" s="133">
        <f t="shared" si="1"/>
        <v>0.23</v>
      </c>
      <c r="N54" s="133"/>
      <c r="O54" s="135" t="s">
        <v>393</v>
      </c>
    </row>
    <row r="55" spans="1:15" hidden="1">
      <c r="A55" s="133" t="s">
        <v>394</v>
      </c>
      <c r="B55" s="133" t="s">
        <v>149</v>
      </c>
      <c r="C55" s="134">
        <v>1</v>
      </c>
      <c r="D55" s="134"/>
      <c r="E55" s="134">
        <f t="shared" si="0"/>
        <v>0</v>
      </c>
      <c r="F55" s="133" t="s">
        <v>149</v>
      </c>
      <c r="G55" s="133" t="s">
        <v>138</v>
      </c>
      <c r="H55" s="133"/>
      <c r="I55" s="133" t="s">
        <v>149</v>
      </c>
      <c r="J55" s="133">
        <v>5282</v>
      </c>
      <c r="K55" s="134">
        <v>71.459999999999994</v>
      </c>
      <c r="L55" s="134">
        <v>3.43</v>
      </c>
      <c r="M55" s="133">
        <f t="shared" si="1"/>
        <v>0</v>
      </c>
      <c r="N55" s="133"/>
      <c r="O55" s="133" t="s">
        <v>394</v>
      </c>
    </row>
    <row r="56" spans="1:15">
      <c r="A56" s="135" t="s">
        <v>394</v>
      </c>
      <c r="B56" s="135" t="s">
        <v>471</v>
      </c>
      <c r="C56" s="135">
        <f t="shared" ref="C56:C57" si="11">C55</f>
        <v>1</v>
      </c>
      <c r="D56" s="135">
        <v>4</v>
      </c>
      <c r="E56" s="134">
        <f t="shared" si="0"/>
        <v>4</v>
      </c>
      <c r="F56" s="135" t="s">
        <v>156</v>
      </c>
      <c r="G56" s="135"/>
      <c r="H56" s="135" t="s">
        <v>356</v>
      </c>
      <c r="I56" s="135" t="s">
        <v>466</v>
      </c>
      <c r="J56" s="135">
        <v>95</v>
      </c>
      <c r="K56" s="135">
        <v>0.36</v>
      </c>
      <c r="L56" s="135">
        <v>0.02</v>
      </c>
      <c r="M56" s="133">
        <f t="shared" si="1"/>
        <v>1.44</v>
      </c>
      <c r="N56" s="133"/>
      <c r="O56" s="135" t="s">
        <v>394</v>
      </c>
    </row>
    <row r="57" spans="1:15" hidden="1">
      <c r="A57" s="135" t="s">
        <v>394</v>
      </c>
      <c r="B57" s="135" t="s">
        <v>472</v>
      </c>
      <c r="C57" s="135">
        <f t="shared" si="11"/>
        <v>1</v>
      </c>
      <c r="D57" s="135">
        <v>1</v>
      </c>
      <c r="E57" s="134">
        <f t="shared" si="0"/>
        <v>1</v>
      </c>
      <c r="F57" s="135" t="s">
        <v>181</v>
      </c>
      <c r="G57" s="135"/>
      <c r="H57" s="135" t="s">
        <v>629</v>
      </c>
      <c r="I57" s="135" t="s">
        <v>371</v>
      </c>
      <c r="J57" s="135">
        <v>5282</v>
      </c>
      <c r="K57" s="135">
        <v>70.03</v>
      </c>
      <c r="L57" s="135">
        <v>3.36</v>
      </c>
      <c r="M57" s="133">
        <f t="shared" si="1"/>
        <v>70.03</v>
      </c>
      <c r="N57" s="133"/>
      <c r="O57" s="135" t="s">
        <v>394</v>
      </c>
    </row>
    <row r="58" spans="1:15" hidden="1">
      <c r="A58" s="133" t="s">
        <v>395</v>
      </c>
      <c r="B58" s="133" t="s">
        <v>149</v>
      </c>
      <c r="C58" s="134">
        <v>1</v>
      </c>
      <c r="D58" s="134"/>
      <c r="E58" s="134">
        <f t="shared" si="0"/>
        <v>0</v>
      </c>
      <c r="F58" s="133" t="s">
        <v>149</v>
      </c>
      <c r="G58" s="133" t="s">
        <v>138</v>
      </c>
      <c r="H58" s="133"/>
      <c r="I58" s="133" t="s">
        <v>149</v>
      </c>
      <c r="J58" s="133">
        <v>5282</v>
      </c>
      <c r="K58" s="134">
        <v>71.459999999999994</v>
      </c>
      <c r="L58" s="134">
        <v>3.43</v>
      </c>
      <c r="M58" s="133">
        <f t="shared" si="1"/>
        <v>0</v>
      </c>
      <c r="N58" s="133"/>
      <c r="O58" s="133" t="s">
        <v>395</v>
      </c>
    </row>
    <row r="59" spans="1:15">
      <c r="A59" s="135" t="s">
        <v>395</v>
      </c>
      <c r="B59" s="135" t="s">
        <v>471</v>
      </c>
      <c r="C59" s="135">
        <f t="shared" ref="C59:C60" si="12">C58</f>
        <v>1</v>
      </c>
      <c r="D59" s="135">
        <v>4</v>
      </c>
      <c r="E59" s="134">
        <f t="shared" si="0"/>
        <v>4</v>
      </c>
      <c r="F59" s="135" t="s">
        <v>156</v>
      </c>
      <c r="G59" s="135"/>
      <c r="H59" s="135" t="s">
        <v>356</v>
      </c>
      <c r="I59" s="135" t="s">
        <v>466</v>
      </c>
      <c r="J59" s="135">
        <v>95</v>
      </c>
      <c r="K59" s="135">
        <v>0.36</v>
      </c>
      <c r="L59" s="135">
        <v>0.02</v>
      </c>
      <c r="M59" s="133">
        <f t="shared" si="1"/>
        <v>1.44</v>
      </c>
      <c r="N59" s="133"/>
      <c r="O59" s="135" t="s">
        <v>395</v>
      </c>
    </row>
    <row r="60" spans="1:15" hidden="1">
      <c r="A60" s="135" t="s">
        <v>395</v>
      </c>
      <c r="B60" s="135" t="s">
        <v>473</v>
      </c>
      <c r="C60" s="135">
        <f t="shared" si="12"/>
        <v>1</v>
      </c>
      <c r="D60" s="135">
        <v>1</v>
      </c>
      <c r="E60" s="134">
        <f t="shared" si="0"/>
        <v>1</v>
      </c>
      <c r="F60" s="135" t="s">
        <v>181</v>
      </c>
      <c r="G60" s="135"/>
      <c r="H60" s="135" t="s">
        <v>629</v>
      </c>
      <c r="I60" s="135" t="s">
        <v>371</v>
      </c>
      <c r="J60" s="135">
        <v>5282</v>
      </c>
      <c r="K60" s="135">
        <v>70.03</v>
      </c>
      <c r="L60" s="135">
        <v>3.36</v>
      </c>
      <c r="M60" s="133">
        <f t="shared" si="1"/>
        <v>70.03</v>
      </c>
      <c r="N60" s="133"/>
      <c r="O60" s="135" t="s">
        <v>395</v>
      </c>
    </row>
    <row r="61" spans="1:15" hidden="1">
      <c r="A61" s="133" t="s">
        <v>396</v>
      </c>
      <c r="B61" s="133" t="s">
        <v>149</v>
      </c>
      <c r="C61" s="134">
        <v>1</v>
      </c>
      <c r="D61" s="134"/>
      <c r="E61" s="134">
        <f t="shared" si="0"/>
        <v>0</v>
      </c>
      <c r="F61" s="133" t="s">
        <v>149</v>
      </c>
      <c r="G61" s="133" t="s">
        <v>138</v>
      </c>
      <c r="H61" s="133"/>
      <c r="I61" s="133" t="s">
        <v>149</v>
      </c>
      <c r="J61" s="133">
        <v>3899</v>
      </c>
      <c r="K61" s="134">
        <v>52.38</v>
      </c>
      <c r="L61" s="134">
        <v>2.52</v>
      </c>
      <c r="M61" s="133">
        <f t="shared" si="1"/>
        <v>0</v>
      </c>
      <c r="N61" s="133"/>
      <c r="O61" s="133" t="s">
        <v>396</v>
      </c>
    </row>
    <row r="62" spans="1:15">
      <c r="A62" s="135" t="s">
        <v>396</v>
      </c>
      <c r="B62" s="135" t="s">
        <v>471</v>
      </c>
      <c r="C62" s="135">
        <f t="shared" ref="C62:C63" si="13">C61</f>
        <v>1</v>
      </c>
      <c r="D62" s="135">
        <v>3</v>
      </c>
      <c r="E62" s="134">
        <f t="shared" si="0"/>
        <v>3</v>
      </c>
      <c r="F62" s="135" t="s">
        <v>156</v>
      </c>
      <c r="G62" s="135"/>
      <c r="H62" s="135" t="s">
        <v>356</v>
      </c>
      <c r="I62" s="135" t="s">
        <v>466</v>
      </c>
      <c r="J62" s="135">
        <v>95</v>
      </c>
      <c r="K62" s="135">
        <v>0.36</v>
      </c>
      <c r="L62" s="135">
        <v>0.02</v>
      </c>
      <c r="M62" s="133">
        <f t="shared" si="1"/>
        <v>1.08</v>
      </c>
      <c r="N62" s="133"/>
      <c r="O62" s="135" t="s">
        <v>396</v>
      </c>
    </row>
    <row r="63" spans="1:15" hidden="1">
      <c r="A63" s="135" t="s">
        <v>396</v>
      </c>
      <c r="B63" s="135" t="s">
        <v>474</v>
      </c>
      <c r="C63" s="135">
        <f t="shared" si="13"/>
        <v>1</v>
      </c>
      <c r="D63" s="135">
        <v>1</v>
      </c>
      <c r="E63" s="134">
        <f t="shared" si="0"/>
        <v>1</v>
      </c>
      <c r="F63" s="135" t="s">
        <v>181</v>
      </c>
      <c r="G63" s="135"/>
      <c r="H63" s="135" t="s">
        <v>629</v>
      </c>
      <c r="I63" s="135" t="s">
        <v>371</v>
      </c>
      <c r="J63" s="135">
        <v>3899</v>
      </c>
      <c r="K63" s="135">
        <v>51.31</v>
      </c>
      <c r="L63" s="135">
        <v>2.4700000000000002</v>
      </c>
      <c r="M63" s="133">
        <f t="shared" si="1"/>
        <v>51.31</v>
      </c>
      <c r="N63" s="133"/>
      <c r="O63" s="135" t="s">
        <v>396</v>
      </c>
    </row>
    <row r="64" spans="1:15" hidden="1">
      <c r="A64" s="133" t="s">
        <v>397</v>
      </c>
      <c r="B64" s="133" t="s">
        <v>149</v>
      </c>
      <c r="C64" s="134">
        <v>1</v>
      </c>
      <c r="D64" s="134"/>
      <c r="E64" s="134">
        <f t="shared" si="0"/>
        <v>0</v>
      </c>
      <c r="F64" s="133" t="s">
        <v>149</v>
      </c>
      <c r="G64" s="133" t="s">
        <v>138</v>
      </c>
      <c r="H64" s="133"/>
      <c r="I64" s="133" t="s">
        <v>149</v>
      </c>
      <c r="J64" s="133">
        <v>3899</v>
      </c>
      <c r="K64" s="134">
        <v>52.39</v>
      </c>
      <c r="L64" s="134">
        <v>2.52</v>
      </c>
      <c r="M64" s="133">
        <f t="shared" si="1"/>
        <v>0</v>
      </c>
      <c r="N64" s="133"/>
      <c r="O64" s="133" t="s">
        <v>397</v>
      </c>
    </row>
    <row r="65" spans="1:15">
      <c r="A65" s="135" t="s">
        <v>397</v>
      </c>
      <c r="B65" s="135" t="s">
        <v>471</v>
      </c>
      <c r="C65" s="135">
        <f t="shared" ref="C65:C66" si="14">C64</f>
        <v>1</v>
      </c>
      <c r="D65" s="135">
        <v>3</v>
      </c>
      <c r="E65" s="134">
        <f t="shared" si="0"/>
        <v>3</v>
      </c>
      <c r="F65" s="135" t="s">
        <v>156</v>
      </c>
      <c r="G65" s="135"/>
      <c r="H65" s="135" t="s">
        <v>356</v>
      </c>
      <c r="I65" s="135" t="s">
        <v>466</v>
      </c>
      <c r="J65" s="135">
        <v>95</v>
      </c>
      <c r="K65" s="135">
        <v>0.36</v>
      </c>
      <c r="L65" s="135">
        <v>0.02</v>
      </c>
      <c r="M65" s="133">
        <f t="shared" si="1"/>
        <v>1.08</v>
      </c>
      <c r="N65" s="133"/>
      <c r="O65" s="135" t="s">
        <v>397</v>
      </c>
    </row>
    <row r="66" spans="1:15" hidden="1">
      <c r="A66" s="135" t="s">
        <v>397</v>
      </c>
      <c r="B66" s="135" t="s">
        <v>475</v>
      </c>
      <c r="C66" s="135">
        <f t="shared" si="14"/>
        <v>1</v>
      </c>
      <c r="D66" s="135">
        <v>1</v>
      </c>
      <c r="E66" s="134">
        <f t="shared" si="0"/>
        <v>1</v>
      </c>
      <c r="F66" s="135" t="s">
        <v>181</v>
      </c>
      <c r="G66" s="135"/>
      <c r="H66" s="135" t="s">
        <v>629</v>
      </c>
      <c r="I66" s="135" t="s">
        <v>371</v>
      </c>
      <c r="J66" s="135">
        <v>3899</v>
      </c>
      <c r="K66" s="135">
        <v>51.31</v>
      </c>
      <c r="L66" s="135">
        <v>2.4700000000000002</v>
      </c>
      <c r="M66" s="133">
        <f t="shared" si="1"/>
        <v>51.31</v>
      </c>
      <c r="N66" s="133"/>
      <c r="O66" s="135" t="s">
        <v>397</v>
      </c>
    </row>
    <row r="67" spans="1:15" hidden="1">
      <c r="A67" s="133" t="s">
        <v>398</v>
      </c>
      <c r="B67" s="133" t="s">
        <v>149</v>
      </c>
      <c r="C67" s="134">
        <v>1</v>
      </c>
      <c r="D67" s="134"/>
      <c r="E67" s="134">
        <f t="shared" si="0"/>
        <v>0</v>
      </c>
      <c r="F67" s="133" t="s">
        <v>149</v>
      </c>
      <c r="G67" s="133" t="s">
        <v>138</v>
      </c>
      <c r="H67" s="133"/>
      <c r="I67" s="133" t="s">
        <v>149</v>
      </c>
      <c r="J67" s="133">
        <v>3899</v>
      </c>
      <c r="K67" s="134">
        <v>52.38</v>
      </c>
      <c r="L67" s="134">
        <v>2.52</v>
      </c>
      <c r="M67" s="133">
        <f t="shared" si="1"/>
        <v>0</v>
      </c>
      <c r="N67" s="133"/>
      <c r="O67" s="133" t="s">
        <v>398</v>
      </c>
    </row>
    <row r="68" spans="1:15">
      <c r="A68" s="135" t="s">
        <v>398</v>
      </c>
      <c r="B68" s="135" t="s">
        <v>471</v>
      </c>
      <c r="C68" s="135">
        <f t="shared" ref="C68:C69" si="15">C67</f>
        <v>1</v>
      </c>
      <c r="D68" s="135">
        <v>3</v>
      </c>
      <c r="E68" s="134">
        <f t="shared" ref="E68:E131" si="16">C68*D68</f>
        <v>3</v>
      </c>
      <c r="F68" s="135" t="s">
        <v>156</v>
      </c>
      <c r="G68" s="135"/>
      <c r="H68" s="135" t="s">
        <v>356</v>
      </c>
      <c r="I68" s="135" t="s">
        <v>466</v>
      </c>
      <c r="J68" s="135">
        <v>95</v>
      </c>
      <c r="K68" s="135">
        <v>0.36</v>
      </c>
      <c r="L68" s="135">
        <v>0.02</v>
      </c>
      <c r="M68" s="133">
        <f t="shared" ref="M68:M131" si="17">E68*K68</f>
        <v>1.08</v>
      </c>
      <c r="N68" s="133"/>
      <c r="O68" s="135" t="s">
        <v>398</v>
      </c>
    </row>
    <row r="69" spans="1:15" hidden="1">
      <c r="A69" s="135" t="s">
        <v>398</v>
      </c>
      <c r="B69" s="135" t="s">
        <v>476</v>
      </c>
      <c r="C69" s="135">
        <f t="shared" si="15"/>
        <v>1</v>
      </c>
      <c r="D69" s="135">
        <v>1</v>
      </c>
      <c r="E69" s="134">
        <f t="shared" si="16"/>
        <v>1</v>
      </c>
      <c r="F69" s="135" t="s">
        <v>181</v>
      </c>
      <c r="G69" s="135"/>
      <c r="H69" s="135" t="s">
        <v>629</v>
      </c>
      <c r="I69" s="135" t="s">
        <v>371</v>
      </c>
      <c r="J69" s="135">
        <v>3899</v>
      </c>
      <c r="K69" s="135">
        <v>51.31</v>
      </c>
      <c r="L69" s="135">
        <v>2.4700000000000002</v>
      </c>
      <c r="M69" s="133">
        <f t="shared" si="17"/>
        <v>51.31</v>
      </c>
      <c r="N69" s="133"/>
      <c r="O69" s="135" t="s">
        <v>398</v>
      </c>
    </row>
    <row r="70" spans="1:15" hidden="1">
      <c r="A70" s="133" t="s">
        <v>399</v>
      </c>
      <c r="B70" s="133" t="s">
        <v>149</v>
      </c>
      <c r="C70" s="134">
        <v>1</v>
      </c>
      <c r="D70" s="134"/>
      <c r="E70" s="134">
        <f t="shared" si="16"/>
        <v>0</v>
      </c>
      <c r="F70" s="133" t="s">
        <v>149</v>
      </c>
      <c r="G70" s="133" t="s">
        <v>138</v>
      </c>
      <c r="H70" s="133"/>
      <c r="I70" s="133" t="s">
        <v>149</v>
      </c>
      <c r="J70" s="133">
        <v>3899</v>
      </c>
      <c r="K70" s="134">
        <v>52.39</v>
      </c>
      <c r="L70" s="134">
        <v>2.52</v>
      </c>
      <c r="M70" s="133">
        <f t="shared" si="17"/>
        <v>0</v>
      </c>
      <c r="N70" s="133"/>
      <c r="O70" s="133" t="s">
        <v>399</v>
      </c>
    </row>
    <row r="71" spans="1:15">
      <c r="A71" s="135" t="s">
        <v>399</v>
      </c>
      <c r="B71" s="135" t="s">
        <v>471</v>
      </c>
      <c r="C71" s="135">
        <f t="shared" ref="C71:C72" si="18">C70</f>
        <v>1</v>
      </c>
      <c r="D71" s="135">
        <v>3</v>
      </c>
      <c r="E71" s="134">
        <f t="shared" si="16"/>
        <v>3</v>
      </c>
      <c r="F71" s="135" t="s">
        <v>156</v>
      </c>
      <c r="G71" s="135"/>
      <c r="H71" s="135" t="s">
        <v>356</v>
      </c>
      <c r="I71" s="135" t="s">
        <v>466</v>
      </c>
      <c r="J71" s="135">
        <v>95</v>
      </c>
      <c r="K71" s="135">
        <v>0.36</v>
      </c>
      <c r="L71" s="135">
        <v>0.02</v>
      </c>
      <c r="M71" s="133">
        <f t="shared" si="17"/>
        <v>1.08</v>
      </c>
      <c r="N71" s="133"/>
      <c r="O71" s="135" t="s">
        <v>399</v>
      </c>
    </row>
    <row r="72" spans="1:15" hidden="1">
      <c r="A72" s="135" t="s">
        <v>399</v>
      </c>
      <c r="B72" s="135" t="s">
        <v>477</v>
      </c>
      <c r="C72" s="135">
        <f t="shared" si="18"/>
        <v>1</v>
      </c>
      <c r="D72" s="135">
        <v>1</v>
      </c>
      <c r="E72" s="134">
        <f t="shared" si="16"/>
        <v>1</v>
      </c>
      <c r="F72" s="135" t="s">
        <v>181</v>
      </c>
      <c r="G72" s="135"/>
      <c r="H72" s="135" t="s">
        <v>629</v>
      </c>
      <c r="I72" s="135" t="s">
        <v>371</v>
      </c>
      <c r="J72" s="135">
        <v>3899</v>
      </c>
      <c r="K72" s="135">
        <v>51.31</v>
      </c>
      <c r="L72" s="135">
        <v>2.4700000000000002</v>
      </c>
      <c r="M72" s="133">
        <f t="shared" si="17"/>
        <v>51.31</v>
      </c>
      <c r="N72" s="133"/>
      <c r="O72" s="135" t="s">
        <v>399</v>
      </c>
    </row>
    <row r="73" spans="1:15" hidden="1">
      <c r="A73" s="133" t="s">
        <v>400</v>
      </c>
      <c r="B73" s="133" t="s">
        <v>149</v>
      </c>
      <c r="C73" s="134">
        <v>1</v>
      </c>
      <c r="D73" s="134"/>
      <c r="E73" s="134">
        <f t="shared" si="16"/>
        <v>0</v>
      </c>
      <c r="F73" s="133" t="s">
        <v>149</v>
      </c>
      <c r="G73" s="133" t="s">
        <v>138</v>
      </c>
      <c r="H73" s="133"/>
      <c r="I73" s="133" t="s">
        <v>149</v>
      </c>
      <c r="J73" s="133">
        <v>3463</v>
      </c>
      <c r="K73" s="134">
        <v>47.93</v>
      </c>
      <c r="L73" s="134">
        <v>2.2999999999999998</v>
      </c>
      <c r="M73" s="133">
        <f t="shared" si="17"/>
        <v>0</v>
      </c>
      <c r="N73" s="133"/>
      <c r="O73" s="133" t="s">
        <v>400</v>
      </c>
    </row>
    <row r="74" spans="1:15">
      <c r="A74" s="135" t="s">
        <v>400</v>
      </c>
      <c r="B74" s="135" t="s">
        <v>471</v>
      </c>
      <c r="C74" s="135">
        <f t="shared" ref="C74:C75" si="19">C73</f>
        <v>1</v>
      </c>
      <c r="D74" s="135">
        <v>3</v>
      </c>
      <c r="E74" s="134">
        <f t="shared" si="16"/>
        <v>3</v>
      </c>
      <c r="F74" s="135" t="s">
        <v>156</v>
      </c>
      <c r="G74" s="135"/>
      <c r="H74" s="135" t="s">
        <v>356</v>
      </c>
      <c r="I74" s="135" t="s">
        <v>466</v>
      </c>
      <c r="J74" s="135">
        <v>95</v>
      </c>
      <c r="K74" s="135">
        <v>0.36</v>
      </c>
      <c r="L74" s="135">
        <v>0.02</v>
      </c>
      <c r="M74" s="133">
        <f t="shared" si="17"/>
        <v>1.08</v>
      </c>
      <c r="N74" s="133"/>
      <c r="O74" s="135" t="s">
        <v>400</v>
      </c>
    </row>
    <row r="75" spans="1:15" hidden="1">
      <c r="A75" s="135" t="s">
        <v>400</v>
      </c>
      <c r="B75" s="135" t="s">
        <v>478</v>
      </c>
      <c r="C75" s="135">
        <f t="shared" si="19"/>
        <v>1</v>
      </c>
      <c r="D75" s="135">
        <v>1</v>
      </c>
      <c r="E75" s="134">
        <f t="shared" si="16"/>
        <v>1</v>
      </c>
      <c r="F75" s="135" t="s">
        <v>181</v>
      </c>
      <c r="G75" s="135"/>
      <c r="H75" s="135" t="s">
        <v>629</v>
      </c>
      <c r="I75" s="135" t="s">
        <v>371</v>
      </c>
      <c r="J75" s="135">
        <v>3463</v>
      </c>
      <c r="K75" s="135">
        <v>46.86</v>
      </c>
      <c r="L75" s="135">
        <v>2.25</v>
      </c>
      <c r="M75" s="133">
        <f t="shared" si="17"/>
        <v>46.86</v>
      </c>
      <c r="N75" s="133"/>
      <c r="O75" s="135" t="s">
        <v>400</v>
      </c>
    </row>
    <row r="76" spans="1:15" hidden="1">
      <c r="A76" s="133" t="s">
        <v>401</v>
      </c>
      <c r="B76" s="133" t="s">
        <v>149</v>
      </c>
      <c r="C76" s="134">
        <v>1</v>
      </c>
      <c r="D76" s="134"/>
      <c r="E76" s="134">
        <f t="shared" si="16"/>
        <v>0</v>
      </c>
      <c r="F76" s="133" t="s">
        <v>149</v>
      </c>
      <c r="G76" s="133" t="s">
        <v>138</v>
      </c>
      <c r="H76" s="133"/>
      <c r="I76" s="133" t="s">
        <v>149</v>
      </c>
      <c r="J76" s="133">
        <v>3463</v>
      </c>
      <c r="K76" s="134">
        <v>47.93</v>
      </c>
      <c r="L76" s="134">
        <v>2.2999999999999998</v>
      </c>
      <c r="M76" s="133">
        <f t="shared" si="17"/>
        <v>0</v>
      </c>
      <c r="N76" s="133"/>
      <c r="O76" s="133" t="s">
        <v>401</v>
      </c>
    </row>
    <row r="77" spans="1:15">
      <c r="A77" s="135" t="s">
        <v>401</v>
      </c>
      <c r="B77" s="135" t="s">
        <v>471</v>
      </c>
      <c r="C77" s="135">
        <f t="shared" ref="C77:C78" si="20">C76</f>
        <v>1</v>
      </c>
      <c r="D77" s="135">
        <v>3</v>
      </c>
      <c r="E77" s="134">
        <f t="shared" si="16"/>
        <v>3</v>
      </c>
      <c r="F77" s="135" t="s">
        <v>156</v>
      </c>
      <c r="G77" s="135"/>
      <c r="H77" s="135" t="s">
        <v>356</v>
      </c>
      <c r="I77" s="135" t="s">
        <v>466</v>
      </c>
      <c r="J77" s="135">
        <v>95</v>
      </c>
      <c r="K77" s="135">
        <v>0.36</v>
      </c>
      <c r="L77" s="135">
        <v>0.02</v>
      </c>
      <c r="M77" s="133">
        <f t="shared" si="17"/>
        <v>1.08</v>
      </c>
      <c r="N77" s="133"/>
      <c r="O77" s="135" t="s">
        <v>401</v>
      </c>
    </row>
    <row r="78" spans="1:15" hidden="1">
      <c r="A78" s="135" t="s">
        <v>401</v>
      </c>
      <c r="B78" s="135" t="s">
        <v>478</v>
      </c>
      <c r="C78" s="135">
        <f t="shared" si="20"/>
        <v>1</v>
      </c>
      <c r="D78" s="135">
        <v>1</v>
      </c>
      <c r="E78" s="134">
        <f t="shared" si="16"/>
        <v>1</v>
      </c>
      <c r="F78" s="135" t="s">
        <v>181</v>
      </c>
      <c r="G78" s="135"/>
      <c r="H78" s="135" t="s">
        <v>629</v>
      </c>
      <c r="I78" s="135" t="s">
        <v>371</v>
      </c>
      <c r="J78" s="135">
        <v>3463</v>
      </c>
      <c r="K78" s="135">
        <v>46.86</v>
      </c>
      <c r="L78" s="135">
        <v>2.25</v>
      </c>
      <c r="M78" s="133">
        <f t="shared" si="17"/>
        <v>46.86</v>
      </c>
      <c r="N78" s="133"/>
      <c r="O78" s="135" t="s">
        <v>401</v>
      </c>
    </row>
    <row r="79" spans="1:15" hidden="1">
      <c r="A79" s="133" t="s">
        <v>402</v>
      </c>
      <c r="B79" s="133" t="s">
        <v>149</v>
      </c>
      <c r="C79" s="134">
        <v>1</v>
      </c>
      <c r="D79" s="134"/>
      <c r="E79" s="134">
        <f t="shared" si="16"/>
        <v>0</v>
      </c>
      <c r="F79" s="133" t="s">
        <v>149</v>
      </c>
      <c r="G79" s="133" t="s">
        <v>138</v>
      </c>
      <c r="H79" s="133"/>
      <c r="I79" s="133" t="s">
        <v>149</v>
      </c>
      <c r="J79" s="133">
        <v>2505</v>
      </c>
      <c r="K79" s="134">
        <v>34.61</v>
      </c>
      <c r="L79" s="134">
        <v>1.66</v>
      </c>
      <c r="M79" s="133">
        <f t="shared" si="17"/>
        <v>0</v>
      </c>
      <c r="N79" s="133"/>
      <c r="O79" s="133" t="s">
        <v>402</v>
      </c>
    </row>
    <row r="80" spans="1:15">
      <c r="A80" s="135" t="s">
        <v>402</v>
      </c>
      <c r="B80" s="135" t="s">
        <v>471</v>
      </c>
      <c r="C80" s="135">
        <f t="shared" ref="C80:C81" si="21">C79</f>
        <v>1</v>
      </c>
      <c r="D80" s="135">
        <v>2</v>
      </c>
      <c r="E80" s="134">
        <f t="shared" si="16"/>
        <v>2</v>
      </c>
      <c r="F80" s="135" t="s">
        <v>156</v>
      </c>
      <c r="G80" s="135"/>
      <c r="H80" s="135" t="s">
        <v>356</v>
      </c>
      <c r="I80" s="135" t="s">
        <v>466</v>
      </c>
      <c r="J80" s="135">
        <v>95</v>
      </c>
      <c r="K80" s="135">
        <v>0.36</v>
      </c>
      <c r="L80" s="135">
        <v>0.02</v>
      </c>
      <c r="M80" s="133">
        <f t="shared" si="17"/>
        <v>0.72</v>
      </c>
      <c r="N80" s="133"/>
      <c r="O80" s="135" t="s">
        <v>402</v>
      </c>
    </row>
    <row r="81" spans="1:15" hidden="1">
      <c r="A81" s="135" t="s">
        <v>402</v>
      </c>
      <c r="B81" s="135" t="s">
        <v>479</v>
      </c>
      <c r="C81" s="135">
        <f t="shared" si="21"/>
        <v>1</v>
      </c>
      <c r="D81" s="135">
        <v>1</v>
      </c>
      <c r="E81" s="134">
        <f t="shared" si="16"/>
        <v>1</v>
      </c>
      <c r="F81" s="135" t="s">
        <v>181</v>
      </c>
      <c r="G81" s="135"/>
      <c r="H81" s="135" t="s">
        <v>629</v>
      </c>
      <c r="I81" s="135" t="s">
        <v>371</v>
      </c>
      <c r="J81" s="135">
        <v>2505</v>
      </c>
      <c r="K81" s="135">
        <v>33.89</v>
      </c>
      <c r="L81" s="135">
        <v>1.63</v>
      </c>
      <c r="M81" s="133">
        <f t="shared" si="17"/>
        <v>33.89</v>
      </c>
      <c r="N81" s="133"/>
      <c r="O81" s="135" t="s">
        <v>402</v>
      </c>
    </row>
    <row r="82" spans="1:15" hidden="1">
      <c r="A82" s="133" t="s">
        <v>403</v>
      </c>
      <c r="B82" s="133" t="s">
        <v>149</v>
      </c>
      <c r="C82" s="134">
        <v>1</v>
      </c>
      <c r="D82" s="134"/>
      <c r="E82" s="134">
        <f t="shared" si="16"/>
        <v>0</v>
      </c>
      <c r="F82" s="133" t="s">
        <v>149</v>
      </c>
      <c r="G82" s="133" t="s">
        <v>138</v>
      </c>
      <c r="H82" s="133"/>
      <c r="I82" s="133" t="s">
        <v>149</v>
      </c>
      <c r="J82" s="133">
        <v>2505</v>
      </c>
      <c r="K82" s="134">
        <v>34.61</v>
      </c>
      <c r="L82" s="134">
        <v>1.66</v>
      </c>
      <c r="M82" s="133">
        <f t="shared" si="17"/>
        <v>0</v>
      </c>
      <c r="N82" s="133"/>
      <c r="O82" s="133" t="s">
        <v>403</v>
      </c>
    </row>
    <row r="83" spans="1:15">
      <c r="A83" s="135" t="s">
        <v>403</v>
      </c>
      <c r="B83" s="135" t="s">
        <v>471</v>
      </c>
      <c r="C83" s="135">
        <f t="shared" ref="C83:C84" si="22">C82</f>
        <v>1</v>
      </c>
      <c r="D83" s="135">
        <v>2</v>
      </c>
      <c r="E83" s="134">
        <f t="shared" si="16"/>
        <v>2</v>
      </c>
      <c r="F83" s="135" t="s">
        <v>156</v>
      </c>
      <c r="G83" s="135"/>
      <c r="H83" s="135" t="s">
        <v>356</v>
      </c>
      <c r="I83" s="135" t="s">
        <v>466</v>
      </c>
      <c r="J83" s="135">
        <v>95</v>
      </c>
      <c r="K83" s="135">
        <v>0.36</v>
      </c>
      <c r="L83" s="135">
        <v>0.02</v>
      </c>
      <c r="M83" s="133">
        <f t="shared" si="17"/>
        <v>0.72</v>
      </c>
      <c r="N83" s="133"/>
      <c r="O83" s="135" t="s">
        <v>403</v>
      </c>
    </row>
    <row r="84" spans="1:15" hidden="1">
      <c r="A84" s="135" t="s">
        <v>403</v>
      </c>
      <c r="B84" s="135" t="s">
        <v>479</v>
      </c>
      <c r="C84" s="135">
        <f t="shared" si="22"/>
        <v>1</v>
      </c>
      <c r="D84" s="135">
        <v>1</v>
      </c>
      <c r="E84" s="134">
        <f t="shared" si="16"/>
        <v>1</v>
      </c>
      <c r="F84" s="135" t="s">
        <v>181</v>
      </c>
      <c r="G84" s="135"/>
      <c r="H84" s="135" t="s">
        <v>629</v>
      </c>
      <c r="I84" s="135" t="s">
        <v>371</v>
      </c>
      <c r="J84" s="135">
        <v>2505</v>
      </c>
      <c r="K84" s="135">
        <v>33.89</v>
      </c>
      <c r="L84" s="135">
        <v>1.63</v>
      </c>
      <c r="M84" s="133">
        <f t="shared" si="17"/>
        <v>33.89</v>
      </c>
      <c r="N84" s="133"/>
      <c r="O84" s="135" t="s">
        <v>403</v>
      </c>
    </row>
    <row r="85" spans="1:15" hidden="1">
      <c r="A85" s="133" t="s">
        <v>404</v>
      </c>
      <c r="B85" s="133" t="s">
        <v>149</v>
      </c>
      <c r="C85" s="134">
        <v>1</v>
      </c>
      <c r="D85" s="134"/>
      <c r="E85" s="134">
        <f t="shared" si="16"/>
        <v>0</v>
      </c>
      <c r="F85" s="133" t="s">
        <v>149</v>
      </c>
      <c r="G85" s="133" t="s">
        <v>138</v>
      </c>
      <c r="H85" s="133"/>
      <c r="I85" s="133" t="s">
        <v>149</v>
      </c>
      <c r="J85" s="133">
        <v>2025</v>
      </c>
      <c r="K85" s="134">
        <v>27.76</v>
      </c>
      <c r="L85" s="134">
        <v>1.34</v>
      </c>
      <c r="M85" s="133">
        <f t="shared" si="17"/>
        <v>0</v>
      </c>
      <c r="N85" s="133"/>
      <c r="O85" s="133" t="s">
        <v>404</v>
      </c>
    </row>
    <row r="86" spans="1:15">
      <c r="A86" s="135" t="s">
        <v>404</v>
      </c>
      <c r="B86" s="135" t="s">
        <v>471</v>
      </c>
      <c r="C86" s="135">
        <f t="shared" ref="C86:C87" si="23">C85</f>
        <v>1</v>
      </c>
      <c r="D86" s="135">
        <v>1</v>
      </c>
      <c r="E86" s="134">
        <f t="shared" si="16"/>
        <v>1</v>
      </c>
      <c r="F86" s="135" t="s">
        <v>156</v>
      </c>
      <c r="G86" s="135"/>
      <c r="H86" s="135" t="s">
        <v>356</v>
      </c>
      <c r="I86" s="135" t="s">
        <v>466</v>
      </c>
      <c r="J86" s="135">
        <v>95</v>
      </c>
      <c r="K86" s="135">
        <v>0.36</v>
      </c>
      <c r="L86" s="135">
        <v>0.02</v>
      </c>
      <c r="M86" s="133">
        <f t="shared" si="17"/>
        <v>0.36</v>
      </c>
      <c r="N86" s="133"/>
      <c r="O86" s="135" t="s">
        <v>404</v>
      </c>
    </row>
    <row r="87" spans="1:15" hidden="1">
      <c r="A87" s="135" t="s">
        <v>404</v>
      </c>
      <c r="B87" s="135" t="s">
        <v>480</v>
      </c>
      <c r="C87" s="135">
        <f t="shared" si="23"/>
        <v>1</v>
      </c>
      <c r="D87" s="135">
        <v>1</v>
      </c>
      <c r="E87" s="134">
        <f t="shared" si="16"/>
        <v>1</v>
      </c>
      <c r="F87" s="135" t="s">
        <v>181</v>
      </c>
      <c r="G87" s="135"/>
      <c r="H87" s="135" t="s">
        <v>629</v>
      </c>
      <c r="I87" s="135" t="s">
        <v>371</v>
      </c>
      <c r="J87" s="135">
        <v>2025</v>
      </c>
      <c r="K87" s="135">
        <v>27.4</v>
      </c>
      <c r="L87" s="135">
        <v>1.32</v>
      </c>
      <c r="M87" s="133">
        <f t="shared" si="17"/>
        <v>27.4</v>
      </c>
      <c r="N87" s="133"/>
      <c r="O87" s="135" t="s">
        <v>404</v>
      </c>
    </row>
    <row r="88" spans="1:15" hidden="1">
      <c r="A88" s="133" t="s">
        <v>404</v>
      </c>
      <c r="B88" s="133" t="s">
        <v>149</v>
      </c>
      <c r="C88" s="134">
        <v>1</v>
      </c>
      <c r="D88" s="134"/>
      <c r="E88" s="134">
        <f t="shared" si="16"/>
        <v>0</v>
      </c>
      <c r="F88" s="133" t="s">
        <v>149</v>
      </c>
      <c r="G88" s="133" t="s">
        <v>138</v>
      </c>
      <c r="H88" s="133"/>
      <c r="I88" s="133" t="s">
        <v>149</v>
      </c>
      <c r="J88" s="133">
        <v>2026</v>
      </c>
      <c r="K88" s="134">
        <v>27.77</v>
      </c>
      <c r="L88" s="134">
        <v>1.34</v>
      </c>
      <c r="M88" s="133">
        <f t="shared" si="17"/>
        <v>0</v>
      </c>
      <c r="N88" s="133"/>
      <c r="O88" s="133" t="s">
        <v>404</v>
      </c>
    </row>
    <row r="89" spans="1:15">
      <c r="A89" s="135" t="s">
        <v>404</v>
      </c>
      <c r="B89" s="135" t="s">
        <v>471</v>
      </c>
      <c r="C89" s="135">
        <f t="shared" ref="C89:C90" si="24">C88</f>
        <v>1</v>
      </c>
      <c r="D89" s="135">
        <v>1</v>
      </c>
      <c r="E89" s="134">
        <f t="shared" si="16"/>
        <v>1</v>
      </c>
      <c r="F89" s="135" t="s">
        <v>156</v>
      </c>
      <c r="G89" s="135"/>
      <c r="H89" s="135" t="s">
        <v>356</v>
      </c>
      <c r="I89" s="135" t="s">
        <v>466</v>
      </c>
      <c r="J89" s="135">
        <v>95</v>
      </c>
      <c r="K89" s="135">
        <v>0.36</v>
      </c>
      <c r="L89" s="135">
        <v>0.02</v>
      </c>
      <c r="M89" s="133">
        <f t="shared" si="17"/>
        <v>0.36</v>
      </c>
      <c r="N89" s="133"/>
      <c r="O89" s="135" t="s">
        <v>404</v>
      </c>
    </row>
    <row r="90" spans="1:15" hidden="1">
      <c r="A90" s="135" t="s">
        <v>404</v>
      </c>
      <c r="B90" s="135" t="s">
        <v>480</v>
      </c>
      <c r="C90" s="135">
        <f t="shared" si="24"/>
        <v>1</v>
      </c>
      <c r="D90" s="135">
        <v>1</v>
      </c>
      <c r="E90" s="134">
        <f t="shared" si="16"/>
        <v>1</v>
      </c>
      <c r="F90" s="135" t="s">
        <v>181</v>
      </c>
      <c r="G90" s="135"/>
      <c r="H90" s="135" t="s">
        <v>629</v>
      </c>
      <c r="I90" s="135" t="s">
        <v>371</v>
      </c>
      <c r="J90" s="135">
        <v>2026</v>
      </c>
      <c r="K90" s="135">
        <v>27.41</v>
      </c>
      <c r="L90" s="135">
        <v>1.32</v>
      </c>
      <c r="M90" s="133">
        <f t="shared" si="17"/>
        <v>27.41</v>
      </c>
      <c r="N90" s="133"/>
      <c r="O90" s="135" t="s">
        <v>404</v>
      </c>
    </row>
    <row r="91" spans="1:15" hidden="1">
      <c r="A91" s="133" t="s">
        <v>405</v>
      </c>
      <c r="B91" s="133" t="s">
        <v>149</v>
      </c>
      <c r="C91" s="134">
        <v>1</v>
      </c>
      <c r="D91" s="134"/>
      <c r="E91" s="134">
        <f t="shared" si="16"/>
        <v>0</v>
      </c>
      <c r="F91" s="133" t="s">
        <v>149</v>
      </c>
      <c r="G91" s="133" t="s">
        <v>138</v>
      </c>
      <c r="H91" s="133"/>
      <c r="I91" s="133" t="s">
        <v>149</v>
      </c>
      <c r="J91" s="133">
        <v>2025</v>
      </c>
      <c r="K91" s="134">
        <v>27.76</v>
      </c>
      <c r="L91" s="134">
        <v>1.34</v>
      </c>
      <c r="M91" s="133">
        <f t="shared" si="17"/>
        <v>0</v>
      </c>
      <c r="N91" s="133"/>
      <c r="O91" s="133" t="s">
        <v>405</v>
      </c>
    </row>
    <row r="92" spans="1:15">
      <c r="A92" s="135" t="s">
        <v>405</v>
      </c>
      <c r="B92" s="135" t="s">
        <v>471</v>
      </c>
      <c r="C92" s="135">
        <f t="shared" ref="C92:C93" si="25">C91</f>
        <v>1</v>
      </c>
      <c r="D92" s="135">
        <v>1</v>
      </c>
      <c r="E92" s="134">
        <f t="shared" si="16"/>
        <v>1</v>
      </c>
      <c r="F92" s="135" t="s">
        <v>156</v>
      </c>
      <c r="G92" s="135"/>
      <c r="H92" s="135" t="s">
        <v>356</v>
      </c>
      <c r="I92" s="135" t="s">
        <v>466</v>
      </c>
      <c r="J92" s="135">
        <v>95</v>
      </c>
      <c r="K92" s="135">
        <v>0.36</v>
      </c>
      <c r="L92" s="135">
        <v>0.02</v>
      </c>
      <c r="M92" s="133">
        <f t="shared" si="17"/>
        <v>0.36</v>
      </c>
      <c r="N92" s="133"/>
      <c r="O92" s="135" t="s">
        <v>405</v>
      </c>
    </row>
    <row r="93" spans="1:15" hidden="1">
      <c r="A93" s="135" t="s">
        <v>405</v>
      </c>
      <c r="B93" s="135" t="s">
        <v>480</v>
      </c>
      <c r="C93" s="135">
        <f t="shared" si="25"/>
        <v>1</v>
      </c>
      <c r="D93" s="135">
        <v>1</v>
      </c>
      <c r="E93" s="134">
        <f t="shared" si="16"/>
        <v>1</v>
      </c>
      <c r="F93" s="135" t="s">
        <v>181</v>
      </c>
      <c r="G93" s="135"/>
      <c r="H93" s="135" t="s">
        <v>629</v>
      </c>
      <c r="I93" s="135" t="s">
        <v>371</v>
      </c>
      <c r="J93" s="135">
        <v>2025</v>
      </c>
      <c r="K93" s="135">
        <v>27.4</v>
      </c>
      <c r="L93" s="135">
        <v>1.32</v>
      </c>
      <c r="M93" s="133">
        <f t="shared" si="17"/>
        <v>27.4</v>
      </c>
      <c r="N93" s="133"/>
      <c r="O93" s="135" t="s">
        <v>405</v>
      </c>
    </row>
    <row r="94" spans="1:15" hidden="1">
      <c r="A94" s="133" t="s">
        <v>405</v>
      </c>
      <c r="B94" s="133" t="s">
        <v>149</v>
      </c>
      <c r="C94" s="134">
        <v>1</v>
      </c>
      <c r="D94" s="134"/>
      <c r="E94" s="134">
        <f t="shared" si="16"/>
        <v>0</v>
      </c>
      <c r="F94" s="133" t="s">
        <v>149</v>
      </c>
      <c r="G94" s="133" t="s">
        <v>138</v>
      </c>
      <c r="H94" s="133"/>
      <c r="I94" s="133" t="s">
        <v>149</v>
      </c>
      <c r="J94" s="133">
        <v>2026</v>
      </c>
      <c r="K94" s="134">
        <v>27.77</v>
      </c>
      <c r="L94" s="134">
        <v>1.34</v>
      </c>
      <c r="M94" s="133">
        <f t="shared" si="17"/>
        <v>0</v>
      </c>
      <c r="N94" s="133"/>
      <c r="O94" s="133" t="s">
        <v>405</v>
      </c>
    </row>
    <row r="95" spans="1:15">
      <c r="A95" s="135" t="s">
        <v>405</v>
      </c>
      <c r="B95" s="135" t="s">
        <v>471</v>
      </c>
      <c r="C95" s="135">
        <f t="shared" ref="C95:C96" si="26">C94</f>
        <v>1</v>
      </c>
      <c r="D95" s="135">
        <v>1</v>
      </c>
      <c r="E95" s="134">
        <f t="shared" si="16"/>
        <v>1</v>
      </c>
      <c r="F95" s="135" t="s">
        <v>156</v>
      </c>
      <c r="G95" s="135"/>
      <c r="H95" s="135" t="s">
        <v>356</v>
      </c>
      <c r="I95" s="135" t="s">
        <v>466</v>
      </c>
      <c r="J95" s="135">
        <v>95</v>
      </c>
      <c r="K95" s="135">
        <v>0.36</v>
      </c>
      <c r="L95" s="135">
        <v>0.02</v>
      </c>
      <c r="M95" s="133">
        <f t="shared" si="17"/>
        <v>0.36</v>
      </c>
      <c r="N95" s="133"/>
      <c r="O95" s="135" t="s">
        <v>405</v>
      </c>
    </row>
    <row r="96" spans="1:15" hidden="1">
      <c r="A96" s="135" t="s">
        <v>405</v>
      </c>
      <c r="B96" s="135" t="s">
        <v>480</v>
      </c>
      <c r="C96" s="135">
        <f t="shared" si="26"/>
        <v>1</v>
      </c>
      <c r="D96" s="135">
        <v>1</v>
      </c>
      <c r="E96" s="134">
        <f t="shared" si="16"/>
        <v>1</v>
      </c>
      <c r="F96" s="135" t="s">
        <v>181</v>
      </c>
      <c r="G96" s="135"/>
      <c r="H96" s="135" t="s">
        <v>629</v>
      </c>
      <c r="I96" s="135" t="s">
        <v>371</v>
      </c>
      <c r="J96" s="135">
        <v>2026</v>
      </c>
      <c r="K96" s="135">
        <v>27.41</v>
      </c>
      <c r="L96" s="135">
        <v>1.32</v>
      </c>
      <c r="M96" s="133">
        <f t="shared" si="17"/>
        <v>27.41</v>
      </c>
      <c r="N96" s="133"/>
      <c r="O96" s="135" t="s">
        <v>405</v>
      </c>
    </row>
    <row r="97" spans="1:15" hidden="1">
      <c r="A97" s="133" t="s">
        <v>406</v>
      </c>
      <c r="B97" s="133" t="s">
        <v>149</v>
      </c>
      <c r="C97" s="134">
        <v>2</v>
      </c>
      <c r="D97" s="134"/>
      <c r="E97" s="134">
        <f t="shared" si="16"/>
        <v>0</v>
      </c>
      <c r="F97" s="133" t="s">
        <v>149</v>
      </c>
      <c r="G97" s="133" t="s">
        <v>138</v>
      </c>
      <c r="H97" s="133"/>
      <c r="I97" s="133" t="s">
        <v>149</v>
      </c>
      <c r="J97" s="133">
        <v>2864</v>
      </c>
      <c r="K97" s="134">
        <v>71.27</v>
      </c>
      <c r="L97" s="134">
        <v>2.76</v>
      </c>
      <c r="M97" s="133">
        <f t="shared" si="17"/>
        <v>0</v>
      </c>
      <c r="N97" s="133"/>
      <c r="O97" s="133" t="s">
        <v>406</v>
      </c>
    </row>
    <row r="98" spans="1:15">
      <c r="A98" s="135" t="s">
        <v>406</v>
      </c>
      <c r="B98" s="135" t="s">
        <v>470</v>
      </c>
      <c r="C98" s="135">
        <f t="shared" ref="C98:C105" si="27">C97</f>
        <v>2</v>
      </c>
      <c r="D98" s="135">
        <v>2</v>
      </c>
      <c r="E98" s="134">
        <f t="shared" si="16"/>
        <v>4</v>
      </c>
      <c r="F98" s="135" t="s">
        <v>156</v>
      </c>
      <c r="G98" s="135"/>
      <c r="H98" s="135" t="s">
        <v>356</v>
      </c>
      <c r="I98" s="135" t="s">
        <v>457</v>
      </c>
      <c r="J98" s="135">
        <v>184</v>
      </c>
      <c r="K98" s="135">
        <v>0.96</v>
      </c>
      <c r="L98" s="135">
        <v>0.04</v>
      </c>
      <c r="M98" s="133">
        <f t="shared" si="17"/>
        <v>3.84</v>
      </c>
      <c r="N98" s="133"/>
      <c r="O98" s="135" t="s">
        <v>406</v>
      </c>
    </row>
    <row r="99" spans="1:15">
      <c r="A99" s="135" t="s">
        <v>406</v>
      </c>
      <c r="B99" s="135" t="s">
        <v>481</v>
      </c>
      <c r="C99" s="135">
        <f t="shared" si="27"/>
        <v>2</v>
      </c>
      <c r="D99" s="135">
        <v>2</v>
      </c>
      <c r="E99" s="134">
        <f t="shared" si="16"/>
        <v>4</v>
      </c>
      <c r="F99" s="135" t="s">
        <v>156</v>
      </c>
      <c r="G99" s="135"/>
      <c r="H99" s="135" t="s">
        <v>356</v>
      </c>
      <c r="I99" s="135" t="s">
        <v>482</v>
      </c>
      <c r="J99" s="135">
        <v>184</v>
      </c>
      <c r="K99" s="135">
        <v>0.74</v>
      </c>
      <c r="L99" s="135">
        <v>0.03</v>
      </c>
      <c r="M99" s="133">
        <f t="shared" si="17"/>
        <v>2.96</v>
      </c>
      <c r="N99" s="133"/>
      <c r="O99" s="135" t="s">
        <v>406</v>
      </c>
    </row>
    <row r="100" spans="1:15">
      <c r="A100" s="135" t="s">
        <v>406</v>
      </c>
      <c r="B100" s="135" t="s">
        <v>459</v>
      </c>
      <c r="C100" s="135">
        <f t="shared" si="27"/>
        <v>2</v>
      </c>
      <c r="D100" s="135">
        <v>1</v>
      </c>
      <c r="E100" s="134">
        <f t="shared" si="16"/>
        <v>2</v>
      </c>
      <c r="F100" s="135" t="s">
        <v>156</v>
      </c>
      <c r="G100" s="135"/>
      <c r="H100" s="135" t="s">
        <v>356</v>
      </c>
      <c r="I100" s="135" t="s">
        <v>460</v>
      </c>
      <c r="J100" s="135">
        <v>360</v>
      </c>
      <c r="K100" s="135">
        <v>4.8</v>
      </c>
      <c r="L100" s="135">
        <v>0.13</v>
      </c>
      <c r="M100" s="133">
        <f t="shared" si="17"/>
        <v>9.6</v>
      </c>
      <c r="N100" s="133"/>
      <c r="O100" s="135" t="s">
        <v>406</v>
      </c>
    </row>
    <row r="101" spans="1:15">
      <c r="A101" s="135" t="s">
        <v>406</v>
      </c>
      <c r="B101" s="135" t="s">
        <v>461</v>
      </c>
      <c r="C101" s="135">
        <f t="shared" si="27"/>
        <v>2</v>
      </c>
      <c r="D101" s="135">
        <v>2</v>
      </c>
      <c r="E101" s="134">
        <f t="shared" si="16"/>
        <v>4</v>
      </c>
      <c r="F101" s="135" t="s">
        <v>156</v>
      </c>
      <c r="G101" s="135"/>
      <c r="H101" s="135" t="s">
        <v>356</v>
      </c>
      <c r="I101" s="135" t="s">
        <v>462</v>
      </c>
      <c r="J101" s="135">
        <v>184</v>
      </c>
      <c r="K101" s="135">
        <v>1.07</v>
      </c>
      <c r="L101" s="135">
        <v>0.05</v>
      </c>
      <c r="M101" s="133">
        <f t="shared" si="17"/>
        <v>4.28</v>
      </c>
      <c r="N101" s="133"/>
      <c r="O101" s="135" t="s">
        <v>406</v>
      </c>
    </row>
    <row r="102" spans="1:15">
      <c r="A102" s="135" t="s">
        <v>406</v>
      </c>
      <c r="B102" s="135" t="s">
        <v>483</v>
      </c>
      <c r="C102" s="135">
        <f t="shared" si="27"/>
        <v>2</v>
      </c>
      <c r="D102" s="135">
        <v>2</v>
      </c>
      <c r="E102" s="134">
        <f t="shared" si="16"/>
        <v>4</v>
      </c>
      <c r="F102" s="135" t="s">
        <v>156</v>
      </c>
      <c r="G102" s="135"/>
      <c r="H102" s="135" t="s">
        <v>356</v>
      </c>
      <c r="I102" s="135" t="s">
        <v>462</v>
      </c>
      <c r="J102" s="135">
        <v>217</v>
      </c>
      <c r="K102" s="135">
        <v>1.07</v>
      </c>
      <c r="L102" s="135">
        <v>0.05</v>
      </c>
      <c r="M102" s="133">
        <f t="shared" si="17"/>
        <v>4.28</v>
      </c>
      <c r="N102" s="133"/>
      <c r="O102" s="135" t="s">
        <v>406</v>
      </c>
    </row>
    <row r="103" spans="1:15" hidden="1">
      <c r="A103" s="135" t="s">
        <v>406</v>
      </c>
      <c r="B103" s="135" t="s">
        <v>469</v>
      </c>
      <c r="C103" s="135">
        <f t="shared" si="27"/>
        <v>2</v>
      </c>
      <c r="D103" s="135">
        <v>1</v>
      </c>
      <c r="E103" s="134">
        <f t="shared" si="16"/>
        <v>2</v>
      </c>
      <c r="F103" s="135" t="s">
        <v>181</v>
      </c>
      <c r="G103" s="135"/>
      <c r="H103" s="135" t="s">
        <v>629</v>
      </c>
      <c r="I103" s="135" t="s">
        <v>370</v>
      </c>
      <c r="J103" s="135">
        <v>2850</v>
      </c>
      <c r="K103" s="135">
        <v>58.33</v>
      </c>
      <c r="L103" s="135">
        <v>2.25</v>
      </c>
      <c r="M103" s="133">
        <f t="shared" si="17"/>
        <v>116.66</v>
      </c>
      <c r="N103" s="133"/>
      <c r="O103" s="135" t="s">
        <v>406</v>
      </c>
    </row>
    <row r="104" spans="1:15">
      <c r="A104" s="135" t="s">
        <v>406</v>
      </c>
      <c r="B104" s="135" t="s">
        <v>465</v>
      </c>
      <c r="C104" s="135">
        <f t="shared" si="27"/>
        <v>2</v>
      </c>
      <c r="D104" s="135">
        <v>1</v>
      </c>
      <c r="E104" s="134">
        <f t="shared" si="16"/>
        <v>2</v>
      </c>
      <c r="F104" s="135" t="s">
        <v>156</v>
      </c>
      <c r="G104" s="135"/>
      <c r="H104" s="135" t="s">
        <v>356</v>
      </c>
      <c r="I104" s="135" t="s">
        <v>466</v>
      </c>
      <c r="J104" s="135">
        <v>80</v>
      </c>
      <c r="K104" s="135">
        <v>0.23</v>
      </c>
      <c r="L104" s="135">
        <v>0.01</v>
      </c>
      <c r="M104" s="133">
        <f t="shared" si="17"/>
        <v>0.46</v>
      </c>
      <c r="N104" s="133"/>
      <c r="O104" s="135" t="s">
        <v>406</v>
      </c>
    </row>
    <row r="105" spans="1:15">
      <c r="A105" s="135" t="s">
        <v>406</v>
      </c>
      <c r="B105" s="135" t="s">
        <v>467</v>
      </c>
      <c r="C105" s="135">
        <f t="shared" si="27"/>
        <v>2</v>
      </c>
      <c r="D105" s="135">
        <v>1</v>
      </c>
      <c r="E105" s="134">
        <f t="shared" si="16"/>
        <v>2</v>
      </c>
      <c r="F105" s="135" t="s">
        <v>156</v>
      </c>
      <c r="G105" s="135"/>
      <c r="H105" s="135" t="s">
        <v>356</v>
      </c>
      <c r="I105" s="135" t="s">
        <v>466</v>
      </c>
      <c r="J105" s="135">
        <v>80</v>
      </c>
      <c r="K105" s="135">
        <v>0.23</v>
      </c>
      <c r="L105" s="135">
        <v>0.01</v>
      </c>
      <c r="M105" s="133">
        <f t="shared" si="17"/>
        <v>0.46</v>
      </c>
      <c r="N105" s="133"/>
      <c r="O105" s="135" t="s">
        <v>406</v>
      </c>
    </row>
    <row r="106" spans="1:15" hidden="1">
      <c r="A106" s="133" t="s">
        <v>407</v>
      </c>
      <c r="B106" s="133" t="s">
        <v>149</v>
      </c>
      <c r="C106" s="134">
        <v>1</v>
      </c>
      <c r="D106" s="134"/>
      <c r="E106" s="134">
        <f t="shared" si="16"/>
        <v>0</v>
      </c>
      <c r="F106" s="133" t="s">
        <v>149</v>
      </c>
      <c r="G106" s="133" t="s">
        <v>138</v>
      </c>
      <c r="H106" s="133"/>
      <c r="I106" s="133" t="s">
        <v>149</v>
      </c>
      <c r="J106" s="133">
        <v>2664</v>
      </c>
      <c r="K106" s="134">
        <v>67.17</v>
      </c>
      <c r="L106" s="134">
        <v>2.6</v>
      </c>
      <c r="M106" s="133">
        <f t="shared" si="17"/>
        <v>0</v>
      </c>
      <c r="N106" s="133"/>
      <c r="O106" s="133" t="s">
        <v>407</v>
      </c>
    </row>
    <row r="107" spans="1:15">
      <c r="A107" s="135" t="s">
        <v>407</v>
      </c>
      <c r="B107" s="135" t="s">
        <v>470</v>
      </c>
      <c r="C107" s="135">
        <f t="shared" ref="C107:C114" si="28">C106</f>
        <v>1</v>
      </c>
      <c r="D107" s="135">
        <v>2</v>
      </c>
      <c r="E107" s="134">
        <f t="shared" si="16"/>
        <v>2</v>
      </c>
      <c r="F107" s="135" t="s">
        <v>156</v>
      </c>
      <c r="G107" s="135"/>
      <c r="H107" s="135" t="s">
        <v>356</v>
      </c>
      <c r="I107" s="135" t="s">
        <v>457</v>
      </c>
      <c r="J107" s="135">
        <v>184</v>
      </c>
      <c r="K107" s="135">
        <v>0.96</v>
      </c>
      <c r="L107" s="135">
        <v>0.04</v>
      </c>
      <c r="M107" s="133">
        <f t="shared" si="17"/>
        <v>1.92</v>
      </c>
      <c r="N107" s="133"/>
      <c r="O107" s="135" t="s">
        <v>407</v>
      </c>
    </row>
    <row r="108" spans="1:15">
      <c r="A108" s="135" t="s">
        <v>407</v>
      </c>
      <c r="B108" s="135" t="s">
        <v>481</v>
      </c>
      <c r="C108" s="135">
        <f t="shared" si="28"/>
        <v>1</v>
      </c>
      <c r="D108" s="135">
        <v>2</v>
      </c>
      <c r="E108" s="134">
        <f t="shared" si="16"/>
        <v>2</v>
      </c>
      <c r="F108" s="135" t="s">
        <v>156</v>
      </c>
      <c r="G108" s="135"/>
      <c r="H108" s="135" t="s">
        <v>356</v>
      </c>
      <c r="I108" s="135" t="s">
        <v>482</v>
      </c>
      <c r="J108" s="135">
        <v>184</v>
      </c>
      <c r="K108" s="135">
        <v>0.74</v>
      </c>
      <c r="L108" s="135">
        <v>0.03</v>
      </c>
      <c r="M108" s="133">
        <f t="shared" si="17"/>
        <v>1.48</v>
      </c>
      <c r="N108" s="133"/>
      <c r="O108" s="135" t="s">
        <v>407</v>
      </c>
    </row>
    <row r="109" spans="1:15">
      <c r="A109" s="135" t="s">
        <v>407</v>
      </c>
      <c r="B109" s="135" t="s">
        <v>459</v>
      </c>
      <c r="C109" s="135">
        <f t="shared" si="28"/>
        <v>1</v>
      </c>
      <c r="D109" s="135">
        <v>1</v>
      </c>
      <c r="E109" s="134">
        <f t="shared" si="16"/>
        <v>1</v>
      </c>
      <c r="F109" s="135" t="s">
        <v>156</v>
      </c>
      <c r="G109" s="135"/>
      <c r="H109" s="135" t="s">
        <v>356</v>
      </c>
      <c r="I109" s="135" t="s">
        <v>460</v>
      </c>
      <c r="J109" s="135">
        <v>360</v>
      </c>
      <c r="K109" s="135">
        <v>4.8</v>
      </c>
      <c r="L109" s="135">
        <v>0.13</v>
      </c>
      <c r="M109" s="133">
        <f t="shared" si="17"/>
        <v>4.8</v>
      </c>
      <c r="N109" s="133"/>
      <c r="O109" s="135" t="s">
        <v>407</v>
      </c>
    </row>
    <row r="110" spans="1:15">
      <c r="A110" s="135" t="s">
        <v>407</v>
      </c>
      <c r="B110" s="135" t="s">
        <v>461</v>
      </c>
      <c r="C110" s="135">
        <f t="shared" si="28"/>
        <v>1</v>
      </c>
      <c r="D110" s="135">
        <v>2</v>
      </c>
      <c r="E110" s="134">
        <f t="shared" si="16"/>
        <v>2</v>
      </c>
      <c r="F110" s="135" t="s">
        <v>156</v>
      </c>
      <c r="G110" s="135"/>
      <c r="H110" s="135" t="s">
        <v>356</v>
      </c>
      <c r="I110" s="135" t="s">
        <v>462</v>
      </c>
      <c r="J110" s="135">
        <v>184</v>
      </c>
      <c r="K110" s="135">
        <v>1.07</v>
      </c>
      <c r="L110" s="135">
        <v>0.05</v>
      </c>
      <c r="M110" s="133">
        <f t="shared" si="17"/>
        <v>2.14</v>
      </c>
      <c r="N110" s="133"/>
      <c r="O110" s="135" t="s">
        <v>407</v>
      </c>
    </row>
    <row r="111" spans="1:15">
      <c r="A111" s="135" t="s">
        <v>407</v>
      </c>
      <c r="B111" s="135" t="s">
        <v>483</v>
      </c>
      <c r="C111" s="135">
        <f t="shared" si="28"/>
        <v>1</v>
      </c>
      <c r="D111" s="135">
        <v>2</v>
      </c>
      <c r="E111" s="134">
        <f t="shared" si="16"/>
        <v>2</v>
      </c>
      <c r="F111" s="135" t="s">
        <v>156</v>
      </c>
      <c r="G111" s="135"/>
      <c r="H111" s="135" t="s">
        <v>356</v>
      </c>
      <c r="I111" s="135" t="s">
        <v>462</v>
      </c>
      <c r="J111" s="135">
        <v>217</v>
      </c>
      <c r="K111" s="135">
        <v>1.07</v>
      </c>
      <c r="L111" s="135">
        <v>0.05</v>
      </c>
      <c r="M111" s="133">
        <f t="shared" si="17"/>
        <v>2.14</v>
      </c>
      <c r="N111" s="133"/>
      <c r="O111" s="135" t="s">
        <v>407</v>
      </c>
    </row>
    <row r="112" spans="1:15" hidden="1">
      <c r="A112" s="135" t="s">
        <v>407</v>
      </c>
      <c r="B112" s="135" t="s">
        <v>464</v>
      </c>
      <c r="C112" s="135">
        <f t="shared" si="28"/>
        <v>1</v>
      </c>
      <c r="D112" s="135">
        <v>1</v>
      </c>
      <c r="E112" s="134">
        <f t="shared" si="16"/>
        <v>1</v>
      </c>
      <c r="F112" s="135" t="s">
        <v>181</v>
      </c>
      <c r="G112" s="135"/>
      <c r="H112" s="135" t="s">
        <v>629</v>
      </c>
      <c r="I112" s="135" t="s">
        <v>370</v>
      </c>
      <c r="J112" s="135">
        <v>2650</v>
      </c>
      <c r="K112" s="135">
        <v>54.23</v>
      </c>
      <c r="L112" s="135">
        <v>2.09</v>
      </c>
      <c r="M112" s="133">
        <f t="shared" si="17"/>
        <v>54.23</v>
      </c>
      <c r="N112" s="133"/>
      <c r="O112" s="135" t="s">
        <v>407</v>
      </c>
    </row>
    <row r="113" spans="1:15">
      <c r="A113" s="135" t="s">
        <v>407</v>
      </c>
      <c r="B113" s="135" t="s">
        <v>465</v>
      </c>
      <c r="C113" s="135">
        <f t="shared" si="28"/>
        <v>1</v>
      </c>
      <c r="D113" s="135">
        <v>1</v>
      </c>
      <c r="E113" s="134">
        <f t="shared" si="16"/>
        <v>1</v>
      </c>
      <c r="F113" s="135" t="s">
        <v>156</v>
      </c>
      <c r="G113" s="135"/>
      <c r="H113" s="135" t="s">
        <v>356</v>
      </c>
      <c r="I113" s="135" t="s">
        <v>466</v>
      </c>
      <c r="J113" s="135">
        <v>80</v>
      </c>
      <c r="K113" s="135">
        <v>0.23</v>
      </c>
      <c r="L113" s="135">
        <v>0.01</v>
      </c>
      <c r="M113" s="133">
        <f t="shared" si="17"/>
        <v>0.23</v>
      </c>
      <c r="N113" s="133"/>
      <c r="O113" s="135" t="s">
        <v>407</v>
      </c>
    </row>
    <row r="114" spans="1:15">
      <c r="A114" s="135" t="s">
        <v>407</v>
      </c>
      <c r="B114" s="135" t="s">
        <v>467</v>
      </c>
      <c r="C114" s="135">
        <f t="shared" si="28"/>
        <v>1</v>
      </c>
      <c r="D114" s="135">
        <v>1</v>
      </c>
      <c r="E114" s="134">
        <f t="shared" si="16"/>
        <v>1</v>
      </c>
      <c r="F114" s="135" t="s">
        <v>156</v>
      </c>
      <c r="G114" s="135"/>
      <c r="H114" s="135" t="s">
        <v>356</v>
      </c>
      <c r="I114" s="135" t="s">
        <v>466</v>
      </c>
      <c r="J114" s="135">
        <v>80</v>
      </c>
      <c r="K114" s="135">
        <v>0.23</v>
      </c>
      <c r="L114" s="135">
        <v>0.01</v>
      </c>
      <c r="M114" s="133">
        <f t="shared" si="17"/>
        <v>0.23</v>
      </c>
      <c r="N114" s="133"/>
      <c r="O114" s="135" t="s">
        <v>407</v>
      </c>
    </row>
    <row r="115" spans="1:15" hidden="1">
      <c r="A115" s="133" t="s">
        <v>408</v>
      </c>
      <c r="B115" s="133" t="s">
        <v>149</v>
      </c>
      <c r="C115" s="134">
        <v>1</v>
      </c>
      <c r="D115" s="134"/>
      <c r="E115" s="134">
        <f t="shared" si="16"/>
        <v>0</v>
      </c>
      <c r="F115" s="133" t="s">
        <v>149</v>
      </c>
      <c r="G115" s="133" t="s">
        <v>138</v>
      </c>
      <c r="H115" s="133"/>
      <c r="I115" s="133" t="s">
        <v>149</v>
      </c>
      <c r="J115" s="133">
        <v>2864</v>
      </c>
      <c r="K115" s="134">
        <v>68.47</v>
      </c>
      <c r="L115" s="134">
        <v>2.63</v>
      </c>
      <c r="M115" s="133">
        <f t="shared" si="17"/>
        <v>0</v>
      </c>
      <c r="N115" s="133"/>
      <c r="O115" s="133" t="s">
        <v>408</v>
      </c>
    </row>
    <row r="116" spans="1:15">
      <c r="A116" s="135" t="s">
        <v>408</v>
      </c>
      <c r="B116" s="135" t="s">
        <v>470</v>
      </c>
      <c r="C116" s="135">
        <f t="shared" ref="C116:C122" si="29">C115</f>
        <v>1</v>
      </c>
      <c r="D116" s="135">
        <v>2</v>
      </c>
      <c r="E116" s="134">
        <f t="shared" si="16"/>
        <v>2</v>
      </c>
      <c r="F116" s="135" t="s">
        <v>156</v>
      </c>
      <c r="G116" s="135"/>
      <c r="H116" s="135" t="s">
        <v>356</v>
      </c>
      <c r="I116" s="135" t="s">
        <v>457</v>
      </c>
      <c r="J116" s="135">
        <v>184</v>
      </c>
      <c r="K116" s="135">
        <v>0.96</v>
      </c>
      <c r="L116" s="135">
        <v>0.04</v>
      </c>
      <c r="M116" s="133">
        <f t="shared" si="17"/>
        <v>1.92</v>
      </c>
      <c r="N116" s="133"/>
      <c r="O116" s="135" t="s">
        <v>408</v>
      </c>
    </row>
    <row r="117" spans="1:15">
      <c r="A117" s="135" t="s">
        <v>408</v>
      </c>
      <c r="B117" s="135" t="s">
        <v>459</v>
      </c>
      <c r="C117" s="135">
        <f t="shared" si="29"/>
        <v>1</v>
      </c>
      <c r="D117" s="135">
        <v>1</v>
      </c>
      <c r="E117" s="134">
        <f t="shared" si="16"/>
        <v>1</v>
      </c>
      <c r="F117" s="135" t="s">
        <v>156</v>
      </c>
      <c r="G117" s="135"/>
      <c r="H117" s="135" t="s">
        <v>356</v>
      </c>
      <c r="I117" s="135" t="s">
        <v>460</v>
      </c>
      <c r="J117" s="135">
        <v>360</v>
      </c>
      <c r="K117" s="135">
        <v>4.8</v>
      </c>
      <c r="L117" s="135">
        <v>0.13</v>
      </c>
      <c r="M117" s="133">
        <f t="shared" si="17"/>
        <v>4.8</v>
      </c>
      <c r="N117" s="133"/>
      <c r="O117" s="135" t="s">
        <v>408</v>
      </c>
    </row>
    <row r="118" spans="1:15">
      <c r="A118" s="135" t="s">
        <v>408</v>
      </c>
      <c r="B118" s="135" t="s">
        <v>461</v>
      </c>
      <c r="C118" s="135">
        <f t="shared" si="29"/>
        <v>1</v>
      </c>
      <c r="D118" s="135">
        <v>2</v>
      </c>
      <c r="E118" s="134">
        <f t="shared" si="16"/>
        <v>2</v>
      </c>
      <c r="F118" s="135" t="s">
        <v>156</v>
      </c>
      <c r="G118" s="135"/>
      <c r="H118" s="135" t="s">
        <v>356</v>
      </c>
      <c r="I118" s="135" t="s">
        <v>462</v>
      </c>
      <c r="J118" s="135">
        <v>184</v>
      </c>
      <c r="K118" s="135">
        <v>1.07</v>
      </c>
      <c r="L118" s="135">
        <v>0.05</v>
      </c>
      <c r="M118" s="133">
        <f t="shared" si="17"/>
        <v>2.14</v>
      </c>
      <c r="N118" s="133"/>
      <c r="O118" s="135" t="s">
        <v>408</v>
      </c>
    </row>
    <row r="119" spans="1:15" hidden="1">
      <c r="A119" s="135" t="s">
        <v>408</v>
      </c>
      <c r="B119" s="135" t="s">
        <v>469</v>
      </c>
      <c r="C119" s="135">
        <f t="shared" si="29"/>
        <v>1</v>
      </c>
      <c r="D119" s="135">
        <v>1</v>
      </c>
      <c r="E119" s="134">
        <f t="shared" si="16"/>
        <v>1</v>
      </c>
      <c r="F119" s="135" t="s">
        <v>181</v>
      </c>
      <c r="G119" s="135"/>
      <c r="H119" s="135" t="s">
        <v>629</v>
      </c>
      <c r="I119" s="135" t="s">
        <v>370</v>
      </c>
      <c r="J119" s="135">
        <v>2850</v>
      </c>
      <c r="K119" s="135">
        <v>58.33</v>
      </c>
      <c r="L119" s="135">
        <v>2.25</v>
      </c>
      <c r="M119" s="133">
        <f t="shared" si="17"/>
        <v>58.33</v>
      </c>
      <c r="N119" s="133"/>
      <c r="O119" s="135" t="s">
        <v>408</v>
      </c>
    </row>
    <row r="120" spans="1:15">
      <c r="A120" s="135" t="s">
        <v>408</v>
      </c>
      <c r="B120" s="135" t="s">
        <v>484</v>
      </c>
      <c r="C120" s="135">
        <f t="shared" si="29"/>
        <v>1</v>
      </c>
      <c r="D120" s="135">
        <v>2</v>
      </c>
      <c r="E120" s="134">
        <f t="shared" si="16"/>
        <v>2</v>
      </c>
      <c r="F120" s="135" t="s">
        <v>156</v>
      </c>
      <c r="G120" s="135"/>
      <c r="H120" s="135" t="s">
        <v>356</v>
      </c>
      <c r="I120" s="135" t="s">
        <v>485</v>
      </c>
      <c r="J120" s="135">
        <v>182</v>
      </c>
      <c r="K120" s="135">
        <v>0.41</v>
      </c>
      <c r="L120" s="135">
        <v>0.02</v>
      </c>
      <c r="M120" s="133">
        <f t="shared" si="17"/>
        <v>0.82</v>
      </c>
      <c r="N120" s="133"/>
      <c r="O120" s="135" t="s">
        <v>408</v>
      </c>
    </row>
    <row r="121" spans="1:15">
      <c r="A121" s="135" t="s">
        <v>408</v>
      </c>
      <c r="B121" s="135" t="s">
        <v>465</v>
      </c>
      <c r="C121" s="135">
        <f t="shared" si="29"/>
        <v>1</v>
      </c>
      <c r="D121" s="135">
        <v>1</v>
      </c>
      <c r="E121" s="134">
        <f t="shared" si="16"/>
        <v>1</v>
      </c>
      <c r="F121" s="135" t="s">
        <v>156</v>
      </c>
      <c r="G121" s="135"/>
      <c r="H121" s="135" t="s">
        <v>356</v>
      </c>
      <c r="I121" s="135" t="s">
        <v>466</v>
      </c>
      <c r="J121" s="135">
        <v>80</v>
      </c>
      <c r="K121" s="135">
        <v>0.23</v>
      </c>
      <c r="L121" s="135">
        <v>0.01</v>
      </c>
      <c r="M121" s="133">
        <f t="shared" si="17"/>
        <v>0.23</v>
      </c>
      <c r="N121" s="133"/>
      <c r="O121" s="135" t="s">
        <v>408</v>
      </c>
    </row>
    <row r="122" spans="1:15">
      <c r="A122" s="135" t="s">
        <v>408</v>
      </c>
      <c r="B122" s="135" t="s">
        <v>467</v>
      </c>
      <c r="C122" s="135">
        <f t="shared" si="29"/>
        <v>1</v>
      </c>
      <c r="D122" s="135">
        <v>1</v>
      </c>
      <c r="E122" s="134">
        <f t="shared" si="16"/>
        <v>1</v>
      </c>
      <c r="F122" s="135" t="s">
        <v>156</v>
      </c>
      <c r="G122" s="135"/>
      <c r="H122" s="135" t="s">
        <v>356</v>
      </c>
      <c r="I122" s="135" t="s">
        <v>466</v>
      </c>
      <c r="J122" s="135">
        <v>80</v>
      </c>
      <c r="K122" s="135">
        <v>0.23</v>
      </c>
      <c r="L122" s="135">
        <v>0.01</v>
      </c>
      <c r="M122" s="133">
        <f t="shared" si="17"/>
        <v>0.23</v>
      </c>
      <c r="N122" s="133"/>
      <c r="O122" s="135" t="s">
        <v>408</v>
      </c>
    </row>
    <row r="123" spans="1:15" hidden="1">
      <c r="A123" s="133" t="s">
        <v>409</v>
      </c>
      <c r="B123" s="133" t="s">
        <v>149</v>
      </c>
      <c r="C123" s="134">
        <v>1</v>
      </c>
      <c r="D123" s="134"/>
      <c r="E123" s="134">
        <f t="shared" si="16"/>
        <v>0</v>
      </c>
      <c r="F123" s="133" t="s">
        <v>149</v>
      </c>
      <c r="G123" s="133" t="s">
        <v>138</v>
      </c>
      <c r="H123" s="133"/>
      <c r="I123" s="133" t="s">
        <v>149</v>
      </c>
      <c r="J123" s="133">
        <v>2864</v>
      </c>
      <c r="K123" s="134">
        <v>68.47</v>
      </c>
      <c r="L123" s="134">
        <v>2.63</v>
      </c>
      <c r="M123" s="133">
        <f t="shared" si="17"/>
        <v>0</v>
      </c>
      <c r="N123" s="133"/>
      <c r="O123" s="133" t="s">
        <v>409</v>
      </c>
    </row>
    <row r="124" spans="1:15">
      <c r="A124" s="135" t="s">
        <v>409</v>
      </c>
      <c r="B124" s="135" t="s">
        <v>470</v>
      </c>
      <c r="C124" s="135">
        <f t="shared" ref="C124:C130" si="30">C123</f>
        <v>1</v>
      </c>
      <c r="D124" s="135">
        <v>2</v>
      </c>
      <c r="E124" s="134">
        <f t="shared" si="16"/>
        <v>2</v>
      </c>
      <c r="F124" s="135" t="s">
        <v>156</v>
      </c>
      <c r="G124" s="135"/>
      <c r="H124" s="135" t="s">
        <v>356</v>
      </c>
      <c r="I124" s="135" t="s">
        <v>457</v>
      </c>
      <c r="J124" s="135">
        <v>184</v>
      </c>
      <c r="K124" s="135">
        <v>0.96</v>
      </c>
      <c r="L124" s="135">
        <v>0.04</v>
      </c>
      <c r="M124" s="133">
        <f t="shared" si="17"/>
        <v>1.92</v>
      </c>
      <c r="N124" s="133"/>
      <c r="O124" s="135" t="s">
        <v>409</v>
      </c>
    </row>
    <row r="125" spans="1:15">
      <c r="A125" s="135" t="s">
        <v>409</v>
      </c>
      <c r="B125" s="135" t="s">
        <v>459</v>
      </c>
      <c r="C125" s="135">
        <f t="shared" si="30"/>
        <v>1</v>
      </c>
      <c r="D125" s="135">
        <v>1</v>
      </c>
      <c r="E125" s="134">
        <f t="shared" si="16"/>
        <v>1</v>
      </c>
      <c r="F125" s="135" t="s">
        <v>156</v>
      </c>
      <c r="G125" s="135"/>
      <c r="H125" s="135" t="s">
        <v>356</v>
      </c>
      <c r="I125" s="135" t="s">
        <v>460</v>
      </c>
      <c r="J125" s="135">
        <v>360</v>
      </c>
      <c r="K125" s="135">
        <v>4.8</v>
      </c>
      <c r="L125" s="135">
        <v>0.13</v>
      </c>
      <c r="M125" s="133">
        <f t="shared" si="17"/>
        <v>4.8</v>
      </c>
      <c r="N125" s="133"/>
      <c r="O125" s="135" t="s">
        <v>409</v>
      </c>
    </row>
    <row r="126" spans="1:15">
      <c r="A126" s="135" t="s">
        <v>409</v>
      </c>
      <c r="B126" s="135" t="s">
        <v>461</v>
      </c>
      <c r="C126" s="135">
        <f t="shared" si="30"/>
        <v>1</v>
      </c>
      <c r="D126" s="135">
        <v>2</v>
      </c>
      <c r="E126" s="134">
        <f t="shared" si="16"/>
        <v>2</v>
      </c>
      <c r="F126" s="135" t="s">
        <v>156</v>
      </c>
      <c r="G126" s="135"/>
      <c r="H126" s="135" t="s">
        <v>356</v>
      </c>
      <c r="I126" s="135" t="s">
        <v>462</v>
      </c>
      <c r="J126" s="135">
        <v>184</v>
      </c>
      <c r="K126" s="135">
        <v>1.07</v>
      </c>
      <c r="L126" s="135">
        <v>0.05</v>
      </c>
      <c r="M126" s="133">
        <f t="shared" si="17"/>
        <v>2.14</v>
      </c>
      <c r="N126" s="133"/>
      <c r="O126" s="135" t="s">
        <v>409</v>
      </c>
    </row>
    <row r="127" spans="1:15" hidden="1">
      <c r="A127" s="135" t="s">
        <v>409</v>
      </c>
      <c r="B127" s="135" t="s">
        <v>469</v>
      </c>
      <c r="C127" s="135">
        <f t="shared" si="30"/>
        <v>1</v>
      </c>
      <c r="D127" s="135">
        <v>1</v>
      </c>
      <c r="E127" s="134">
        <f t="shared" si="16"/>
        <v>1</v>
      </c>
      <c r="F127" s="135" t="s">
        <v>181</v>
      </c>
      <c r="G127" s="135"/>
      <c r="H127" s="135" t="s">
        <v>629</v>
      </c>
      <c r="I127" s="135" t="s">
        <v>370</v>
      </c>
      <c r="J127" s="135">
        <v>2850</v>
      </c>
      <c r="K127" s="135">
        <v>58.33</v>
      </c>
      <c r="L127" s="135">
        <v>2.25</v>
      </c>
      <c r="M127" s="133">
        <f t="shared" si="17"/>
        <v>58.33</v>
      </c>
      <c r="N127" s="133"/>
      <c r="O127" s="135" t="s">
        <v>409</v>
      </c>
    </row>
    <row r="128" spans="1:15">
      <c r="A128" s="135" t="s">
        <v>409</v>
      </c>
      <c r="B128" s="135" t="s">
        <v>484</v>
      </c>
      <c r="C128" s="135">
        <f t="shared" si="30"/>
        <v>1</v>
      </c>
      <c r="D128" s="135">
        <v>2</v>
      </c>
      <c r="E128" s="134">
        <f t="shared" si="16"/>
        <v>2</v>
      </c>
      <c r="F128" s="135" t="s">
        <v>156</v>
      </c>
      <c r="G128" s="135"/>
      <c r="H128" s="135" t="s">
        <v>356</v>
      </c>
      <c r="I128" s="135" t="s">
        <v>485</v>
      </c>
      <c r="J128" s="135">
        <v>182</v>
      </c>
      <c r="K128" s="135">
        <v>0.41</v>
      </c>
      <c r="L128" s="135">
        <v>0.02</v>
      </c>
      <c r="M128" s="133">
        <f t="shared" si="17"/>
        <v>0.82</v>
      </c>
      <c r="N128" s="133"/>
      <c r="O128" s="135" t="s">
        <v>409</v>
      </c>
    </row>
    <row r="129" spans="1:15">
      <c r="A129" s="135" t="s">
        <v>409</v>
      </c>
      <c r="B129" s="135" t="s">
        <v>465</v>
      </c>
      <c r="C129" s="135">
        <f t="shared" si="30"/>
        <v>1</v>
      </c>
      <c r="D129" s="135">
        <v>1</v>
      </c>
      <c r="E129" s="134">
        <f t="shared" si="16"/>
        <v>1</v>
      </c>
      <c r="F129" s="135" t="s">
        <v>156</v>
      </c>
      <c r="G129" s="135"/>
      <c r="H129" s="135" t="s">
        <v>356</v>
      </c>
      <c r="I129" s="135" t="s">
        <v>466</v>
      </c>
      <c r="J129" s="135">
        <v>80</v>
      </c>
      <c r="K129" s="135">
        <v>0.23</v>
      </c>
      <c r="L129" s="135">
        <v>0.01</v>
      </c>
      <c r="M129" s="133">
        <f t="shared" si="17"/>
        <v>0.23</v>
      </c>
      <c r="N129" s="133"/>
      <c r="O129" s="135" t="s">
        <v>409</v>
      </c>
    </row>
    <row r="130" spans="1:15">
      <c r="A130" s="135" t="s">
        <v>409</v>
      </c>
      <c r="B130" s="135" t="s">
        <v>467</v>
      </c>
      <c r="C130" s="135">
        <f t="shared" si="30"/>
        <v>1</v>
      </c>
      <c r="D130" s="135">
        <v>1</v>
      </c>
      <c r="E130" s="134">
        <f t="shared" si="16"/>
        <v>1</v>
      </c>
      <c r="F130" s="135" t="s">
        <v>156</v>
      </c>
      <c r="G130" s="135"/>
      <c r="H130" s="135" t="s">
        <v>356</v>
      </c>
      <c r="I130" s="135" t="s">
        <v>466</v>
      </c>
      <c r="J130" s="135">
        <v>80</v>
      </c>
      <c r="K130" s="135">
        <v>0.23</v>
      </c>
      <c r="L130" s="135">
        <v>0.01</v>
      </c>
      <c r="M130" s="133">
        <f t="shared" si="17"/>
        <v>0.23</v>
      </c>
      <c r="N130" s="133"/>
      <c r="O130" s="135" t="s">
        <v>409</v>
      </c>
    </row>
    <row r="131" spans="1:15" hidden="1">
      <c r="A131" s="133" t="s">
        <v>410</v>
      </c>
      <c r="B131" s="133" t="s">
        <v>149</v>
      </c>
      <c r="C131" s="134">
        <v>2</v>
      </c>
      <c r="D131" s="134"/>
      <c r="E131" s="134">
        <f t="shared" si="16"/>
        <v>0</v>
      </c>
      <c r="F131" s="133" t="s">
        <v>149</v>
      </c>
      <c r="G131" s="133" t="s">
        <v>138</v>
      </c>
      <c r="H131" s="133"/>
      <c r="I131" s="133" t="s">
        <v>149</v>
      </c>
      <c r="J131" s="133">
        <v>2460</v>
      </c>
      <c r="K131" s="134">
        <v>54.61</v>
      </c>
      <c r="L131" s="134">
        <v>3.49</v>
      </c>
      <c r="M131" s="133">
        <f t="shared" si="17"/>
        <v>0</v>
      </c>
      <c r="N131" s="133"/>
      <c r="O131" s="133" t="s">
        <v>410</v>
      </c>
    </row>
    <row r="132" spans="1:15">
      <c r="A132" s="135" t="s">
        <v>410</v>
      </c>
      <c r="B132" s="135" t="s">
        <v>486</v>
      </c>
      <c r="C132" s="135">
        <f t="shared" ref="C132:C138" si="31">C131</f>
        <v>2</v>
      </c>
      <c r="D132" s="135">
        <v>10</v>
      </c>
      <c r="E132" s="134">
        <f t="shared" ref="E132:E195" si="32">C132*D132</f>
        <v>20</v>
      </c>
      <c r="F132" s="135" t="s">
        <v>156</v>
      </c>
      <c r="G132" s="135"/>
      <c r="H132" s="135" t="s">
        <v>356</v>
      </c>
      <c r="I132" s="135" t="s">
        <v>466</v>
      </c>
      <c r="J132" s="135">
        <v>130</v>
      </c>
      <c r="K132" s="135">
        <v>0.38</v>
      </c>
      <c r="L132" s="135">
        <v>0.02</v>
      </c>
      <c r="M132" s="133">
        <f t="shared" ref="M132:M195" si="33">E132*K132</f>
        <v>7.6</v>
      </c>
      <c r="N132" s="133"/>
      <c r="O132" s="135" t="s">
        <v>410</v>
      </c>
    </row>
    <row r="133" spans="1:15" hidden="1">
      <c r="A133" s="135" t="s">
        <v>410</v>
      </c>
      <c r="B133" s="135" t="s">
        <v>487</v>
      </c>
      <c r="C133" s="135">
        <f t="shared" si="31"/>
        <v>2</v>
      </c>
      <c r="D133" s="135">
        <v>1</v>
      </c>
      <c r="E133" s="134">
        <f t="shared" si="32"/>
        <v>2</v>
      </c>
      <c r="F133" s="135" t="s">
        <v>291</v>
      </c>
      <c r="G133" s="135"/>
      <c r="H133" s="135" t="s">
        <v>629</v>
      </c>
      <c r="I133" s="135" t="s">
        <v>372</v>
      </c>
      <c r="J133" s="135">
        <v>2268</v>
      </c>
      <c r="K133" s="135">
        <v>8.26</v>
      </c>
      <c r="L133" s="135">
        <v>0.54</v>
      </c>
      <c r="M133" s="133">
        <f t="shared" si="33"/>
        <v>16.52</v>
      </c>
      <c r="N133" s="133"/>
      <c r="O133" s="135" t="s">
        <v>410</v>
      </c>
    </row>
    <row r="134" spans="1:15" hidden="1">
      <c r="A134" s="135" t="s">
        <v>410</v>
      </c>
      <c r="B134" s="135" t="s">
        <v>488</v>
      </c>
      <c r="C134" s="135">
        <f t="shared" si="31"/>
        <v>2</v>
      </c>
      <c r="D134" s="135">
        <v>4</v>
      </c>
      <c r="E134" s="134">
        <f t="shared" si="32"/>
        <v>8</v>
      </c>
      <c r="F134" s="135" t="s">
        <v>291</v>
      </c>
      <c r="G134" s="135"/>
      <c r="H134" s="135" t="s">
        <v>629</v>
      </c>
      <c r="I134" s="135" t="s">
        <v>372</v>
      </c>
      <c r="J134" s="135">
        <v>876</v>
      </c>
      <c r="K134" s="135">
        <v>3.19</v>
      </c>
      <c r="L134" s="135">
        <v>0.21</v>
      </c>
      <c r="M134" s="133">
        <f t="shared" si="33"/>
        <v>25.52</v>
      </c>
      <c r="N134" s="133"/>
      <c r="O134" s="135" t="s">
        <v>410</v>
      </c>
    </row>
    <row r="135" spans="1:15" hidden="1">
      <c r="A135" s="135" t="s">
        <v>410</v>
      </c>
      <c r="B135" s="135" t="s">
        <v>489</v>
      </c>
      <c r="C135" s="135">
        <f t="shared" si="31"/>
        <v>2</v>
      </c>
      <c r="D135" s="135">
        <v>2</v>
      </c>
      <c r="E135" s="134">
        <f t="shared" si="32"/>
        <v>4</v>
      </c>
      <c r="F135" s="135" t="s">
        <v>291</v>
      </c>
      <c r="G135" s="135"/>
      <c r="H135" s="135" t="s">
        <v>629</v>
      </c>
      <c r="I135" s="135" t="s">
        <v>372</v>
      </c>
      <c r="J135" s="135">
        <v>810</v>
      </c>
      <c r="K135" s="135">
        <v>2.95</v>
      </c>
      <c r="L135" s="135">
        <v>0.19</v>
      </c>
      <c r="M135" s="133">
        <f t="shared" si="33"/>
        <v>11.8</v>
      </c>
      <c r="N135" s="133"/>
      <c r="O135" s="135" t="s">
        <v>410</v>
      </c>
    </row>
    <row r="136" spans="1:15" hidden="1">
      <c r="A136" s="135" t="s">
        <v>410</v>
      </c>
      <c r="B136" s="135" t="s">
        <v>490</v>
      </c>
      <c r="C136" s="135">
        <f t="shared" si="31"/>
        <v>2</v>
      </c>
      <c r="D136" s="135">
        <v>2</v>
      </c>
      <c r="E136" s="134">
        <f t="shared" si="32"/>
        <v>4</v>
      </c>
      <c r="F136" s="135" t="s">
        <v>291</v>
      </c>
      <c r="G136" s="135"/>
      <c r="H136" s="135" t="s">
        <v>629</v>
      </c>
      <c r="I136" s="135" t="s">
        <v>372</v>
      </c>
      <c r="J136" s="135">
        <v>809</v>
      </c>
      <c r="K136" s="135">
        <v>2.95</v>
      </c>
      <c r="L136" s="135">
        <v>0.19</v>
      </c>
      <c r="M136" s="133">
        <f t="shared" si="33"/>
        <v>11.8</v>
      </c>
      <c r="N136" s="133"/>
      <c r="O136" s="135" t="s">
        <v>410</v>
      </c>
    </row>
    <row r="137" spans="1:15" hidden="1">
      <c r="A137" s="135" t="s">
        <v>410</v>
      </c>
      <c r="B137" s="135" t="s">
        <v>491</v>
      </c>
      <c r="C137" s="135">
        <f t="shared" si="31"/>
        <v>2</v>
      </c>
      <c r="D137" s="135">
        <v>2</v>
      </c>
      <c r="E137" s="134">
        <f t="shared" si="32"/>
        <v>4</v>
      </c>
      <c r="F137" s="135" t="s">
        <v>291</v>
      </c>
      <c r="G137" s="135"/>
      <c r="H137" s="135" t="s">
        <v>629</v>
      </c>
      <c r="I137" s="135" t="s">
        <v>372</v>
      </c>
      <c r="J137" s="135">
        <v>2268</v>
      </c>
      <c r="K137" s="135">
        <v>8.26</v>
      </c>
      <c r="L137" s="135">
        <v>0.54</v>
      </c>
      <c r="M137" s="133">
        <f t="shared" si="33"/>
        <v>33.04</v>
      </c>
      <c r="N137" s="133"/>
      <c r="O137" s="135" t="s">
        <v>410</v>
      </c>
    </row>
    <row r="138" spans="1:15">
      <c r="A138" s="135" t="s">
        <v>410</v>
      </c>
      <c r="B138" s="135" t="s">
        <v>492</v>
      </c>
      <c r="C138" s="135">
        <f t="shared" si="31"/>
        <v>2</v>
      </c>
      <c r="D138" s="135">
        <v>10</v>
      </c>
      <c r="E138" s="134">
        <f t="shared" si="32"/>
        <v>20</v>
      </c>
      <c r="F138" s="135" t="s">
        <v>156</v>
      </c>
      <c r="G138" s="135"/>
      <c r="H138" s="135" t="s">
        <v>356</v>
      </c>
      <c r="I138" s="135" t="s">
        <v>493</v>
      </c>
      <c r="J138" s="135">
        <v>80</v>
      </c>
      <c r="K138" s="135">
        <v>0.15</v>
      </c>
      <c r="L138" s="135">
        <v>0.01</v>
      </c>
      <c r="M138" s="133">
        <f t="shared" si="33"/>
        <v>3</v>
      </c>
      <c r="N138" s="133"/>
      <c r="O138" s="135" t="s">
        <v>410</v>
      </c>
    </row>
    <row r="139" spans="1:15" hidden="1">
      <c r="A139" s="133" t="s">
        <v>411</v>
      </c>
      <c r="B139" s="133" t="s">
        <v>149</v>
      </c>
      <c r="C139" s="134">
        <v>1</v>
      </c>
      <c r="D139" s="134"/>
      <c r="E139" s="134">
        <f t="shared" si="32"/>
        <v>0</v>
      </c>
      <c r="F139" s="133" t="s">
        <v>149</v>
      </c>
      <c r="G139" s="133" t="s">
        <v>138</v>
      </c>
      <c r="H139" s="133"/>
      <c r="I139" s="133" t="s">
        <v>149</v>
      </c>
      <c r="J139" s="133">
        <v>2460</v>
      </c>
      <c r="K139" s="134">
        <v>73.42</v>
      </c>
      <c r="L139" s="134">
        <v>4.7</v>
      </c>
      <c r="M139" s="133">
        <f t="shared" si="33"/>
        <v>0</v>
      </c>
      <c r="N139" s="133"/>
      <c r="O139" s="133" t="s">
        <v>411</v>
      </c>
    </row>
    <row r="140" spans="1:15">
      <c r="A140" s="135" t="s">
        <v>411</v>
      </c>
      <c r="B140" s="135" t="s">
        <v>486</v>
      </c>
      <c r="C140" s="135">
        <f t="shared" ref="C140:C145" si="34">C139</f>
        <v>1</v>
      </c>
      <c r="D140" s="135">
        <v>12</v>
      </c>
      <c r="E140" s="134">
        <f t="shared" si="32"/>
        <v>12</v>
      </c>
      <c r="F140" s="135" t="s">
        <v>156</v>
      </c>
      <c r="G140" s="135"/>
      <c r="H140" s="135" t="s">
        <v>356</v>
      </c>
      <c r="I140" s="135" t="s">
        <v>466</v>
      </c>
      <c r="J140" s="135">
        <v>130</v>
      </c>
      <c r="K140" s="135">
        <v>0.38</v>
      </c>
      <c r="L140" s="135">
        <v>0.02</v>
      </c>
      <c r="M140" s="133">
        <f t="shared" si="33"/>
        <v>4.5600000000000005</v>
      </c>
      <c r="N140" s="133"/>
      <c r="O140" s="135" t="s">
        <v>411</v>
      </c>
    </row>
    <row r="141" spans="1:15" hidden="1">
      <c r="A141" s="135" t="s">
        <v>411</v>
      </c>
      <c r="B141" s="135" t="s">
        <v>487</v>
      </c>
      <c r="C141" s="135">
        <f t="shared" si="34"/>
        <v>1</v>
      </c>
      <c r="D141" s="135">
        <v>1</v>
      </c>
      <c r="E141" s="134">
        <f t="shared" si="32"/>
        <v>1</v>
      </c>
      <c r="F141" s="135" t="s">
        <v>291</v>
      </c>
      <c r="G141" s="135"/>
      <c r="H141" s="135" t="s">
        <v>629</v>
      </c>
      <c r="I141" s="135" t="s">
        <v>372</v>
      </c>
      <c r="J141" s="135">
        <v>2268</v>
      </c>
      <c r="K141" s="135">
        <v>8.26</v>
      </c>
      <c r="L141" s="135">
        <v>0.54</v>
      </c>
      <c r="M141" s="133">
        <f t="shared" si="33"/>
        <v>8.26</v>
      </c>
      <c r="N141" s="133"/>
      <c r="O141" s="135" t="s">
        <v>411</v>
      </c>
    </row>
    <row r="142" spans="1:15" hidden="1">
      <c r="A142" s="135" t="s">
        <v>411</v>
      </c>
      <c r="B142" s="135" t="s">
        <v>494</v>
      </c>
      <c r="C142" s="135">
        <f t="shared" si="34"/>
        <v>1</v>
      </c>
      <c r="D142" s="135">
        <v>6</v>
      </c>
      <c r="E142" s="134">
        <f t="shared" si="32"/>
        <v>6</v>
      </c>
      <c r="F142" s="135" t="s">
        <v>291</v>
      </c>
      <c r="G142" s="135"/>
      <c r="H142" s="135" t="s">
        <v>629</v>
      </c>
      <c r="I142" s="135" t="s">
        <v>372</v>
      </c>
      <c r="J142" s="135">
        <v>961</v>
      </c>
      <c r="K142" s="135">
        <v>3.5</v>
      </c>
      <c r="L142" s="135">
        <v>0.23</v>
      </c>
      <c r="M142" s="133">
        <f t="shared" si="33"/>
        <v>21</v>
      </c>
      <c r="N142" s="133"/>
      <c r="O142" s="135" t="s">
        <v>411</v>
      </c>
    </row>
    <row r="143" spans="1:15" hidden="1">
      <c r="A143" s="135" t="s">
        <v>411</v>
      </c>
      <c r="B143" s="135" t="s">
        <v>491</v>
      </c>
      <c r="C143" s="135">
        <f t="shared" si="34"/>
        <v>1</v>
      </c>
      <c r="D143" s="135">
        <v>3</v>
      </c>
      <c r="E143" s="134">
        <f t="shared" si="32"/>
        <v>3</v>
      </c>
      <c r="F143" s="135" t="s">
        <v>291</v>
      </c>
      <c r="G143" s="135"/>
      <c r="H143" s="135" t="s">
        <v>629</v>
      </c>
      <c r="I143" s="135" t="s">
        <v>372</v>
      </c>
      <c r="J143" s="135">
        <v>2268</v>
      </c>
      <c r="K143" s="135">
        <v>8.26</v>
      </c>
      <c r="L143" s="135">
        <v>0.54</v>
      </c>
      <c r="M143" s="133">
        <f t="shared" si="33"/>
        <v>24.78</v>
      </c>
      <c r="N143" s="133"/>
      <c r="O143" s="135" t="s">
        <v>411</v>
      </c>
    </row>
    <row r="144" spans="1:15" hidden="1">
      <c r="A144" s="135" t="s">
        <v>411</v>
      </c>
      <c r="B144" s="135" t="s">
        <v>495</v>
      </c>
      <c r="C144" s="135">
        <f t="shared" si="34"/>
        <v>1</v>
      </c>
      <c r="D144" s="135">
        <v>4</v>
      </c>
      <c r="E144" s="134">
        <f t="shared" si="32"/>
        <v>4</v>
      </c>
      <c r="F144" s="135" t="s">
        <v>291</v>
      </c>
      <c r="G144" s="135"/>
      <c r="H144" s="135" t="s">
        <v>629</v>
      </c>
      <c r="I144" s="135" t="s">
        <v>372</v>
      </c>
      <c r="J144" s="135">
        <v>895</v>
      </c>
      <c r="K144" s="135">
        <v>3.26</v>
      </c>
      <c r="L144" s="135">
        <v>0.21</v>
      </c>
      <c r="M144" s="133">
        <f t="shared" si="33"/>
        <v>13.04</v>
      </c>
      <c r="N144" s="133"/>
      <c r="O144" s="135" t="s">
        <v>411</v>
      </c>
    </row>
    <row r="145" spans="1:15">
      <c r="A145" s="135" t="s">
        <v>411</v>
      </c>
      <c r="B145" s="135" t="s">
        <v>492</v>
      </c>
      <c r="C145" s="135">
        <f t="shared" si="34"/>
        <v>1</v>
      </c>
      <c r="D145" s="135">
        <v>12</v>
      </c>
      <c r="E145" s="134">
        <f t="shared" si="32"/>
        <v>12</v>
      </c>
      <c r="F145" s="135" t="s">
        <v>156</v>
      </c>
      <c r="G145" s="135"/>
      <c r="H145" s="135" t="s">
        <v>356</v>
      </c>
      <c r="I145" s="135" t="s">
        <v>493</v>
      </c>
      <c r="J145" s="135">
        <v>80</v>
      </c>
      <c r="K145" s="135">
        <v>0.15</v>
      </c>
      <c r="L145" s="135">
        <v>0.01</v>
      </c>
      <c r="M145" s="133">
        <f t="shared" si="33"/>
        <v>1.7999999999999998</v>
      </c>
      <c r="N145" s="133"/>
      <c r="O145" s="135" t="s">
        <v>411</v>
      </c>
    </row>
    <row r="146" spans="1:15" hidden="1">
      <c r="A146" s="133" t="s">
        <v>412</v>
      </c>
      <c r="B146" s="133" t="s">
        <v>149</v>
      </c>
      <c r="C146" s="134">
        <v>1</v>
      </c>
      <c r="D146" s="134"/>
      <c r="E146" s="134">
        <f t="shared" si="32"/>
        <v>0</v>
      </c>
      <c r="F146" s="133" t="s">
        <v>149</v>
      </c>
      <c r="G146" s="133" t="s">
        <v>138</v>
      </c>
      <c r="H146" s="133"/>
      <c r="I146" s="133" t="s">
        <v>149</v>
      </c>
      <c r="J146" s="133">
        <v>2460</v>
      </c>
      <c r="K146" s="134">
        <v>52.17</v>
      </c>
      <c r="L146" s="134">
        <v>3.33</v>
      </c>
      <c r="M146" s="133">
        <f t="shared" si="33"/>
        <v>0</v>
      </c>
      <c r="N146" s="133"/>
      <c r="O146" s="133" t="s">
        <v>412</v>
      </c>
    </row>
    <row r="147" spans="1:15">
      <c r="A147" s="135" t="s">
        <v>412</v>
      </c>
      <c r="B147" s="135" t="s">
        <v>486</v>
      </c>
      <c r="C147" s="135">
        <f t="shared" ref="C147:C153" si="35">C146</f>
        <v>1</v>
      </c>
      <c r="D147" s="135">
        <v>10</v>
      </c>
      <c r="E147" s="134">
        <f t="shared" si="32"/>
        <v>10</v>
      </c>
      <c r="F147" s="135" t="s">
        <v>156</v>
      </c>
      <c r="G147" s="135"/>
      <c r="H147" s="135" t="s">
        <v>356</v>
      </c>
      <c r="I147" s="135" t="s">
        <v>466</v>
      </c>
      <c r="J147" s="135">
        <v>130</v>
      </c>
      <c r="K147" s="135">
        <v>0.38</v>
      </c>
      <c r="L147" s="135">
        <v>0.02</v>
      </c>
      <c r="M147" s="133">
        <f t="shared" si="33"/>
        <v>3.8</v>
      </c>
      <c r="N147" s="133"/>
      <c r="O147" s="135" t="s">
        <v>412</v>
      </c>
    </row>
    <row r="148" spans="1:15" hidden="1">
      <c r="A148" s="135" t="s">
        <v>412</v>
      </c>
      <c r="B148" s="135" t="s">
        <v>487</v>
      </c>
      <c r="C148" s="135">
        <f t="shared" si="35"/>
        <v>1</v>
      </c>
      <c r="D148" s="135">
        <v>1</v>
      </c>
      <c r="E148" s="134">
        <f t="shared" si="32"/>
        <v>1</v>
      </c>
      <c r="F148" s="135" t="s">
        <v>291</v>
      </c>
      <c r="G148" s="135"/>
      <c r="H148" s="135" t="s">
        <v>629</v>
      </c>
      <c r="I148" s="135" t="s">
        <v>372</v>
      </c>
      <c r="J148" s="135">
        <v>2268</v>
      </c>
      <c r="K148" s="135">
        <v>8.26</v>
      </c>
      <c r="L148" s="135">
        <v>0.54</v>
      </c>
      <c r="M148" s="133">
        <f t="shared" si="33"/>
        <v>8.26</v>
      </c>
      <c r="N148" s="133"/>
      <c r="O148" s="135" t="s">
        <v>412</v>
      </c>
    </row>
    <row r="149" spans="1:15" hidden="1">
      <c r="A149" s="135" t="s">
        <v>412</v>
      </c>
      <c r="B149" s="135" t="s">
        <v>496</v>
      </c>
      <c r="C149" s="135">
        <f t="shared" si="35"/>
        <v>1</v>
      </c>
      <c r="D149" s="135">
        <v>4</v>
      </c>
      <c r="E149" s="134">
        <f t="shared" si="32"/>
        <v>4</v>
      </c>
      <c r="F149" s="135" t="s">
        <v>291</v>
      </c>
      <c r="G149" s="135"/>
      <c r="H149" s="135" t="s">
        <v>629</v>
      </c>
      <c r="I149" s="135" t="s">
        <v>372</v>
      </c>
      <c r="J149" s="135">
        <v>853</v>
      </c>
      <c r="K149" s="135">
        <v>3.11</v>
      </c>
      <c r="L149" s="135">
        <v>0.2</v>
      </c>
      <c r="M149" s="133">
        <f t="shared" si="33"/>
        <v>12.44</v>
      </c>
      <c r="N149" s="133"/>
      <c r="O149" s="135" t="s">
        <v>412</v>
      </c>
    </row>
    <row r="150" spans="1:15" hidden="1">
      <c r="A150" s="135" t="s">
        <v>412</v>
      </c>
      <c r="B150" s="135" t="s">
        <v>497</v>
      </c>
      <c r="C150" s="135">
        <f t="shared" si="35"/>
        <v>1</v>
      </c>
      <c r="D150" s="135">
        <v>2</v>
      </c>
      <c r="E150" s="134">
        <f t="shared" si="32"/>
        <v>2</v>
      </c>
      <c r="F150" s="135" t="s">
        <v>291</v>
      </c>
      <c r="G150" s="135"/>
      <c r="H150" s="135" t="s">
        <v>629</v>
      </c>
      <c r="I150" s="135" t="s">
        <v>372</v>
      </c>
      <c r="J150" s="135">
        <v>690</v>
      </c>
      <c r="K150" s="135">
        <v>2.5099999999999998</v>
      </c>
      <c r="L150" s="135">
        <v>0.16</v>
      </c>
      <c r="M150" s="133">
        <f t="shared" si="33"/>
        <v>5.0199999999999996</v>
      </c>
      <c r="N150" s="133"/>
      <c r="O150" s="135" t="s">
        <v>412</v>
      </c>
    </row>
    <row r="151" spans="1:15" hidden="1">
      <c r="A151" s="135" t="s">
        <v>412</v>
      </c>
      <c r="B151" s="135" t="s">
        <v>491</v>
      </c>
      <c r="C151" s="135">
        <f t="shared" si="35"/>
        <v>1</v>
      </c>
      <c r="D151" s="135">
        <v>2</v>
      </c>
      <c r="E151" s="134">
        <f t="shared" si="32"/>
        <v>2</v>
      </c>
      <c r="F151" s="135" t="s">
        <v>291</v>
      </c>
      <c r="G151" s="135"/>
      <c r="H151" s="135" t="s">
        <v>629</v>
      </c>
      <c r="I151" s="135" t="s">
        <v>372</v>
      </c>
      <c r="J151" s="135">
        <v>2268</v>
      </c>
      <c r="K151" s="135">
        <v>8.26</v>
      </c>
      <c r="L151" s="135">
        <v>0.54</v>
      </c>
      <c r="M151" s="133">
        <f t="shared" si="33"/>
        <v>16.52</v>
      </c>
      <c r="N151" s="133"/>
      <c r="O151" s="135" t="s">
        <v>412</v>
      </c>
    </row>
    <row r="152" spans="1:15" hidden="1">
      <c r="A152" s="135" t="s">
        <v>412</v>
      </c>
      <c r="B152" s="135" t="s">
        <v>498</v>
      </c>
      <c r="C152" s="135">
        <f t="shared" si="35"/>
        <v>1</v>
      </c>
      <c r="D152" s="135">
        <v>2</v>
      </c>
      <c r="E152" s="134">
        <f t="shared" si="32"/>
        <v>2</v>
      </c>
      <c r="F152" s="135" t="s">
        <v>291</v>
      </c>
      <c r="G152" s="135"/>
      <c r="H152" s="135" t="s">
        <v>629</v>
      </c>
      <c r="I152" s="135" t="s">
        <v>372</v>
      </c>
      <c r="J152" s="135">
        <v>639</v>
      </c>
      <c r="K152" s="135">
        <v>2.33</v>
      </c>
      <c r="L152" s="135">
        <v>0.15</v>
      </c>
      <c r="M152" s="133">
        <f t="shared" si="33"/>
        <v>4.66</v>
      </c>
      <c r="N152" s="133"/>
      <c r="O152" s="135" t="s">
        <v>412</v>
      </c>
    </row>
    <row r="153" spans="1:15">
      <c r="A153" s="135" t="s">
        <v>412</v>
      </c>
      <c r="B153" s="135" t="s">
        <v>492</v>
      </c>
      <c r="C153" s="135">
        <f t="shared" si="35"/>
        <v>1</v>
      </c>
      <c r="D153" s="135">
        <v>10</v>
      </c>
      <c r="E153" s="134">
        <f t="shared" si="32"/>
        <v>10</v>
      </c>
      <c r="F153" s="135" t="s">
        <v>156</v>
      </c>
      <c r="G153" s="135"/>
      <c r="H153" s="135" t="s">
        <v>356</v>
      </c>
      <c r="I153" s="135" t="s">
        <v>493</v>
      </c>
      <c r="J153" s="135">
        <v>80</v>
      </c>
      <c r="K153" s="135">
        <v>0.15</v>
      </c>
      <c r="L153" s="135">
        <v>0.01</v>
      </c>
      <c r="M153" s="133">
        <f t="shared" si="33"/>
        <v>1.5</v>
      </c>
      <c r="N153" s="133"/>
      <c r="O153" s="135" t="s">
        <v>412</v>
      </c>
    </row>
    <row r="154" spans="1:15" hidden="1">
      <c r="A154" s="133" t="s">
        <v>413</v>
      </c>
      <c r="B154" s="133" t="s">
        <v>149</v>
      </c>
      <c r="C154" s="134">
        <v>1</v>
      </c>
      <c r="D154" s="134"/>
      <c r="E154" s="134">
        <f t="shared" si="32"/>
        <v>0</v>
      </c>
      <c r="F154" s="133" t="s">
        <v>149</v>
      </c>
      <c r="G154" s="133" t="s">
        <v>140</v>
      </c>
      <c r="H154" s="133"/>
      <c r="I154" s="133" t="s">
        <v>149</v>
      </c>
      <c r="J154" s="133">
        <v>2460</v>
      </c>
      <c r="K154" s="134">
        <v>36.46</v>
      </c>
      <c r="L154" s="134">
        <v>2.3199999999999998</v>
      </c>
      <c r="M154" s="133">
        <f t="shared" si="33"/>
        <v>0</v>
      </c>
      <c r="N154" s="133"/>
      <c r="O154" s="133" t="s">
        <v>413</v>
      </c>
    </row>
    <row r="155" spans="1:15">
      <c r="A155" s="135" t="s">
        <v>413</v>
      </c>
      <c r="B155" s="135" t="s">
        <v>486</v>
      </c>
      <c r="C155" s="135">
        <f t="shared" ref="C155:C161" si="36">C154</f>
        <v>1</v>
      </c>
      <c r="D155" s="135">
        <v>8</v>
      </c>
      <c r="E155" s="134">
        <f t="shared" si="32"/>
        <v>8</v>
      </c>
      <c r="F155" s="135" t="s">
        <v>156</v>
      </c>
      <c r="G155" s="135"/>
      <c r="H155" s="135" t="s">
        <v>356</v>
      </c>
      <c r="I155" s="135" t="s">
        <v>466</v>
      </c>
      <c r="J155" s="135">
        <v>130</v>
      </c>
      <c r="K155" s="135">
        <v>0.38</v>
      </c>
      <c r="L155" s="135">
        <v>0.02</v>
      </c>
      <c r="M155" s="133">
        <f t="shared" si="33"/>
        <v>3.04</v>
      </c>
      <c r="N155" s="133"/>
      <c r="O155" s="135" t="s">
        <v>413</v>
      </c>
    </row>
    <row r="156" spans="1:15" hidden="1">
      <c r="A156" s="135" t="s">
        <v>413</v>
      </c>
      <c r="B156" s="135" t="s">
        <v>487</v>
      </c>
      <c r="C156" s="135">
        <f t="shared" si="36"/>
        <v>1</v>
      </c>
      <c r="D156" s="135">
        <v>1</v>
      </c>
      <c r="E156" s="134">
        <f t="shared" si="32"/>
        <v>1</v>
      </c>
      <c r="F156" s="135" t="s">
        <v>291</v>
      </c>
      <c r="G156" s="135"/>
      <c r="H156" s="135" t="s">
        <v>629</v>
      </c>
      <c r="I156" s="135" t="s">
        <v>372</v>
      </c>
      <c r="J156" s="135">
        <v>2268</v>
      </c>
      <c r="K156" s="135">
        <v>8.26</v>
      </c>
      <c r="L156" s="135">
        <v>0.54</v>
      </c>
      <c r="M156" s="133">
        <f t="shared" si="33"/>
        <v>8.26</v>
      </c>
      <c r="N156" s="133"/>
      <c r="O156" s="135" t="s">
        <v>413</v>
      </c>
    </row>
    <row r="157" spans="1:15" hidden="1">
      <c r="A157" s="135" t="s">
        <v>413</v>
      </c>
      <c r="B157" s="135" t="s">
        <v>499</v>
      </c>
      <c r="C157" s="135">
        <f t="shared" si="36"/>
        <v>1</v>
      </c>
      <c r="D157" s="135">
        <v>2</v>
      </c>
      <c r="E157" s="134">
        <f t="shared" si="32"/>
        <v>2</v>
      </c>
      <c r="F157" s="135" t="s">
        <v>291</v>
      </c>
      <c r="G157" s="135"/>
      <c r="H157" s="135" t="s">
        <v>629</v>
      </c>
      <c r="I157" s="135" t="s">
        <v>372</v>
      </c>
      <c r="J157" s="135">
        <v>849</v>
      </c>
      <c r="K157" s="135">
        <v>3.09</v>
      </c>
      <c r="L157" s="135">
        <v>0.2</v>
      </c>
      <c r="M157" s="133">
        <f t="shared" si="33"/>
        <v>6.18</v>
      </c>
      <c r="N157" s="133"/>
      <c r="O157" s="135" t="s">
        <v>413</v>
      </c>
    </row>
    <row r="158" spans="1:15" hidden="1">
      <c r="A158" s="135" t="s">
        <v>413</v>
      </c>
      <c r="B158" s="135" t="s">
        <v>500</v>
      </c>
      <c r="C158" s="135">
        <f t="shared" si="36"/>
        <v>1</v>
      </c>
      <c r="D158" s="135">
        <v>2</v>
      </c>
      <c r="E158" s="134">
        <f t="shared" si="32"/>
        <v>2</v>
      </c>
      <c r="F158" s="135" t="s">
        <v>291</v>
      </c>
      <c r="G158" s="135"/>
      <c r="H158" s="135" t="s">
        <v>629</v>
      </c>
      <c r="I158" s="135" t="s">
        <v>372</v>
      </c>
      <c r="J158" s="135">
        <v>681</v>
      </c>
      <c r="K158" s="135">
        <v>2.48</v>
      </c>
      <c r="L158" s="135">
        <v>0.16</v>
      </c>
      <c r="M158" s="133">
        <f t="shared" si="33"/>
        <v>4.96</v>
      </c>
      <c r="N158" s="133"/>
      <c r="O158" s="135" t="s">
        <v>413</v>
      </c>
    </row>
    <row r="159" spans="1:15" hidden="1">
      <c r="A159" s="135" t="s">
        <v>413</v>
      </c>
      <c r="B159" s="135" t="s">
        <v>491</v>
      </c>
      <c r="C159" s="135">
        <f t="shared" si="36"/>
        <v>1</v>
      </c>
      <c r="D159" s="135">
        <v>1</v>
      </c>
      <c r="E159" s="134">
        <f t="shared" si="32"/>
        <v>1</v>
      </c>
      <c r="F159" s="135" t="s">
        <v>291</v>
      </c>
      <c r="G159" s="135"/>
      <c r="H159" s="135" t="s">
        <v>629</v>
      </c>
      <c r="I159" s="135" t="s">
        <v>372</v>
      </c>
      <c r="J159" s="135">
        <v>2268</v>
      </c>
      <c r="K159" s="135">
        <v>8.26</v>
      </c>
      <c r="L159" s="135">
        <v>0.54</v>
      </c>
      <c r="M159" s="133">
        <f t="shared" si="33"/>
        <v>8.26</v>
      </c>
      <c r="N159" s="133"/>
      <c r="O159" s="135" t="s">
        <v>413</v>
      </c>
    </row>
    <row r="160" spans="1:15" hidden="1">
      <c r="A160" s="135" t="s">
        <v>413</v>
      </c>
      <c r="B160" s="135" t="s">
        <v>501</v>
      </c>
      <c r="C160" s="135">
        <f t="shared" si="36"/>
        <v>1</v>
      </c>
      <c r="D160" s="135">
        <v>2</v>
      </c>
      <c r="E160" s="134">
        <f t="shared" si="32"/>
        <v>2</v>
      </c>
      <c r="F160" s="135" t="s">
        <v>291</v>
      </c>
      <c r="G160" s="135"/>
      <c r="H160" s="135" t="s">
        <v>629</v>
      </c>
      <c r="I160" s="135" t="s">
        <v>372</v>
      </c>
      <c r="J160" s="135">
        <v>627</v>
      </c>
      <c r="K160" s="135">
        <v>2.2799999999999998</v>
      </c>
      <c r="L160" s="135">
        <v>0.15</v>
      </c>
      <c r="M160" s="133">
        <f t="shared" si="33"/>
        <v>4.5599999999999996</v>
      </c>
      <c r="N160" s="133"/>
      <c r="O160" s="135" t="s">
        <v>413</v>
      </c>
    </row>
    <row r="161" spans="1:15">
      <c r="A161" s="135" t="s">
        <v>413</v>
      </c>
      <c r="B161" s="135" t="s">
        <v>492</v>
      </c>
      <c r="C161" s="135">
        <f t="shared" si="36"/>
        <v>1</v>
      </c>
      <c r="D161" s="135">
        <v>8</v>
      </c>
      <c r="E161" s="134">
        <f t="shared" si="32"/>
        <v>8</v>
      </c>
      <c r="F161" s="135" t="s">
        <v>156</v>
      </c>
      <c r="G161" s="135"/>
      <c r="H161" s="135" t="s">
        <v>356</v>
      </c>
      <c r="I161" s="135" t="s">
        <v>493</v>
      </c>
      <c r="J161" s="135">
        <v>80</v>
      </c>
      <c r="K161" s="135">
        <v>0.15</v>
      </c>
      <c r="L161" s="135">
        <v>0.01</v>
      </c>
      <c r="M161" s="133">
        <f t="shared" si="33"/>
        <v>1.2</v>
      </c>
      <c r="N161" s="133"/>
      <c r="O161" s="135" t="s">
        <v>413</v>
      </c>
    </row>
    <row r="162" spans="1:15" hidden="1">
      <c r="A162" s="133" t="s">
        <v>414</v>
      </c>
      <c r="B162" s="133" t="s">
        <v>149</v>
      </c>
      <c r="C162" s="134">
        <v>2</v>
      </c>
      <c r="D162" s="134"/>
      <c r="E162" s="134">
        <f t="shared" si="32"/>
        <v>0</v>
      </c>
      <c r="F162" s="133" t="s">
        <v>149</v>
      </c>
      <c r="G162" s="133" t="s">
        <v>138</v>
      </c>
      <c r="H162" s="133"/>
      <c r="I162" s="133" t="s">
        <v>149</v>
      </c>
      <c r="J162" s="133">
        <v>2460</v>
      </c>
      <c r="K162" s="134">
        <v>24.23</v>
      </c>
      <c r="L162" s="134">
        <v>1.54</v>
      </c>
      <c r="M162" s="133">
        <f t="shared" si="33"/>
        <v>0</v>
      </c>
      <c r="N162" s="133"/>
      <c r="O162" s="133" t="s">
        <v>414</v>
      </c>
    </row>
    <row r="163" spans="1:15">
      <c r="A163" s="135" t="s">
        <v>414</v>
      </c>
      <c r="B163" s="135" t="s">
        <v>486</v>
      </c>
      <c r="C163" s="135">
        <f t="shared" ref="C163:C166" si="37">C162</f>
        <v>2</v>
      </c>
      <c r="D163" s="135">
        <v>6</v>
      </c>
      <c r="E163" s="134">
        <f t="shared" si="32"/>
        <v>12</v>
      </c>
      <c r="F163" s="135" t="s">
        <v>156</v>
      </c>
      <c r="G163" s="135"/>
      <c r="H163" s="135" t="s">
        <v>356</v>
      </c>
      <c r="I163" s="135" t="s">
        <v>466</v>
      </c>
      <c r="J163" s="135">
        <v>130</v>
      </c>
      <c r="K163" s="135">
        <v>0.38</v>
      </c>
      <c r="L163" s="135">
        <v>0.02</v>
      </c>
      <c r="M163" s="133">
        <f t="shared" si="33"/>
        <v>4.5600000000000005</v>
      </c>
      <c r="N163" s="133"/>
      <c r="O163" s="135" t="s">
        <v>414</v>
      </c>
    </row>
    <row r="164" spans="1:15" hidden="1">
      <c r="A164" s="135" t="s">
        <v>414</v>
      </c>
      <c r="B164" s="135" t="s">
        <v>487</v>
      </c>
      <c r="C164" s="135">
        <f t="shared" si="37"/>
        <v>2</v>
      </c>
      <c r="D164" s="135">
        <v>1</v>
      </c>
      <c r="E164" s="134">
        <f t="shared" si="32"/>
        <v>2</v>
      </c>
      <c r="F164" s="135" t="s">
        <v>291</v>
      </c>
      <c r="G164" s="135"/>
      <c r="H164" s="135" t="s">
        <v>629</v>
      </c>
      <c r="I164" s="135" t="s">
        <v>372</v>
      </c>
      <c r="J164" s="135">
        <v>2268</v>
      </c>
      <c r="K164" s="135">
        <v>8.26</v>
      </c>
      <c r="L164" s="135">
        <v>0.54</v>
      </c>
      <c r="M164" s="133">
        <f t="shared" si="33"/>
        <v>16.52</v>
      </c>
      <c r="N164" s="133"/>
      <c r="O164" s="135" t="s">
        <v>414</v>
      </c>
    </row>
    <row r="165" spans="1:15" hidden="1">
      <c r="A165" s="135" t="s">
        <v>414</v>
      </c>
      <c r="B165" s="135" t="s">
        <v>502</v>
      </c>
      <c r="C165" s="135">
        <f t="shared" si="37"/>
        <v>2</v>
      </c>
      <c r="D165" s="135">
        <v>4</v>
      </c>
      <c r="E165" s="134">
        <f t="shared" si="32"/>
        <v>8</v>
      </c>
      <c r="F165" s="135" t="s">
        <v>291</v>
      </c>
      <c r="G165" s="135"/>
      <c r="H165" s="135" t="s">
        <v>629</v>
      </c>
      <c r="I165" s="135" t="s">
        <v>372</v>
      </c>
      <c r="J165" s="135">
        <v>879</v>
      </c>
      <c r="K165" s="135">
        <v>3.2</v>
      </c>
      <c r="L165" s="135">
        <v>0.21</v>
      </c>
      <c r="M165" s="133">
        <f t="shared" si="33"/>
        <v>25.6</v>
      </c>
      <c r="N165" s="133"/>
      <c r="O165" s="135" t="s">
        <v>414</v>
      </c>
    </row>
    <row r="166" spans="1:15">
      <c r="A166" s="135" t="s">
        <v>414</v>
      </c>
      <c r="B166" s="135" t="s">
        <v>492</v>
      </c>
      <c r="C166" s="135">
        <f t="shared" si="37"/>
        <v>2</v>
      </c>
      <c r="D166" s="135">
        <v>6</v>
      </c>
      <c r="E166" s="134">
        <f t="shared" si="32"/>
        <v>12</v>
      </c>
      <c r="F166" s="135" t="s">
        <v>156</v>
      </c>
      <c r="G166" s="135"/>
      <c r="H166" s="135" t="s">
        <v>356</v>
      </c>
      <c r="I166" s="135" t="s">
        <v>493</v>
      </c>
      <c r="J166" s="135">
        <v>80</v>
      </c>
      <c r="K166" s="135">
        <v>0.15</v>
      </c>
      <c r="L166" s="135">
        <v>0.01</v>
      </c>
      <c r="M166" s="133">
        <f t="shared" si="33"/>
        <v>1.7999999999999998</v>
      </c>
      <c r="N166" s="133"/>
      <c r="O166" s="135" t="s">
        <v>414</v>
      </c>
    </row>
    <row r="167" spans="1:15" hidden="1">
      <c r="A167" s="133" t="s">
        <v>415</v>
      </c>
      <c r="B167" s="133" t="s">
        <v>149</v>
      </c>
      <c r="C167" s="134">
        <v>7</v>
      </c>
      <c r="D167" s="134"/>
      <c r="E167" s="134">
        <f t="shared" si="32"/>
        <v>0</v>
      </c>
      <c r="F167" s="133" t="s">
        <v>149</v>
      </c>
      <c r="G167" s="133" t="s">
        <v>374</v>
      </c>
      <c r="H167" s="133"/>
      <c r="I167" s="133" t="s">
        <v>149</v>
      </c>
      <c r="J167" s="133">
        <v>2550</v>
      </c>
      <c r="K167" s="134">
        <v>158.38999999999999</v>
      </c>
      <c r="L167" s="134">
        <v>4.09</v>
      </c>
      <c r="M167" s="133">
        <f t="shared" si="33"/>
        <v>0</v>
      </c>
      <c r="N167" s="133"/>
      <c r="O167" s="133" t="s">
        <v>415</v>
      </c>
    </row>
    <row r="168" spans="1:15">
      <c r="A168" s="135" t="s">
        <v>415</v>
      </c>
      <c r="B168" s="135" t="s">
        <v>503</v>
      </c>
      <c r="C168" s="135">
        <f t="shared" ref="C168:C173" si="38">C167</f>
        <v>7</v>
      </c>
      <c r="D168" s="135">
        <v>1</v>
      </c>
      <c r="E168" s="134">
        <f t="shared" si="32"/>
        <v>7</v>
      </c>
      <c r="F168" s="135" t="s">
        <v>156</v>
      </c>
      <c r="G168" s="135"/>
      <c r="H168" s="135" t="s">
        <v>356</v>
      </c>
      <c r="I168" s="135" t="s">
        <v>504</v>
      </c>
      <c r="J168" s="135">
        <v>550</v>
      </c>
      <c r="K168" s="135">
        <v>12.09</v>
      </c>
      <c r="L168" s="135">
        <v>0.24</v>
      </c>
      <c r="M168" s="133">
        <f t="shared" si="33"/>
        <v>84.63</v>
      </c>
      <c r="N168" s="133"/>
      <c r="O168" s="135" t="s">
        <v>415</v>
      </c>
    </row>
    <row r="169" spans="1:15">
      <c r="A169" s="135" t="s">
        <v>415</v>
      </c>
      <c r="B169" s="135" t="s">
        <v>505</v>
      </c>
      <c r="C169" s="135">
        <f t="shared" si="38"/>
        <v>7</v>
      </c>
      <c r="D169" s="135">
        <v>1</v>
      </c>
      <c r="E169" s="134">
        <f t="shared" si="32"/>
        <v>7</v>
      </c>
      <c r="F169" s="135" t="s">
        <v>156</v>
      </c>
      <c r="G169" s="135"/>
      <c r="H169" s="135" t="s">
        <v>356</v>
      </c>
      <c r="I169" s="135" t="s">
        <v>506</v>
      </c>
      <c r="J169" s="135">
        <v>550</v>
      </c>
      <c r="K169" s="135">
        <v>10.58</v>
      </c>
      <c r="L169" s="135">
        <v>0.21</v>
      </c>
      <c r="M169" s="133">
        <f t="shared" si="33"/>
        <v>74.06</v>
      </c>
      <c r="N169" s="133"/>
      <c r="O169" s="135" t="s">
        <v>415</v>
      </c>
    </row>
    <row r="170" spans="1:15" hidden="1">
      <c r="A170" s="135" t="s">
        <v>415</v>
      </c>
      <c r="B170" s="135" t="s">
        <v>507</v>
      </c>
      <c r="C170" s="135">
        <f t="shared" si="38"/>
        <v>7</v>
      </c>
      <c r="D170" s="135">
        <v>2</v>
      </c>
      <c r="E170" s="134">
        <f t="shared" si="32"/>
        <v>14</v>
      </c>
      <c r="F170" s="135" t="s">
        <v>156</v>
      </c>
      <c r="G170" s="135"/>
      <c r="H170" s="135" t="s">
        <v>631</v>
      </c>
      <c r="I170" s="135" t="s">
        <v>508</v>
      </c>
      <c r="J170" s="135">
        <v>2522</v>
      </c>
      <c r="K170" s="135">
        <v>41.57</v>
      </c>
      <c r="L170" s="135">
        <v>0.95</v>
      </c>
      <c r="M170" s="133">
        <f t="shared" si="33"/>
        <v>581.98</v>
      </c>
      <c r="N170" s="133"/>
      <c r="O170" s="135" t="s">
        <v>415</v>
      </c>
    </row>
    <row r="171" spans="1:15">
      <c r="A171" s="135" t="s">
        <v>415</v>
      </c>
      <c r="B171" s="135" t="s">
        <v>509</v>
      </c>
      <c r="C171" s="135">
        <f t="shared" si="38"/>
        <v>7</v>
      </c>
      <c r="D171" s="135">
        <v>2</v>
      </c>
      <c r="E171" s="134">
        <f t="shared" si="32"/>
        <v>14</v>
      </c>
      <c r="F171" s="135" t="s">
        <v>156</v>
      </c>
      <c r="G171" s="135"/>
      <c r="H171" s="135" t="s">
        <v>356</v>
      </c>
      <c r="I171" s="135" t="s">
        <v>510</v>
      </c>
      <c r="J171" s="135">
        <v>100</v>
      </c>
      <c r="K171" s="135">
        <v>0.24</v>
      </c>
      <c r="L171" s="135">
        <v>0.01</v>
      </c>
      <c r="M171" s="133">
        <f t="shared" si="33"/>
        <v>3.36</v>
      </c>
      <c r="N171" s="133"/>
      <c r="O171" s="135" t="s">
        <v>415</v>
      </c>
    </row>
    <row r="172" spans="1:15">
      <c r="A172" s="135" t="s">
        <v>415</v>
      </c>
      <c r="B172" s="135" t="s">
        <v>511</v>
      </c>
      <c r="C172" s="135">
        <f t="shared" si="38"/>
        <v>7</v>
      </c>
      <c r="D172" s="135">
        <v>2</v>
      </c>
      <c r="E172" s="134">
        <f t="shared" si="32"/>
        <v>14</v>
      </c>
      <c r="F172" s="135" t="s">
        <v>156</v>
      </c>
      <c r="G172" s="135"/>
      <c r="H172" s="135" t="s">
        <v>356</v>
      </c>
      <c r="I172" s="135" t="s">
        <v>510</v>
      </c>
      <c r="J172" s="135">
        <v>100</v>
      </c>
      <c r="K172" s="135">
        <v>0.24</v>
      </c>
      <c r="L172" s="135">
        <v>0.01</v>
      </c>
      <c r="M172" s="133">
        <f t="shared" si="33"/>
        <v>3.36</v>
      </c>
      <c r="N172" s="133"/>
      <c r="O172" s="135" t="s">
        <v>415</v>
      </c>
    </row>
    <row r="173" spans="1:15" hidden="1">
      <c r="A173" s="135" t="s">
        <v>415</v>
      </c>
      <c r="B173" s="135" t="s">
        <v>512</v>
      </c>
      <c r="C173" s="135">
        <f t="shared" si="38"/>
        <v>7</v>
      </c>
      <c r="D173" s="135">
        <v>1</v>
      </c>
      <c r="E173" s="134">
        <f t="shared" si="32"/>
        <v>7</v>
      </c>
      <c r="F173" s="135" t="s">
        <v>156</v>
      </c>
      <c r="G173" s="135"/>
      <c r="H173" s="135" t="s">
        <v>631</v>
      </c>
      <c r="I173" s="135" t="s">
        <v>373</v>
      </c>
      <c r="J173" s="135">
        <v>2522</v>
      </c>
      <c r="K173" s="135">
        <v>51.63</v>
      </c>
      <c r="L173" s="135">
        <v>1.69</v>
      </c>
      <c r="M173" s="133">
        <f t="shared" si="33"/>
        <v>361.41</v>
      </c>
      <c r="N173" s="133"/>
      <c r="O173" s="135" t="s">
        <v>415</v>
      </c>
    </row>
    <row r="174" spans="1:15" hidden="1">
      <c r="A174" s="133" t="s">
        <v>416</v>
      </c>
      <c r="B174" s="133" t="s">
        <v>149</v>
      </c>
      <c r="C174" s="134">
        <v>5</v>
      </c>
      <c r="D174" s="134"/>
      <c r="E174" s="134">
        <f t="shared" si="32"/>
        <v>0</v>
      </c>
      <c r="F174" s="133" t="s">
        <v>149</v>
      </c>
      <c r="G174" s="133" t="s">
        <v>374</v>
      </c>
      <c r="H174" s="133"/>
      <c r="I174" s="133" t="s">
        <v>149</v>
      </c>
      <c r="J174" s="133">
        <v>4545</v>
      </c>
      <c r="K174" s="134">
        <v>180.91</v>
      </c>
      <c r="L174" s="134">
        <v>5.68</v>
      </c>
      <c r="M174" s="133">
        <f t="shared" si="33"/>
        <v>0</v>
      </c>
      <c r="N174" s="133"/>
      <c r="O174" s="133" t="s">
        <v>416</v>
      </c>
    </row>
    <row r="175" spans="1:15">
      <c r="A175" s="135" t="s">
        <v>416</v>
      </c>
      <c r="B175" s="135" t="s">
        <v>513</v>
      </c>
      <c r="C175" s="135">
        <f t="shared" ref="C175:C178" si="39">C174</f>
        <v>5</v>
      </c>
      <c r="D175" s="135">
        <v>1</v>
      </c>
      <c r="E175" s="134">
        <f t="shared" si="32"/>
        <v>5</v>
      </c>
      <c r="F175" s="135" t="s">
        <v>156</v>
      </c>
      <c r="G175" s="135"/>
      <c r="H175" s="135" t="s">
        <v>356</v>
      </c>
      <c r="I175" s="135" t="s">
        <v>514</v>
      </c>
      <c r="J175" s="135">
        <v>500</v>
      </c>
      <c r="K175" s="135">
        <v>8.24</v>
      </c>
      <c r="L175" s="135">
        <v>0.17</v>
      </c>
      <c r="M175" s="133">
        <f t="shared" si="33"/>
        <v>41.2</v>
      </c>
      <c r="N175" s="133"/>
      <c r="O175" s="135" t="s">
        <v>416</v>
      </c>
    </row>
    <row r="176" spans="1:15">
      <c r="A176" s="135" t="s">
        <v>416</v>
      </c>
      <c r="B176" s="135" t="s">
        <v>515</v>
      </c>
      <c r="C176" s="135">
        <f t="shared" si="39"/>
        <v>5</v>
      </c>
      <c r="D176" s="135">
        <v>1</v>
      </c>
      <c r="E176" s="134">
        <f t="shared" si="32"/>
        <v>5</v>
      </c>
      <c r="F176" s="135" t="s">
        <v>156</v>
      </c>
      <c r="G176" s="135"/>
      <c r="H176" s="135" t="s">
        <v>356</v>
      </c>
      <c r="I176" s="135" t="s">
        <v>144</v>
      </c>
      <c r="J176" s="135">
        <v>500</v>
      </c>
      <c r="K176" s="135">
        <v>10.99</v>
      </c>
      <c r="L176" s="135">
        <v>0.22</v>
      </c>
      <c r="M176" s="133">
        <f t="shared" si="33"/>
        <v>54.95</v>
      </c>
      <c r="N176" s="133"/>
      <c r="O176" s="135" t="s">
        <v>416</v>
      </c>
    </row>
    <row r="177" spans="1:16" hidden="1">
      <c r="A177" s="135" t="s">
        <v>416</v>
      </c>
      <c r="B177" s="135" t="s">
        <v>516</v>
      </c>
      <c r="C177" s="135">
        <f t="shared" si="39"/>
        <v>5</v>
      </c>
      <c r="D177" s="135">
        <v>1</v>
      </c>
      <c r="E177" s="134">
        <f t="shared" si="32"/>
        <v>5</v>
      </c>
      <c r="F177" s="135" t="s">
        <v>181</v>
      </c>
      <c r="G177" s="135"/>
      <c r="H177" s="135" t="s">
        <v>629</v>
      </c>
      <c r="I177" s="135" t="s">
        <v>368</v>
      </c>
      <c r="J177" s="135">
        <v>4517</v>
      </c>
      <c r="K177" s="135">
        <v>160.72999999999999</v>
      </c>
      <c r="L177" s="135">
        <v>5.24</v>
      </c>
      <c r="M177" s="133">
        <f t="shared" si="33"/>
        <v>803.65</v>
      </c>
      <c r="N177" s="133"/>
      <c r="O177" s="135" t="s">
        <v>416</v>
      </c>
    </row>
    <row r="178" spans="1:16">
      <c r="A178" s="135" t="s">
        <v>416</v>
      </c>
      <c r="B178" s="135" t="s">
        <v>517</v>
      </c>
      <c r="C178" s="135">
        <f t="shared" si="39"/>
        <v>5</v>
      </c>
      <c r="D178" s="135">
        <v>4</v>
      </c>
      <c r="E178" s="134">
        <f t="shared" si="32"/>
        <v>20</v>
      </c>
      <c r="F178" s="135" t="s">
        <v>156</v>
      </c>
      <c r="G178" s="135"/>
      <c r="H178" s="135" t="s">
        <v>356</v>
      </c>
      <c r="I178" s="135" t="s">
        <v>518</v>
      </c>
      <c r="J178" s="135">
        <v>100</v>
      </c>
      <c r="K178" s="135">
        <v>0.24</v>
      </c>
      <c r="L178" s="135">
        <v>0.01</v>
      </c>
      <c r="M178" s="133">
        <f t="shared" si="33"/>
        <v>4.8</v>
      </c>
      <c r="N178" s="133"/>
      <c r="O178" s="135" t="s">
        <v>416</v>
      </c>
    </row>
    <row r="179" spans="1:16" hidden="1">
      <c r="A179" s="133" t="s">
        <v>417</v>
      </c>
      <c r="B179" s="133" t="s">
        <v>149</v>
      </c>
      <c r="C179" s="134">
        <v>1</v>
      </c>
      <c r="D179" s="134"/>
      <c r="E179" s="134">
        <f t="shared" si="32"/>
        <v>0</v>
      </c>
      <c r="F179" s="133" t="s">
        <v>149</v>
      </c>
      <c r="G179" s="133" t="s">
        <v>376</v>
      </c>
      <c r="H179" s="133"/>
      <c r="I179" s="133" t="s">
        <v>149</v>
      </c>
      <c r="J179" s="133">
        <v>4885</v>
      </c>
      <c r="K179" s="134">
        <v>113.98</v>
      </c>
      <c r="L179" s="134">
        <v>10.54</v>
      </c>
      <c r="M179" s="133">
        <f t="shared" si="33"/>
        <v>0</v>
      </c>
      <c r="N179" s="133"/>
      <c r="O179" s="133" t="s">
        <v>417</v>
      </c>
    </row>
    <row r="180" spans="1:16">
      <c r="A180" s="135" t="s">
        <v>417</v>
      </c>
      <c r="B180" s="135" t="s">
        <v>519</v>
      </c>
      <c r="C180" s="135">
        <f t="shared" ref="C180:C186" si="40">C179</f>
        <v>1</v>
      </c>
      <c r="D180" s="135">
        <v>13</v>
      </c>
      <c r="E180" s="134">
        <f t="shared" si="32"/>
        <v>13</v>
      </c>
      <c r="F180" s="135" t="s">
        <v>156</v>
      </c>
      <c r="G180" s="135"/>
      <c r="H180" s="135" t="s">
        <v>356</v>
      </c>
      <c r="I180" s="135" t="s">
        <v>520</v>
      </c>
      <c r="J180" s="135">
        <v>70</v>
      </c>
      <c r="K180" s="135">
        <v>0.1</v>
      </c>
      <c r="L180" s="135">
        <v>0.01</v>
      </c>
      <c r="M180" s="133">
        <f t="shared" si="33"/>
        <v>1.3</v>
      </c>
      <c r="N180" s="133"/>
      <c r="O180" s="135" t="s">
        <v>417</v>
      </c>
      <c r="P180" s="132" t="s">
        <v>633</v>
      </c>
    </row>
    <row r="181" spans="1:16">
      <c r="A181" s="135" t="s">
        <v>417</v>
      </c>
      <c r="B181" s="135" t="s">
        <v>521</v>
      </c>
      <c r="C181" s="135">
        <f t="shared" si="40"/>
        <v>1</v>
      </c>
      <c r="D181" s="135">
        <v>7</v>
      </c>
      <c r="E181" s="134">
        <f t="shared" si="32"/>
        <v>7</v>
      </c>
      <c r="F181" s="135" t="s">
        <v>156</v>
      </c>
      <c r="G181" s="135"/>
      <c r="H181" s="135" t="s">
        <v>356</v>
      </c>
      <c r="I181" s="135" t="s">
        <v>522</v>
      </c>
      <c r="J181" s="135">
        <v>92</v>
      </c>
      <c r="K181" s="135">
        <v>0.39</v>
      </c>
      <c r="L181" s="135">
        <v>0.03</v>
      </c>
      <c r="M181" s="133">
        <f t="shared" si="33"/>
        <v>2.73</v>
      </c>
      <c r="N181" s="133" t="s">
        <v>632</v>
      </c>
      <c r="O181" s="135" t="s">
        <v>417</v>
      </c>
      <c r="P181" s="132" t="s">
        <v>633</v>
      </c>
    </row>
    <row r="182" spans="1:16">
      <c r="A182" s="135" t="s">
        <v>417</v>
      </c>
      <c r="B182" s="135" t="s">
        <v>523</v>
      </c>
      <c r="C182" s="135">
        <f t="shared" si="40"/>
        <v>1</v>
      </c>
      <c r="D182" s="135">
        <v>7</v>
      </c>
      <c r="E182" s="134">
        <f t="shared" si="32"/>
        <v>7</v>
      </c>
      <c r="F182" s="135" t="s">
        <v>156</v>
      </c>
      <c r="G182" s="135"/>
      <c r="H182" s="135" t="s">
        <v>356</v>
      </c>
      <c r="I182" s="135" t="s">
        <v>524</v>
      </c>
      <c r="J182" s="135">
        <v>92</v>
      </c>
      <c r="K182" s="135">
        <v>0.18</v>
      </c>
      <c r="L182" s="135">
        <v>0.01</v>
      </c>
      <c r="M182" s="133">
        <f t="shared" si="33"/>
        <v>1.26</v>
      </c>
      <c r="N182" s="133" t="s">
        <v>632</v>
      </c>
      <c r="O182" s="135" t="s">
        <v>417</v>
      </c>
      <c r="P182" s="132" t="s">
        <v>633</v>
      </c>
    </row>
    <row r="183" spans="1:16" hidden="1">
      <c r="A183" s="135" t="s">
        <v>417</v>
      </c>
      <c r="B183" s="135" t="s">
        <v>525</v>
      </c>
      <c r="C183" s="135">
        <f t="shared" si="40"/>
        <v>1</v>
      </c>
      <c r="D183" s="135">
        <v>7</v>
      </c>
      <c r="E183" s="134">
        <f t="shared" si="32"/>
        <v>7</v>
      </c>
      <c r="F183" s="135" t="s">
        <v>526</v>
      </c>
      <c r="G183" s="135"/>
      <c r="H183" s="135" t="s">
        <v>629</v>
      </c>
      <c r="I183" s="135" t="s">
        <v>375</v>
      </c>
      <c r="J183" s="135">
        <v>4811</v>
      </c>
      <c r="K183" s="135">
        <v>10.28</v>
      </c>
      <c r="L183" s="135">
        <v>0.96</v>
      </c>
      <c r="M183" s="133">
        <f t="shared" si="33"/>
        <v>71.959999999999994</v>
      </c>
      <c r="N183" s="133"/>
      <c r="O183" s="135" t="s">
        <v>417</v>
      </c>
    </row>
    <row r="184" spans="1:16" hidden="1">
      <c r="A184" s="135" t="s">
        <v>417</v>
      </c>
      <c r="B184" s="135" t="s">
        <v>527</v>
      </c>
      <c r="C184" s="135">
        <f t="shared" si="40"/>
        <v>1</v>
      </c>
      <c r="D184" s="135">
        <v>6</v>
      </c>
      <c r="E184" s="134">
        <f t="shared" si="32"/>
        <v>6</v>
      </c>
      <c r="F184" s="135" t="s">
        <v>526</v>
      </c>
      <c r="G184" s="135"/>
      <c r="H184" s="135" t="s">
        <v>629</v>
      </c>
      <c r="I184" s="135" t="s">
        <v>375</v>
      </c>
      <c r="J184" s="135">
        <v>331</v>
      </c>
      <c r="K184" s="135">
        <v>0.71</v>
      </c>
      <c r="L184" s="135">
        <v>7.0000000000000007E-2</v>
      </c>
      <c r="M184" s="133">
        <f t="shared" si="33"/>
        <v>4.26</v>
      </c>
      <c r="N184" s="133"/>
      <c r="O184" s="135" t="s">
        <v>417</v>
      </c>
    </row>
    <row r="185" spans="1:16" hidden="1">
      <c r="A185" s="135" t="s">
        <v>417</v>
      </c>
      <c r="B185" s="135" t="s">
        <v>528</v>
      </c>
      <c r="C185" s="135">
        <f t="shared" si="40"/>
        <v>1</v>
      </c>
      <c r="D185" s="135">
        <v>36</v>
      </c>
      <c r="E185" s="134">
        <f t="shared" si="32"/>
        <v>36</v>
      </c>
      <c r="F185" s="135" t="s">
        <v>526</v>
      </c>
      <c r="G185" s="135"/>
      <c r="H185" s="135" t="s">
        <v>629</v>
      </c>
      <c r="I185" s="135" t="s">
        <v>375</v>
      </c>
      <c r="J185" s="135">
        <v>410</v>
      </c>
      <c r="K185" s="135">
        <v>0.88</v>
      </c>
      <c r="L185" s="135">
        <v>0.08</v>
      </c>
      <c r="M185" s="133">
        <f t="shared" si="33"/>
        <v>31.68</v>
      </c>
      <c r="N185" s="133"/>
      <c r="O185" s="135" t="s">
        <v>417</v>
      </c>
    </row>
    <row r="186" spans="1:16">
      <c r="A186" s="135" t="s">
        <v>417</v>
      </c>
      <c r="B186" s="135" t="s">
        <v>529</v>
      </c>
      <c r="C186" s="135">
        <f t="shared" si="40"/>
        <v>1</v>
      </c>
      <c r="D186" s="135">
        <v>13</v>
      </c>
      <c r="E186" s="134">
        <f t="shared" si="32"/>
        <v>13</v>
      </c>
      <c r="F186" s="135" t="s">
        <v>156</v>
      </c>
      <c r="G186" s="135"/>
      <c r="H186" s="135" t="s">
        <v>356</v>
      </c>
      <c r="I186" s="135" t="s">
        <v>530</v>
      </c>
      <c r="J186" s="135">
        <v>50</v>
      </c>
      <c r="K186" s="135">
        <v>0.08</v>
      </c>
      <c r="L186" s="135">
        <v>0.01</v>
      </c>
      <c r="M186" s="133">
        <f t="shared" si="33"/>
        <v>1.04</v>
      </c>
      <c r="N186" s="133"/>
      <c r="O186" s="135" t="s">
        <v>417</v>
      </c>
      <c r="P186" s="132" t="s">
        <v>633</v>
      </c>
    </row>
    <row r="187" spans="1:16" hidden="1">
      <c r="A187" s="133" t="s">
        <v>418</v>
      </c>
      <c r="B187" s="133" t="s">
        <v>149</v>
      </c>
      <c r="C187" s="134">
        <v>1</v>
      </c>
      <c r="D187" s="134"/>
      <c r="E187" s="134">
        <f t="shared" si="32"/>
        <v>0</v>
      </c>
      <c r="F187" s="133" t="s">
        <v>149</v>
      </c>
      <c r="G187" s="133" t="s">
        <v>376</v>
      </c>
      <c r="H187" s="133"/>
      <c r="I187" s="133" t="s">
        <v>149</v>
      </c>
      <c r="J187" s="133">
        <v>4885</v>
      </c>
      <c r="K187" s="134">
        <v>113.98</v>
      </c>
      <c r="L187" s="134">
        <v>10.54</v>
      </c>
      <c r="M187" s="133">
        <f t="shared" si="33"/>
        <v>0</v>
      </c>
      <c r="N187" s="133"/>
      <c r="O187" s="133" t="s">
        <v>418</v>
      </c>
    </row>
    <row r="188" spans="1:16">
      <c r="A188" s="135" t="s">
        <v>418</v>
      </c>
      <c r="B188" s="135" t="s">
        <v>519</v>
      </c>
      <c r="C188" s="135">
        <f t="shared" ref="C188:C194" si="41">C187</f>
        <v>1</v>
      </c>
      <c r="D188" s="135">
        <v>13</v>
      </c>
      <c r="E188" s="134">
        <f t="shared" si="32"/>
        <v>13</v>
      </c>
      <c r="F188" s="135" t="s">
        <v>156</v>
      </c>
      <c r="G188" s="135"/>
      <c r="H188" s="135" t="s">
        <v>356</v>
      </c>
      <c r="I188" s="135" t="s">
        <v>520</v>
      </c>
      <c r="J188" s="135">
        <v>70</v>
      </c>
      <c r="K188" s="135">
        <v>0.1</v>
      </c>
      <c r="L188" s="135">
        <v>0.01</v>
      </c>
      <c r="M188" s="133">
        <f t="shared" si="33"/>
        <v>1.3</v>
      </c>
      <c r="N188" s="133"/>
      <c r="O188" s="135" t="s">
        <v>418</v>
      </c>
      <c r="P188" s="132" t="s">
        <v>633</v>
      </c>
    </row>
    <row r="189" spans="1:16">
      <c r="A189" s="135" t="s">
        <v>418</v>
      </c>
      <c r="B189" s="135" t="s">
        <v>521</v>
      </c>
      <c r="C189" s="135">
        <f t="shared" si="41"/>
        <v>1</v>
      </c>
      <c r="D189" s="135">
        <v>7</v>
      </c>
      <c r="E189" s="134">
        <f t="shared" si="32"/>
        <v>7</v>
      </c>
      <c r="F189" s="135" t="s">
        <v>156</v>
      </c>
      <c r="G189" s="135"/>
      <c r="H189" s="135" t="s">
        <v>356</v>
      </c>
      <c r="I189" s="135" t="s">
        <v>522</v>
      </c>
      <c r="J189" s="135">
        <v>92</v>
      </c>
      <c r="K189" s="135">
        <v>0.39</v>
      </c>
      <c r="L189" s="135">
        <v>0.03</v>
      </c>
      <c r="M189" s="133">
        <f t="shared" si="33"/>
        <v>2.73</v>
      </c>
      <c r="N189" s="133" t="s">
        <v>632</v>
      </c>
      <c r="O189" s="135" t="s">
        <v>418</v>
      </c>
      <c r="P189" s="132" t="s">
        <v>633</v>
      </c>
    </row>
    <row r="190" spans="1:16">
      <c r="A190" s="135" t="s">
        <v>418</v>
      </c>
      <c r="B190" s="135" t="s">
        <v>523</v>
      </c>
      <c r="C190" s="135">
        <f t="shared" si="41"/>
        <v>1</v>
      </c>
      <c r="D190" s="135">
        <v>7</v>
      </c>
      <c r="E190" s="134">
        <f t="shared" si="32"/>
        <v>7</v>
      </c>
      <c r="F190" s="135" t="s">
        <v>156</v>
      </c>
      <c r="G190" s="135"/>
      <c r="H190" s="135" t="s">
        <v>356</v>
      </c>
      <c r="I190" s="135" t="s">
        <v>524</v>
      </c>
      <c r="J190" s="135">
        <v>92</v>
      </c>
      <c r="K190" s="135">
        <v>0.18</v>
      </c>
      <c r="L190" s="135">
        <v>0.01</v>
      </c>
      <c r="M190" s="133">
        <f t="shared" si="33"/>
        <v>1.26</v>
      </c>
      <c r="N190" s="133" t="s">
        <v>632</v>
      </c>
      <c r="O190" s="135" t="s">
        <v>418</v>
      </c>
      <c r="P190" s="132" t="s">
        <v>633</v>
      </c>
    </row>
    <row r="191" spans="1:16" hidden="1">
      <c r="A191" s="135" t="s">
        <v>418</v>
      </c>
      <c r="B191" s="135" t="s">
        <v>525</v>
      </c>
      <c r="C191" s="135">
        <f t="shared" si="41"/>
        <v>1</v>
      </c>
      <c r="D191" s="135">
        <v>7</v>
      </c>
      <c r="E191" s="134">
        <f t="shared" si="32"/>
        <v>7</v>
      </c>
      <c r="F191" s="135" t="s">
        <v>526</v>
      </c>
      <c r="G191" s="135"/>
      <c r="H191" s="135" t="s">
        <v>629</v>
      </c>
      <c r="I191" s="135" t="s">
        <v>375</v>
      </c>
      <c r="J191" s="135">
        <v>4811</v>
      </c>
      <c r="K191" s="135">
        <v>10.28</v>
      </c>
      <c r="L191" s="135">
        <v>0.96</v>
      </c>
      <c r="M191" s="133">
        <f t="shared" si="33"/>
        <v>71.959999999999994</v>
      </c>
      <c r="N191" s="133"/>
      <c r="O191" s="135" t="s">
        <v>418</v>
      </c>
    </row>
    <row r="192" spans="1:16" hidden="1">
      <c r="A192" s="135" t="s">
        <v>418</v>
      </c>
      <c r="B192" s="135" t="s">
        <v>527</v>
      </c>
      <c r="C192" s="135">
        <f t="shared" si="41"/>
        <v>1</v>
      </c>
      <c r="D192" s="135">
        <v>6</v>
      </c>
      <c r="E192" s="134">
        <f t="shared" si="32"/>
        <v>6</v>
      </c>
      <c r="F192" s="135" t="s">
        <v>526</v>
      </c>
      <c r="G192" s="135"/>
      <c r="H192" s="135" t="s">
        <v>629</v>
      </c>
      <c r="I192" s="135" t="s">
        <v>375</v>
      </c>
      <c r="J192" s="135">
        <v>331</v>
      </c>
      <c r="K192" s="135">
        <v>0.71</v>
      </c>
      <c r="L192" s="135">
        <v>7.0000000000000007E-2</v>
      </c>
      <c r="M192" s="133">
        <f t="shared" si="33"/>
        <v>4.26</v>
      </c>
      <c r="N192" s="133"/>
      <c r="O192" s="135" t="s">
        <v>418</v>
      </c>
    </row>
    <row r="193" spans="1:16" hidden="1">
      <c r="A193" s="135" t="s">
        <v>418</v>
      </c>
      <c r="B193" s="135" t="s">
        <v>528</v>
      </c>
      <c r="C193" s="135">
        <f t="shared" si="41"/>
        <v>1</v>
      </c>
      <c r="D193" s="135">
        <v>36</v>
      </c>
      <c r="E193" s="134">
        <f t="shared" si="32"/>
        <v>36</v>
      </c>
      <c r="F193" s="135" t="s">
        <v>526</v>
      </c>
      <c r="G193" s="135"/>
      <c r="H193" s="135" t="s">
        <v>629</v>
      </c>
      <c r="I193" s="135" t="s">
        <v>375</v>
      </c>
      <c r="J193" s="135">
        <v>410</v>
      </c>
      <c r="K193" s="135">
        <v>0.88</v>
      </c>
      <c r="L193" s="135">
        <v>0.08</v>
      </c>
      <c r="M193" s="133">
        <f t="shared" si="33"/>
        <v>31.68</v>
      </c>
      <c r="N193" s="133"/>
      <c r="O193" s="135" t="s">
        <v>418</v>
      </c>
    </row>
    <row r="194" spans="1:16">
      <c r="A194" s="135" t="s">
        <v>418</v>
      </c>
      <c r="B194" s="135" t="s">
        <v>529</v>
      </c>
      <c r="C194" s="135">
        <f t="shared" si="41"/>
        <v>1</v>
      </c>
      <c r="D194" s="135">
        <v>13</v>
      </c>
      <c r="E194" s="134">
        <f t="shared" si="32"/>
        <v>13</v>
      </c>
      <c r="F194" s="135" t="s">
        <v>156</v>
      </c>
      <c r="G194" s="135"/>
      <c r="H194" s="135" t="s">
        <v>356</v>
      </c>
      <c r="I194" s="135" t="s">
        <v>530</v>
      </c>
      <c r="J194" s="135">
        <v>50</v>
      </c>
      <c r="K194" s="135">
        <v>0.08</v>
      </c>
      <c r="L194" s="135">
        <v>0.01</v>
      </c>
      <c r="M194" s="133">
        <f t="shared" si="33"/>
        <v>1.04</v>
      </c>
      <c r="N194" s="133"/>
      <c r="O194" s="135" t="s">
        <v>418</v>
      </c>
      <c r="P194" s="132" t="s">
        <v>633</v>
      </c>
    </row>
    <row r="195" spans="1:16" hidden="1">
      <c r="A195" s="133" t="s">
        <v>419</v>
      </c>
      <c r="B195" s="133" t="s">
        <v>149</v>
      </c>
      <c r="C195" s="134">
        <v>4</v>
      </c>
      <c r="D195" s="134"/>
      <c r="E195" s="134">
        <f t="shared" si="32"/>
        <v>0</v>
      </c>
      <c r="F195" s="133" t="s">
        <v>149</v>
      </c>
      <c r="G195" s="133" t="s">
        <v>376</v>
      </c>
      <c r="H195" s="133"/>
      <c r="I195" s="133" t="s">
        <v>149</v>
      </c>
      <c r="J195" s="133">
        <v>3490</v>
      </c>
      <c r="K195" s="134">
        <v>85.39</v>
      </c>
      <c r="L195" s="134">
        <v>7.93</v>
      </c>
      <c r="M195" s="133">
        <f t="shared" si="33"/>
        <v>0</v>
      </c>
      <c r="N195" s="133"/>
      <c r="O195" s="133" t="s">
        <v>419</v>
      </c>
    </row>
    <row r="196" spans="1:16">
      <c r="A196" s="135" t="s">
        <v>419</v>
      </c>
      <c r="B196" s="135" t="s">
        <v>519</v>
      </c>
      <c r="C196" s="135">
        <f t="shared" ref="C196:C201" si="42">C195</f>
        <v>4</v>
      </c>
      <c r="D196" s="135">
        <v>5</v>
      </c>
      <c r="E196" s="134">
        <f t="shared" ref="E196:E259" si="43">C196*D196</f>
        <v>20</v>
      </c>
      <c r="F196" s="135" t="s">
        <v>156</v>
      </c>
      <c r="G196" s="135"/>
      <c r="H196" s="135" t="s">
        <v>356</v>
      </c>
      <c r="I196" s="135" t="s">
        <v>520</v>
      </c>
      <c r="J196" s="135">
        <v>70</v>
      </c>
      <c r="K196" s="135">
        <v>0.1</v>
      </c>
      <c r="L196" s="135">
        <v>0.01</v>
      </c>
      <c r="M196" s="133">
        <f t="shared" ref="M196:M259" si="44">E196*K196</f>
        <v>2</v>
      </c>
      <c r="N196" s="133"/>
      <c r="O196" s="135" t="s">
        <v>419</v>
      </c>
      <c r="P196" s="132" t="s">
        <v>633</v>
      </c>
    </row>
    <row r="197" spans="1:16">
      <c r="A197" s="135" t="s">
        <v>419</v>
      </c>
      <c r="B197" s="135" t="s">
        <v>523</v>
      </c>
      <c r="C197" s="135">
        <f t="shared" si="42"/>
        <v>4</v>
      </c>
      <c r="D197" s="135">
        <v>14</v>
      </c>
      <c r="E197" s="134">
        <f t="shared" si="43"/>
        <v>56</v>
      </c>
      <c r="F197" s="135" t="s">
        <v>156</v>
      </c>
      <c r="G197" s="135"/>
      <c r="H197" s="135" t="s">
        <v>356</v>
      </c>
      <c r="I197" s="135" t="s">
        <v>524</v>
      </c>
      <c r="J197" s="135">
        <v>92</v>
      </c>
      <c r="K197" s="135">
        <v>0.18</v>
      </c>
      <c r="L197" s="135">
        <v>0.01</v>
      </c>
      <c r="M197" s="133">
        <f t="shared" si="44"/>
        <v>10.08</v>
      </c>
      <c r="N197" s="133" t="s">
        <v>632</v>
      </c>
      <c r="O197" s="135" t="s">
        <v>419</v>
      </c>
      <c r="P197" s="132" t="s">
        <v>633</v>
      </c>
    </row>
    <row r="198" spans="1:16" hidden="1">
      <c r="A198" s="135" t="s">
        <v>419</v>
      </c>
      <c r="B198" s="135" t="s">
        <v>531</v>
      </c>
      <c r="C198" s="135">
        <f t="shared" si="42"/>
        <v>4</v>
      </c>
      <c r="D198" s="135">
        <v>7</v>
      </c>
      <c r="E198" s="134">
        <f t="shared" si="43"/>
        <v>28</v>
      </c>
      <c r="F198" s="135" t="s">
        <v>526</v>
      </c>
      <c r="G198" s="135"/>
      <c r="H198" s="135" t="s">
        <v>629</v>
      </c>
      <c r="I198" s="135" t="s">
        <v>375</v>
      </c>
      <c r="J198" s="135">
        <v>3490</v>
      </c>
      <c r="K198" s="135">
        <v>7.46</v>
      </c>
      <c r="L198" s="135">
        <v>0.7</v>
      </c>
      <c r="M198" s="133">
        <f t="shared" si="44"/>
        <v>208.88</v>
      </c>
      <c r="N198" s="133"/>
      <c r="O198" s="135" t="s">
        <v>419</v>
      </c>
    </row>
    <row r="199" spans="1:16" hidden="1">
      <c r="A199" s="135" t="s">
        <v>419</v>
      </c>
      <c r="B199" s="135" t="s">
        <v>527</v>
      </c>
      <c r="C199" s="135">
        <f t="shared" si="42"/>
        <v>4</v>
      </c>
      <c r="D199" s="135">
        <v>5</v>
      </c>
      <c r="E199" s="134">
        <f t="shared" si="43"/>
        <v>20</v>
      </c>
      <c r="F199" s="135" t="s">
        <v>526</v>
      </c>
      <c r="G199" s="135"/>
      <c r="H199" s="135" t="s">
        <v>629</v>
      </c>
      <c r="I199" s="135" t="s">
        <v>375</v>
      </c>
      <c r="J199" s="135">
        <v>331</v>
      </c>
      <c r="K199" s="135">
        <v>0.71</v>
      </c>
      <c r="L199" s="135">
        <v>7.0000000000000007E-2</v>
      </c>
      <c r="M199" s="133">
        <f t="shared" si="44"/>
        <v>14.2</v>
      </c>
      <c r="N199" s="133"/>
      <c r="O199" s="135" t="s">
        <v>419</v>
      </c>
    </row>
    <row r="200" spans="1:16" hidden="1">
      <c r="A200" s="135" t="s">
        <v>419</v>
      </c>
      <c r="B200" s="135" t="s">
        <v>528</v>
      </c>
      <c r="C200" s="135">
        <f t="shared" si="42"/>
        <v>4</v>
      </c>
      <c r="D200" s="135">
        <v>30</v>
      </c>
      <c r="E200" s="134">
        <f t="shared" si="43"/>
        <v>120</v>
      </c>
      <c r="F200" s="135" t="s">
        <v>526</v>
      </c>
      <c r="G200" s="135"/>
      <c r="H200" s="135" t="s">
        <v>629</v>
      </c>
      <c r="I200" s="135" t="s">
        <v>375</v>
      </c>
      <c r="J200" s="135">
        <v>410</v>
      </c>
      <c r="K200" s="135">
        <v>0.88</v>
      </c>
      <c r="L200" s="135">
        <v>0.08</v>
      </c>
      <c r="M200" s="133">
        <f t="shared" si="44"/>
        <v>105.6</v>
      </c>
      <c r="N200" s="133"/>
      <c r="O200" s="135" t="s">
        <v>419</v>
      </c>
    </row>
    <row r="201" spans="1:16">
      <c r="A201" s="135" t="s">
        <v>419</v>
      </c>
      <c r="B201" s="135" t="s">
        <v>529</v>
      </c>
      <c r="C201" s="135">
        <f t="shared" si="42"/>
        <v>4</v>
      </c>
      <c r="D201" s="135">
        <v>5</v>
      </c>
      <c r="E201" s="134">
        <f t="shared" si="43"/>
        <v>20</v>
      </c>
      <c r="F201" s="135" t="s">
        <v>156</v>
      </c>
      <c r="G201" s="135"/>
      <c r="H201" s="135" t="s">
        <v>356</v>
      </c>
      <c r="I201" s="135" t="s">
        <v>530</v>
      </c>
      <c r="J201" s="135">
        <v>50</v>
      </c>
      <c r="K201" s="135">
        <v>0.08</v>
      </c>
      <c r="L201" s="135">
        <v>0.01</v>
      </c>
      <c r="M201" s="133">
        <f t="shared" si="44"/>
        <v>1.6</v>
      </c>
      <c r="N201" s="133"/>
      <c r="O201" s="135" t="s">
        <v>419</v>
      </c>
      <c r="P201" s="132" t="s">
        <v>633</v>
      </c>
    </row>
    <row r="202" spans="1:16" hidden="1">
      <c r="A202" s="133" t="s">
        <v>420</v>
      </c>
      <c r="B202" s="133" t="s">
        <v>149</v>
      </c>
      <c r="C202" s="134">
        <v>1</v>
      </c>
      <c r="D202" s="134"/>
      <c r="E202" s="134">
        <f t="shared" si="43"/>
        <v>0</v>
      </c>
      <c r="F202" s="133" t="s">
        <v>149</v>
      </c>
      <c r="G202" s="133" t="s">
        <v>376</v>
      </c>
      <c r="H202" s="133"/>
      <c r="I202" s="133" t="s">
        <v>149</v>
      </c>
      <c r="J202" s="133">
        <v>11890</v>
      </c>
      <c r="K202" s="134">
        <v>26.76</v>
      </c>
      <c r="L202" s="134">
        <v>2.4700000000000002</v>
      </c>
      <c r="M202" s="133">
        <f t="shared" si="44"/>
        <v>0</v>
      </c>
      <c r="N202" s="133"/>
      <c r="O202" s="133" t="s">
        <v>420</v>
      </c>
    </row>
    <row r="203" spans="1:16">
      <c r="A203" s="135" t="s">
        <v>420</v>
      </c>
      <c r="B203" s="135" t="s">
        <v>519</v>
      </c>
      <c r="C203" s="135">
        <f t="shared" ref="C203:C207" si="45">C202</f>
        <v>1</v>
      </c>
      <c r="D203" s="135">
        <v>1</v>
      </c>
      <c r="E203" s="134">
        <f t="shared" si="43"/>
        <v>1</v>
      </c>
      <c r="F203" s="135" t="s">
        <v>156</v>
      </c>
      <c r="G203" s="135"/>
      <c r="H203" s="135" t="s">
        <v>356</v>
      </c>
      <c r="I203" s="135" t="s">
        <v>520</v>
      </c>
      <c r="J203" s="135">
        <v>70</v>
      </c>
      <c r="K203" s="135">
        <v>0.1</v>
      </c>
      <c r="L203" s="135">
        <v>0.01</v>
      </c>
      <c r="M203" s="133">
        <f t="shared" si="44"/>
        <v>0.1</v>
      </c>
      <c r="N203" s="133"/>
      <c r="O203" s="135" t="s">
        <v>420</v>
      </c>
      <c r="P203" s="132" t="s">
        <v>633</v>
      </c>
    </row>
    <row r="204" spans="1:16">
      <c r="A204" s="135" t="s">
        <v>420</v>
      </c>
      <c r="B204" s="135" t="s">
        <v>521</v>
      </c>
      <c r="C204" s="135">
        <f t="shared" si="45"/>
        <v>1</v>
      </c>
      <c r="D204" s="135">
        <v>3</v>
      </c>
      <c r="E204" s="134">
        <f t="shared" si="43"/>
        <v>3</v>
      </c>
      <c r="F204" s="135" t="s">
        <v>156</v>
      </c>
      <c r="G204" s="135"/>
      <c r="H204" s="135" t="s">
        <v>356</v>
      </c>
      <c r="I204" s="135" t="s">
        <v>522</v>
      </c>
      <c r="J204" s="135">
        <v>92</v>
      </c>
      <c r="K204" s="135">
        <v>0.39</v>
      </c>
      <c r="L204" s="135">
        <v>0.03</v>
      </c>
      <c r="M204" s="133">
        <f t="shared" si="44"/>
        <v>1.17</v>
      </c>
      <c r="N204" s="133" t="s">
        <v>632</v>
      </c>
      <c r="O204" s="135" t="s">
        <v>420</v>
      </c>
      <c r="P204" s="132" t="s">
        <v>633</v>
      </c>
    </row>
    <row r="205" spans="1:16">
      <c r="A205" s="135" t="s">
        <v>420</v>
      </c>
      <c r="B205" s="135" t="s">
        <v>523</v>
      </c>
      <c r="C205" s="135">
        <f t="shared" si="45"/>
        <v>1</v>
      </c>
      <c r="D205" s="135">
        <v>1</v>
      </c>
      <c r="E205" s="134">
        <f t="shared" si="43"/>
        <v>1</v>
      </c>
      <c r="F205" s="135" t="s">
        <v>156</v>
      </c>
      <c r="G205" s="135"/>
      <c r="H205" s="135" t="s">
        <v>356</v>
      </c>
      <c r="I205" s="135" t="s">
        <v>524</v>
      </c>
      <c r="J205" s="135">
        <v>92</v>
      </c>
      <c r="K205" s="135">
        <v>0.18</v>
      </c>
      <c r="L205" s="135">
        <v>0.01</v>
      </c>
      <c r="M205" s="133">
        <f t="shared" si="44"/>
        <v>0.18</v>
      </c>
      <c r="N205" s="133" t="s">
        <v>632</v>
      </c>
      <c r="O205" s="135" t="s">
        <v>420</v>
      </c>
      <c r="P205" s="132" t="s">
        <v>633</v>
      </c>
    </row>
    <row r="206" spans="1:16" hidden="1">
      <c r="A206" s="135" t="s">
        <v>420</v>
      </c>
      <c r="B206" s="135" t="s">
        <v>532</v>
      </c>
      <c r="C206" s="135">
        <f t="shared" si="45"/>
        <v>1</v>
      </c>
      <c r="D206" s="135">
        <v>1</v>
      </c>
      <c r="E206" s="134">
        <f t="shared" si="43"/>
        <v>1</v>
      </c>
      <c r="F206" s="135" t="s">
        <v>526</v>
      </c>
      <c r="G206" s="135"/>
      <c r="H206" s="135" t="s">
        <v>629</v>
      </c>
      <c r="I206" s="135" t="s">
        <v>375</v>
      </c>
      <c r="J206" s="135">
        <v>11816</v>
      </c>
      <c r="K206" s="135">
        <v>25.24</v>
      </c>
      <c r="L206" s="135">
        <v>2.36</v>
      </c>
      <c r="M206" s="133">
        <f t="shared" si="44"/>
        <v>25.24</v>
      </c>
      <c r="N206" s="133"/>
      <c r="O206" s="135" t="s">
        <v>420</v>
      </c>
    </row>
    <row r="207" spans="1:16">
      <c r="A207" s="135" t="s">
        <v>420</v>
      </c>
      <c r="B207" s="135" t="s">
        <v>529</v>
      </c>
      <c r="C207" s="135">
        <f t="shared" si="45"/>
        <v>1</v>
      </c>
      <c r="D207" s="135">
        <v>1</v>
      </c>
      <c r="E207" s="134">
        <f t="shared" si="43"/>
        <v>1</v>
      </c>
      <c r="F207" s="135" t="s">
        <v>156</v>
      </c>
      <c r="G207" s="135"/>
      <c r="H207" s="135" t="s">
        <v>356</v>
      </c>
      <c r="I207" s="135" t="s">
        <v>530</v>
      </c>
      <c r="J207" s="135">
        <v>50</v>
      </c>
      <c r="K207" s="135">
        <v>0.08</v>
      </c>
      <c r="L207" s="135">
        <v>0.01</v>
      </c>
      <c r="M207" s="133">
        <f t="shared" si="44"/>
        <v>0.08</v>
      </c>
      <c r="N207" s="133"/>
      <c r="O207" s="135" t="s">
        <v>420</v>
      </c>
      <c r="P207" s="132" t="s">
        <v>633</v>
      </c>
    </row>
    <row r="208" spans="1:16" hidden="1">
      <c r="A208" s="133" t="s">
        <v>421</v>
      </c>
      <c r="B208" s="133" t="s">
        <v>149</v>
      </c>
      <c r="C208" s="134">
        <v>1</v>
      </c>
      <c r="D208" s="134"/>
      <c r="E208" s="134">
        <f t="shared" si="43"/>
        <v>0</v>
      </c>
      <c r="F208" s="133" t="s">
        <v>149</v>
      </c>
      <c r="G208" s="133" t="s">
        <v>376</v>
      </c>
      <c r="H208" s="133"/>
      <c r="I208" s="133" t="s">
        <v>149</v>
      </c>
      <c r="J208" s="133">
        <v>4490</v>
      </c>
      <c r="K208" s="134">
        <v>136.01</v>
      </c>
      <c r="L208" s="134">
        <v>12.42</v>
      </c>
      <c r="M208" s="133">
        <f t="shared" si="44"/>
        <v>0</v>
      </c>
      <c r="N208" s="133"/>
      <c r="O208" s="133" t="s">
        <v>421</v>
      </c>
    </row>
    <row r="209" spans="1:16">
      <c r="A209" s="135" t="s">
        <v>421</v>
      </c>
      <c r="B209" s="135" t="s">
        <v>533</v>
      </c>
      <c r="C209" s="135">
        <f t="shared" ref="C209:C229" si="46">C208</f>
        <v>1</v>
      </c>
      <c r="D209" s="135">
        <v>2</v>
      </c>
      <c r="E209" s="134">
        <f t="shared" si="43"/>
        <v>2</v>
      </c>
      <c r="F209" s="135" t="s">
        <v>156</v>
      </c>
      <c r="G209" s="135"/>
      <c r="H209" s="135" t="s">
        <v>356</v>
      </c>
      <c r="I209" s="135" t="s">
        <v>534</v>
      </c>
      <c r="J209" s="135">
        <v>288</v>
      </c>
      <c r="K209" s="135">
        <v>0.64</v>
      </c>
      <c r="L209" s="135">
        <v>0.04</v>
      </c>
      <c r="M209" s="133">
        <f t="shared" si="44"/>
        <v>1.28</v>
      </c>
      <c r="N209" s="133" t="s">
        <v>632</v>
      </c>
      <c r="O209" s="135" t="s">
        <v>421</v>
      </c>
      <c r="P209" s="132" t="s">
        <v>633</v>
      </c>
    </row>
    <row r="210" spans="1:16">
      <c r="A210" s="135" t="s">
        <v>421</v>
      </c>
      <c r="B210" s="135" t="s">
        <v>535</v>
      </c>
      <c r="C210" s="135">
        <f t="shared" si="46"/>
        <v>1</v>
      </c>
      <c r="D210" s="135">
        <v>2</v>
      </c>
      <c r="E210" s="134">
        <f t="shared" si="43"/>
        <v>2</v>
      </c>
      <c r="F210" s="135" t="s">
        <v>156</v>
      </c>
      <c r="G210" s="135"/>
      <c r="H210" s="135" t="s">
        <v>356</v>
      </c>
      <c r="I210" s="135" t="s">
        <v>534</v>
      </c>
      <c r="J210" s="135">
        <v>180</v>
      </c>
      <c r="K210" s="135">
        <v>0.4</v>
      </c>
      <c r="L210" s="135">
        <v>0.03</v>
      </c>
      <c r="M210" s="133">
        <f t="shared" si="44"/>
        <v>0.8</v>
      </c>
      <c r="N210" s="133" t="s">
        <v>632</v>
      </c>
      <c r="O210" s="135" t="s">
        <v>421</v>
      </c>
      <c r="P210" s="132" t="s">
        <v>633</v>
      </c>
    </row>
    <row r="211" spans="1:16">
      <c r="A211" s="135" t="s">
        <v>421</v>
      </c>
      <c r="B211" s="135" t="s">
        <v>536</v>
      </c>
      <c r="C211" s="135">
        <f t="shared" si="46"/>
        <v>1</v>
      </c>
      <c r="D211" s="135">
        <v>2</v>
      </c>
      <c r="E211" s="134">
        <f t="shared" si="43"/>
        <v>2</v>
      </c>
      <c r="F211" s="135" t="s">
        <v>156</v>
      </c>
      <c r="G211" s="135"/>
      <c r="H211" s="135" t="s">
        <v>356</v>
      </c>
      <c r="I211" s="135" t="s">
        <v>534</v>
      </c>
      <c r="J211" s="135">
        <v>200</v>
      </c>
      <c r="K211" s="135">
        <v>0.45</v>
      </c>
      <c r="L211" s="135">
        <v>0.03</v>
      </c>
      <c r="M211" s="133">
        <f t="shared" si="44"/>
        <v>0.9</v>
      </c>
      <c r="N211" s="133" t="s">
        <v>632</v>
      </c>
      <c r="O211" s="135" t="s">
        <v>421</v>
      </c>
      <c r="P211" s="132" t="s">
        <v>633</v>
      </c>
    </row>
    <row r="212" spans="1:16">
      <c r="A212" s="135" t="s">
        <v>421</v>
      </c>
      <c r="B212" s="135" t="s">
        <v>537</v>
      </c>
      <c r="C212" s="135">
        <f t="shared" si="46"/>
        <v>1</v>
      </c>
      <c r="D212" s="135">
        <v>2</v>
      </c>
      <c r="E212" s="134">
        <f t="shared" si="43"/>
        <v>2</v>
      </c>
      <c r="F212" s="135" t="s">
        <v>156</v>
      </c>
      <c r="G212" s="135"/>
      <c r="H212" s="135" t="s">
        <v>356</v>
      </c>
      <c r="I212" s="135" t="s">
        <v>534</v>
      </c>
      <c r="J212" s="135">
        <v>221</v>
      </c>
      <c r="K212" s="135">
        <v>0.49</v>
      </c>
      <c r="L212" s="135">
        <v>0.03</v>
      </c>
      <c r="M212" s="133">
        <f t="shared" si="44"/>
        <v>0.98</v>
      </c>
      <c r="N212" s="133" t="s">
        <v>632</v>
      </c>
      <c r="O212" s="135" t="s">
        <v>421</v>
      </c>
      <c r="P212" s="132" t="s">
        <v>633</v>
      </c>
    </row>
    <row r="213" spans="1:16">
      <c r="A213" s="135" t="s">
        <v>421</v>
      </c>
      <c r="B213" s="135" t="s">
        <v>538</v>
      </c>
      <c r="C213" s="135">
        <f t="shared" si="46"/>
        <v>1</v>
      </c>
      <c r="D213" s="135">
        <v>2</v>
      </c>
      <c r="E213" s="134">
        <f t="shared" si="43"/>
        <v>2</v>
      </c>
      <c r="F213" s="135" t="s">
        <v>156</v>
      </c>
      <c r="G213" s="135"/>
      <c r="H213" s="135" t="s">
        <v>356</v>
      </c>
      <c r="I213" s="135" t="s">
        <v>534</v>
      </c>
      <c r="J213" s="135">
        <v>262</v>
      </c>
      <c r="K213" s="135">
        <v>0.57999999999999996</v>
      </c>
      <c r="L213" s="135">
        <v>0.04</v>
      </c>
      <c r="M213" s="133">
        <f t="shared" si="44"/>
        <v>1.1599999999999999</v>
      </c>
      <c r="N213" s="133" t="s">
        <v>632</v>
      </c>
      <c r="O213" s="135" t="s">
        <v>421</v>
      </c>
      <c r="P213" s="132" t="s">
        <v>633</v>
      </c>
    </row>
    <row r="214" spans="1:16">
      <c r="A214" s="135" t="s">
        <v>421</v>
      </c>
      <c r="B214" s="135" t="s">
        <v>539</v>
      </c>
      <c r="C214" s="135">
        <f t="shared" si="46"/>
        <v>1</v>
      </c>
      <c r="D214" s="135">
        <v>2</v>
      </c>
      <c r="E214" s="134">
        <f t="shared" si="43"/>
        <v>2</v>
      </c>
      <c r="F214" s="135" t="s">
        <v>156</v>
      </c>
      <c r="G214" s="135"/>
      <c r="H214" s="135" t="s">
        <v>356</v>
      </c>
      <c r="I214" s="135" t="s">
        <v>534</v>
      </c>
      <c r="J214" s="135">
        <v>282</v>
      </c>
      <c r="K214" s="135">
        <v>0.63</v>
      </c>
      <c r="L214" s="135">
        <v>0.04</v>
      </c>
      <c r="M214" s="133">
        <f t="shared" si="44"/>
        <v>1.26</v>
      </c>
      <c r="N214" s="133" t="s">
        <v>632</v>
      </c>
      <c r="O214" s="135" t="s">
        <v>421</v>
      </c>
      <c r="P214" s="132" t="s">
        <v>633</v>
      </c>
    </row>
    <row r="215" spans="1:16">
      <c r="A215" s="135" t="s">
        <v>421</v>
      </c>
      <c r="B215" s="135" t="s">
        <v>540</v>
      </c>
      <c r="C215" s="135">
        <f t="shared" si="46"/>
        <v>1</v>
      </c>
      <c r="D215" s="135">
        <v>2</v>
      </c>
      <c r="E215" s="134">
        <f t="shared" si="43"/>
        <v>2</v>
      </c>
      <c r="F215" s="135" t="s">
        <v>156</v>
      </c>
      <c r="G215" s="135"/>
      <c r="H215" s="135" t="s">
        <v>356</v>
      </c>
      <c r="I215" s="135" t="s">
        <v>534</v>
      </c>
      <c r="J215" s="135">
        <v>303</v>
      </c>
      <c r="K215" s="135">
        <v>0.67</v>
      </c>
      <c r="L215" s="135">
        <v>0.05</v>
      </c>
      <c r="M215" s="133">
        <f t="shared" si="44"/>
        <v>1.34</v>
      </c>
      <c r="N215" s="133" t="s">
        <v>632</v>
      </c>
      <c r="O215" s="135" t="s">
        <v>421</v>
      </c>
      <c r="P215" s="132" t="s">
        <v>633</v>
      </c>
    </row>
    <row r="216" spans="1:16">
      <c r="A216" s="135" t="s">
        <v>421</v>
      </c>
      <c r="B216" s="135" t="s">
        <v>541</v>
      </c>
      <c r="C216" s="135">
        <f t="shared" si="46"/>
        <v>1</v>
      </c>
      <c r="D216" s="135">
        <v>2</v>
      </c>
      <c r="E216" s="134">
        <f t="shared" si="43"/>
        <v>2</v>
      </c>
      <c r="F216" s="135" t="s">
        <v>156</v>
      </c>
      <c r="G216" s="135"/>
      <c r="H216" s="135" t="s">
        <v>356</v>
      </c>
      <c r="I216" s="135" t="s">
        <v>534</v>
      </c>
      <c r="J216" s="135">
        <v>241</v>
      </c>
      <c r="K216" s="135">
        <v>0.54</v>
      </c>
      <c r="L216" s="135">
        <v>0.04</v>
      </c>
      <c r="M216" s="133">
        <f t="shared" si="44"/>
        <v>1.08</v>
      </c>
      <c r="N216" s="133" t="s">
        <v>632</v>
      </c>
      <c r="O216" s="135" t="s">
        <v>421</v>
      </c>
      <c r="P216" s="132" t="s">
        <v>633</v>
      </c>
    </row>
    <row r="217" spans="1:16">
      <c r="A217" s="135" t="s">
        <v>421</v>
      </c>
      <c r="B217" s="135" t="s">
        <v>542</v>
      </c>
      <c r="C217" s="135">
        <f t="shared" si="46"/>
        <v>1</v>
      </c>
      <c r="D217" s="135">
        <v>2</v>
      </c>
      <c r="E217" s="134">
        <f t="shared" si="43"/>
        <v>2</v>
      </c>
      <c r="F217" s="135" t="s">
        <v>156</v>
      </c>
      <c r="G217" s="135"/>
      <c r="H217" s="135" t="s">
        <v>356</v>
      </c>
      <c r="I217" s="135" t="s">
        <v>534</v>
      </c>
      <c r="J217" s="135">
        <v>158</v>
      </c>
      <c r="K217" s="135">
        <v>0.35</v>
      </c>
      <c r="L217" s="135">
        <v>0.02</v>
      </c>
      <c r="M217" s="133">
        <f t="shared" si="44"/>
        <v>0.7</v>
      </c>
      <c r="N217" s="133" t="s">
        <v>632</v>
      </c>
      <c r="O217" s="135" t="s">
        <v>421</v>
      </c>
      <c r="P217" s="132" t="s">
        <v>633</v>
      </c>
    </row>
    <row r="218" spans="1:16" hidden="1">
      <c r="A218" s="135" t="s">
        <v>421</v>
      </c>
      <c r="B218" s="135" t="s">
        <v>543</v>
      </c>
      <c r="C218" s="135">
        <f t="shared" si="46"/>
        <v>1</v>
      </c>
      <c r="D218" s="135">
        <v>42</v>
      </c>
      <c r="E218" s="134">
        <f t="shared" si="43"/>
        <v>42</v>
      </c>
      <c r="F218" s="135" t="s">
        <v>526</v>
      </c>
      <c r="G218" s="135"/>
      <c r="H218" s="135" t="s">
        <v>629</v>
      </c>
      <c r="I218" s="135" t="s">
        <v>375</v>
      </c>
      <c r="J218" s="135">
        <v>360</v>
      </c>
      <c r="K218" s="135">
        <v>0.77</v>
      </c>
      <c r="L218" s="135">
        <v>7.0000000000000007E-2</v>
      </c>
      <c r="M218" s="133">
        <f t="shared" si="44"/>
        <v>32.340000000000003</v>
      </c>
      <c r="N218" s="133"/>
      <c r="O218" s="135" t="s">
        <v>421</v>
      </c>
    </row>
    <row r="219" spans="1:16" hidden="1">
      <c r="A219" s="135" t="s">
        <v>421</v>
      </c>
      <c r="B219" s="135" t="s">
        <v>544</v>
      </c>
      <c r="C219" s="135">
        <f t="shared" si="46"/>
        <v>1</v>
      </c>
      <c r="D219" s="135">
        <v>6</v>
      </c>
      <c r="E219" s="134">
        <f t="shared" si="43"/>
        <v>6</v>
      </c>
      <c r="F219" s="135" t="s">
        <v>526</v>
      </c>
      <c r="G219" s="135"/>
      <c r="H219" s="135" t="s">
        <v>629</v>
      </c>
      <c r="I219" s="135" t="s">
        <v>375</v>
      </c>
      <c r="J219" s="135">
        <v>309</v>
      </c>
      <c r="K219" s="135">
        <v>0.66</v>
      </c>
      <c r="L219" s="135">
        <v>0.06</v>
      </c>
      <c r="M219" s="133">
        <f t="shared" si="44"/>
        <v>3.96</v>
      </c>
      <c r="N219" s="133"/>
      <c r="O219" s="135" t="s">
        <v>421</v>
      </c>
    </row>
    <row r="220" spans="1:16" hidden="1">
      <c r="A220" s="135" t="s">
        <v>421</v>
      </c>
      <c r="B220" s="135" t="s">
        <v>545</v>
      </c>
      <c r="C220" s="135">
        <f t="shared" si="46"/>
        <v>1</v>
      </c>
      <c r="D220" s="135">
        <v>9</v>
      </c>
      <c r="E220" s="134">
        <f t="shared" si="43"/>
        <v>9</v>
      </c>
      <c r="F220" s="135" t="s">
        <v>526</v>
      </c>
      <c r="G220" s="135"/>
      <c r="H220" s="135" t="s">
        <v>629</v>
      </c>
      <c r="I220" s="135" t="s">
        <v>375</v>
      </c>
      <c r="J220" s="135">
        <v>4490</v>
      </c>
      <c r="K220" s="135">
        <v>9.59</v>
      </c>
      <c r="L220" s="135">
        <v>0.9</v>
      </c>
      <c r="M220" s="133">
        <f t="shared" si="44"/>
        <v>86.31</v>
      </c>
      <c r="N220" s="133"/>
      <c r="O220" s="135" t="s">
        <v>421</v>
      </c>
    </row>
    <row r="221" spans="1:16">
      <c r="A221" s="135" t="s">
        <v>421</v>
      </c>
      <c r="B221" s="135" t="s">
        <v>546</v>
      </c>
      <c r="C221" s="135">
        <f t="shared" si="46"/>
        <v>1</v>
      </c>
      <c r="D221" s="135">
        <v>2</v>
      </c>
      <c r="E221" s="134">
        <f t="shared" si="43"/>
        <v>2</v>
      </c>
      <c r="F221" s="135" t="s">
        <v>156</v>
      </c>
      <c r="G221" s="135"/>
      <c r="H221" s="135" t="s">
        <v>356</v>
      </c>
      <c r="I221" s="135" t="s">
        <v>547</v>
      </c>
      <c r="J221" s="135">
        <v>122</v>
      </c>
      <c r="K221" s="135">
        <v>0.08</v>
      </c>
      <c r="L221" s="135">
        <v>0.01</v>
      </c>
      <c r="M221" s="133">
        <f t="shared" si="44"/>
        <v>0.16</v>
      </c>
      <c r="N221" s="133"/>
      <c r="O221" s="135" t="s">
        <v>421</v>
      </c>
      <c r="P221" s="132" t="s">
        <v>633</v>
      </c>
    </row>
    <row r="222" spans="1:16">
      <c r="A222" s="135" t="s">
        <v>421</v>
      </c>
      <c r="B222" s="135" t="s">
        <v>548</v>
      </c>
      <c r="C222" s="135">
        <f t="shared" si="46"/>
        <v>1</v>
      </c>
      <c r="D222" s="135">
        <v>2</v>
      </c>
      <c r="E222" s="134">
        <f t="shared" si="43"/>
        <v>2</v>
      </c>
      <c r="F222" s="135" t="s">
        <v>156</v>
      </c>
      <c r="G222" s="135"/>
      <c r="H222" s="135" t="s">
        <v>356</v>
      </c>
      <c r="I222" s="135" t="s">
        <v>210</v>
      </c>
      <c r="J222" s="135">
        <v>219</v>
      </c>
      <c r="K222" s="135">
        <v>0.26</v>
      </c>
      <c r="L222" s="135">
        <v>0.02</v>
      </c>
      <c r="M222" s="133">
        <f t="shared" si="44"/>
        <v>0.52</v>
      </c>
      <c r="N222" s="133"/>
      <c r="O222" s="135" t="s">
        <v>421</v>
      </c>
      <c r="P222" s="132" t="s">
        <v>633</v>
      </c>
    </row>
    <row r="223" spans="1:16">
      <c r="A223" s="135" t="s">
        <v>421</v>
      </c>
      <c r="B223" s="135" t="s">
        <v>549</v>
      </c>
      <c r="C223" s="135">
        <f t="shared" si="46"/>
        <v>1</v>
      </c>
      <c r="D223" s="135">
        <v>2</v>
      </c>
      <c r="E223" s="134">
        <f t="shared" si="43"/>
        <v>2</v>
      </c>
      <c r="F223" s="135" t="s">
        <v>156</v>
      </c>
      <c r="G223" s="135"/>
      <c r="H223" s="135" t="s">
        <v>356</v>
      </c>
      <c r="I223" s="135" t="s">
        <v>550</v>
      </c>
      <c r="J223" s="135">
        <v>167</v>
      </c>
      <c r="K223" s="135">
        <v>0.23</v>
      </c>
      <c r="L223" s="135">
        <v>0.02</v>
      </c>
      <c r="M223" s="133">
        <f t="shared" si="44"/>
        <v>0.46</v>
      </c>
      <c r="N223" s="133"/>
      <c r="O223" s="135" t="s">
        <v>421</v>
      </c>
      <c r="P223" s="132" t="s">
        <v>633</v>
      </c>
    </row>
    <row r="224" spans="1:16">
      <c r="A224" s="135" t="s">
        <v>421</v>
      </c>
      <c r="B224" s="135" t="s">
        <v>551</v>
      </c>
      <c r="C224" s="135">
        <f t="shared" si="46"/>
        <v>1</v>
      </c>
      <c r="D224" s="135">
        <v>2</v>
      </c>
      <c r="E224" s="134">
        <f t="shared" si="43"/>
        <v>2</v>
      </c>
      <c r="F224" s="135" t="s">
        <v>156</v>
      </c>
      <c r="G224" s="135"/>
      <c r="H224" s="135" t="s">
        <v>356</v>
      </c>
      <c r="I224" s="135" t="s">
        <v>552</v>
      </c>
      <c r="J224" s="135">
        <v>215</v>
      </c>
      <c r="K224" s="135">
        <v>0.34</v>
      </c>
      <c r="L224" s="135">
        <v>0.02</v>
      </c>
      <c r="M224" s="133">
        <f t="shared" si="44"/>
        <v>0.68</v>
      </c>
      <c r="N224" s="133"/>
      <c r="O224" s="135" t="s">
        <v>421</v>
      </c>
      <c r="P224" s="132" t="s">
        <v>633</v>
      </c>
    </row>
    <row r="225" spans="1:16">
      <c r="A225" s="135" t="s">
        <v>421</v>
      </c>
      <c r="B225" s="135" t="s">
        <v>553</v>
      </c>
      <c r="C225" s="135">
        <f t="shared" si="46"/>
        <v>1</v>
      </c>
      <c r="D225" s="135">
        <v>2</v>
      </c>
      <c r="E225" s="134">
        <f t="shared" si="43"/>
        <v>2</v>
      </c>
      <c r="F225" s="135" t="s">
        <v>156</v>
      </c>
      <c r="G225" s="135"/>
      <c r="H225" s="135" t="s">
        <v>356</v>
      </c>
      <c r="I225" s="135" t="s">
        <v>554</v>
      </c>
      <c r="J225" s="135">
        <v>198</v>
      </c>
      <c r="K225" s="135">
        <v>0.3</v>
      </c>
      <c r="L225" s="135">
        <v>0.02</v>
      </c>
      <c r="M225" s="133">
        <f t="shared" si="44"/>
        <v>0.6</v>
      </c>
      <c r="N225" s="133"/>
      <c r="O225" s="135" t="s">
        <v>421</v>
      </c>
      <c r="P225" s="132" t="s">
        <v>633</v>
      </c>
    </row>
    <row r="226" spans="1:16">
      <c r="A226" s="135" t="s">
        <v>421</v>
      </c>
      <c r="B226" s="135" t="s">
        <v>555</v>
      </c>
      <c r="C226" s="135">
        <f t="shared" si="46"/>
        <v>1</v>
      </c>
      <c r="D226" s="135">
        <v>2</v>
      </c>
      <c r="E226" s="134">
        <f t="shared" si="43"/>
        <v>2</v>
      </c>
      <c r="F226" s="135" t="s">
        <v>156</v>
      </c>
      <c r="G226" s="135"/>
      <c r="H226" s="135" t="s">
        <v>356</v>
      </c>
      <c r="I226" s="135" t="s">
        <v>556</v>
      </c>
      <c r="J226" s="135">
        <v>182</v>
      </c>
      <c r="K226" s="135">
        <v>0.27</v>
      </c>
      <c r="L226" s="135">
        <v>0.02</v>
      </c>
      <c r="M226" s="133">
        <f t="shared" si="44"/>
        <v>0.54</v>
      </c>
      <c r="N226" s="133"/>
      <c r="O226" s="135" t="s">
        <v>421</v>
      </c>
      <c r="P226" s="132" t="s">
        <v>633</v>
      </c>
    </row>
    <row r="227" spans="1:16">
      <c r="A227" s="135" t="s">
        <v>421</v>
      </c>
      <c r="B227" s="135" t="s">
        <v>557</v>
      </c>
      <c r="C227" s="135">
        <f t="shared" si="46"/>
        <v>1</v>
      </c>
      <c r="D227" s="135">
        <v>2</v>
      </c>
      <c r="E227" s="134">
        <f t="shared" si="43"/>
        <v>2</v>
      </c>
      <c r="F227" s="135" t="s">
        <v>156</v>
      </c>
      <c r="G227" s="135"/>
      <c r="H227" s="135" t="s">
        <v>356</v>
      </c>
      <c r="I227" s="135" t="s">
        <v>558</v>
      </c>
      <c r="J227" s="135">
        <v>153</v>
      </c>
      <c r="K227" s="135">
        <v>0.19</v>
      </c>
      <c r="L227" s="135">
        <v>0.01</v>
      </c>
      <c r="M227" s="133">
        <f t="shared" si="44"/>
        <v>0.38</v>
      </c>
      <c r="N227" s="133"/>
      <c r="O227" s="135" t="s">
        <v>421</v>
      </c>
      <c r="P227" s="132" t="s">
        <v>633</v>
      </c>
    </row>
    <row r="228" spans="1:16">
      <c r="A228" s="135" t="s">
        <v>421</v>
      </c>
      <c r="B228" s="135" t="s">
        <v>559</v>
      </c>
      <c r="C228" s="135">
        <f t="shared" si="46"/>
        <v>1</v>
      </c>
      <c r="D228" s="135">
        <v>2</v>
      </c>
      <c r="E228" s="134">
        <f t="shared" si="43"/>
        <v>2</v>
      </c>
      <c r="F228" s="135" t="s">
        <v>156</v>
      </c>
      <c r="G228" s="135"/>
      <c r="H228" s="135" t="s">
        <v>356</v>
      </c>
      <c r="I228" s="135" t="s">
        <v>534</v>
      </c>
      <c r="J228" s="135">
        <v>140</v>
      </c>
      <c r="K228" s="135">
        <v>0.15</v>
      </c>
      <c r="L228" s="135">
        <v>0.01</v>
      </c>
      <c r="M228" s="133">
        <f t="shared" si="44"/>
        <v>0.3</v>
      </c>
      <c r="N228" s="133"/>
      <c r="O228" s="135" t="s">
        <v>421</v>
      </c>
      <c r="P228" s="132" t="s">
        <v>633</v>
      </c>
    </row>
    <row r="229" spans="1:16">
      <c r="A229" s="135" t="s">
        <v>421</v>
      </c>
      <c r="B229" s="135" t="s">
        <v>560</v>
      </c>
      <c r="C229" s="135">
        <f t="shared" si="46"/>
        <v>1</v>
      </c>
      <c r="D229" s="135">
        <v>2</v>
      </c>
      <c r="E229" s="134">
        <f t="shared" si="43"/>
        <v>2</v>
      </c>
      <c r="F229" s="135" t="s">
        <v>156</v>
      </c>
      <c r="G229" s="135"/>
      <c r="H229" s="135" t="s">
        <v>356</v>
      </c>
      <c r="I229" s="135" t="s">
        <v>561</v>
      </c>
      <c r="J229" s="135">
        <v>130</v>
      </c>
      <c r="K229" s="135">
        <v>0.12</v>
      </c>
      <c r="L229" s="135">
        <v>0.01</v>
      </c>
      <c r="M229" s="133">
        <f t="shared" si="44"/>
        <v>0.24</v>
      </c>
      <c r="N229" s="133"/>
      <c r="O229" s="135" t="s">
        <v>421</v>
      </c>
      <c r="P229" s="132" t="s">
        <v>633</v>
      </c>
    </row>
    <row r="230" spans="1:16" hidden="1">
      <c r="A230" s="133" t="s">
        <v>422</v>
      </c>
      <c r="B230" s="133" t="s">
        <v>149</v>
      </c>
      <c r="C230" s="134">
        <v>1</v>
      </c>
      <c r="D230" s="134"/>
      <c r="E230" s="134">
        <f t="shared" si="43"/>
        <v>0</v>
      </c>
      <c r="F230" s="133" t="s">
        <v>149</v>
      </c>
      <c r="G230" s="133" t="s">
        <v>376</v>
      </c>
      <c r="H230" s="133"/>
      <c r="I230" s="133" t="s">
        <v>149</v>
      </c>
      <c r="J230" s="133">
        <v>4970</v>
      </c>
      <c r="K230" s="134">
        <v>155.36000000000001</v>
      </c>
      <c r="L230" s="134">
        <v>14.12</v>
      </c>
      <c r="M230" s="133">
        <f t="shared" si="44"/>
        <v>0</v>
      </c>
      <c r="N230" s="133"/>
      <c r="O230" s="133" t="s">
        <v>422</v>
      </c>
    </row>
    <row r="231" spans="1:16">
      <c r="A231" s="135" t="s">
        <v>422</v>
      </c>
      <c r="B231" s="135" t="s">
        <v>533</v>
      </c>
      <c r="C231" s="135">
        <f t="shared" ref="C231:C262" si="47">C230</f>
        <v>1</v>
      </c>
      <c r="D231" s="135">
        <v>1</v>
      </c>
      <c r="E231" s="134">
        <f t="shared" si="43"/>
        <v>1</v>
      </c>
      <c r="F231" s="135" t="s">
        <v>156</v>
      </c>
      <c r="G231" s="135"/>
      <c r="H231" s="135" t="s">
        <v>356</v>
      </c>
      <c r="I231" s="135" t="s">
        <v>534</v>
      </c>
      <c r="J231" s="135">
        <v>288</v>
      </c>
      <c r="K231" s="135">
        <v>0.64</v>
      </c>
      <c r="L231" s="135">
        <v>0.04</v>
      </c>
      <c r="M231" s="133">
        <f t="shared" si="44"/>
        <v>0.64</v>
      </c>
      <c r="N231" s="133" t="s">
        <v>632</v>
      </c>
      <c r="O231" s="135" t="s">
        <v>422</v>
      </c>
      <c r="P231" s="132" t="s">
        <v>633</v>
      </c>
    </row>
    <row r="232" spans="1:16">
      <c r="A232" s="135" t="s">
        <v>422</v>
      </c>
      <c r="B232" s="135" t="s">
        <v>535</v>
      </c>
      <c r="C232" s="135">
        <f t="shared" si="47"/>
        <v>1</v>
      </c>
      <c r="D232" s="135">
        <v>1</v>
      </c>
      <c r="E232" s="134">
        <f t="shared" si="43"/>
        <v>1</v>
      </c>
      <c r="F232" s="135" t="s">
        <v>156</v>
      </c>
      <c r="G232" s="135"/>
      <c r="H232" s="135" t="s">
        <v>356</v>
      </c>
      <c r="I232" s="135" t="s">
        <v>534</v>
      </c>
      <c r="J232" s="135">
        <v>180</v>
      </c>
      <c r="K232" s="135">
        <v>0.4</v>
      </c>
      <c r="L232" s="135">
        <v>0.03</v>
      </c>
      <c r="M232" s="133">
        <f t="shared" si="44"/>
        <v>0.4</v>
      </c>
      <c r="N232" s="133" t="s">
        <v>632</v>
      </c>
      <c r="O232" s="135" t="s">
        <v>422</v>
      </c>
      <c r="P232" s="132" t="s">
        <v>633</v>
      </c>
    </row>
    <row r="233" spans="1:16">
      <c r="A233" s="135" t="s">
        <v>422</v>
      </c>
      <c r="B233" s="135" t="s">
        <v>536</v>
      </c>
      <c r="C233" s="135">
        <f t="shared" si="47"/>
        <v>1</v>
      </c>
      <c r="D233" s="135">
        <v>1</v>
      </c>
      <c r="E233" s="134">
        <f t="shared" si="43"/>
        <v>1</v>
      </c>
      <c r="F233" s="135" t="s">
        <v>156</v>
      </c>
      <c r="G233" s="135"/>
      <c r="H233" s="135" t="s">
        <v>356</v>
      </c>
      <c r="I233" s="135" t="s">
        <v>534</v>
      </c>
      <c r="J233" s="135">
        <v>200</v>
      </c>
      <c r="K233" s="135">
        <v>0.45</v>
      </c>
      <c r="L233" s="135">
        <v>0.03</v>
      </c>
      <c r="M233" s="133">
        <f t="shared" si="44"/>
        <v>0.45</v>
      </c>
      <c r="N233" s="133" t="s">
        <v>632</v>
      </c>
      <c r="O233" s="135" t="s">
        <v>422</v>
      </c>
      <c r="P233" s="132" t="s">
        <v>633</v>
      </c>
    </row>
    <row r="234" spans="1:16">
      <c r="A234" s="135" t="s">
        <v>422</v>
      </c>
      <c r="B234" s="135" t="s">
        <v>537</v>
      </c>
      <c r="C234" s="135">
        <f t="shared" si="47"/>
        <v>1</v>
      </c>
      <c r="D234" s="135">
        <v>1</v>
      </c>
      <c r="E234" s="134">
        <f t="shared" si="43"/>
        <v>1</v>
      </c>
      <c r="F234" s="135" t="s">
        <v>156</v>
      </c>
      <c r="G234" s="135"/>
      <c r="H234" s="135" t="s">
        <v>356</v>
      </c>
      <c r="I234" s="135" t="s">
        <v>534</v>
      </c>
      <c r="J234" s="135">
        <v>221</v>
      </c>
      <c r="K234" s="135">
        <v>0.49</v>
      </c>
      <c r="L234" s="135">
        <v>0.03</v>
      </c>
      <c r="M234" s="133">
        <f t="shared" si="44"/>
        <v>0.49</v>
      </c>
      <c r="N234" s="133" t="s">
        <v>632</v>
      </c>
      <c r="O234" s="135" t="s">
        <v>422</v>
      </c>
      <c r="P234" s="132" t="s">
        <v>633</v>
      </c>
    </row>
    <row r="235" spans="1:16">
      <c r="A235" s="135" t="s">
        <v>422</v>
      </c>
      <c r="B235" s="135" t="s">
        <v>538</v>
      </c>
      <c r="C235" s="135">
        <f t="shared" si="47"/>
        <v>1</v>
      </c>
      <c r="D235" s="135">
        <v>1</v>
      </c>
      <c r="E235" s="134">
        <f t="shared" si="43"/>
        <v>1</v>
      </c>
      <c r="F235" s="135" t="s">
        <v>156</v>
      </c>
      <c r="G235" s="135"/>
      <c r="H235" s="135" t="s">
        <v>356</v>
      </c>
      <c r="I235" s="135" t="s">
        <v>534</v>
      </c>
      <c r="J235" s="135">
        <v>262</v>
      </c>
      <c r="K235" s="135">
        <v>0.57999999999999996</v>
      </c>
      <c r="L235" s="135">
        <v>0.04</v>
      </c>
      <c r="M235" s="133">
        <f t="shared" si="44"/>
        <v>0.57999999999999996</v>
      </c>
      <c r="N235" s="133" t="s">
        <v>632</v>
      </c>
      <c r="O235" s="135" t="s">
        <v>422</v>
      </c>
      <c r="P235" s="132" t="s">
        <v>633</v>
      </c>
    </row>
    <row r="236" spans="1:16">
      <c r="A236" s="135" t="s">
        <v>422</v>
      </c>
      <c r="B236" s="135" t="s">
        <v>539</v>
      </c>
      <c r="C236" s="135">
        <f t="shared" si="47"/>
        <v>1</v>
      </c>
      <c r="D236" s="135">
        <v>1</v>
      </c>
      <c r="E236" s="134">
        <f t="shared" si="43"/>
        <v>1</v>
      </c>
      <c r="F236" s="135" t="s">
        <v>156</v>
      </c>
      <c r="G236" s="135"/>
      <c r="H236" s="135" t="s">
        <v>356</v>
      </c>
      <c r="I236" s="135" t="s">
        <v>534</v>
      </c>
      <c r="J236" s="135">
        <v>282</v>
      </c>
      <c r="K236" s="135">
        <v>0.63</v>
      </c>
      <c r="L236" s="135">
        <v>0.04</v>
      </c>
      <c r="M236" s="133">
        <f t="shared" si="44"/>
        <v>0.63</v>
      </c>
      <c r="N236" s="133" t="s">
        <v>632</v>
      </c>
      <c r="O236" s="135" t="s">
        <v>422</v>
      </c>
      <c r="P236" s="132" t="s">
        <v>633</v>
      </c>
    </row>
    <row r="237" spans="1:16">
      <c r="A237" s="135" t="s">
        <v>422</v>
      </c>
      <c r="B237" s="135" t="s">
        <v>540</v>
      </c>
      <c r="C237" s="135">
        <f t="shared" si="47"/>
        <v>1</v>
      </c>
      <c r="D237" s="135">
        <v>1</v>
      </c>
      <c r="E237" s="134">
        <f t="shared" si="43"/>
        <v>1</v>
      </c>
      <c r="F237" s="135" t="s">
        <v>156</v>
      </c>
      <c r="G237" s="135"/>
      <c r="H237" s="135" t="s">
        <v>356</v>
      </c>
      <c r="I237" s="135" t="s">
        <v>534</v>
      </c>
      <c r="J237" s="135">
        <v>303</v>
      </c>
      <c r="K237" s="135">
        <v>0.67</v>
      </c>
      <c r="L237" s="135">
        <v>0.05</v>
      </c>
      <c r="M237" s="133">
        <f t="shared" si="44"/>
        <v>0.67</v>
      </c>
      <c r="N237" s="133" t="s">
        <v>632</v>
      </c>
      <c r="O237" s="135" t="s">
        <v>422</v>
      </c>
      <c r="P237" s="132" t="s">
        <v>633</v>
      </c>
    </row>
    <row r="238" spans="1:16">
      <c r="A238" s="135" t="s">
        <v>422</v>
      </c>
      <c r="B238" s="135" t="s">
        <v>541</v>
      </c>
      <c r="C238" s="135">
        <f t="shared" si="47"/>
        <v>1</v>
      </c>
      <c r="D238" s="135">
        <v>1</v>
      </c>
      <c r="E238" s="134">
        <f t="shared" si="43"/>
        <v>1</v>
      </c>
      <c r="F238" s="135" t="s">
        <v>156</v>
      </c>
      <c r="G238" s="135"/>
      <c r="H238" s="135" t="s">
        <v>356</v>
      </c>
      <c r="I238" s="135" t="s">
        <v>534</v>
      </c>
      <c r="J238" s="135">
        <v>241</v>
      </c>
      <c r="K238" s="135">
        <v>0.54</v>
      </c>
      <c r="L238" s="135">
        <v>0.04</v>
      </c>
      <c r="M238" s="133">
        <f t="shared" si="44"/>
        <v>0.54</v>
      </c>
      <c r="N238" s="133" t="s">
        <v>632</v>
      </c>
      <c r="O238" s="135" t="s">
        <v>422</v>
      </c>
      <c r="P238" s="132" t="s">
        <v>633</v>
      </c>
    </row>
    <row r="239" spans="1:16">
      <c r="A239" s="135" t="s">
        <v>422</v>
      </c>
      <c r="B239" s="135" t="s">
        <v>562</v>
      </c>
      <c r="C239" s="135">
        <f t="shared" si="47"/>
        <v>1</v>
      </c>
      <c r="D239" s="135">
        <v>1</v>
      </c>
      <c r="E239" s="134">
        <f t="shared" si="43"/>
        <v>1</v>
      </c>
      <c r="F239" s="135" t="s">
        <v>156</v>
      </c>
      <c r="G239" s="135"/>
      <c r="H239" s="135" t="s">
        <v>356</v>
      </c>
      <c r="I239" s="135" t="s">
        <v>522</v>
      </c>
      <c r="J239" s="135">
        <v>288</v>
      </c>
      <c r="K239" s="135">
        <v>1.19</v>
      </c>
      <c r="L239" s="135">
        <v>0.08</v>
      </c>
      <c r="M239" s="133">
        <f t="shared" si="44"/>
        <v>1.19</v>
      </c>
      <c r="N239" s="133" t="s">
        <v>632</v>
      </c>
      <c r="O239" s="135" t="s">
        <v>422</v>
      </c>
      <c r="P239" s="132" t="s">
        <v>633</v>
      </c>
    </row>
    <row r="240" spans="1:16">
      <c r="A240" s="135" t="s">
        <v>422</v>
      </c>
      <c r="B240" s="135" t="s">
        <v>563</v>
      </c>
      <c r="C240" s="135">
        <f t="shared" si="47"/>
        <v>1</v>
      </c>
      <c r="D240" s="135">
        <v>1</v>
      </c>
      <c r="E240" s="134">
        <f t="shared" si="43"/>
        <v>1</v>
      </c>
      <c r="F240" s="135" t="s">
        <v>156</v>
      </c>
      <c r="G240" s="135"/>
      <c r="H240" s="135" t="s">
        <v>356</v>
      </c>
      <c r="I240" s="135" t="s">
        <v>522</v>
      </c>
      <c r="J240" s="135">
        <v>241</v>
      </c>
      <c r="K240" s="135">
        <v>1</v>
      </c>
      <c r="L240" s="135">
        <v>7.0000000000000007E-2</v>
      </c>
      <c r="M240" s="133">
        <f t="shared" si="44"/>
        <v>1</v>
      </c>
      <c r="N240" s="133" t="s">
        <v>632</v>
      </c>
      <c r="O240" s="135" t="s">
        <v>422</v>
      </c>
      <c r="P240" s="132" t="s">
        <v>633</v>
      </c>
    </row>
    <row r="241" spans="1:16">
      <c r="A241" s="135" t="s">
        <v>422</v>
      </c>
      <c r="B241" s="135" t="s">
        <v>564</v>
      </c>
      <c r="C241" s="135">
        <f t="shared" si="47"/>
        <v>1</v>
      </c>
      <c r="D241" s="135">
        <v>1</v>
      </c>
      <c r="E241" s="134">
        <f t="shared" si="43"/>
        <v>1</v>
      </c>
      <c r="F241" s="135" t="s">
        <v>156</v>
      </c>
      <c r="G241" s="135"/>
      <c r="H241" s="135" t="s">
        <v>356</v>
      </c>
      <c r="I241" s="135" t="s">
        <v>522</v>
      </c>
      <c r="J241" s="135">
        <v>303</v>
      </c>
      <c r="K241" s="135">
        <v>1.25</v>
      </c>
      <c r="L241" s="135">
        <v>0.08</v>
      </c>
      <c r="M241" s="133">
        <f t="shared" si="44"/>
        <v>1.25</v>
      </c>
      <c r="N241" s="133" t="s">
        <v>632</v>
      </c>
      <c r="O241" s="135" t="s">
        <v>422</v>
      </c>
      <c r="P241" s="132" t="s">
        <v>633</v>
      </c>
    </row>
    <row r="242" spans="1:16">
      <c r="A242" s="135" t="s">
        <v>422</v>
      </c>
      <c r="B242" s="135" t="s">
        <v>565</v>
      </c>
      <c r="C242" s="135">
        <f t="shared" si="47"/>
        <v>1</v>
      </c>
      <c r="D242" s="135">
        <v>1</v>
      </c>
      <c r="E242" s="134">
        <f t="shared" si="43"/>
        <v>1</v>
      </c>
      <c r="F242" s="135" t="s">
        <v>156</v>
      </c>
      <c r="G242" s="135"/>
      <c r="H242" s="135" t="s">
        <v>356</v>
      </c>
      <c r="I242" s="135" t="s">
        <v>522</v>
      </c>
      <c r="J242" s="135">
        <v>282</v>
      </c>
      <c r="K242" s="135">
        <v>1.1599999999999999</v>
      </c>
      <c r="L242" s="135">
        <v>0.08</v>
      </c>
      <c r="M242" s="133">
        <f t="shared" si="44"/>
        <v>1.1599999999999999</v>
      </c>
      <c r="N242" s="133" t="s">
        <v>632</v>
      </c>
      <c r="O242" s="135" t="s">
        <v>422</v>
      </c>
      <c r="P242" s="132" t="s">
        <v>633</v>
      </c>
    </row>
    <row r="243" spans="1:16">
      <c r="A243" s="135" t="s">
        <v>422</v>
      </c>
      <c r="B243" s="135" t="s">
        <v>566</v>
      </c>
      <c r="C243" s="135">
        <f t="shared" si="47"/>
        <v>1</v>
      </c>
      <c r="D243" s="135">
        <v>1</v>
      </c>
      <c r="E243" s="134">
        <f t="shared" si="43"/>
        <v>1</v>
      </c>
      <c r="F243" s="135" t="s">
        <v>156</v>
      </c>
      <c r="G243" s="135"/>
      <c r="H243" s="135" t="s">
        <v>356</v>
      </c>
      <c r="I243" s="135" t="s">
        <v>522</v>
      </c>
      <c r="J243" s="135">
        <v>262</v>
      </c>
      <c r="K243" s="135">
        <v>1.08</v>
      </c>
      <c r="L243" s="135">
        <v>7.0000000000000007E-2</v>
      </c>
      <c r="M243" s="133">
        <f t="shared" si="44"/>
        <v>1.08</v>
      </c>
      <c r="N243" s="133" t="s">
        <v>632</v>
      </c>
      <c r="O243" s="135" t="s">
        <v>422</v>
      </c>
      <c r="P243" s="132" t="s">
        <v>633</v>
      </c>
    </row>
    <row r="244" spans="1:16">
      <c r="A244" s="135" t="s">
        <v>422</v>
      </c>
      <c r="B244" s="135" t="s">
        <v>567</v>
      </c>
      <c r="C244" s="135">
        <f t="shared" si="47"/>
        <v>1</v>
      </c>
      <c r="D244" s="135">
        <v>1</v>
      </c>
      <c r="E244" s="134">
        <f t="shared" si="43"/>
        <v>1</v>
      </c>
      <c r="F244" s="135" t="s">
        <v>156</v>
      </c>
      <c r="G244" s="135"/>
      <c r="H244" s="135" t="s">
        <v>356</v>
      </c>
      <c r="I244" s="135" t="s">
        <v>522</v>
      </c>
      <c r="J244" s="135">
        <v>221</v>
      </c>
      <c r="K244" s="135">
        <v>0.91</v>
      </c>
      <c r="L244" s="135">
        <v>0.06</v>
      </c>
      <c r="M244" s="133">
        <f t="shared" si="44"/>
        <v>0.91</v>
      </c>
      <c r="N244" s="133" t="s">
        <v>632</v>
      </c>
      <c r="O244" s="135" t="s">
        <v>422</v>
      </c>
      <c r="P244" s="132" t="s">
        <v>633</v>
      </c>
    </row>
    <row r="245" spans="1:16">
      <c r="A245" s="135" t="s">
        <v>422</v>
      </c>
      <c r="B245" s="135" t="s">
        <v>568</v>
      </c>
      <c r="C245" s="135">
        <f t="shared" si="47"/>
        <v>1</v>
      </c>
      <c r="D245" s="135">
        <v>1</v>
      </c>
      <c r="E245" s="134">
        <f t="shared" si="43"/>
        <v>1</v>
      </c>
      <c r="F245" s="135" t="s">
        <v>156</v>
      </c>
      <c r="G245" s="135"/>
      <c r="H245" s="135" t="s">
        <v>356</v>
      </c>
      <c r="I245" s="135" t="s">
        <v>522</v>
      </c>
      <c r="J245" s="135">
        <v>200</v>
      </c>
      <c r="K245" s="135">
        <v>0.83</v>
      </c>
      <c r="L245" s="135">
        <v>0.06</v>
      </c>
      <c r="M245" s="133">
        <f t="shared" si="44"/>
        <v>0.83</v>
      </c>
      <c r="N245" s="133" t="s">
        <v>632</v>
      </c>
      <c r="O245" s="135" t="s">
        <v>422</v>
      </c>
      <c r="P245" s="132" t="s">
        <v>633</v>
      </c>
    </row>
    <row r="246" spans="1:16">
      <c r="A246" s="135" t="s">
        <v>422</v>
      </c>
      <c r="B246" s="135" t="s">
        <v>569</v>
      </c>
      <c r="C246" s="135">
        <f t="shared" si="47"/>
        <v>1</v>
      </c>
      <c r="D246" s="135">
        <v>1</v>
      </c>
      <c r="E246" s="134">
        <f t="shared" si="43"/>
        <v>1</v>
      </c>
      <c r="F246" s="135" t="s">
        <v>156</v>
      </c>
      <c r="G246" s="135"/>
      <c r="H246" s="135" t="s">
        <v>356</v>
      </c>
      <c r="I246" s="135" t="s">
        <v>522</v>
      </c>
      <c r="J246" s="135">
        <v>180</v>
      </c>
      <c r="K246" s="135">
        <v>0.75</v>
      </c>
      <c r="L246" s="135">
        <v>0.05</v>
      </c>
      <c r="M246" s="133">
        <f t="shared" si="44"/>
        <v>0.75</v>
      </c>
      <c r="N246" s="133" t="s">
        <v>632</v>
      </c>
      <c r="O246" s="135" t="s">
        <v>422</v>
      </c>
      <c r="P246" s="132" t="s">
        <v>633</v>
      </c>
    </row>
    <row r="247" spans="1:16">
      <c r="A247" s="135" t="s">
        <v>422</v>
      </c>
      <c r="B247" s="135" t="s">
        <v>542</v>
      </c>
      <c r="C247" s="135">
        <f t="shared" si="47"/>
        <v>1</v>
      </c>
      <c r="D247" s="135">
        <v>1</v>
      </c>
      <c r="E247" s="134">
        <f t="shared" si="43"/>
        <v>1</v>
      </c>
      <c r="F247" s="135" t="s">
        <v>156</v>
      </c>
      <c r="G247" s="135"/>
      <c r="H247" s="135" t="s">
        <v>356</v>
      </c>
      <c r="I247" s="135" t="s">
        <v>534</v>
      </c>
      <c r="J247" s="135">
        <v>158</v>
      </c>
      <c r="K247" s="135">
        <v>0.35</v>
      </c>
      <c r="L247" s="135">
        <v>0.02</v>
      </c>
      <c r="M247" s="133">
        <f t="shared" si="44"/>
        <v>0.35</v>
      </c>
      <c r="N247" s="133" t="s">
        <v>632</v>
      </c>
      <c r="O247" s="135" t="s">
        <v>422</v>
      </c>
      <c r="P247" s="132" t="s">
        <v>633</v>
      </c>
    </row>
    <row r="248" spans="1:16">
      <c r="A248" s="135" t="s">
        <v>422</v>
      </c>
      <c r="B248" s="135" t="s">
        <v>570</v>
      </c>
      <c r="C248" s="135">
        <f t="shared" si="47"/>
        <v>1</v>
      </c>
      <c r="D248" s="135">
        <v>1</v>
      </c>
      <c r="E248" s="134">
        <f t="shared" si="43"/>
        <v>1</v>
      </c>
      <c r="F248" s="135" t="s">
        <v>156</v>
      </c>
      <c r="G248" s="135"/>
      <c r="H248" s="135" t="s">
        <v>356</v>
      </c>
      <c r="I248" s="135" t="s">
        <v>522</v>
      </c>
      <c r="J248" s="135">
        <v>158</v>
      </c>
      <c r="K248" s="135">
        <v>0.66</v>
      </c>
      <c r="L248" s="135">
        <v>0.04</v>
      </c>
      <c r="M248" s="133">
        <f t="shared" si="44"/>
        <v>0.66</v>
      </c>
      <c r="N248" s="133" t="s">
        <v>632</v>
      </c>
      <c r="O248" s="135" t="s">
        <v>422</v>
      </c>
      <c r="P248" s="132" t="s">
        <v>633</v>
      </c>
    </row>
    <row r="249" spans="1:16" hidden="1">
      <c r="A249" s="135" t="s">
        <v>422</v>
      </c>
      <c r="B249" s="135" t="s">
        <v>571</v>
      </c>
      <c r="C249" s="135">
        <f t="shared" si="47"/>
        <v>1</v>
      </c>
      <c r="D249" s="135">
        <v>2</v>
      </c>
      <c r="E249" s="134">
        <f t="shared" si="43"/>
        <v>2</v>
      </c>
      <c r="F249" s="135" t="s">
        <v>526</v>
      </c>
      <c r="G249" s="135"/>
      <c r="H249" s="135" t="s">
        <v>629</v>
      </c>
      <c r="I249" s="135" t="s">
        <v>375</v>
      </c>
      <c r="J249" s="135">
        <v>4970</v>
      </c>
      <c r="K249" s="135">
        <v>10.56</v>
      </c>
      <c r="L249" s="135">
        <v>0.99</v>
      </c>
      <c r="M249" s="133">
        <f t="shared" si="44"/>
        <v>21.12</v>
      </c>
      <c r="N249" s="133"/>
      <c r="O249" s="135" t="s">
        <v>422</v>
      </c>
    </row>
    <row r="250" spans="1:16" hidden="1">
      <c r="A250" s="135" t="s">
        <v>422</v>
      </c>
      <c r="B250" s="135" t="s">
        <v>543</v>
      </c>
      <c r="C250" s="135">
        <f t="shared" si="47"/>
        <v>1</v>
      </c>
      <c r="D250" s="135">
        <v>42</v>
      </c>
      <c r="E250" s="134">
        <f t="shared" si="43"/>
        <v>42</v>
      </c>
      <c r="F250" s="135" t="s">
        <v>526</v>
      </c>
      <c r="G250" s="135"/>
      <c r="H250" s="135" t="s">
        <v>629</v>
      </c>
      <c r="I250" s="135" t="s">
        <v>375</v>
      </c>
      <c r="J250" s="135">
        <v>360</v>
      </c>
      <c r="K250" s="135">
        <v>0.77</v>
      </c>
      <c r="L250" s="135">
        <v>7.0000000000000007E-2</v>
      </c>
      <c r="M250" s="133">
        <f t="shared" si="44"/>
        <v>32.340000000000003</v>
      </c>
      <c r="N250" s="133"/>
      <c r="O250" s="135" t="s">
        <v>422</v>
      </c>
    </row>
    <row r="251" spans="1:16" hidden="1">
      <c r="A251" s="135" t="s">
        <v>422</v>
      </c>
      <c r="B251" s="135" t="s">
        <v>544</v>
      </c>
      <c r="C251" s="135">
        <f t="shared" si="47"/>
        <v>1</v>
      </c>
      <c r="D251" s="135">
        <v>6</v>
      </c>
      <c r="E251" s="134">
        <f t="shared" si="43"/>
        <v>6</v>
      </c>
      <c r="F251" s="135" t="s">
        <v>526</v>
      </c>
      <c r="G251" s="135"/>
      <c r="H251" s="135" t="s">
        <v>629</v>
      </c>
      <c r="I251" s="135" t="s">
        <v>375</v>
      </c>
      <c r="J251" s="135">
        <v>309</v>
      </c>
      <c r="K251" s="135">
        <v>0.66</v>
      </c>
      <c r="L251" s="135">
        <v>0.06</v>
      </c>
      <c r="M251" s="133">
        <f t="shared" si="44"/>
        <v>3.96</v>
      </c>
      <c r="N251" s="133"/>
      <c r="O251" s="135" t="s">
        <v>422</v>
      </c>
    </row>
    <row r="252" spans="1:16" hidden="1">
      <c r="A252" s="135" t="s">
        <v>422</v>
      </c>
      <c r="B252" s="135" t="s">
        <v>572</v>
      </c>
      <c r="C252" s="135">
        <f t="shared" si="47"/>
        <v>1</v>
      </c>
      <c r="D252" s="135">
        <v>7</v>
      </c>
      <c r="E252" s="134">
        <f t="shared" si="43"/>
        <v>7</v>
      </c>
      <c r="F252" s="135" t="s">
        <v>526</v>
      </c>
      <c r="G252" s="135"/>
      <c r="H252" s="135" t="s">
        <v>629</v>
      </c>
      <c r="I252" s="135" t="s">
        <v>375</v>
      </c>
      <c r="J252" s="135">
        <v>4920</v>
      </c>
      <c r="K252" s="135">
        <v>10.51</v>
      </c>
      <c r="L252" s="135">
        <v>0.98</v>
      </c>
      <c r="M252" s="133">
        <f t="shared" si="44"/>
        <v>73.569999999999993</v>
      </c>
      <c r="N252" s="133"/>
      <c r="O252" s="135" t="s">
        <v>422</v>
      </c>
    </row>
    <row r="253" spans="1:16" hidden="1">
      <c r="A253" s="135" t="s">
        <v>422</v>
      </c>
      <c r="B253" s="135" t="s">
        <v>573</v>
      </c>
      <c r="C253" s="135">
        <f t="shared" si="47"/>
        <v>1</v>
      </c>
      <c r="D253" s="135">
        <v>1</v>
      </c>
      <c r="E253" s="134">
        <f t="shared" si="43"/>
        <v>1</v>
      </c>
      <c r="F253" s="135" t="s">
        <v>526</v>
      </c>
      <c r="G253" s="135"/>
      <c r="H253" s="135" t="s">
        <v>629</v>
      </c>
      <c r="I253" s="135" t="s">
        <v>375</v>
      </c>
      <c r="J253" s="135">
        <v>3279</v>
      </c>
      <c r="K253" s="135">
        <v>6.9</v>
      </c>
      <c r="L253" s="135">
        <v>0.65</v>
      </c>
      <c r="M253" s="133">
        <f t="shared" si="44"/>
        <v>6.9</v>
      </c>
      <c r="N253" s="133"/>
      <c r="O253" s="135" t="s">
        <v>422</v>
      </c>
    </row>
    <row r="254" spans="1:16">
      <c r="A254" s="135" t="s">
        <v>422</v>
      </c>
      <c r="B254" s="135" t="s">
        <v>546</v>
      </c>
      <c r="C254" s="135">
        <f t="shared" si="47"/>
        <v>1</v>
      </c>
      <c r="D254" s="135">
        <v>2</v>
      </c>
      <c r="E254" s="134">
        <f t="shared" si="43"/>
        <v>2</v>
      </c>
      <c r="F254" s="135" t="s">
        <v>156</v>
      </c>
      <c r="G254" s="135"/>
      <c r="H254" s="135" t="s">
        <v>356</v>
      </c>
      <c r="I254" s="135" t="s">
        <v>547</v>
      </c>
      <c r="J254" s="135">
        <v>122</v>
      </c>
      <c r="K254" s="135">
        <v>0.08</v>
      </c>
      <c r="L254" s="135">
        <v>0.01</v>
      </c>
      <c r="M254" s="133">
        <f t="shared" si="44"/>
        <v>0.16</v>
      </c>
      <c r="N254" s="133"/>
      <c r="O254" s="135" t="s">
        <v>422</v>
      </c>
      <c r="P254" s="132" t="s">
        <v>633</v>
      </c>
    </row>
    <row r="255" spans="1:16">
      <c r="A255" s="135" t="s">
        <v>422</v>
      </c>
      <c r="B255" s="135" t="s">
        <v>548</v>
      </c>
      <c r="C255" s="135">
        <f t="shared" si="47"/>
        <v>1</v>
      </c>
      <c r="D255" s="135">
        <v>2</v>
      </c>
      <c r="E255" s="134">
        <f t="shared" si="43"/>
        <v>2</v>
      </c>
      <c r="F255" s="135" t="s">
        <v>156</v>
      </c>
      <c r="G255" s="135"/>
      <c r="H255" s="135" t="s">
        <v>356</v>
      </c>
      <c r="I255" s="135" t="s">
        <v>210</v>
      </c>
      <c r="J255" s="135">
        <v>219</v>
      </c>
      <c r="K255" s="135">
        <v>0.26</v>
      </c>
      <c r="L255" s="135">
        <v>0.02</v>
      </c>
      <c r="M255" s="133">
        <f t="shared" si="44"/>
        <v>0.52</v>
      </c>
      <c r="N255" s="133"/>
      <c r="O255" s="135" t="s">
        <v>422</v>
      </c>
      <c r="P255" s="132" t="s">
        <v>633</v>
      </c>
    </row>
    <row r="256" spans="1:16">
      <c r="A256" s="135" t="s">
        <v>422</v>
      </c>
      <c r="B256" s="135" t="s">
        <v>549</v>
      </c>
      <c r="C256" s="135">
        <f t="shared" si="47"/>
        <v>1</v>
      </c>
      <c r="D256" s="135">
        <v>2</v>
      </c>
      <c r="E256" s="134">
        <f t="shared" si="43"/>
        <v>2</v>
      </c>
      <c r="F256" s="135" t="s">
        <v>156</v>
      </c>
      <c r="G256" s="135"/>
      <c r="H256" s="135" t="s">
        <v>356</v>
      </c>
      <c r="I256" s="135" t="s">
        <v>550</v>
      </c>
      <c r="J256" s="135">
        <v>167</v>
      </c>
      <c r="K256" s="135">
        <v>0.23</v>
      </c>
      <c r="L256" s="135">
        <v>0.02</v>
      </c>
      <c r="M256" s="133">
        <f t="shared" si="44"/>
        <v>0.46</v>
      </c>
      <c r="N256" s="133"/>
      <c r="O256" s="135" t="s">
        <v>422</v>
      </c>
      <c r="P256" s="132" t="s">
        <v>633</v>
      </c>
    </row>
    <row r="257" spans="1:16">
      <c r="A257" s="135" t="s">
        <v>422</v>
      </c>
      <c r="B257" s="135" t="s">
        <v>551</v>
      </c>
      <c r="C257" s="135">
        <f t="shared" si="47"/>
        <v>1</v>
      </c>
      <c r="D257" s="135">
        <v>2</v>
      </c>
      <c r="E257" s="134">
        <f t="shared" si="43"/>
        <v>2</v>
      </c>
      <c r="F257" s="135" t="s">
        <v>156</v>
      </c>
      <c r="G257" s="135"/>
      <c r="H257" s="135" t="s">
        <v>356</v>
      </c>
      <c r="I257" s="135" t="s">
        <v>552</v>
      </c>
      <c r="J257" s="135">
        <v>215</v>
      </c>
      <c r="K257" s="135">
        <v>0.34</v>
      </c>
      <c r="L257" s="135">
        <v>0.02</v>
      </c>
      <c r="M257" s="133">
        <f t="shared" si="44"/>
        <v>0.68</v>
      </c>
      <c r="N257" s="133"/>
      <c r="O257" s="135" t="s">
        <v>422</v>
      </c>
      <c r="P257" s="132" t="s">
        <v>633</v>
      </c>
    </row>
    <row r="258" spans="1:16">
      <c r="A258" s="135" t="s">
        <v>422</v>
      </c>
      <c r="B258" s="135" t="s">
        <v>553</v>
      </c>
      <c r="C258" s="135">
        <f t="shared" si="47"/>
        <v>1</v>
      </c>
      <c r="D258" s="135">
        <v>2</v>
      </c>
      <c r="E258" s="134">
        <f t="shared" si="43"/>
        <v>2</v>
      </c>
      <c r="F258" s="135" t="s">
        <v>156</v>
      </c>
      <c r="G258" s="135"/>
      <c r="H258" s="135" t="s">
        <v>356</v>
      </c>
      <c r="I258" s="135" t="s">
        <v>554</v>
      </c>
      <c r="J258" s="135">
        <v>198</v>
      </c>
      <c r="K258" s="135">
        <v>0.3</v>
      </c>
      <c r="L258" s="135">
        <v>0.02</v>
      </c>
      <c r="M258" s="133">
        <f t="shared" si="44"/>
        <v>0.6</v>
      </c>
      <c r="N258" s="133"/>
      <c r="O258" s="135" t="s">
        <v>422</v>
      </c>
      <c r="P258" s="132" t="s">
        <v>633</v>
      </c>
    </row>
    <row r="259" spans="1:16">
      <c r="A259" s="135" t="s">
        <v>422</v>
      </c>
      <c r="B259" s="135" t="s">
        <v>555</v>
      </c>
      <c r="C259" s="135">
        <f t="shared" si="47"/>
        <v>1</v>
      </c>
      <c r="D259" s="135">
        <v>2</v>
      </c>
      <c r="E259" s="134">
        <f t="shared" si="43"/>
        <v>2</v>
      </c>
      <c r="F259" s="135" t="s">
        <v>156</v>
      </c>
      <c r="G259" s="135"/>
      <c r="H259" s="135" t="s">
        <v>356</v>
      </c>
      <c r="I259" s="135" t="s">
        <v>556</v>
      </c>
      <c r="J259" s="135">
        <v>182</v>
      </c>
      <c r="K259" s="135">
        <v>0.27</v>
      </c>
      <c r="L259" s="135">
        <v>0.02</v>
      </c>
      <c r="M259" s="133">
        <f t="shared" si="44"/>
        <v>0.54</v>
      </c>
      <c r="N259" s="133"/>
      <c r="O259" s="135" t="s">
        <v>422</v>
      </c>
      <c r="P259" s="132" t="s">
        <v>633</v>
      </c>
    </row>
    <row r="260" spans="1:16">
      <c r="A260" s="135" t="s">
        <v>422</v>
      </c>
      <c r="B260" s="135" t="s">
        <v>557</v>
      </c>
      <c r="C260" s="135">
        <f t="shared" si="47"/>
        <v>1</v>
      </c>
      <c r="D260" s="135">
        <v>2</v>
      </c>
      <c r="E260" s="134">
        <f t="shared" ref="E260:E323" si="48">C260*D260</f>
        <v>2</v>
      </c>
      <c r="F260" s="135" t="s">
        <v>156</v>
      </c>
      <c r="G260" s="135"/>
      <c r="H260" s="135" t="s">
        <v>356</v>
      </c>
      <c r="I260" s="135" t="s">
        <v>558</v>
      </c>
      <c r="J260" s="135">
        <v>153</v>
      </c>
      <c r="K260" s="135">
        <v>0.19</v>
      </c>
      <c r="L260" s="135">
        <v>0.01</v>
      </c>
      <c r="M260" s="133">
        <f t="shared" ref="M260:M323" si="49">E260*K260</f>
        <v>0.38</v>
      </c>
      <c r="N260" s="133"/>
      <c r="O260" s="135" t="s">
        <v>422</v>
      </c>
      <c r="P260" s="132" t="s">
        <v>633</v>
      </c>
    </row>
    <row r="261" spans="1:16">
      <c r="A261" s="135" t="s">
        <v>422</v>
      </c>
      <c r="B261" s="135" t="s">
        <v>559</v>
      </c>
      <c r="C261" s="135">
        <f t="shared" si="47"/>
        <v>1</v>
      </c>
      <c r="D261" s="135">
        <v>2</v>
      </c>
      <c r="E261" s="134">
        <f t="shared" si="48"/>
        <v>2</v>
      </c>
      <c r="F261" s="135" t="s">
        <v>156</v>
      </c>
      <c r="G261" s="135"/>
      <c r="H261" s="135" t="s">
        <v>356</v>
      </c>
      <c r="I261" s="135" t="s">
        <v>534</v>
      </c>
      <c r="J261" s="135">
        <v>140</v>
      </c>
      <c r="K261" s="135">
        <v>0.15</v>
      </c>
      <c r="L261" s="135">
        <v>0.01</v>
      </c>
      <c r="M261" s="133">
        <f t="shared" si="49"/>
        <v>0.3</v>
      </c>
      <c r="N261" s="133"/>
      <c r="O261" s="135" t="s">
        <v>422</v>
      </c>
      <c r="P261" s="132" t="s">
        <v>633</v>
      </c>
    </row>
    <row r="262" spans="1:16">
      <c r="A262" s="135" t="s">
        <v>422</v>
      </c>
      <c r="B262" s="135" t="s">
        <v>560</v>
      </c>
      <c r="C262" s="135">
        <f t="shared" si="47"/>
        <v>1</v>
      </c>
      <c r="D262" s="135">
        <v>2</v>
      </c>
      <c r="E262" s="134">
        <f t="shared" si="48"/>
        <v>2</v>
      </c>
      <c r="F262" s="135" t="s">
        <v>156</v>
      </c>
      <c r="G262" s="135"/>
      <c r="H262" s="135" t="s">
        <v>356</v>
      </c>
      <c r="I262" s="135" t="s">
        <v>561</v>
      </c>
      <c r="J262" s="135">
        <v>130</v>
      </c>
      <c r="K262" s="135">
        <v>0.12</v>
      </c>
      <c r="L262" s="135">
        <v>0.01</v>
      </c>
      <c r="M262" s="133">
        <f t="shared" si="49"/>
        <v>0.24</v>
      </c>
      <c r="N262" s="133"/>
      <c r="O262" s="135" t="s">
        <v>422</v>
      </c>
      <c r="P262" s="132" t="s">
        <v>633</v>
      </c>
    </row>
    <row r="263" spans="1:16" hidden="1">
      <c r="A263" s="133" t="s">
        <v>423</v>
      </c>
      <c r="B263" s="133" t="s">
        <v>149</v>
      </c>
      <c r="C263" s="134">
        <v>1</v>
      </c>
      <c r="D263" s="134"/>
      <c r="E263" s="134">
        <f t="shared" si="48"/>
        <v>0</v>
      </c>
      <c r="F263" s="133" t="s">
        <v>149</v>
      </c>
      <c r="G263" s="133" t="s">
        <v>376</v>
      </c>
      <c r="H263" s="133"/>
      <c r="I263" s="133" t="s">
        <v>149</v>
      </c>
      <c r="J263" s="133">
        <v>4970</v>
      </c>
      <c r="K263" s="134">
        <v>155.36000000000001</v>
      </c>
      <c r="L263" s="134">
        <v>14.12</v>
      </c>
      <c r="M263" s="133">
        <f t="shared" si="49"/>
        <v>0</v>
      </c>
      <c r="N263" s="133"/>
      <c r="O263" s="133" t="s">
        <v>423</v>
      </c>
    </row>
    <row r="264" spans="1:16">
      <c r="A264" s="135" t="s">
        <v>423</v>
      </c>
      <c r="B264" s="135" t="s">
        <v>533</v>
      </c>
      <c r="C264" s="135">
        <f t="shared" ref="C264:C295" si="50">C263</f>
        <v>1</v>
      </c>
      <c r="D264" s="135">
        <v>1</v>
      </c>
      <c r="E264" s="134">
        <f t="shared" si="48"/>
        <v>1</v>
      </c>
      <c r="F264" s="135" t="s">
        <v>156</v>
      </c>
      <c r="G264" s="135"/>
      <c r="H264" s="135" t="s">
        <v>356</v>
      </c>
      <c r="I264" s="135" t="s">
        <v>534</v>
      </c>
      <c r="J264" s="135">
        <v>288</v>
      </c>
      <c r="K264" s="135">
        <v>0.64</v>
      </c>
      <c r="L264" s="135">
        <v>0.04</v>
      </c>
      <c r="M264" s="133">
        <f t="shared" si="49"/>
        <v>0.64</v>
      </c>
      <c r="N264" s="133" t="s">
        <v>632</v>
      </c>
      <c r="O264" s="135" t="s">
        <v>423</v>
      </c>
      <c r="P264" s="132" t="s">
        <v>633</v>
      </c>
    </row>
    <row r="265" spans="1:16">
      <c r="A265" s="135" t="s">
        <v>423</v>
      </c>
      <c r="B265" s="135" t="s">
        <v>535</v>
      </c>
      <c r="C265" s="135">
        <f t="shared" si="50"/>
        <v>1</v>
      </c>
      <c r="D265" s="135">
        <v>1</v>
      </c>
      <c r="E265" s="134">
        <f t="shared" si="48"/>
        <v>1</v>
      </c>
      <c r="F265" s="135" t="s">
        <v>156</v>
      </c>
      <c r="G265" s="135"/>
      <c r="H265" s="135" t="s">
        <v>356</v>
      </c>
      <c r="I265" s="135" t="s">
        <v>534</v>
      </c>
      <c r="J265" s="135">
        <v>180</v>
      </c>
      <c r="K265" s="135">
        <v>0.4</v>
      </c>
      <c r="L265" s="135">
        <v>0.03</v>
      </c>
      <c r="M265" s="133">
        <f t="shared" si="49"/>
        <v>0.4</v>
      </c>
      <c r="N265" s="133" t="s">
        <v>632</v>
      </c>
      <c r="O265" s="135" t="s">
        <v>423</v>
      </c>
      <c r="P265" s="132" t="s">
        <v>633</v>
      </c>
    </row>
    <row r="266" spans="1:16">
      <c r="A266" s="135" t="s">
        <v>423</v>
      </c>
      <c r="B266" s="135" t="s">
        <v>536</v>
      </c>
      <c r="C266" s="135">
        <f t="shared" si="50"/>
        <v>1</v>
      </c>
      <c r="D266" s="135">
        <v>1</v>
      </c>
      <c r="E266" s="134">
        <f t="shared" si="48"/>
        <v>1</v>
      </c>
      <c r="F266" s="135" t="s">
        <v>156</v>
      </c>
      <c r="G266" s="135"/>
      <c r="H266" s="135" t="s">
        <v>356</v>
      </c>
      <c r="I266" s="135" t="s">
        <v>534</v>
      </c>
      <c r="J266" s="135">
        <v>200</v>
      </c>
      <c r="K266" s="135">
        <v>0.45</v>
      </c>
      <c r="L266" s="135">
        <v>0.03</v>
      </c>
      <c r="M266" s="133">
        <f t="shared" si="49"/>
        <v>0.45</v>
      </c>
      <c r="N266" s="133" t="s">
        <v>632</v>
      </c>
      <c r="O266" s="135" t="s">
        <v>423</v>
      </c>
      <c r="P266" s="132" t="s">
        <v>633</v>
      </c>
    </row>
    <row r="267" spans="1:16">
      <c r="A267" s="135" t="s">
        <v>423</v>
      </c>
      <c r="B267" s="135" t="s">
        <v>537</v>
      </c>
      <c r="C267" s="135">
        <f t="shared" si="50"/>
        <v>1</v>
      </c>
      <c r="D267" s="135">
        <v>1</v>
      </c>
      <c r="E267" s="134">
        <f t="shared" si="48"/>
        <v>1</v>
      </c>
      <c r="F267" s="135" t="s">
        <v>156</v>
      </c>
      <c r="G267" s="135"/>
      <c r="H267" s="135" t="s">
        <v>356</v>
      </c>
      <c r="I267" s="135" t="s">
        <v>534</v>
      </c>
      <c r="J267" s="135">
        <v>221</v>
      </c>
      <c r="K267" s="135">
        <v>0.49</v>
      </c>
      <c r="L267" s="135">
        <v>0.03</v>
      </c>
      <c r="M267" s="133">
        <f t="shared" si="49"/>
        <v>0.49</v>
      </c>
      <c r="N267" s="133" t="s">
        <v>632</v>
      </c>
      <c r="O267" s="135" t="s">
        <v>423</v>
      </c>
      <c r="P267" s="132" t="s">
        <v>633</v>
      </c>
    </row>
    <row r="268" spans="1:16">
      <c r="A268" s="135" t="s">
        <v>423</v>
      </c>
      <c r="B268" s="135" t="s">
        <v>538</v>
      </c>
      <c r="C268" s="135">
        <f t="shared" si="50"/>
        <v>1</v>
      </c>
      <c r="D268" s="135">
        <v>1</v>
      </c>
      <c r="E268" s="134">
        <f t="shared" si="48"/>
        <v>1</v>
      </c>
      <c r="F268" s="135" t="s">
        <v>156</v>
      </c>
      <c r="G268" s="135"/>
      <c r="H268" s="135" t="s">
        <v>356</v>
      </c>
      <c r="I268" s="135" t="s">
        <v>534</v>
      </c>
      <c r="J268" s="135">
        <v>262</v>
      </c>
      <c r="K268" s="135">
        <v>0.57999999999999996</v>
      </c>
      <c r="L268" s="135">
        <v>0.04</v>
      </c>
      <c r="M268" s="133">
        <f t="shared" si="49"/>
        <v>0.57999999999999996</v>
      </c>
      <c r="N268" s="133" t="s">
        <v>632</v>
      </c>
      <c r="O268" s="135" t="s">
        <v>423</v>
      </c>
      <c r="P268" s="132" t="s">
        <v>633</v>
      </c>
    </row>
    <row r="269" spans="1:16">
      <c r="A269" s="135" t="s">
        <v>423</v>
      </c>
      <c r="B269" s="135" t="s">
        <v>539</v>
      </c>
      <c r="C269" s="135">
        <f t="shared" si="50"/>
        <v>1</v>
      </c>
      <c r="D269" s="135">
        <v>1</v>
      </c>
      <c r="E269" s="134">
        <f t="shared" si="48"/>
        <v>1</v>
      </c>
      <c r="F269" s="135" t="s">
        <v>156</v>
      </c>
      <c r="G269" s="135"/>
      <c r="H269" s="135" t="s">
        <v>356</v>
      </c>
      <c r="I269" s="135" t="s">
        <v>534</v>
      </c>
      <c r="J269" s="135">
        <v>282</v>
      </c>
      <c r="K269" s="135">
        <v>0.63</v>
      </c>
      <c r="L269" s="135">
        <v>0.04</v>
      </c>
      <c r="M269" s="133">
        <f t="shared" si="49"/>
        <v>0.63</v>
      </c>
      <c r="N269" s="133" t="s">
        <v>632</v>
      </c>
      <c r="O269" s="135" t="s">
        <v>423</v>
      </c>
      <c r="P269" s="132" t="s">
        <v>633</v>
      </c>
    </row>
    <row r="270" spans="1:16">
      <c r="A270" s="135" t="s">
        <v>423</v>
      </c>
      <c r="B270" s="135" t="s">
        <v>540</v>
      </c>
      <c r="C270" s="135">
        <f t="shared" si="50"/>
        <v>1</v>
      </c>
      <c r="D270" s="135">
        <v>1</v>
      </c>
      <c r="E270" s="134">
        <f t="shared" si="48"/>
        <v>1</v>
      </c>
      <c r="F270" s="135" t="s">
        <v>156</v>
      </c>
      <c r="G270" s="135"/>
      <c r="H270" s="135" t="s">
        <v>356</v>
      </c>
      <c r="I270" s="135" t="s">
        <v>534</v>
      </c>
      <c r="J270" s="135">
        <v>303</v>
      </c>
      <c r="K270" s="135">
        <v>0.67</v>
      </c>
      <c r="L270" s="135">
        <v>0.05</v>
      </c>
      <c r="M270" s="133">
        <f t="shared" si="49"/>
        <v>0.67</v>
      </c>
      <c r="N270" s="133" t="s">
        <v>632</v>
      </c>
      <c r="O270" s="135" t="s">
        <v>423</v>
      </c>
      <c r="P270" s="132" t="s">
        <v>633</v>
      </c>
    </row>
    <row r="271" spans="1:16">
      <c r="A271" s="135" t="s">
        <v>423</v>
      </c>
      <c r="B271" s="135" t="s">
        <v>541</v>
      </c>
      <c r="C271" s="135">
        <f t="shared" si="50"/>
        <v>1</v>
      </c>
      <c r="D271" s="135">
        <v>1</v>
      </c>
      <c r="E271" s="134">
        <f t="shared" si="48"/>
        <v>1</v>
      </c>
      <c r="F271" s="135" t="s">
        <v>156</v>
      </c>
      <c r="G271" s="135"/>
      <c r="H271" s="135" t="s">
        <v>356</v>
      </c>
      <c r="I271" s="135" t="s">
        <v>534</v>
      </c>
      <c r="J271" s="135">
        <v>241</v>
      </c>
      <c r="K271" s="135">
        <v>0.54</v>
      </c>
      <c r="L271" s="135">
        <v>0.04</v>
      </c>
      <c r="M271" s="133">
        <f t="shared" si="49"/>
        <v>0.54</v>
      </c>
      <c r="N271" s="133" t="s">
        <v>632</v>
      </c>
      <c r="O271" s="135" t="s">
        <v>423</v>
      </c>
      <c r="P271" s="132" t="s">
        <v>633</v>
      </c>
    </row>
    <row r="272" spans="1:16">
      <c r="A272" s="135" t="s">
        <v>423</v>
      </c>
      <c r="B272" s="135" t="s">
        <v>562</v>
      </c>
      <c r="C272" s="135">
        <f t="shared" si="50"/>
        <v>1</v>
      </c>
      <c r="D272" s="135">
        <v>1</v>
      </c>
      <c r="E272" s="134">
        <f t="shared" si="48"/>
        <v>1</v>
      </c>
      <c r="F272" s="135" t="s">
        <v>156</v>
      </c>
      <c r="G272" s="135"/>
      <c r="H272" s="135" t="s">
        <v>356</v>
      </c>
      <c r="I272" s="135" t="s">
        <v>522</v>
      </c>
      <c r="J272" s="135">
        <v>288</v>
      </c>
      <c r="K272" s="135">
        <v>1.19</v>
      </c>
      <c r="L272" s="135">
        <v>0.08</v>
      </c>
      <c r="M272" s="133">
        <f t="shared" si="49"/>
        <v>1.19</v>
      </c>
      <c r="N272" s="133" t="s">
        <v>632</v>
      </c>
      <c r="O272" s="135" t="s">
        <v>423</v>
      </c>
      <c r="P272" s="132" t="s">
        <v>633</v>
      </c>
    </row>
    <row r="273" spans="1:16">
      <c r="A273" s="135" t="s">
        <v>423</v>
      </c>
      <c r="B273" s="135" t="s">
        <v>563</v>
      </c>
      <c r="C273" s="135">
        <f t="shared" si="50"/>
        <v>1</v>
      </c>
      <c r="D273" s="135">
        <v>1</v>
      </c>
      <c r="E273" s="134">
        <f t="shared" si="48"/>
        <v>1</v>
      </c>
      <c r="F273" s="135" t="s">
        <v>156</v>
      </c>
      <c r="G273" s="135"/>
      <c r="H273" s="135" t="s">
        <v>356</v>
      </c>
      <c r="I273" s="135" t="s">
        <v>522</v>
      </c>
      <c r="J273" s="135">
        <v>241</v>
      </c>
      <c r="K273" s="135">
        <v>1</v>
      </c>
      <c r="L273" s="135">
        <v>7.0000000000000007E-2</v>
      </c>
      <c r="M273" s="133">
        <f t="shared" si="49"/>
        <v>1</v>
      </c>
      <c r="N273" s="133" t="s">
        <v>632</v>
      </c>
      <c r="O273" s="135" t="s">
        <v>423</v>
      </c>
      <c r="P273" s="132" t="s">
        <v>633</v>
      </c>
    </row>
    <row r="274" spans="1:16">
      <c r="A274" s="135" t="s">
        <v>423</v>
      </c>
      <c r="B274" s="135" t="s">
        <v>564</v>
      </c>
      <c r="C274" s="135">
        <f t="shared" si="50"/>
        <v>1</v>
      </c>
      <c r="D274" s="135">
        <v>1</v>
      </c>
      <c r="E274" s="134">
        <f t="shared" si="48"/>
        <v>1</v>
      </c>
      <c r="F274" s="135" t="s">
        <v>156</v>
      </c>
      <c r="G274" s="135"/>
      <c r="H274" s="135" t="s">
        <v>356</v>
      </c>
      <c r="I274" s="135" t="s">
        <v>522</v>
      </c>
      <c r="J274" s="135">
        <v>303</v>
      </c>
      <c r="K274" s="135">
        <v>1.25</v>
      </c>
      <c r="L274" s="135">
        <v>0.08</v>
      </c>
      <c r="M274" s="133">
        <f t="shared" si="49"/>
        <v>1.25</v>
      </c>
      <c r="N274" s="133" t="s">
        <v>632</v>
      </c>
      <c r="O274" s="135" t="s">
        <v>423</v>
      </c>
      <c r="P274" s="132" t="s">
        <v>633</v>
      </c>
    </row>
    <row r="275" spans="1:16">
      <c r="A275" s="135" t="s">
        <v>423</v>
      </c>
      <c r="B275" s="135" t="s">
        <v>565</v>
      </c>
      <c r="C275" s="135">
        <f t="shared" si="50"/>
        <v>1</v>
      </c>
      <c r="D275" s="135">
        <v>1</v>
      </c>
      <c r="E275" s="134">
        <f t="shared" si="48"/>
        <v>1</v>
      </c>
      <c r="F275" s="135" t="s">
        <v>156</v>
      </c>
      <c r="G275" s="135"/>
      <c r="H275" s="135" t="s">
        <v>356</v>
      </c>
      <c r="I275" s="135" t="s">
        <v>522</v>
      </c>
      <c r="J275" s="135">
        <v>282</v>
      </c>
      <c r="K275" s="135">
        <v>1.1599999999999999</v>
      </c>
      <c r="L275" s="135">
        <v>0.08</v>
      </c>
      <c r="M275" s="133">
        <f t="shared" si="49"/>
        <v>1.1599999999999999</v>
      </c>
      <c r="N275" s="133" t="s">
        <v>632</v>
      </c>
      <c r="O275" s="135" t="s">
        <v>423</v>
      </c>
      <c r="P275" s="132" t="s">
        <v>633</v>
      </c>
    </row>
    <row r="276" spans="1:16">
      <c r="A276" s="135" t="s">
        <v>423</v>
      </c>
      <c r="B276" s="135" t="s">
        <v>566</v>
      </c>
      <c r="C276" s="135">
        <f t="shared" si="50"/>
        <v>1</v>
      </c>
      <c r="D276" s="135">
        <v>1</v>
      </c>
      <c r="E276" s="134">
        <f t="shared" si="48"/>
        <v>1</v>
      </c>
      <c r="F276" s="135" t="s">
        <v>156</v>
      </c>
      <c r="G276" s="135"/>
      <c r="H276" s="135" t="s">
        <v>356</v>
      </c>
      <c r="I276" s="135" t="s">
        <v>522</v>
      </c>
      <c r="J276" s="135">
        <v>262</v>
      </c>
      <c r="K276" s="135">
        <v>1.08</v>
      </c>
      <c r="L276" s="135">
        <v>7.0000000000000007E-2</v>
      </c>
      <c r="M276" s="133">
        <f t="shared" si="49"/>
        <v>1.08</v>
      </c>
      <c r="N276" s="133" t="s">
        <v>632</v>
      </c>
      <c r="O276" s="135" t="s">
        <v>423</v>
      </c>
      <c r="P276" s="132" t="s">
        <v>633</v>
      </c>
    </row>
    <row r="277" spans="1:16">
      <c r="A277" s="135" t="s">
        <v>423</v>
      </c>
      <c r="B277" s="135" t="s">
        <v>567</v>
      </c>
      <c r="C277" s="135">
        <f t="shared" si="50"/>
        <v>1</v>
      </c>
      <c r="D277" s="135">
        <v>1</v>
      </c>
      <c r="E277" s="134">
        <f t="shared" si="48"/>
        <v>1</v>
      </c>
      <c r="F277" s="135" t="s">
        <v>156</v>
      </c>
      <c r="G277" s="135"/>
      <c r="H277" s="135" t="s">
        <v>356</v>
      </c>
      <c r="I277" s="135" t="s">
        <v>522</v>
      </c>
      <c r="J277" s="135">
        <v>221</v>
      </c>
      <c r="K277" s="135">
        <v>0.91</v>
      </c>
      <c r="L277" s="135">
        <v>0.06</v>
      </c>
      <c r="M277" s="133">
        <f t="shared" si="49"/>
        <v>0.91</v>
      </c>
      <c r="N277" s="133" t="s">
        <v>632</v>
      </c>
      <c r="O277" s="135" t="s">
        <v>423</v>
      </c>
      <c r="P277" s="132" t="s">
        <v>633</v>
      </c>
    </row>
    <row r="278" spans="1:16">
      <c r="A278" s="135" t="s">
        <v>423</v>
      </c>
      <c r="B278" s="135" t="s">
        <v>568</v>
      </c>
      <c r="C278" s="135">
        <f t="shared" si="50"/>
        <v>1</v>
      </c>
      <c r="D278" s="135">
        <v>1</v>
      </c>
      <c r="E278" s="134">
        <f t="shared" si="48"/>
        <v>1</v>
      </c>
      <c r="F278" s="135" t="s">
        <v>156</v>
      </c>
      <c r="G278" s="135"/>
      <c r="H278" s="135" t="s">
        <v>356</v>
      </c>
      <c r="I278" s="135" t="s">
        <v>522</v>
      </c>
      <c r="J278" s="135">
        <v>200</v>
      </c>
      <c r="K278" s="135">
        <v>0.83</v>
      </c>
      <c r="L278" s="135">
        <v>0.06</v>
      </c>
      <c r="M278" s="133">
        <f t="shared" si="49"/>
        <v>0.83</v>
      </c>
      <c r="N278" s="133" t="s">
        <v>632</v>
      </c>
      <c r="O278" s="135" t="s">
        <v>423</v>
      </c>
      <c r="P278" s="132" t="s">
        <v>633</v>
      </c>
    </row>
    <row r="279" spans="1:16">
      <c r="A279" s="135" t="s">
        <v>423</v>
      </c>
      <c r="B279" s="135" t="s">
        <v>569</v>
      </c>
      <c r="C279" s="135">
        <f t="shared" si="50"/>
        <v>1</v>
      </c>
      <c r="D279" s="135">
        <v>1</v>
      </c>
      <c r="E279" s="134">
        <f t="shared" si="48"/>
        <v>1</v>
      </c>
      <c r="F279" s="135" t="s">
        <v>156</v>
      </c>
      <c r="G279" s="135"/>
      <c r="H279" s="135" t="s">
        <v>356</v>
      </c>
      <c r="I279" s="135" t="s">
        <v>522</v>
      </c>
      <c r="J279" s="135">
        <v>180</v>
      </c>
      <c r="K279" s="135">
        <v>0.75</v>
      </c>
      <c r="L279" s="135">
        <v>0.05</v>
      </c>
      <c r="M279" s="133">
        <f t="shared" si="49"/>
        <v>0.75</v>
      </c>
      <c r="N279" s="133" t="s">
        <v>632</v>
      </c>
      <c r="O279" s="135" t="s">
        <v>423</v>
      </c>
      <c r="P279" s="132" t="s">
        <v>633</v>
      </c>
    </row>
    <row r="280" spans="1:16">
      <c r="A280" s="135" t="s">
        <v>423</v>
      </c>
      <c r="B280" s="135" t="s">
        <v>542</v>
      </c>
      <c r="C280" s="135">
        <f t="shared" si="50"/>
        <v>1</v>
      </c>
      <c r="D280" s="135">
        <v>1</v>
      </c>
      <c r="E280" s="134">
        <f t="shared" si="48"/>
        <v>1</v>
      </c>
      <c r="F280" s="135" t="s">
        <v>156</v>
      </c>
      <c r="G280" s="135"/>
      <c r="H280" s="135" t="s">
        <v>356</v>
      </c>
      <c r="I280" s="135" t="s">
        <v>534</v>
      </c>
      <c r="J280" s="135">
        <v>158</v>
      </c>
      <c r="K280" s="135">
        <v>0.35</v>
      </c>
      <c r="L280" s="135">
        <v>0.02</v>
      </c>
      <c r="M280" s="133">
        <f t="shared" si="49"/>
        <v>0.35</v>
      </c>
      <c r="N280" s="133" t="s">
        <v>632</v>
      </c>
      <c r="O280" s="135" t="s">
        <v>423</v>
      </c>
      <c r="P280" s="132" t="s">
        <v>633</v>
      </c>
    </row>
    <row r="281" spans="1:16">
      <c r="A281" s="135" t="s">
        <v>423</v>
      </c>
      <c r="B281" s="135" t="s">
        <v>570</v>
      </c>
      <c r="C281" s="135">
        <f t="shared" si="50"/>
        <v>1</v>
      </c>
      <c r="D281" s="135">
        <v>1</v>
      </c>
      <c r="E281" s="134">
        <f t="shared" si="48"/>
        <v>1</v>
      </c>
      <c r="F281" s="135" t="s">
        <v>156</v>
      </c>
      <c r="G281" s="135"/>
      <c r="H281" s="135" t="s">
        <v>356</v>
      </c>
      <c r="I281" s="135" t="s">
        <v>522</v>
      </c>
      <c r="J281" s="135">
        <v>158</v>
      </c>
      <c r="K281" s="135">
        <v>0.66</v>
      </c>
      <c r="L281" s="135">
        <v>0.04</v>
      </c>
      <c r="M281" s="133">
        <f t="shared" si="49"/>
        <v>0.66</v>
      </c>
      <c r="N281" s="133" t="s">
        <v>632</v>
      </c>
      <c r="O281" s="135" t="s">
        <v>423</v>
      </c>
      <c r="P281" s="132" t="s">
        <v>633</v>
      </c>
    </row>
    <row r="282" spans="1:16" hidden="1">
      <c r="A282" s="135" t="s">
        <v>423</v>
      </c>
      <c r="B282" s="135" t="s">
        <v>571</v>
      </c>
      <c r="C282" s="135">
        <f t="shared" si="50"/>
        <v>1</v>
      </c>
      <c r="D282" s="135">
        <v>2</v>
      </c>
      <c r="E282" s="134">
        <f t="shared" si="48"/>
        <v>2</v>
      </c>
      <c r="F282" s="135" t="s">
        <v>526</v>
      </c>
      <c r="G282" s="135"/>
      <c r="H282" s="135" t="s">
        <v>629</v>
      </c>
      <c r="I282" s="135" t="s">
        <v>375</v>
      </c>
      <c r="J282" s="135">
        <v>4970</v>
      </c>
      <c r="K282" s="135">
        <v>10.56</v>
      </c>
      <c r="L282" s="135">
        <v>0.99</v>
      </c>
      <c r="M282" s="133">
        <f t="shared" si="49"/>
        <v>21.12</v>
      </c>
      <c r="N282" s="133"/>
      <c r="O282" s="135" t="s">
        <v>423</v>
      </c>
    </row>
    <row r="283" spans="1:16" hidden="1">
      <c r="A283" s="135" t="s">
        <v>423</v>
      </c>
      <c r="B283" s="135" t="s">
        <v>543</v>
      </c>
      <c r="C283" s="135">
        <f t="shared" si="50"/>
        <v>1</v>
      </c>
      <c r="D283" s="135">
        <v>42</v>
      </c>
      <c r="E283" s="134">
        <f t="shared" si="48"/>
        <v>42</v>
      </c>
      <c r="F283" s="135" t="s">
        <v>526</v>
      </c>
      <c r="G283" s="135"/>
      <c r="H283" s="135" t="s">
        <v>629</v>
      </c>
      <c r="I283" s="135" t="s">
        <v>375</v>
      </c>
      <c r="J283" s="135">
        <v>360</v>
      </c>
      <c r="K283" s="135">
        <v>0.77</v>
      </c>
      <c r="L283" s="135">
        <v>7.0000000000000007E-2</v>
      </c>
      <c r="M283" s="133">
        <f t="shared" si="49"/>
        <v>32.340000000000003</v>
      </c>
      <c r="N283" s="133"/>
      <c r="O283" s="135" t="s">
        <v>423</v>
      </c>
    </row>
    <row r="284" spans="1:16" hidden="1">
      <c r="A284" s="135" t="s">
        <v>423</v>
      </c>
      <c r="B284" s="135" t="s">
        <v>544</v>
      </c>
      <c r="C284" s="135">
        <f t="shared" si="50"/>
        <v>1</v>
      </c>
      <c r="D284" s="135">
        <v>6</v>
      </c>
      <c r="E284" s="134">
        <f t="shared" si="48"/>
        <v>6</v>
      </c>
      <c r="F284" s="135" t="s">
        <v>526</v>
      </c>
      <c r="G284" s="135"/>
      <c r="H284" s="135" t="s">
        <v>629</v>
      </c>
      <c r="I284" s="135" t="s">
        <v>375</v>
      </c>
      <c r="J284" s="135">
        <v>309</v>
      </c>
      <c r="K284" s="135">
        <v>0.66</v>
      </c>
      <c r="L284" s="135">
        <v>0.06</v>
      </c>
      <c r="M284" s="133">
        <f t="shared" si="49"/>
        <v>3.96</v>
      </c>
      <c r="N284" s="133"/>
      <c r="O284" s="135" t="s">
        <v>423</v>
      </c>
    </row>
    <row r="285" spans="1:16" hidden="1">
      <c r="A285" s="135" t="s">
        <v>423</v>
      </c>
      <c r="B285" s="135" t="s">
        <v>572</v>
      </c>
      <c r="C285" s="135">
        <f t="shared" si="50"/>
        <v>1</v>
      </c>
      <c r="D285" s="135">
        <v>7</v>
      </c>
      <c r="E285" s="134">
        <f t="shared" si="48"/>
        <v>7</v>
      </c>
      <c r="F285" s="135" t="s">
        <v>526</v>
      </c>
      <c r="G285" s="135"/>
      <c r="H285" s="135" t="s">
        <v>629</v>
      </c>
      <c r="I285" s="135" t="s">
        <v>375</v>
      </c>
      <c r="J285" s="135">
        <v>4920</v>
      </c>
      <c r="K285" s="135">
        <v>10.51</v>
      </c>
      <c r="L285" s="135">
        <v>0.98</v>
      </c>
      <c r="M285" s="133">
        <f t="shared" si="49"/>
        <v>73.569999999999993</v>
      </c>
      <c r="N285" s="133"/>
      <c r="O285" s="135" t="s">
        <v>423</v>
      </c>
    </row>
    <row r="286" spans="1:16" hidden="1">
      <c r="A286" s="135" t="s">
        <v>423</v>
      </c>
      <c r="B286" s="135" t="s">
        <v>573</v>
      </c>
      <c r="C286" s="135">
        <f t="shared" si="50"/>
        <v>1</v>
      </c>
      <c r="D286" s="135">
        <v>1</v>
      </c>
      <c r="E286" s="134">
        <f t="shared" si="48"/>
        <v>1</v>
      </c>
      <c r="F286" s="135" t="s">
        <v>526</v>
      </c>
      <c r="G286" s="135"/>
      <c r="H286" s="135" t="s">
        <v>629</v>
      </c>
      <c r="I286" s="135" t="s">
        <v>375</v>
      </c>
      <c r="J286" s="135">
        <v>3279</v>
      </c>
      <c r="K286" s="135">
        <v>6.9</v>
      </c>
      <c r="L286" s="135">
        <v>0.65</v>
      </c>
      <c r="M286" s="133">
        <f t="shared" si="49"/>
        <v>6.9</v>
      </c>
      <c r="N286" s="133"/>
      <c r="O286" s="135" t="s">
        <v>423</v>
      </c>
    </row>
    <row r="287" spans="1:16">
      <c r="A287" s="135" t="s">
        <v>423</v>
      </c>
      <c r="B287" s="135" t="s">
        <v>546</v>
      </c>
      <c r="C287" s="135">
        <f t="shared" si="50"/>
        <v>1</v>
      </c>
      <c r="D287" s="135">
        <v>2</v>
      </c>
      <c r="E287" s="134">
        <f t="shared" si="48"/>
        <v>2</v>
      </c>
      <c r="F287" s="135" t="s">
        <v>156</v>
      </c>
      <c r="G287" s="135"/>
      <c r="H287" s="135" t="s">
        <v>356</v>
      </c>
      <c r="I287" s="135" t="s">
        <v>547</v>
      </c>
      <c r="J287" s="135">
        <v>122</v>
      </c>
      <c r="K287" s="135">
        <v>0.08</v>
      </c>
      <c r="L287" s="135">
        <v>0.01</v>
      </c>
      <c r="M287" s="133">
        <f t="shared" si="49"/>
        <v>0.16</v>
      </c>
      <c r="N287" s="133"/>
      <c r="O287" s="135" t="s">
        <v>423</v>
      </c>
      <c r="P287" s="132" t="s">
        <v>633</v>
      </c>
    </row>
    <row r="288" spans="1:16">
      <c r="A288" s="135" t="s">
        <v>423</v>
      </c>
      <c r="B288" s="135" t="s">
        <v>548</v>
      </c>
      <c r="C288" s="135">
        <f t="shared" si="50"/>
        <v>1</v>
      </c>
      <c r="D288" s="135">
        <v>2</v>
      </c>
      <c r="E288" s="134">
        <f t="shared" si="48"/>
        <v>2</v>
      </c>
      <c r="F288" s="135" t="s">
        <v>156</v>
      </c>
      <c r="G288" s="135"/>
      <c r="H288" s="135" t="s">
        <v>356</v>
      </c>
      <c r="I288" s="135" t="s">
        <v>210</v>
      </c>
      <c r="J288" s="135">
        <v>219</v>
      </c>
      <c r="K288" s="135">
        <v>0.26</v>
      </c>
      <c r="L288" s="135">
        <v>0.02</v>
      </c>
      <c r="M288" s="133">
        <f t="shared" si="49"/>
        <v>0.52</v>
      </c>
      <c r="N288" s="133"/>
      <c r="O288" s="135" t="s">
        <v>423</v>
      </c>
      <c r="P288" s="132" t="s">
        <v>633</v>
      </c>
    </row>
    <row r="289" spans="1:16">
      <c r="A289" s="135" t="s">
        <v>423</v>
      </c>
      <c r="B289" s="135" t="s">
        <v>549</v>
      </c>
      <c r="C289" s="135">
        <f t="shared" si="50"/>
        <v>1</v>
      </c>
      <c r="D289" s="135">
        <v>2</v>
      </c>
      <c r="E289" s="134">
        <f t="shared" si="48"/>
        <v>2</v>
      </c>
      <c r="F289" s="135" t="s">
        <v>156</v>
      </c>
      <c r="G289" s="135"/>
      <c r="H289" s="135" t="s">
        <v>356</v>
      </c>
      <c r="I289" s="135" t="s">
        <v>550</v>
      </c>
      <c r="J289" s="135">
        <v>167</v>
      </c>
      <c r="K289" s="135">
        <v>0.23</v>
      </c>
      <c r="L289" s="135">
        <v>0.02</v>
      </c>
      <c r="M289" s="133">
        <f t="shared" si="49"/>
        <v>0.46</v>
      </c>
      <c r="N289" s="133"/>
      <c r="O289" s="135" t="s">
        <v>423</v>
      </c>
      <c r="P289" s="132" t="s">
        <v>633</v>
      </c>
    </row>
    <row r="290" spans="1:16">
      <c r="A290" s="135" t="s">
        <v>423</v>
      </c>
      <c r="B290" s="135" t="s">
        <v>551</v>
      </c>
      <c r="C290" s="135">
        <f t="shared" si="50"/>
        <v>1</v>
      </c>
      <c r="D290" s="135">
        <v>2</v>
      </c>
      <c r="E290" s="134">
        <f t="shared" si="48"/>
        <v>2</v>
      </c>
      <c r="F290" s="135" t="s">
        <v>156</v>
      </c>
      <c r="G290" s="135"/>
      <c r="H290" s="135" t="s">
        <v>356</v>
      </c>
      <c r="I290" s="135" t="s">
        <v>552</v>
      </c>
      <c r="J290" s="135">
        <v>215</v>
      </c>
      <c r="K290" s="135">
        <v>0.34</v>
      </c>
      <c r="L290" s="135">
        <v>0.02</v>
      </c>
      <c r="M290" s="133">
        <f t="shared" si="49"/>
        <v>0.68</v>
      </c>
      <c r="N290" s="133"/>
      <c r="O290" s="135" t="s">
        <v>423</v>
      </c>
      <c r="P290" s="132" t="s">
        <v>633</v>
      </c>
    </row>
    <row r="291" spans="1:16">
      <c r="A291" s="135" t="s">
        <v>423</v>
      </c>
      <c r="B291" s="135" t="s">
        <v>553</v>
      </c>
      <c r="C291" s="135">
        <f t="shared" si="50"/>
        <v>1</v>
      </c>
      <c r="D291" s="135">
        <v>2</v>
      </c>
      <c r="E291" s="134">
        <f t="shared" si="48"/>
        <v>2</v>
      </c>
      <c r="F291" s="135" t="s">
        <v>156</v>
      </c>
      <c r="G291" s="135"/>
      <c r="H291" s="135" t="s">
        <v>356</v>
      </c>
      <c r="I291" s="135" t="s">
        <v>554</v>
      </c>
      <c r="J291" s="135">
        <v>198</v>
      </c>
      <c r="K291" s="135">
        <v>0.3</v>
      </c>
      <c r="L291" s="135">
        <v>0.02</v>
      </c>
      <c r="M291" s="133">
        <f t="shared" si="49"/>
        <v>0.6</v>
      </c>
      <c r="N291" s="133"/>
      <c r="O291" s="135" t="s">
        <v>423</v>
      </c>
      <c r="P291" s="132" t="s">
        <v>633</v>
      </c>
    </row>
    <row r="292" spans="1:16">
      <c r="A292" s="135" t="s">
        <v>423</v>
      </c>
      <c r="B292" s="135" t="s">
        <v>555</v>
      </c>
      <c r="C292" s="135">
        <f t="shared" si="50"/>
        <v>1</v>
      </c>
      <c r="D292" s="135">
        <v>2</v>
      </c>
      <c r="E292" s="134">
        <f t="shared" si="48"/>
        <v>2</v>
      </c>
      <c r="F292" s="135" t="s">
        <v>156</v>
      </c>
      <c r="G292" s="135"/>
      <c r="H292" s="135" t="s">
        <v>356</v>
      </c>
      <c r="I292" s="135" t="s">
        <v>556</v>
      </c>
      <c r="J292" s="135">
        <v>182</v>
      </c>
      <c r="K292" s="135">
        <v>0.27</v>
      </c>
      <c r="L292" s="135">
        <v>0.02</v>
      </c>
      <c r="M292" s="133">
        <f t="shared" si="49"/>
        <v>0.54</v>
      </c>
      <c r="N292" s="133"/>
      <c r="O292" s="135" t="s">
        <v>423</v>
      </c>
      <c r="P292" s="132" t="s">
        <v>633</v>
      </c>
    </row>
    <row r="293" spans="1:16">
      <c r="A293" s="135" t="s">
        <v>423</v>
      </c>
      <c r="B293" s="135" t="s">
        <v>557</v>
      </c>
      <c r="C293" s="135">
        <f t="shared" si="50"/>
        <v>1</v>
      </c>
      <c r="D293" s="135">
        <v>2</v>
      </c>
      <c r="E293" s="134">
        <f t="shared" si="48"/>
        <v>2</v>
      </c>
      <c r="F293" s="135" t="s">
        <v>156</v>
      </c>
      <c r="G293" s="135"/>
      <c r="H293" s="135" t="s">
        <v>356</v>
      </c>
      <c r="I293" s="135" t="s">
        <v>558</v>
      </c>
      <c r="J293" s="135">
        <v>153</v>
      </c>
      <c r="K293" s="135">
        <v>0.19</v>
      </c>
      <c r="L293" s="135">
        <v>0.01</v>
      </c>
      <c r="M293" s="133">
        <f t="shared" si="49"/>
        <v>0.38</v>
      </c>
      <c r="N293" s="133"/>
      <c r="O293" s="135" t="s">
        <v>423</v>
      </c>
      <c r="P293" s="132" t="s">
        <v>633</v>
      </c>
    </row>
    <row r="294" spans="1:16">
      <c r="A294" s="135" t="s">
        <v>423</v>
      </c>
      <c r="B294" s="135" t="s">
        <v>559</v>
      </c>
      <c r="C294" s="135">
        <f t="shared" si="50"/>
        <v>1</v>
      </c>
      <c r="D294" s="135">
        <v>2</v>
      </c>
      <c r="E294" s="134">
        <f t="shared" si="48"/>
        <v>2</v>
      </c>
      <c r="F294" s="135" t="s">
        <v>156</v>
      </c>
      <c r="G294" s="135"/>
      <c r="H294" s="135" t="s">
        <v>356</v>
      </c>
      <c r="I294" s="135" t="s">
        <v>534</v>
      </c>
      <c r="J294" s="135">
        <v>140</v>
      </c>
      <c r="K294" s="135">
        <v>0.15</v>
      </c>
      <c r="L294" s="135">
        <v>0.01</v>
      </c>
      <c r="M294" s="133">
        <f t="shared" si="49"/>
        <v>0.3</v>
      </c>
      <c r="N294" s="133"/>
      <c r="O294" s="135" t="s">
        <v>423</v>
      </c>
      <c r="P294" s="132" t="s">
        <v>633</v>
      </c>
    </row>
    <row r="295" spans="1:16">
      <c r="A295" s="135" t="s">
        <v>423</v>
      </c>
      <c r="B295" s="135" t="s">
        <v>560</v>
      </c>
      <c r="C295" s="135">
        <f t="shared" si="50"/>
        <v>1</v>
      </c>
      <c r="D295" s="135">
        <v>2</v>
      </c>
      <c r="E295" s="134">
        <f t="shared" si="48"/>
        <v>2</v>
      </c>
      <c r="F295" s="135" t="s">
        <v>156</v>
      </c>
      <c r="G295" s="135"/>
      <c r="H295" s="135" t="s">
        <v>356</v>
      </c>
      <c r="I295" s="135" t="s">
        <v>561</v>
      </c>
      <c r="J295" s="135">
        <v>130</v>
      </c>
      <c r="K295" s="135">
        <v>0.12</v>
      </c>
      <c r="L295" s="135">
        <v>0.01</v>
      </c>
      <c r="M295" s="133">
        <f t="shared" si="49"/>
        <v>0.24</v>
      </c>
      <c r="N295" s="133"/>
      <c r="O295" s="135" t="s">
        <v>423</v>
      </c>
      <c r="P295" s="132" t="s">
        <v>633</v>
      </c>
    </row>
    <row r="296" spans="1:16" hidden="1">
      <c r="A296" s="133" t="s">
        <v>424</v>
      </c>
      <c r="B296" s="133" t="s">
        <v>149</v>
      </c>
      <c r="C296" s="134">
        <v>1</v>
      </c>
      <c r="D296" s="134"/>
      <c r="E296" s="134">
        <f t="shared" si="48"/>
        <v>0</v>
      </c>
      <c r="F296" s="133" t="s">
        <v>149</v>
      </c>
      <c r="G296" s="133" t="s">
        <v>376</v>
      </c>
      <c r="H296" s="133"/>
      <c r="I296" s="133" t="s">
        <v>149</v>
      </c>
      <c r="J296" s="133">
        <v>4490</v>
      </c>
      <c r="K296" s="134">
        <v>119.77</v>
      </c>
      <c r="L296" s="134">
        <v>10.95</v>
      </c>
      <c r="M296" s="133">
        <f t="shared" si="49"/>
        <v>0</v>
      </c>
      <c r="N296" s="133"/>
      <c r="O296" s="133" t="s">
        <v>424</v>
      </c>
    </row>
    <row r="297" spans="1:16">
      <c r="A297" s="135" t="s">
        <v>424</v>
      </c>
      <c r="B297" s="135" t="s">
        <v>535</v>
      </c>
      <c r="C297" s="135">
        <f t="shared" ref="C297:C315" si="51">C296</f>
        <v>1</v>
      </c>
      <c r="D297" s="135">
        <v>2</v>
      </c>
      <c r="E297" s="134">
        <f t="shared" si="48"/>
        <v>2</v>
      </c>
      <c r="F297" s="135" t="s">
        <v>156</v>
      </c>
      <c r="G297" s="135"/>
      <c r="H297" s="135" t="s">
        <v>356</v>
      </c>
      <c r="I297" s="135" t="s">
        <v>534</v>
      </c>
      <c r="J297" s="135">
        <v>180</v>
      </c>
      <c r="K297" s="135">
        <v>0.4</v>
      </c>
      <c r="L297" s="135">
        <v>0.03</v>
      </c>
      <c r="M297" s="133">
        <f t="shared" si="49"/>
        <v>0.8</v>
      </c>
      <c r="N297" s="133" t="s">
        <v>632</v>
      </c>
      <c r="O297" s="135" t="s">
        <v>424</v>
      </c>
      <c r="P297" s="132" t="s">
        <v>633</v>
      </c>
    </row>
    <row r="298" spans="1:16">
      <c r="A298" s="135" t="s">
        <v>424</v>
      </c>
      <c r="B298" s="135" t="s">
        <v>536</v>
      </c>
      <c r="C298" s="135">
        <f t="shared" si="51"/>
        <v>1</v>
      </c>
      <c r="D298" s="135">
        <v>2</v>
      </c>
      <c r="E298" s="134">
        <f t="shared" si="48"/>
        <v>2</v>
      </c>
      <c r="F298" s="135" t="s">
        <v>156</v>
      </c>
      <c r="G298" s="135"/>
      <c r="H298" s="135" t="s">
        <v>356</v>
      </c>
      <c r="I298" s="135" t="s">
        <v>534</v>
      </c>
      <c r="J298" s="135">
        <v>201</v>
      </c>
      <c r="K298" s="135">
        <v>0.45</v>
      </c>
      <c r="L298" s="135">
        <v>0.03</v>
      </c>
      <c r="M298" s="133">
        <f t="shared" si="49"/>
        <v>0.9</v>
      </c>
      <c r="N298" s="133" t="s">
        <v>632</v>
      </c>
      <c r="O298" s="135" t="s">
        <v>424</v>
      </c>
      <c r="P298" s="132" t="s">
        <v>633</v>
      </c>
    </row>
    <row r="299" spans="1:16">
      <c r="A299" s="135" t="s">
        <v>424</v>
      </c>
      <c r="B299" s="135" t="s">
        <v>537</v>
      </c>
      <c r="C299" s="135">
        <f t="shared" si="51"/>
        <v>1</v>
      </c>
      <c r="D299" s="135">
        <v>2</v>
      </c>
      <c r="E299" s="134">
        <f t="shared" si="48"/>
        <v>2</v>
      </c>
      <c r="F299" s="135" t="s">
        <v>156</v>
      </c>
      <c r="G299" s="135"/>
      <c r="H299" s="135" t="s">
        <v>356</v>
      </c>
      <c r="I299" s="135" t="s">
        <v>534</v>
      </c>
      <c r="J299" s="135">
        <v>221</v>
      </c>
      <c r="K299" s="135">
        <v>0.49</v>
      </c>
      <c r="L299" s="135">
        <v>0.03</v>
      </c>
      <c r="M299" s="133">
        <f t="shared" si="49"/>
        <v>0.98</v>
      </c>
      <c r="N299" s="133" t="s">
        <v>632</v>
      </c>
      <c r="O299" s="135" t="s">
        <v>424</v>
      </c>
      <c r="P299" s="132" t="s">
        <v>633</v>
      </c>
    </row>
    <row r="300" spans="1:16">
      <c r="A300" s="135" t="s">
        <v>424</v>
      </c>
      <c r="B300" s="135" t="s">
        <v>538</v>
      </c>
      <c r="C300" s="135">
        <f t="shared" si="51"/>
        <v>1</v>
      </c>
      <c r="D300" s="135">
        <v>2</v>
      </c>
      <c r="E300" s="134">
        <f t="shared" si="48"/>
        <v>2</v>
      </c>
      <c r="F300" s="135" t="s">
        <v>156</v>
      </c>
      <c r="G300" s="135"/>
      <c r="H300" s="135" t="s">
        <v>356</v>
      </c>
      <c r="I300" s="135" t="s">
        <v>534</v>
      </c>
      <c r="J300" s="135">
        <v>262</v>
      </c>
      <c r="K300" s="135">
        <v>0.57999999999999996</v>
      </c>
      <c r="L300" s="135">
        <v>0.04</v>
      </c>
      <c r="M300" s="133">
        <f t="shared" si="49"/>
        <v>1.1599999999999999</v>
      </c>
      <c r="N300" s="133" t="s">
        <v>632</v>
      </c>
      <c r="O300" s="135" t="s">
        <v>424</v>
      </c>
      <c r="P300" s="132" t="s">
        <v>633</v>
      </c>
    </row>
    <row r="301" spans="1:16">
      <c r="A301" s="135" t="s">
        <v>424</v>
      </c>
      <c r="B301" s="135" t="s">
        <v>539</v>
      </c>
      <c r="C301" s="135">
        <f t="shared" si="51"/>
        <v>1</v>
      </c>
      <c r="D301" s="135">
        <v>2</v>
      </c>
      <c r="E301" s="134">
        <f t="shared" si="48"/>
        <v>2</v>
      </c>
      <c r="F301" s="135" t="s">
        <v>156</v>
      </c>
      <c r="G301" s="135"/>
      <c r="H301" s="135" t="s">
        <v>356</v>
      </c>
      <c r="I301" s="135" t="s">
        <v>534</v>
      </c>
      <c r="J301" s="135">
        <v>283</v>
      </c>
      <c r="K301" s="135">
        <v>0.63</v>
      </c>
      <c r="L301" s="135">
        <v>0.04</v>
      </c>
      <c r="M301" s="133">
        <f t="shared" si="49"/>
        <v>1.26</v>
      </c>
      <c r="N301" s="133" t="s">
        <v>632</v>
      </c>
      <c r="O301" s="135" t="s">
        <v>424</v>
      </c>
      <c r="P301" s="132" t="s">
        <v>633</v>
      </c>
    </row>
    <row r="302" spans="1:16">
      <c r="A302" s="135" t="s">
        <v>424</v>
      </c>
      <c r="B302" s="135" t="s">
        <v>541</v>
      </c>
      <c r="C302" s="135">
        <f t="shared" si="51"/>
        <v>1</v>
      </c>
      <c r="D302" s="135">
        <v>2</v>
      </c>
      <c r="E302" s="134">
        <f t="shared" si="48"/>
        <v>2</v>
      </c>
      <c r="F302" s="135" t="s">
        <v>156</v>
      </c>
      <c r="G302" s="135"/>
      <c r="H302" s="135" t="s">
        <v>356</v>
      </c>
      <c r="I302" s="135" t="s">
        <v>534</v>
      </c>
      <c r="J302" s="135">
        <v>242</v>
      </c>
      <c r="K302" s="135">
        <v>0.54</v>
      </c>
      <c r="L302" s="135">
        <v>0.04</v>
      </c>
      <c r="M302" s="133">
        <f t="shared" si="49"/>
        <v>1.08</v>
      </c>
      <c r="N302" s="133" t="s">
        <v>632</v>
      </c>
      <c r="O302" s="135" t="s">
        <v>424</v>
      </c>
      <c r="P302" s="132" t="s">
        <v>633</v>
      </c>
    </row>
    <row r="303" spans="1:16">
      <c r="A303" s="135" t="s">
        <v>424</v>
      </c>
      <c r="B303" s="135" t="s">
        <v>574</v>
      </c>
      <c r="C303" s="135">
        <f t="shared" si="51"/>
        <v>1</v>
      </c>
      <c r="D303" s="135">
        <v>2</v>
      </c>
      <c r="E303" s="134">
        <f t="shared" si="48"/>
        <v>2</v>
      </c>
      <c r="F303" s="135" t="s">
        <v>156</v>
      </c>
      <c r="G303" s="135"/>
      <c r="H303" s="135" t="s">
        <v>356</v>
      </c>
      <c r="I303" s="135" t="s">
        <v>534</v>
      </c>
      <c r="J303" s="135">
        <v>268</v>
      </c>
      <c r="K303" s="135">
        <v>0.6</v>
      </c>
      <c r="L303" s="135">
        <v>0.04</v>
      </c>
      <c r="M303" s="133">
        <f t="shared" si="49"/>
        <v>1.2</v>
      </c>
      <c r="N303" s="133" t="s">
        <v>632</v>
      </c>
      <c r="O303" s="135" t="s">
        <v>424</v>
      </c>
      <c r="P303" s="132" t="s">
        <v>633</v>
      </c>
    </row>
    <row r="304" spans="1:16">
      <c r="A304" s="135" t="s">
        <v>424</v>
      </c>
      <c r="B304" s="135" t="s">
        <v>575</v>
      </c>
      <c r="C304" s="135">
        <f t="shared" si="51"/>
        <v>1</v>
      </c>
      <c r="D304" s="135">
        <v>2</v>
      </c>
      <c r="E304" s="134">
        <f t="shared" si="48"/>
        <v>2</v>
      </c>
      <c r="F304" s="135" t="s">
        <v>156</v>
      </c>
      <c r="G304" s="135"/>
      <c r="H304" s="135" t="s">
        <v>356</v>
      </c>
      <c r="I304" s="135" t="s">
        <v>534</v>
      </c>
      <c r="J304" s="135">
        <v>155</v>
      </c>
      <c r="K304" s="135">
        <v>0.35</v>
      </c>
      <c r="L304" s="135">
        <v>0.02</v>
      </c>
      <c r="M304" s="133">
        <f t="shared" si="49"/>
        <v>0.7</v>
      </c>
      <c r="N304" s="133" t="s">
        <v>632</v>
      </c>
      <c r="O304" s="135" t="s">
        <v>424</v>
      </c>
      <c r="P304" s="132" t="s">
        <v>633</v>
      </c>
    </row>
    <row r="305" spans="1:16" hidden="1">
      <c r="A305" s="135" t="s">
        <v>424</v>
      </c>
      <c r="B305" s="135" t="s">
        <v>543</v>
      </c>
      <c r="C305" s="135">
        <f t="shared" si="51"/>
        <v>1</v>
      </c>
      <c r="D305" s="135">
        <v>36</v>
      </c>
      <c r="E305" s="134">
        <f t="shared" si="48"/>
        <v>36</v>
      </c>
      <c r="F305" s="135" t="s">
        <v>526</v>
      </c>
      <c r="G305" s="135"/>
      <c r="H305" s="135" t="s">
        <v>629</v>
      </c>
      <c r="I305" s="135" t="s">
        <v>375</v>
      </c>
      <c r="J305" s="135">
        <v>360</v>
      </c>
      <c r="K305" s="135">
        <v>0.77</v>
      </c>
      <c r="L305" s="135">
        <v>7.0000000000000007E-2</v>
      </c>
      <c r="M305" s="133">
        <f t="shared" si="49"/>
        <v>27.72</v>
      </c>
      <c r="N305" s="133"/>
      <c r="O305" s="135" t="s">
        <v>424</v>
      </c>
    </row>
    <row r="306" spans="1:16" hidden="1">
      <c r="A306" s="135" t="s">
        <v>424</v>
      </c>
      <c r="B306" s="135" t="s">
        <v>576</v>
      </c>
      <c r="C306" s="135">
        <f t="shared" si="51"/>
        <v>1</v>
      </c>
      <c r="D306" s="135">
        <v>6</v>
      </c>
      <c r="E306" s="134">
        <f t="shared" si="48"/>
        <v>6</v>
      </c>
      <c r="F306" s="135" t="s">
        <v>526</v>
      </c>
      <c r="G306" s="135"/>
      <c r="H306" s="135" t="s">
        <v>629</v>
      </c>
      <c r="I306" s="135" t="s">
        <v>375</v>
      </c>
      <c r="J306" s="135">
        <v>319</v>
      </c>
      <c r="K306" s="135">
        <v>0.68</v>
      </c>
      <c r="L306" s="135">
        <v>0.06</v>
      </c>
      <c r="M306" s="133">
        <f t="shared" si="49"/>
        <v>4.08</v>
      </c>
      <c r="N306" s="133"/>
      <c r="O306" s="135" t="s">
        <v>424</v>
      </c>
    </row>
    <row r="307" spans="1:16" hidden="1">
      <c r="A307" s="135" t="s">
        <v>424</v>
      </c>
      <c r="B307" s="135" t="s">
        <v>545</v>
      </c>
      <c r="C307" s="135">
        <f t="shared" si="51"/>
        <v>1</v>
      </c>
      <c r="D307" s="135">
        <v>8</v>
      </c>
      <c r="E307" s="134">
        <f t="shared" si="48"/>
        <v>8</v>
      </c>
      <c r="F307" s="135" t="s">
        <v>526</v>
      </c>
      <c r="G307" s="135"/>
      <c r="H307" s="135" t="s">
        <v>629</v>
      </c>
      <c r="I307" s="135" t="s">
        <v>375</v>
      </c>
      <c r="J307" s="135">
        <v>4490</v>
      </c>
      <c r="K307" s="135">
        <v>9.59</v>
      </c>
      <c r="L307" s="135">
        <v>0.9</v>
      </c>
      <c r="M307" s="133">
        <f t="shared" si="49"/>
        <v>76.72</v>
      </c>
      <c r="N307" s="133"/>
      <c r="O307" s="135" t="s">
        <v>424</v>
      </c>
    </row>
    <row r="308" spans="1:16">
      <c r="A308" s="135" t="s">
        <v>424</v>
      </c>
      <c r="B308" s="135" t="s">
        <v>549</v>
      </c>
      <c r="C308" s="135">
        <f t="shared" si="51"/>
        <v>1</v>
      </c>
      <c r="D308" s="135">
        <v>2</v>
      </c>
      <c r="E308" s="134">
        <f t="shared" si="48"/>
        <v>2</v>
      </c>
      <c r="F308" s="135" t="s">
        <v>156</v>
      </c>
      <c r="G308" s="135"/>
      <c r="H308" s="135" t="s">
        <v>356</v>
      </c>
      <c r="I308" s="135" t="s">
        <v>577</v>
      </c>
      <c r="J308" s="135">
        <v>167</v>
      </c>
      <c r="K308" s="135">
        <v>0.23</v>
      </c>
      <c r="L308" s="135">
        <v>0.02</v>
      </c>
      <c r="M308" s="133">
        <f t="shared" si="49"/>
        <v>0.46</v>
      </c>
      <c r="N308" s="133"/>
      <c r="O308" s="135" t="s">
        <v>424</v>
      </c>
      <c r="P308" s="132" t="s">
        <v>633</v>
      </c>
    </row>
    <row r="309" spans="1:16">
      <c r="A309" s="135" t="s">
        <v>424</v>
      </c>
      <c r="B309" s="135" t="s">
        <v>578</v>
      </c>
      <c r="C309" s="135">
        <f t="shared" si="51"/>
        <v>1</v>
      </c>
      <c r="D309" s="135">
        <v>2</v>
      </c>
      <c r="E309" s="134">
        <f t="shared" si="48"/>
        <v>2</v>
      </c>
      <c r="F309" s="135" t="s">
        <v>156</v>
      </c>
      <c r="G309" s="135"/>
      <c r="H309" s="135" t="s">
        <v>356</v>
      </c>
      <c r="I309" s="135" t="s">
        <v>579</v>
      </c>
      <c r="J309" s="135">
        <v>201</v>
      </c>
      <c r="K309" s="135">
        <v>0.24</v>
      </c>
      <c r="L309" s="135">
        <v>0.02</v>
      </c>
      <c r="M309" s="133">
        <f t="shared" si="49"/>
        <v>0.48</v>
      </c>
      <c r="N309" s="133"/>
      <c r="O309" s="135" t="s">
        <v>424</v>
      </c>
      <c r="P309" s="132" t="s">
        <v>633</v>
      </c>
    </row>
    <row r="310" spans="1:16">
      <c r="A310" s="135" t="s">
        <v>424</v>
      </c>
      <c r="B310" s="135" t="s">
        <v>580</v>
      </c>
      <c r="C310" s="135">
        <f t="shared" si="51"/>
        <v>1</v>
      </c>
      <c r="D310" s="135">
        <v>2</v>
      </c>
      <c r="E310" s="134">
        <f t="shared" si="48"/>
        <v>2</v>
      </c>
      <c r="F310" s="135" t="s">
        <v>156</v>
      </c>
      <c r="G310" s="135"/>
      <c r="H310" s="135" t="s">
        <v>356</v>
      </c>
      <c r="I310" s="135" t="s">
        <v>547</v>
      </c>
      <c r="J310" s="135">
        <v>119</v>
      </c>
      <c r="K310" s="135">
        <v>0.08</v>
      </c>
      <c r="L310" s="135">
        <v>0.01</v>
      </c>
      <c r="M310" s="133">
        <f t="shared" si="49"/>
        <v>0.16</v>
      </c>
      <c r="N310" s="133"/>
      <c r="O310" s="135" t="s">
        <v>424</v>
      </c>
      <c r="P310" s="132" t="s">
        <v>633</v>
      </c>
    </row>
    <row r="311" spans="1:16">
      <c r="A311" s="135" t="s">
        <v>424</v>
      </c>
      <c r="B311" s="135" t="s">
        <v>553</v>
      </c>
      <c r="C311" s="135">
        <f t="shared" si="51"/>
        <v>1</v>
      </c>
      <c r="D311" s="135">
        <v>2</v>
      </c>
      <c r="E311" s="134">
        <f t="shared" si="48"/>
        <v>2</v>
      </c>
      <c r="F311" s="135" t="s">
        <v>156</v>
      </c>
      <c r="G311" s="135"/>
      <c r="H311" s="135" t="s">
        <v>356</v>
      </c>
      <c r="I311" s="135" t="s">
        <v>554</v>
      </c>
      <c r="J311" s="135">
        <v>199</v>
      </c>
      <c r="K311" s="135">
        <v>0.3</v>
      </c>
      <c r="L311" s="135">
        <v>0.02</v>
      </c>
      <c r="M311" s="133">
        <f t="shared" si="49"/>
        <v>0.6</v>
      </c>
      <c r="N311" s="133"/>
      <c r="O311" s="135" t="s">
        <v>424</v>
      </c>
      <c r="P311" s="132" t="s">
        <v>633</v>
      </c>
    </row>
    <row r="312" spans="1:16">
      <c r="A312" s="135" t="s">
        <v>424</v>
      </c>
      <c r="B312" s="135" t="s">
        <v>555</v>
      </c>
      <c r="C312" s="135">
        <f t="shared" si="51"/>
        <v>1</v>
      </c>
      <c r="D312" s="135">
        <v>2</v>
      </c>
      <c r="E312" s="134">
        <f t="shared" si="48"/>
        <v>2</v>
      </c>
      <c r="F312" s="135" t="s">
        <v>156</v>
      </c>
      <c r="G312" s="135"/>
      <c r="H312" s="135" t="s">
        <v>356</v>
      </c>
      <c r="I312" s="135" t="s">
        <v>556</v>
      </c>
      <c r="J312" s="135">
        <v>183</v>
      </c>
      <c r="K312" s="135">
        <v>0.27</v>
      </c>
      <c r="L312" s="135">
        <v>0.02</v>
      </c>
      <c r="M312" s="133">
        <f t="shared" si="49"/>
        <v>0.54</v>
      </c>
      <c r="N312" s="133"/>
      <c r="O312" s="135" t="s">
        <v>424</v>
      </c>
      <c r="P312" s="132" t="s">
        <v>633</v>
      </c>
    </row>
    <row r="313" spans="1:16">
      <c r="A313" s="135" t="s">
        <v>424</v>
      </c>
      <c r="B313" s="135" t="s">
        <v>557</v>
      </c>
      <c r="C313" s="135">
        <f t="shared" si="51"/>
        <v>1</v>
      </c>
      <c r="D313" s="135">
        <v>2</v>
      </c>
      <c r="E313" s="134">
        <f t="shared" si="48"/>
        <v>2</v>
      </c>
      <c r="F313" s="135" t="s">
        <v>156</v>
      </c>
      <c r="G313" s="135"/>
      <c r="H313" s="135" t="s">
        <v>356</v>
      </c>
      <c r="I313" s="135" t="s">
        <v>558</v>
      </c>
      <c r="J313" s="135">
        <v>153</v>
      </c>
      <c r="K313" s="135">
        <v>0.19</v>
      </c>
      <c r="L313" s="135">
        <v>0.01</v>
      </c>
      <c r="M313" s="133">
        <f t="shared" si="49"/>
        <v>0.38</v>
      </c>
      <c r="N313" s="133"/>
      <c r="O313" s="135" t="s">
        <v>424</v>
      </c>
      <c r="P313" s="132" t="s">
        <v>633</v>
      </c>
    </row>
    <row r="314" spans="1:16">
      <c r="A314" s="135" t="s">
        <v>424</v>
      </c>
      <c r="B314" s="135" t="s">
        <v>559</v>
      </c>
      <c r="C314" s="135">
        <f t="shared" si="51"/>
        <v>1</v>
      </c>
      <c r="D314" s="135">
        <v>2</v>
      </c>
      <c r="E314" s="134">
        <f t="shared" si="48"/>
        <v>2</v>
      </c>
      <c r="F314" s="135" t="s">
        <v>156</v>
      </c>
      <c r="G314" s="135"/>
      <c r="H314" s="135" t="s">
        <v>356</v>
      </c>
      <c r="I314" s="135" t="s">
        <v>534</v>
      </c>
      <c r="J314" s="135">
        <v>140</v>
      </c>
      <c r="K314" s="135">
        <v>0.16</v>
      </c>
      <c r="L314" s="135">
        <v>0.01</v>
      </c>
      <c r="M314" s="133">
        <f t="shared" si="49"/>
        <v>0.32</v>
      </c>
      <c r="N314" s="133"/>
      <c r="O314" s="135" t="s">
        <v>424</v>
      </c>
      <c r="P314" s="132" t="s">
        <v>633</v>
      </c>
    </row>
    <row r="315" spans="1:16">
      <c r="A315" s="135" t="s">
        <v>424</v>
      </c>
      <c r="B315" s="135" t="s">
        <v>560</v>
      </c>
      <c r="C315" s="135">
        <f t="shared" si="51"/>
        <v>1</v>
      </c>
      <c r="D315" s="135">
        <v>2</v>
      </c>
      <c r="E315" s="134">
        <f t="shared" si="48"/>
        <v>2</v>
      </c>
      <c r="F315" s="135" t="s">
        <v>156</v>
      </c>
      <c r="G315" s="135"/>
      <c r="H315" s="135" t="s">
        <v>356</v>
      </c>
      <c r="I315" s="135" t="s">
        <v>561</v>
      </c>
      <c r="J315" s="135">
        <v>130</v>
      </c>
      <c r="K315" s="135">
        <v>0.12</v>
      </c>
      <c r="L315" s="135">
        <v>0.01</v>
      </c>
      <c r="M315" s="133">
        <f t="shared" si="49"/>
        <v>0.24</v>
      </c>
      <c r="N315" s="133"/>
      <c r="O315" s="135" t="s">
        <v>424</v>
      </c>
      <c r="P315" s="132" t="s">
        <v>633</v>
      </c>
    </row>
    <row r="316" spans="1:16" hidden="1">
      <c r="A316" s="133" t="s">
        <v>425</v>
      </c>
      <c r="B316" s="133" t="s">
        <v>149</v>
      </c>
      <c r="C316" s="134">
        <v>1</v>
      </c>
      <c r="D316" s="134"/>
      <c r="E316" s="134">
        <f t="shared" si="48"/>
        <v>0</v>
      </c>
      <c r="F316" s="133" t="s">
        <v>149</v>
      </c>
      <c r="G316" s="133" t="s">
        <v>376</v>
      </c>
      <c r="H316" s="133"/>
      <c r="I316" s="133" t="s">
        <v>149</v>
      </c>
      <c r="J316" s="133">
        <v>4970</v>
      </c>
      <c r="K316" s="134">
        <v>136.72999999999999</v>
      </c>
      <c r="L316" s="134">
        <v>12.44</v>
      </c>
      <c r="M316" s="133">
        <f t="shared" si="49"/>
        <v>0</v>
      </c>
      <c r="N316" s="133"/>
      <c r="O316" s="133" t="s">
        <v>425</v>
      </c>
    </row>
    <row r="317" spans="1:16">
      <c r="A317" s="135" t="s">
        <v>425</v>
      </c>
      <c r="B317" s="135" t="s">
        <v>535</v>
      </c>
      <c r="C317" s="135">
        <f t="shared" ref="C317:C345" si="52">C316</f>
        <v>1</v>
      </c>
      <c r="D317" s="135">
        <v>1</v>
      </c>
      <c r="E317" s="134">
        <f t="shared" si="48"/>
        <v>1</v>
      </c>
      <c r="F317" s="135" t="s">
        <v>156</v>
      </c>
      <c r="G317" s="135"/>
      <c r="H317" s="135" t="s">
        <v>356</v>
      </c>
      <c r="I317" s="135" t="s">
        <v>534</v>
      </c>
      <c r="J317" s="135">
        <v>180</v>
      </c>
      <c r="K317" s="135">
        <v>0.4</v>
      </c>
      <c r="L317" s="135">
        <v>0.03</v>
      </c>
      <c r="M317" s="133">
        <f t="shared" si="49"/>
        <v>0.4</v>
      </c>
      <c r="N317" s="133" t="s">
        <v>632</v>
      </c>
      <c r="O317" s="135" t="s">
        <v>425</v>
      </c>
      <c r="P317" s="132" t="s">
        <v>633</v>
      </c>
    </row>
    <row r="318" spans="1:16">
      <c r="A318" s="135" t="s">
        <v>425</v>
      </c>
      <c r="B318" s="135" t="s">
        <v>536</v>
      </c>
      <c r="C318" s="135">
        <f t="shared" si="52"/>
        <v>1</v>
      </c>
      <c r="D318" s="135">
        <v>1</v>
      </c>
      <c r="E318" s="134">
        <f t="shared" si="48"/>
        <v>1</v>
      </c>
      <c r="F318" s="135" t="s">
        <v>156</v>
      </c>
      <c r="G318" s="135"/>
      <c r="H318" s="135" t="s">
        <v>356</v>
      </c>
      <c r="I318" s="135" t="s">
        <v>534</v>
      </c>
      <c r="J318" s="135">
        <v>201</v>
      </c>
      <c r="K318" s="135">
        <v>0.45</v>
      </c>
      <c r="L318" s="135">
        <v>0.03</v>
      </c>
      <c r="M318" s="133">
        <f t="shared" si="49"/>
        <v>0.45</v>
      </c>
      <c r="N318" s="133" t="s">
        <v>632</v>
      </c>
      <c r="O318" s="135" t="s">
        <v>425</v>
      </c>
      <c r="P318" s="132" t="s">
        <v>633</v>
      </c>
    </row>
    <row r="319" spans="1:16">
      <c r="A319" s="135" t="s">
        <v>425</v>
      </c>
      <c r="B319" s="135" t="s">
        <v>537</v>
      </c>
      <c r="C319" s="135">
        <f t="shared" si="52"/>
        <v>1</v>
      </c>
      <c r="D319" s="135">
        <v>1</v>
      </c>
      <c r="E319" s="134">
        <f t="shared" si="48"/>
        <v>1</v>
      </c>
      <c r="F319" s="135" t="s">
        <v>156</v>
      </c>
      <c r="G319" s="135"/>
      <c r="H319" s="135" t="s">
        <v>356</v>
      </c>
      <c r="I319" s="135" t="s">
        <v>534</v>
      </c>
      <c r="J319" s="135">
        <v>221</v>
      </c>
      <c r="K319" s="135">
        <v>0.49</v>
      </c>
      <c r="L319" s="135">
        <v>0.03</v>
      </c>
      <c r="M319" s="133">
        <f t="shared" si="49"/>
        <v>0.49</v>
      </c>
      <c r="N319" s="133" t="s">
        <v>632</v>
      </c>
      <c r="O319" s="135" t="s">
        <v>425</v>
      </c>
      <c r="P319" s="132" t="s">
        <v>633</v>
      </c>
    </row>
    <row r="320" spans="1:16">
      <c r="A320" s="135" t="s">
        <v>425</v>
      </c>
      <c r="B320" s="135" t="s">
        <v>538</v>
      </c>
      <c r="C320" s="135">
        <f t="shared" si="52"/>
        <v>1</v>
      </c>
      <c r="D320" s="135">
        <v>1</v>
      </c>
      <c r="E320" s="134">
        <f t="shared" si="48"/>
        <v>1</v>
      </c>
      <c r="F320" s="135" t="s">
        <v>156</v>
      </c>
      <c r="G320" s="135"/>
      <c r="H320" s="135" t="s">
        <v>356</v>
      </c>
      <c r="I320" s="135" t="s">
        <v>534</v>
      </c>
      <c r="J320" s="135">
        <v>262</v>
      </c>
      <c r="K320" s="135">
        <v>0.57999999999999996</v>
      </c>
      <c r="L320" s="135">
        <v>0.04</v>
      </c>
      <c r="M320" s="133">
        <f t="shared" si="49"/>
        <v>0.57999999999999996</v>
      </c>
      <c r="N320" s="133" t="s">
        <v>632</v>
      </c>
      <c r="O320" s="135" t="s">
        <v>425</v>
      </c>
      <c r="P320" s="132" t="s">
        <v>633</v>
      </c>
    </row>
    <row r="321" spans="1:16">
      <c r="A321" s="135" t="s">
        <v>425</v>
      </c>
      <c r="B321" s="135" t="s">
        <v>539</v>
      </c>
      <c r="C321" s="135">
        <f t="shared" si="52"/>
        <v>1</v>
      </c>
      <c r="D321" s="135">
        <v>1</v>
      </c>
      <c r="E321" s="134">
        <f t="shared" si="48"/>
        <v>1</v>
      </c>
      <c r="F321" s="135" t="s">
        <v>156</v>
      </c>
      <c r="G321" s="135"/>
      <c r="H321" s="135" t="s">
        <v>356</v>
      </c>
      <c r="I321" s="135" t="s">
        <v>534</v>
      </c>
      <c r="J321" s="135">
        <v>283</v>
      </c>
      <c r="K321" s="135">
        <v>0.63</v>
      </c>
      <c r="L321" s="135">
        <v>0.04</v>
      </c>
      <c r="M321" s="133">
        <f t="shared" si="49"/>
        <v>0.63</v>
      </c>
      <c r="N321" s="133" t="s">
        <v>632</v>
      </c>
      <c r="O321" s="135" t="s">
        <v>425</v>
      </c>
      <c r="P321" s="132" t="s">
        <v>633</v>
      </c>
    </row>
    <row r="322" spans="1:16">
      <c r="A322" s="135" t="s">
        <v>425</v>
      </c>
      <c r="B322" s="135" t="s">
        <v>541</v>
      </c>
      <c r="C322" s="135">
        <f t="shared" si="52"/>
        <v>1</v>
      </c>
      <c r="D322" s="135">
        <v>1</v>
      </c>
      <c r="E322" s="134">
        <f t="shared" si="48"/>
        <v>1</v>
      </c>
      <c r="F322" s="135" t="s">
        <v>156</v>
      </c>
      <c r="G322" s="135"/>
      <c r="H322" s="135" t="s">
        <v>356</v>
      </c>
      <c r="I322" s="135" t="s">
        <v>534</v>
      </c>
      <c r="J322" s="135">
        <v>242</v>
      </c>
      <c r="K322" s="135">
        <v>0.54</v>
      </c>
      <c r="L322" s="135">
        <v>0.04</v>
      </c>
      <c r="M322" s="133">
        <f t="shared" si="49"/>
        <v>0.54</v>
      </c>
      <c r="N322" s="133" t="s">
        <v>632</v>
      </c>
      <c r="O322" s="135" t="s">
        <v>425</v>
      </c>
      <c r="P322" s="132" t="s">
        <v>633</v>
      </c>
    </row>
    <row r="323" spans="1:16">
      <c r="A323" s="135" t="s">
        <v>425</v>
      </c>
      <c r="B323" s="135" t="s">
        <v>563</v>
      </c>
      <c r="C323" s="135">
        <f t="shared" si="52"/>
        <v>1</v>
      </c>
      <c r="D323" s="135">
        <v>1</v>
      </c>
      <c r="E323" s="134">
        <f t="shared" si="48"/>
        <v>1</v>
      </c>
      <c r="F323" s="135" t="s">
        <v>156</v>
      </c>
      <c r="G323" s="135"/>
      <c r="H323" s="135" t="s">
        <v>356</v>
      </c>
      <c r="I323" s="135" t="s">
        <v>522</v>
      </c>
      <c r="J323" s="135">
        <v>242</v>
      </c>
      <c r="K323" s="135">
        <v>1</v>
      </c>
      <c r="L323" s="135">
        <v>7.0000000000000007E-2</v>
      </c>
      <c r="M323" s="133">
        <f t="shared" si="49"/>
        <v>1</v>
      </c>
      <c r="N323" s="133" t="s">
        <v>632</v>
      </c>
      <c r="O323" s="135" t="s">
        <v>425</v>
      </c>
      <c r="P323" s="132" t="s">
        <v>633</v>
      </c>
    </row>
    <row r="324" spans="1:16">
      <c r="A324" s="135" t="s">
        <v>425</v>
      </c>
      <c r="B324" s="135" t="s">
        <v>565</v>
      </c>
      <c r="C324" s="135">
        <f t="shared" si="52"/>
        <v>1</v>
      </c>
      <c r="D324" s="135">
        <v>1</v>
      </c>
      <c r="E324" s="134">
        <f t="shared" ref="E324:E387" si="53">C324*D324</f>
        <v>1</v>
      </c>
      <c r="F324" s="135" t="s">
        <v>156</v>
      </c>
      <c r="G324" s="135"/>
      <c r="H324" s="135" t="s">
        <v>356</v>
      </c>
      <c r="I324" s="135" t="s">
        <v>522</v>
      </c>
      <c r="J324" s="135">
        <v>283</v>
      </c>
      <c r="K324" s="135">
        <v>1.17</v>
      </c>
      <c r="L324" s="135">
        <v>0.08</v>
      </c>
      <c r="M324" s="133">
        <f t="shared" ref="M324:M387" si="54">E324*K324</f>
        <v>1.17</v>
      </c>
      <c r="N324" s="133" t="s">
        <v>632</v>
      </c>
      <c r="O324" s="135" t="s">
        <v>425</v>
      </c>
      <c r="P324" s="132" t="s">
        <v>633</v>
      </c>
    </row>
    <row r="325" spans="1:16">
      <c r="A325" s="135" t="s">
        <v>425</v>
      </c>
      <c r="B325" s="135" t="s">
        <v>566</v>
      </c>
      <c r="C325" s="135">
        <f t="shared" si="52"/>
        <v>1</v>
      </c>
      <c r="D325" s="135">
        <v>1</v>
      </c>
      <c r="E325" s="134">
        <f t="shared" si="53"/>
        <v>1</v>
      </c>
      <c r="F325" s="135" t="s">
        <v>156</v>
      </c>
      <c r="G325" s="135"/>
      <c r="H325" s="135" t="s">
        <v>356</v>
      </c>
      <c r="I325" s="135" t="s">
        <v>522</v>
      </c>
      <c r="J325" s="135">
        <v>262</v>
      </c>
      <c r="K325" s="135">
        <v>1.08</v>
      </c>
      <c r="L325" s="135">
        <v>7.0000000000000007E-2</v>
      </c>
      <c r="M325" s="133">
        <f t="shared" si="54"/>
        <v>1.08</v>
      </c>
      <c r="N325" s="133" t="s">
        <v>632</v>
      </c>
      <c r="O325" s="135" t="s">
        <v>425</v>
      </c>
      <c r="P325" s="132" t="s">
        <v>633</v>
      </c>
    </row>
    <row r="326" spans="1:16">
      <c r="A326" s="135" t="s">
        <v>425</v>
      </c>
      <c r="B326" s="135" t="s">
        <v>567</v>
      </c>
      <c r="C326" s="135">
        <f t="shared" si="52"/>
        <v>1</v>
      </c>
      <c r="D326" s="135">
        <v>1</v>
      </c>
      <c r="E326" s="134">
        <f t="shared" si="53"/>
        <v>1</v>
      </c>
      <c r="F326" s="135" t="s">
        <v>156</v>
      </c>
      <c r="G326" s="135"/>
      <c r="H326" s="135" t="s">
        <v>356</v>
      </c>
      <c r="I326" s="135" t="s">
        <v>522</v>
      </c>
      <c r="J326" s="135">
        <v>221</v>
      </c>
      <c r="K326" s="135">
        <v>0.92</v>
      </c>
      <c r="L326" s="135">
        <v>0.06</v>
      </c>
      <c r="M326" s="133">
        <f t="shared" si="54"/>
        <v>0.92</v>
      </c>
      <c r="N326" s="133" t="s">
        <v>632</v>
      </c>
      <c r="O326" s="135" t="s">
        <v>425</v>
      </c>
      <c r="P326" s="132" t="s">
        <v>633</v>
      </c>
    </row>
    <row r="327" spans="1:16">
      <c r="A327" s="135" t="s">
        <v>425</v>
      </c>
      <c r="B327" s="135" t="s">
        <v>568</v>
      </c>
      <c r="C327" s="135">
        <f t="shared" si="52"/>
        <v>1</v>
      </c>
      <c r="D327" s="135">
        <v>1</v>
      </c>
      <c r="E327" s="134">
        <f t="shared" si="53"/>
        <v>1</v>
      </c>
      <c r="F327" s="135" t="s">
        <v>156</v>
      </c>
      <c r="G327" s="135"/>
      <c r="H327" s="135" t="s">
        <v>356</v>
      </c>
      <c r="I327" s="135" t="s">
        <v>522</v>
      </c>
      <c r="J327" s="135">
        <v>201</v>
      </c>
      <c r="K327" s="135">
        <v>0.83</v>
      </c>
      <c r="L327" s="135">
        <v>0.06</v>
      </c>
      <c r="M327" s="133">
        <f t="shared" si="54"/>
        <v>0.83</v>
      </c>
      <c r="N327" s="133" t="s">
        <v>632</v>
      </c>
      <c r="O327" s="135" t="s">
        <v>425</v>
      </c>
      <c r="P327" s="132" t="s">
        <v>633</v>
      </c>
    </row>
    <row r="328" spans="1:16">
      <c r="A328" s="135" t="s">
        <v>425</v>
      </c>
      <c r="B328" s="135" t="s">
        <v>569</v>
      </c>
      <c r="C328" s="135">
        <f t="shared" si="52"/>
        <v>1</v>
      </c>
      <c r="D328" s="135">
        <v>1</v>
      </c>
      <c r="E328" s="134">
        <f t="shared" si="53"/>
        <v>1</v>
      </c>
      <c r="F328" s="135" t="s">
        <v>156</v>
      </c>
      <c r="G328" s="135"/>
      <c r="H328" s="135" t="s">
        <v>356</v>
      </c>
      <c r="I328" s="135" t="s">
        <v>522</v>
      </c>
      <c r="J328" s="135">
        <v>180</v>
      </c>
      <c r="K328" s="135">
        <v>0.75</v>
      </c>
      <c r="L328" s="135">
        <v>0.05</v>
      </c>
      <c r="M328" s="133">
        <f t="shared" si="54"/>
        <v>0.75</v>
      </c>
      <c r="N328" s="133" t="s">
        <v>632</v>
      </c>
      <c r="O328" s="135" t="s">
        <v>425</v>
      </c>
      <c r="P328" s="132" t="s">
        <v>633</v>
      </c>
    </row>
    <row r="329" spans="1:16">
      <c r="A329" s="135" t="s">
        <v>425</v>
      </c>
      <c r="B329" s="135" t="s">
        <v>581</v>
      </c>
      <c r="C329" s="135">
        <f t="shared" si="52"/>
        <v>1</v>
      </c>
      <c r="D329" s="135">
        <v>1</v>
      </c>
      <c r="E329" s="134">
        <f t="shared" si="53"/>
        <v>1</v>
      </c>
      <c r="F329" s="135" t="s">
        <v>156</v>
      </c>
      <c r="G329" s="135"/>
      <c r="H329" s="135" t="s">
        <v>356</v>
      </c>
      <c r="I329" s="135" t="s">
        <v>522</v>
      </c>
      <c r="J329" s="135">
        <v>268</v>
      </c>
      <c r="K329" s="135">
        <v>1.1100000000000001</v>
      </c>
      <c r="L329" s="135">
        <v>7.0000000000000007E-2</v>
      </c>
      <c r="M329" s="133">
        <f t="shared" si="54"/>
        <v>1.1100000000000001</v>
      </c>
      <c r="N329" s="133" t="s">
        <v>632</v>
      </c>
      <c r="O329" s="135" t="s">
        <v>425</v>
      </c>
      <c r="P329" s="132" t="s">
        <v>633</v>
      </c>
    </row>
    <row r="330" spans="1:16">
      <c r="A330" s="135" t="s">
        <v>425</v>
      </c>
      <c r="B330" s="135" t="s">
        <v>582</v>
      </c>
      <c r="C330" s="135">
        <f t="shared" si="52"/>
        <v>1</v>
      </c>
      <c r="D330" s="135">
        <v>1</v>
      </c>
      <c r="E330" s="134">
        <f t="shared" si="53"/>
        <v>1</v>
      </c>
      <c r="F330" s="135" t="s">
        <v>156</v>
      </c>
      <c r="G330" s="135"/>
      <c r="H330" s="135" t="s">
        <v>356</v>
      </c>
      <c r="I330" s="135" t="s">
        <v>522</v>
      </c>
      <c r="J330" s="135">
        <v>155</v>
      </c>
      <c r="K330" s="135">
        <v>0.64</v>
      </c>
      <c r="L330" s="135">
        <v>0.04</v>
      </c>
      <c r="M330" s="133">
        <f t="shared" si="54"/>
        <v>0.64</v>
      </c>
      <c r="N330" s="133" t="s">
        <v>632</v>
      </c>
      <c r="O330" s="135" t="s">
        <v>425</v>
      </c>
      <c r="P330" s="132" t="s">
        <v>633</v>
      </c>
    </row>
    <row r="331" spans="1:16">
      <c r="A331" s="135" t="s">
        <v>425</v>
      </c>
      <c r="B331" s="135" t="s">
        <v>574</v>
      </c>
      <c r="C331" s="135">
        <f t="shared" si="52"/>
        <v>1</v>
      </c>
      <c r="D331" s="135">
        <v>1</v>
      </c>
      <c r="E331" s="134">
        <f t="shared" si="53"/>
        <v>1</v>
      </c>
      <c r="F331" s="135" t="s">
        <v>156</v>
      </c>
      <c r="G331" s="135"/>
      <c r="H331" s="135" t="s">
        <v>356</v>
      </c>
      <c r="I331" s="135" t="s">
        <v>534</v>
      </c>
      <c r="J331" s="135">
        <v>268</v>
      </c>
      <c r="K331" s="135">
        <v>0.6</v>
      </c>
      <c r="L331" s="135">
        <v>0.04</v>
      </c>
      <c r="M331" s="133">
        <f t="shared" si="54"/>
        <v>0.6</v>
      </c>
      <c r="N331" s="133" t="s">
        <v>632</v>
      </c>
      <c r="O331" s="135" t="s">
        <v>425</v>
      </c>
      <c r="P331" s="132" t="s">
        <v>633</v>
      </c>
    </row>
    <row r="332" spans="1:16">
      <c r="A332" s="135" t="s">
        <v>425</v>
      </c>
      <c r="B332" s="135" t="s">
        <v>575</v>
      </c>
      <c r="C332" s="135">
        <f t="shared" si="52"/>
        <v>1</v>
      </c>
      <c r="D332" s="135">
        <v>1</v>
      </c>
      <c r="E332" s="134">
        <f t="shared" si="53"/>
        <v>1</v>
      </c>
      <c r="F332" s="135" t="s">
        <v>156</v>
      </c>
      <c r="G332" s="135"/>
      <c r="H332" s="135" t="s">
        <v>356</v>
      </c>
      <c r="I332" s="135" t="s">
        <v>534</v>
      </c>
      <c r="J332" s="135">
        <v>155</v>
      </c>
      <c r="K332" s="135">
        <v>0.35</v>
      </c>
      <c r="L332" s="135">
        <v>0.02</v>
      </c>
      <c r="M332" s="133">
        <f t="shared" si="54"/>
        <v>0.35</v>
      </c>
      <c r="N332" s="133" t="s">
        <v>632</v>
      </c>
      <c r="O332" s="135" t="s">
        <v>425</v>
      </c>
      <c r="P332" s="132" t="s">
        <v>633</v>
      </c>
    </row>
    <row r="333" spans="1:16" hidden="1">
      <c r="A333" s="135" t="s">
        <v>425</v>
      </c>
      <c r="B333" s="135" t="s">
        <v>571</v>
      </c>
      <c r="C333" s="135">
        <f t="shared" si="52"/>
        <v>1</v>
      </c>
      <c r="D333" s="135">
        <v>2</v>
      </c>
      <c r="E333" s="134">
        <f t="shared" si="53"/>
        <v>2</v>
      </c>
      <c r="F333" s="135" t="s">
        <v>526</v>
      </c>
      <c r="G333" s="135"/>
      <c r="H333" s="135" t="s">
        <v>629</v>
      </c>
      <c r="I333" s="135" t="s">
        <v>375</v>
      </c>
      <c r="J333" s="135">
        <v>4970</v>
      </c>
      <c r="K333" s="135">
        <v>10.56</v>
      </c>
      <c r="L333" s="135">
        <v>0.99</v>
      </c>
      <c r="M333" s="133">
        <f t="shared" si="54"/>
        <v>21.12</v>
      </c>
      <c r="N333" s="133"/>
      <c r="O333" s="135" t="s">
        <v>425</v>
      </c>
    </row>
    <row r="334" spans="1:16" hidden="1">
      <c r="A334" s="135" t="s">
        <v>425</v>
      </c>
      <c r="B334" s="135" t="s">
        <v>543</v>
      </c>
      <c r="C334" s="135">
        <f t="shared" si="52"/>
        <v>1</v>
      </c>
      <c r="D334" s="135">
        <v>36</v>
      </c>
      <c r="E334" s="134">
        <f t="shared" si="53"/>
        <v>36</v>
      </c>
      <c r="F334" s="135" t="s">
        <v>526</v>
      </c>
      <c r="G334" s="135"/>
      <c r="H334" s="135" t="s">
        <v>629</v>
      </c>
      <c r="I334" s="135" t="s">
        <v>375</v>
      </c>
      <c r="J334" s="135">
        <v>360</v>
      </c>
      <c r="K334" s="135">
        <v>0.77</v>
      </c>
      <c r="L334" s="135">
        <v>7.0000000000000007E-2</v>
      </c>
      <c r="M334" s="133">
        <f t="shared" si="54"/>
        <v>27.72</v>
      </c>
      <c r="N334" s="133"/>
      <c r="O334" s="135" t="s">
        <v>425</v>
      </c>
    </row>
    <row r="335" spans="1:16" hidden="1">
      <c r="A335" s="135" t="s">
        <v>425</v>
      </c>
      <c r="B335" s="135" t="s">
        <v>576</v>
      </c>
      <c r="C335" s="135">
        <f t="shared" si="52"/>
        <v>1</v>
      </c>
      <c r="D335" s="135">
        <v>6</v>
      </c>
      <c r="E335" s="134">
        <f t="shared" si="53"/>
        <v>6</v>
      </c>
      <c r="F335" s="135" t="s">
        <v>526</v>
      </c>
      <c r="G335" s="135"/>
      <c r="H335" s="135" t="s">
        <v>629</v>
      </c>
      <c r="I335" s="135" t="s">
        <v>375</v>
      </c>
      <c r="J335" s="135">
        <v>319</v>
      </c>
      <c r="K335" s="135">
        <v>0.68</v>
      </c>
      <c r="L335" s="135">
        <v>0.06</v>
      </c>
      <c r="M335" s="133">
        <f t="shared" si="54"/>
        <v>4.08</v>
      </c>
      <c r="N335" s="133"/>
      <c r="O335" s="135" t="s">
        <v>425</v>
      </c>
    </row>
    <row r="336" spans="1:16" hidden="1">
      <c r="A336" s="135" t="s">
        <v>425</v>
      </c>
      <c r="B336" s="135" t="s">
        <v>572</v>
      </c>
      <c r="C336" s="135">
        <f t="shared" si="52"/>
        <v>1</v>
      </c>
      <c r="D336" s="135">
        <v>6</v>
      </c>
      <c r="E336" s="134">
        <f t="shared" si="53"/>
        <v>6</v>
      </c>
      <c r="F336" s="135" t="s">
        <v>526</v>
      </c>
      <c r="G336" s="135"/>
      <c r="H336" s="135" t="s">
        <v>629</v>
      </c>
      <c r="I336" s="135" t="s">
        <v>375</v>
      </c>
      <c r="J336" s="135">
        <v>4920</v>
      </c>
      <c r="K336" s="135">
        <v>10.51</v>
      </c>
      <c r="L336" s="135">
        <v>0.98</v>
      </c>
      <c r="M336" s="133">
        <f t="shared" si="54"/>
        <v>63.06</v>
      </c>
      <c r="N336" s="133"/>
      <c r="O336" s="135" t="s">
        <v>425</v>
      </c>
    </row>
    <row r="337" spans="1:16" hidden="1">
      <c r="A337" s="135" t="s">
        <v>425</v>
      </c>
      <c r="B337" s="135" t="s">
        <v>583</v>
      </c>
      <c r="C337" s="135">
        <f t="shared" si="52"/>
        <v>1</v>
      </c>
      <c r="D337" s="135">
        <v>1</v>
      </c>
      <c r="E337" s="134">
        <f t="shared" si="53"/>
        <v>1</v>
      </c>
      <c r="F337" s="135" t="s">
        <v>526</v>
      </c>
      <c r="G337" s="135"/>
      <c r="H337" s="135" t="s">
        <v>629</v>
      </c>
      <c r="I337" s="135" t="s">
        <v>375</v>
      </c>
      <c r="J337" s="135">
        <v>2879</v>
      </c>
      <c r="K337" s="135">
        <v>6.04</v>
      </c>
      <c r="L337" s="135">
        <v>0.56999999999999995</v>
      </c>
      <c r="M337" s="133">
        <f t="shared" si="54"/>
        <v>6.04</v>
      </c>
      <c r="N337" s="133"/>
      <c r="O337" s="135" t="s">
        <v>425</v>
      </c>
    </row>
    <row r="338" spans="1:16">
      <c r="A338" s="135" t="s">
        <v>425</v>
      </c>
      <c r="B338" s="135" t="s">
        <v>549</v>
      </c>
      <c r="C338" s="135">
        <f t="shared" si="52"/>
        <v>1</v>
      </c>
      <c r="D338" s="135">
        <v>2</v>
      </c>
      <c r="E338" s="134">
        <f t="shared" si="53"/>
        <v>2</v>
      </c>
      <c r="F338" s="135" t="s">
        <v>156</v>
      </c>
      <c r="G338" s="135"/>
      <c r="H338" s="135" t="s">
        <v>356</v>
      </c>
      <c r="I338" s="135" t="s">
        <v>577</v>
      </c>
      <c r="J338" s="135">
        <v>167</v>
      </c>
      <c r="K338" s="135">
        <v>0.23</v>
      </c>
      <c r="L338" s="135">
        <v>0.02</v>
      </c>
      <c r="M338" s="133">
        <f t="shared" si="54"/>
        <v>0.46</v>
      </c>
      <c r="N338" s="133"/>
      <c r="O338" s="135" t="s">
        <v>425</v>
      </c>
      <c r="P338" s="132" t="s">
        <v>633</v>
      </c>
    </row>
    <row r="339" spans="1:16">
      <c r="A339" s="135" t="s">
        <v>425</v>
      </c>
      <c r="B339" s="135" t="s">
        <v>578</v>
      </c>
      <c r="C339" s="135">
        <f t="shared" si="52"/>
        <v>1</v>
      </c>
      <c r="D339" s="135">
        <v>2</v>
      </c>
      <c r="E339" s="134">
        <f t="shared" si="53"/>
        <v>2</v>
      </c>
      <c r="F339" s="135" t="s">
        <v>156</v>
      </c>
      <c r="G339" s="135"/>
      <c r="H339" s="135" t="s">
        <v>356</v>
      </c>
      <c r="I339" s="135" t="s">
        <v>579</v>
      </c>
      <c r="J339" s="135">
        <v>201</v>
      </c>
      <c r="K339" s="135">
        <v>0.24</v>
      </c>
      <c r="L339" s="135">
        <v>0.02</v>
      </c>
      <c r="M339" s="133">
        <f t="shared" si="54"/>
        <v>0.48</v>
      </c>
      <c r="N339" s="133"/>
      <c r="O339" s="135" t="s">
        <v>425</v>
      </c>
      <c r="P339" s="132" t="s">
        <v>633</v>
      </c>
    </row>
    <row r="340" spans="1:16">
      <c r="A340" s="135" t="s">
        <v>425</v>
      </c>
      <c r="B340" s="135" t="s">
        <v>580</v>
      </c>
      <c r="C340" s="135">
        <f t="shared" si="52"/>
        <v>1</v>
      </c>
      <c r="D340" s="135">
        <v>2</v>
      </c>
      <c r="E340" s="134">
        <f t="shared" si="53"/>
        <v>2</v>
      </c>
      <c r="F340" s="135" t="s">
        <v>156</v>
      </c>
      <c r="G340" s="135"/>
      <c r="H340" s="135" t="s">
        <v>356</v>
      </c>
      <c r="I340" s="135" t="s">
        <v>547</v>
      </c>
      <c r="J340" s="135">
        <v>119</v>
      </c>
      <c r="K340" s="135">
        <v>0.08</v>
      </c>
      <c r="L340" s="135">
        <v>0.01</v>
      </c>
      <c r="M340" s="133">
        <f t="shared" si="54"/>
        <v>0.16</v>
      </c>
      <c r="N340" s="133"/>
      <c r="O340" s="135" t="s">
        <v>425</v>
      </c>
      <c r="P340" s="132" t="s">
        <v>633</v>
      </c>
    </row>
    <row r="341" spans="1:16">
      <c r="A341" s="135" t="s">
        <v>425</v>
      </c>
      <c r="B341" s="135" t="s">
        <v>553</v>
      </c>
      <c r="C341" s="135">
        <f t="shared" si="52"/>
        <v>1</v>
      </c>
      <c r="D341" s="135">
        <v>2</v>
      </c>
      <c r="E341" s="134">
        <f t="shared" si="53"/>
        <v>2</v>
      </c>
      <c r="F341" s="135" t="s">
        <v>156</v>
      </c>
      <c r="G341" s="135"/>
      <c r="H341" s="135" t="s">
        <v>356</v>
      </c>
      <c r="I341" s="135" t="s">
        <v>554</v>
      </c>
      <c r="J341" s="135">
        <v>199</v>
      </c>
      <c r="K341" s="135">
        <v>0.3</v>
      </c>
      <c r="L341" s="135">
        <v>0.02</v>
      </c>
      <c r="M341" s="133">
        <f t="shared" si="54"/>
        <v>0.6</v>
      </c>
      <c r="N341" s="133"/>
      <c r="O341" s="135" t="s">
        <v>425</v>
      </c>
      <c r="P341" s="132" t="s">
        <v>633</v>
      </c>
    </row>
    <row r="342" spans="1:16">
      <c r="A342" s="135" t="s">
        <v>425</v>
      </c>
      <c r="B342" s="135" t="s">
        <v>555</v>
      </c>
      <c r="C342" s="135">
        <f t="shared" si="52"/>
        <v>1</v>
      </c>
      <c r="D342" s="135">
        <v>2</v>
      </c>
      <c r="E342" s="134">
        <f t="shared" si="53"/>
        <v>2</v>
      </c>
      <c r="F342" s="135" t="s">
        <v>156</v>
      </c>
      <c r="G342" s="135"/>
      <c r="H342" s="135" t="s">
        <v>356</v>
      </c>
      <c r="I342" s="135" t="s">
        <v>556</v>
      </c>
      <c r="J342" s="135">
        <v>183</v>
      </c>
      <c r="K342" s="135">
        <v>0.27</v>
      </c>
      <c r="L342" s="135">
        <v>0.02</v>
      </c>
      <c r="M342" s="133">
        <f t="shared" si="54"/>
        <v>0.54</v>
      </c>
      <c r="N342" s="133"/>
      <c r="O342" s="135" t="s">
        <v>425</v>
      </c>
      <c r="P342" s="132" t="s">
        <v>633</v>
      </c>
    </row>
    <row r="343" spans="1:16">
      <c r="A343" s="135" t="s">
        <v>425</v>
      </c>
      <c r="B343" s="135" t="s">
        <v>557</v>
      </c>
      <c r="C343" s="135">
        <f t="shared" si="52"/>
        <v>1</v>
      </c>
      <c r="D343" s="135">
        <v>2</v>
      </c>
      <c r="E343" s="134">
        <f t="shared" si="53"/>
        <v>2</v>
      </c>
      <c r="F343" s="135" t="s">
        <v>156</v>
      </c>
      <c r="G343" s="135"/>
      <c r="H343" s="135" t="s">
        <v>356</v>
      </c>
      <c r="I343" s="135" t="s">
        <v>558</v>
      </c>
      <c r="J343" s="135">
        <v>153</v>
      </c>
      <c r="K343" s="135">
        <v>0.19</v>
      </c>
      <c r="L343" s="135">
        <v>0.01</v>
      </c>
      <c r="M343" s="133">
        <f t="shared" si="54"/>
        <v>0.38</v>
      </c>
      <c r="N343" s="133"/>
      <c r="O343" s="135" t="s">
        <v>425</v>
      </c>
      <c r="P343" s="132" t="s">
        <v>633</v>
      </c>
    </row>
    <row r="344" spans="1:16">
      <c r="A344" s="135" t="s">
        <v>425</v>
      </c>
      <c r="B344" s="135" t="s">
        <v>559</v>
      </c>
      <c r="C344" s="135">
        <f t="shared" si="52"/>
        <v>1</v>
      </c>
      <c r="D344" s="135">
        <v>2</v>
      </c>
      <c r="E344" s="134">
        <f t="shared" si="53"/>
        <v>2</v>
      </c>
      <c r="F344" s="135" t="s">
        <v>156</v>
      </c>
      <c r="G344" s="135"/>
      <c r="H344" s="135" t="s">
        <v>356</v>
      </c>
      <c r="I344" s="135" t="s">
        <v>534</v>
      </c>
      <c r="J344" s="135">
        <v>140</v>
      </c>
      <c r="K344" s="135">
        <v>0.16</v>
      </c>
      <c r="L344" s="135">
        <v>0.01</v>
      </c>
      <c r="M344" s="133">
        <f t="shared" si="54"/>
        <v>0.32</v>
      </c>
      <c r="N344" s="133"/>
      <c r="O344" s="135" t="s">
        <v>425</v>
      </c>
      <c r="P344" s="132" t="s">
        <v>633</v>
      </c>
    </row>
    <row r="345" spans="1:16">
      <c r="A345" s="135" t="s">
        <v>425</v>
      </c>
      <c r="B345" s="135" t="s">
        <v>560</v>
      </c>
      <c r="C345" s="135">
        <f t="shared" si="52"/>
        <v>1</v>
      </c>
      <c r="D345" s="135">
        <v>2</v>
      </c>
      <c r="E345" s="134">
        <f t="shared" si="53"/>
        <v>2</v>
      </c>
      <c r="F345" s="135" t="s">
        <v>156</v>
      </c>
      <c r="G345" s="135"/>
      <c r="H345" s="135" t="s">
        <v>356</v>
      </c>
      <c r="I345" s="135" t="s">
        <v>561</v>
      </c>
      <c r="J345" s="135">
        <v>130</v>
      </c>
      <c r="K345" s="135">
        <v>0.12</v>
      </c>
      <c r="L345" s="135">
        <v>0.01</v>
      </c>
      <c r="M345" s="133">
        <f t="shared" si="54"/>
        <v>0.24</v>
      </c>
      <c r="N345" s="133"/>
      <c r="O345" s="135" t="s">
        <v>425</v>
      </c>
      <c r="P345" s="132" t="s">
        <v>633</v>
      </c>
    </row>
    <row r="346" spans="1:16" hidden="1">
      <c r="A346" s="133" t="s">
        <v>426</v>
      </c>
      <c r="B346" s="133" t="s">
        <v>149</v>
      </c>
      <c r="C346" s="134">
        <v>1</v>
      </c>
      <c r="D346" s="134"/>
      <c r="E346" s="134">
        <f t="shared" si="53"/>
        <v>0</v>
      </c>
      <c r="F346" s="133" t="s">
        <v>149</v>
      </c>
      <c r="G346" s="133" t="s">
        <v>376</v>
      </c>
      <c r="H346" s="133"/>
      <c r="I346" s="133" t="s">
        <v>149</v>
      </c>
      <c r="J346" s="133">
        <v>4970</v>
      </c>
      <c r="K346" s="134">
        <v>136.72999999999999</v>
      </c>
      <c r="L346" s="134">
        <v>12.44</v>
      </c>
      <c r="M346" s="133">
        <f t="shared" si="54"/>
        <v>0</v>
      </c>
      <c r="N346" s="133"/>
      <c r="O346" s="133" t="s">
        <v>426</v>
      </c>
    </row>
    <row r="347" spans="1:16">
      <c r="A347" s="135" t="s">
        <v>426</v>
      </c>
      <c r="B347" s="135" t="s">
        <v>535</v>
      </c>
      <c r="C347" s="135">
        <f t="shared" ref="C347:C375" si="55">C346</f>
        <v>1</v>
      </c>
      <c r="D347" s="135">
        <v>1</v>
      </c>
      <c r="E347" s="134">
        <f t="shared" si="53"/>
        <v>1</v>
      </c>
      <c r="F347" s="135" t="s">
        <v>156</v>
      </c>
      <c r="G347" s="135"/>
      <c r="H347" s="135" t="s">
        <v>356</v>
      </c>
      <c r="I347" s="135" t="s">
        <v>534</v>
      </c>
      <c r="J347" s="135">
        <v>180</v>
      </c>
      <c r="K347" s="135">
        <v>0.4</v>
      </c>
      <c r="L347" s="135">
        <v>0.03</v>
      </c>
      <c r="M347" s="133">
        <f t="shared" si="54"/>
        <v>0.4</v>
      </c>
      <c r="N347" s="133" t="s">
        <v>632</v>
      </c>
      <c r="O347" s="135" t="s">
        <v>426</v>
      </c>
      <c r="P347" s="132" t="s">
        <v>633</v>
      </c>
    </row>
    <row r="348" spans="1:16">
      <c r="A348" s="135" t="s">
        <v>426</v>
      </c>
      <c r="B348" s="135" t="s">
        <v>536</v>
      </c>
      <c r="C348" s="135">
        <f t="shared" si="55"/>
        <v>1</v>
      </c>
      <c r="D348" s="135">
        <v>1</v>
      </c>
      <c r="E348" s="134">
        <f t="shared" si="53"/>
        <v>1</v>
      </c>
      <c r="F348" s="135" t="s">
        <v>156</v>
      </c>
      <c r="G348" s="135"/>
      <c r="H348" s="135" t="s">
        <v>356</v>
      </c>
      <c r="I348" s="135" t="s">
        <v>534</v>
      </c>
      <c r="J348" s="135">
        <v>201</v>
      </c>
      <c r="K348" s="135">
        <v>0.45</v>
      </c>
      <c r="L348" s="135">
        <v>0.03</v>
      </c>
      <c r="M348" s="133">
        <f t="shared" si="54"/>
        <v>0.45</v>
      </c>
      <c r="N348" s="133" t="s">
        <v>632</v>
      </c>
      <c r="O348" s="135" t="s">
        <v>426</v>
      </c>
      <c r="P348" s="132" t="s">
        <v>633</v>
      </c>
    </row>
    <row r="349" spans="1:16">
      <c r="A349" s="135" t="s">
        <v>426</v>
      </c>
      <c r="B349" s="135" t="s">
        <v>537</v>
      </c>
      <c r="C349" s="135">
        <f t="shared" si="55"/>
        <v>1</v>
      </c>
      <c r="D349" s="135">
        <v>1</v>
      </c>
      <c r="E349" s="134">
        <f t="shared" si="53"/>
        <v>1</v>
      </c>
      <c r="F349" s="135" t="s">
        <v>156</v>
      </c>
      <c r="G349" s="135"/>
      <c r="H349" s="135" t="s">
        <v>356</v>
      </c>
      <c r="I349" s="135" t="s">
        <v>534</v>
      </c>
      <c r="J349" s="135">
        <v>221</v>
      </c>
      <c r="K349" s="135">
        <v>0.49</v>
      </c>
      <c r="L349" s="135">
        <v>0.03</v>
      </c>
      <c r="M349" s="133">
        <f t="shared" si="54"/>
        <v>0.49</v>
      </c>
      <c r="N349" s="133" t="s">
        <v>632</v>
      </c>
      <c r="O349" s="135" t="s">
        <v>426</v>
      </c>
      <c r="P349" s="132" t="s">
        <v>633</v>
      </c>
    </row>
    <row r="350" spans="1:16">
      <c r="A350" s="135" t="s">
        <v>426</v>
      </c>
      <c r="B350" s="135" t="s">
        <v>538</v>
      </c>
      <c r="C350" s="135">
        <f t="shared" si="55"/>
        <v>1</v>
      </c>
      <c r="D350" s="135">
        <v>1</v>
      </c>
      <c r="E350" s="134">
        <f t="shared" si="53"/>
        <v>1</v>
      </c>
      <c r="F350" s="135" t="s">
        <v>156</v>
      </c>
      <c r="G350" s="135"/>
      <c r="H350" s="135" t="s">
        <v>356</v>
      </c>
      <c r="I350" s="135" t="s">
        <v>534</v>
      </c>
      <c r="J350" s="135">
        <v>262</v>
      </c>
      <c r="K350" s="135">
        <v>0.57999999999999996</v>
      </c>
      <c r="L350" s="135">
        <v>0.04</v>
      </c>
      <c r="M350" s="133">
        <f t="shared" si="54"/>
        <v>0.57999999999999996</v>
      </c>
      <c r="N350" s="133" t="s">
        <v>632</v>
      </c>
      <c r="O350" s="135" t="s">
        <v>426</v>
      </c>
      <c r="P350" s="132" t="s">
        <v>633</v>
      </c>
    </row>
    <row r="351" spans="1:16">
      <c r="A351" s="135" t="s">
        <v>426</v>
      </c>
      <c r="B351" s="135" t="s">
        <v>539</v>
      </c>
      <c r="C351" s="135">
        <f t="shared" si="55"/>
        <v>1</v>
      </c>
      <c r="D351" s="135">
        <v>1</v>
      </c>
      <c r="E351" s="134">
        <f t="shared" si="53"/>
        <v>1</v>
      </c>
      <c r="F351" s="135" t="s">
        <v>156</v>
      </c>
      <c r="G351" s="135"/>
      <c r="H351" s="135" t="s">
        <v>356</v>
      </c>
      <c r="I351" s="135" t="s">
        <v>534</v>
      </c>
      <c r="J351" s="135">
        <v>283</v>
      </c>
      <c r="K351" s="135">
        <v>0.63</v>
      </c>
      <c r="L351" s="135">
        <v>0.04</v>
      </c>
      <c r="M351" s="133">
        <f t="shared" si="54"/>
        <v>0.63</v>
      </c>
      <c r="N351" s="133" t="s">
        <v>632</v>
      </c>
      <c r="O351" s="135" t="s">
        <v>426</v>
      </c>
      <c r="P351" s="132" t="s">
        <v>633</v>
      </c>
    </row>
    <row r="352" spans="1:16">
      <c r="A352" s="135" t="s">
        <v>426</v>
      </c>
      <c r="B352" s="135" t="s">
        <v>541</v>
      </c>
      <c r="C352" s="135">
        <f t="shared" si="55"/>
        <v>1</v>
      </c>
      <c r="D352" s="135">
        <v>1</v>
      </c>
      <c r="E352" s="134">
        <f t="shared" si="53"/>
        <v>1</v>
      </c>
      <c r="F352" s="135" t="s">
        <v>156</v>
      </c>
      <c r="G352" s="135"/>
      <c r="H352" s="135" t="s">
        <v>356</v>
      </c>
      <c r="I352" s="135" t="s">
        <v>534</v>
      </c>
      <c r="J352" s="135">
        <v>242</v>
      </c>
      <c r="K352" s="135">
        <v>0.54</v>
      </c>
      <c r="L352" s="135">
        <v>0.04</v>
      </c>
      <c r="M352" s="133">
        <f t="shared" si="54"/>
        <v>0.54</v>
      </c>
      <c r="N352" s="133" t="s">
        <v>632</v>
      </c>
      <c r="O352" s="135" t="s">
        <v>426</v>
      </c>
      <c r="P352" s="132" t="s">
        <v>633</v>
      </c>
    </row>
    <row r="353" spans="1:16">
      <c r="A353" s="135" t="s">
        <v>426</v>
      </c>
      <c r="B353" s="135" t="s">
        <v>563</v>
      </c>
      <c r="C353" s="135">
        <f t="shared" si="55"/>
        <v>1</v>
      </c>
      <c r="D353" s="135">
        <v>1</v>
      </c>
      <c r="E353" s="134">
        <f t="shared" si="53"/>
        <v>1</v>
      </c>
      <c r="F353" s="135" t="s">
        <v>156</v>
      </c>
      <c r="G353" s="135"/>
      <c r="H353" s="135" t="s">
        <v>356</v>
      </c>
      <c r="I353" s="135" t="s">
        <v>522</v>
      </c>
      <c r="J353" s="135">
        <v>242</v>
      </c>
      <c r="K353" s="135">
        <v>1</v>
      </c>
      <c r="L353" s="135">
        <v>7.0000000000000007E-2</v>
      </c>
      <c r="M353" s="133">
        <f t="shared" si="54"/>
        <v>1</v>
      </c>
      <c r="N353" s="133" t="s">
        <v>632</v>
      </c>
      <c r="O353" s="135" t="s">
        <v>426</v>
      </c>
      <c r="P353" s="132" t="s">
        <v>633</v>
      </c>
    </row>
    <row r="354" spans="1:16">
      <c r="A354" s="135" t="s">
        <v>426</v>
      </c>
      <c r="B354" s="135" t="s">
        <v>565</v>
      </c>
      <c r="C354" s="135">
        <f t="shared" si="55"/>
        <v>1</v>
      </c>
      <c r="D354" s="135">
        <v>1</v>
      </c>
      <c r="E354" s="134">
        <f t="shared" si="53"/>
        <v>1</v>
      </c>
      <c r="F354" s="135" t="s">
        <v>156</v>
      </c>
      <c r="G354" s="135"/>
      <c r="H354" s="135" t="s">
        <v>356</v>
      </c>
      <c r="I354" s="135" t="s">
        <v>522</v>
      </c>
      <c r="J354" s="135">
        <v>283</v>
      </c>
      <c r="K354" s="135">
        <v>1.17</v>
      </c>
      <c r="L354" s="135">
        <v>0.08</v>
      </c>
      <c r="M354" s="133">
        <f t="shared" si="54"/>
        <v>1.17</v>
      </c>
      <c r="N354" s="133" t="s">
        <v>632</v>
      </c>
      <c r="O354" s="135" t="s">
        <v>426</v>
      </c>
      <c r="P354" s="132" t="s">
        <v>633</v>
      </c>
    </row>
    <row r="355" spans="1:16">
      <c r="A355" s="135" t="s">
        <v>426</v>
      </c>
      <c r="B355" s="135" t="s">
        <v>566</v>
      </c>
      <c r="C355" s="135">
        <f t="shared" si="55"/>
        <v>1</v>
      </c>
      <c r="D355" s="135">
        <v>1</v>
      </c>
      <c r="E355" s="134">
        <f t="shared" si="53"/>
        <v>1</v>
      </c>
      <c r="F355" s="135" t="s">
        <v>156</v>
      </c>
      <c r="G355" s="135"/>
      <c r="H355" s="135" t="s">
        <v>356</v>
      </c>
      <c r="I355" s="135" t="s">
        <v>522</v>
      </c>
      <c r="J355" s="135">
        <v>262</v>
      </c>
      <c r="K355" s="135">
        <v>1.08</v>
      </c>
      <c r="L355" s="135">
        <v>7.0000000000000007E-2</v>
      </c>
      <c r="M355" s="133">
        <f t="shared" si="54"/>
        <v>1.08</v>
      </c>
      <c r="N355" s="133" t="s">
        <v>632</v>
      </c>
      <c r="O355" s="135" t="s">
        <v>426</v>
      </c>
      <c r="P355" s="132" t="s">
        <v>633</v>
      </c>
    </row>
    <row r="356" spans="1:16">
      <c r="A356" s="135" t="s">
        <v>426</v>
      </c>
      <c r="B356" s="135" t="s">
        <v>567</v>
      </c>
      <c r="C356" s="135">
        <f t="shared" si="55"/>
        <v>1</v>
      </c>
      <c r="D356" s="135">
        <v>1</v>
      </c>
      <c r="E356" s="134">
        <f t="shared" si="53"/>
        <v>1</v>
      </c>
      <c r="F356" s="135" t="s">
        <v>156</v>
      </c>
      <c r="G356" s="135"/>
      <c r="H356" s="135" t="s">
        <v>356</v>
      </c>
      <c r="I356" s="135" t="s">
        <v>522</v>
      </c>
      <c r="J356" s="135">
        <v>221</v>
      </c>
      <c r="K356" s="135">
        <v>0.92</v>
      </c>
      <c r="L356" s="135">
        <v>0.06</v>
      </c>
      <c r="M356" s="133">
        <f t="shared" si="54"/>
        <v>0.92</v>
      </c>
      <c r="N356" s="133" t="s">
        <v>632</v>
      </c>
      <c r="O356" s="135" t="s">
        <v>426</v>
      </c>
      <c r="P356" s="132" t="s">
        <v>633</v>
      </c>
    </row>
    <row r="357" spans="1:16">
      <c r="A357" s="135" t="s">
        <v>426</v>
      </c>
      <c r="B357" s="135" t="s">
        <v>568</v>
      </c>
      <c r="C357" s="135">
        <f t="shared" si="55"/>
        <v>1</v>
      </c>
      <c r="D357" s="135">
        <v>1</v>
      </c>
      <c r="E357" s="134">
        <f t="shared" si="53"/>
        <v>1</v>
      </c>
      <c r="F357" s="135" t="s">
        <v>156</v>
      </c>
      <c r="G357" s="135"/>
      <c r="H357" s="135" t="s">
        <v>356</v>
      </c>
      <c r="I357" s="135" t="s">
        <v>522</v>
      </c>
      <c r="J357" s="135">
        <v>201</v>
      </c>
      <c r="K357" s="135">
        <v>0.83</v>
      </c>
      <c r="L357" s="135">
        <v>0.06</v>
      </c>
      <c r="M357" s="133">
        <f t="shared" si="54"/>
        <v>0.83</v>
      </c>
      <c r="N357" s="133" t="s">
        <v>632</v>
      </c>
      <c r="O357" s="135" t="s">
        <v>426</v>
      </c>
      <c r="P357" s="132" t="s">
        <v>633</v>
      </c>
    </row>
    <row r="358" spans="1:16">
      <c r="A358" s="135" t="s">
        <v>426</v>
      </c>
      <c r="B358" s="135" t="s">
        <v>569</v>
      </c>
      <c r="C358" s="135">
        <f t="shared" si="55"/>
        <v>1</v>
      </c>
      <c r="D358" s="135">
        <v>1</v>
      </c>
      <c r="E358" s="134">
        <f t="shared" si="53"/>
        <v>1</v>
      </c>
      <c r="F358" s="135" t="s">
        <v>156</v>
      </c>
      <c r="G358" s="135"/>
      <c r="H358" s="135" t="s">
        <v>356</v>
      </c>
      <c r="I358" s="135" t="s">
        <v>522</v>
      </c>
      <c r="J358" s="135">
        <v>180</v>
      </c>
      <c r="K358" s="135">
        <v>0.75</v>
      </c>
      <c r="L358" s="135">
        <v>0.05</v>
      </c>
      <c r="M358" s="133">
        <f t="shared" si="54"/>
        <v>0.75</v>
      </c>
      <c r="N358" s="133" t="s">
        <v>632</v>
      </c>
      <c r="O358" s="135" t="s">
        <v>426</v>
      </c>
      <c r="P358" s="132" t="s">
        <v>633</v>
      </c>
    </row>
    <row r="359" spans="1:16">
      <c r="A359" s="135" t="s">
        <v>426</v>
      </c>
      <c r="B359" s="135" t="s">
        <v>581</v>
      </c>
      <c r="C359" s="135">
        <f t="shared" si="55"/>
        <v>1</v>
      </c>
      <c r="D359" s="135">
        <v>1</v>
      </c>
      <c r="E359" s="134">
        <f t="shared" si="53"/>
        <v>1</v>
      </c>
      <c r="F359" s="135" t="s">
        <v>156</v>
      </c>
      <c r="G359" s="135"/>
      <c r="H359" s="135" t="s">
        <v>356</v>
      </c>
      <c r="I359" s="135" t="s">
        <v>522</v>
      </c>
      <c r="J359" s="135">
        <v>268</v>
      </c>
      <c r="K359" s="135">
        <v>1.1100000000000001</v>
      </c>
      <c r="L359" s="135">
        <v>7.0000000000000007E-2</v>
      </c>
      <c r="M359" s="133">
        <f t="shared" si="54"/>
        <v>1.1100000000000001</v>
      </c>
      <c r="N359" s="133" t="s">
        <v>632</v>
      </c>
      <c r="O359" s="135" t="s">
        <v>426</v>
      </c>
      <c r="P359" s="132" t="s">
        <v>633</v>
      </c>
    </row>
    <row r="360" spans="1:16">
      <c r="A360" s="135" t="s">
        <v>426</v>
      </c>
      <c r="B360" s="135" t="s">
        <v>582</v>
      </c>
      <c r="C360" s="135">
        <f t="shared" si="55"/>
        <v>1</v>
      </c>
      <c r="D360" s="135">
        <v>1</v>
      </c>
      <c r="E360" s="134">
        <f t="shared" si="53"/>
        <v>1</v>
      </c>
      <c r="F360" s="135" t="s">
        <v>156</v>
      </c>
      <c r="G360" s="135"/>
      <c r="H360" s="135" t="s">
        <v>356</v>
      </c>
      <c r="I360" s="135" t="s">
        <v>522</v>
      </c>
      <c r="J360" s="135">
        <v>155</v>
      </c>
      <c r="K360" s="135">
        <v>0.64</v>
      </c>
      <c r="L360" s="135">
        <v>0.04</v>
      </c>
      <c r="M360" s="133">
        <f t="shared" si="54"/>
        <v>0.64</v>
      </c>
      <c r="N360" s="133" t="s">
        <v>632</v>
      </c>
      <c r="O360" s="135" t="s">
        <v>426</v>
      </c>
      <c r="P360" s="132" t="s">
        <v>633</v>
      </c>
    </row>
    <row r="361" spans="1:16">
      <c r="A361" s="135" t="s">
        <v>426</v>
      </c>
      <c r="B361" s="135" t="s">
        <v>574</v>
      </c>
      <c r="C361" s="135">
        <f t="shared" si="55"/>
        <v>1</v>
      </c>
      <c r="D361" s="135">
        <v>1</v>
      </c>
      <c r="E361" s="134">
        <f t="shared" si="53"/>
        <v>1</v>
      </c>
      <c r="F361" s="135" t="s">
        <v>156</v>
      </c>
      <c r="G361" s="135"/>
      <c r="H361" s="135" t="s">
        <v>356</v>
      </c>
      <c r="I361" s="135" t="s">
        <v>534</v>
      </c>
      <c r="J361" s="135">
        <v>268</v>
      </c>
      <c r="K361" s="135">
        <v>0.6</v>
      </c>
      <c r="L361" s="135">
        <v>0.04</v>
      </c>
      <c r="M361" s="133">
        <f t="shared" si="54"/>
        <v>0.6</v>
      </c>
      <c r="N361" s="133" t="s">
        <v>632</v>
      </c>
      <c r="O361" s="135" t="s">
        <v>426</v>
      </c>
      <c r="P361" s="132" t="s">
        <v>633</v>
      </c>
    </row>
    <row r="362" spans="1:16">
      <c r="A362" s="135" t="s">
        <v>426</v>
      </c>
      <c r="B362" s="135" t="s">
        <v>575</v>
      </c>
      <c r="C362" s="135">
        <f t="shared" si="55"/>
        <v>1</v>
      </c>
      <c r="D362" s="135">
        <v>1</v>
      </c>
      <c r="E362" s="134">
        <f t="shared" si="53"/>
        <v>1</v>
      </c>
      <c r="F362" s="135" t="s">
        <v>156</v>
      </c>
      <c r="G362" s="135"/>
      <c r="H362" s="135" t="s">
        <v>356</v>
      </c>
      <c r="I362" s="135" t="s">
        <v>534</v>
      </c>
      <c r="J362" s="135">
        <v>155</v>
      </c>
      <c r="K362" s="135">
        <v>0.35</v>
      </c>
      <c r="L362" s="135">
        <v>0.02</v>
      </c>
      <c r="M362" s="133">
        <f t="shared" si="54"/>
        <v>0.35</v>
      </c>
      <c r="N362" s="133" t="s">
        <v>632</v>
      </c>
      <c r="O362" s="135" t="s">
        <v>426</v>
      </c>
      <c r="P362" s="132" t="s">
        <v>633</v>
      </c>
    </row>
    <row r="363" spans="1:16" hidden="1">
      <c r="A363" s="135" t="s">
        <v>426</v>
      </c>
      <c r="B363" s="135" t="s">
        <v>571</v>
      </c>
      <c r="C363" s="135">
        <f t="shared" si="55"/>
        <v>1</v>
      </c>
      <c r="D363" s="135">
        <v>2</v>
      </c>
      <c r="E363" s="134">
        <f t="shared" si="53"/>
        <v>2</v>
      </c>
      <c r="F363" s="135" t="s">
        <v>526</v>
      </c>
      <c r="G363" s="135"/>
      <c r="H363" s="135" t="s">
        <v>629</v>
      </c>
      <c r="I363" s="135" t="s">
        <v>375</v>
      </c>
      <c r="J363" s="135">
        <v>4970</v>
      </c>
      <c r="K363" s="135">
        <v>10.56</v>
      </c>
      <c r="L363" s="135">
        <v>0.99</v>
      </c>
      <c r="M363" s="133">
        <f t="shared" si="54"/>
        <v>21.12</v>
      </c>
      <c r="N363" s="133"/>
      <c r="O363" s="135" t="s">
        <v>426</v>
      </c>
    </row>
    <row r="364" spans="1:16" hidden="1">
      <c r="A364" s="135" t="s">
        <v>426</v>
      </c>
      <c r="B364" s="135" t="s">
        <v>543</v>
      </c>
      <c r="C364" s="135">
        <f t="shared" si="55"/>
        <v>1</v>
      </c>
      <c r="D364" s="135">
        <v>36</v>
      </c>
      <c r="E364" s="134">
        <f t="shared" si="53"/>
        <v>36</v>
      </c>
      <c r="F364" s="135" t="s">
        <v>526</v>
      </c>
      <c r="G364" s="135"/>
      <c r="H364" s="135" t="s">
        <v>629</v>
      </c>
      <c r="I364" s="135" t="s">
        <v>375</v>
      </c>
      <c r="J364" s="135">
        <v>360</v>
      </c>
      <c r="K364" s="135">
        <v>0.77</v>
      </c>
      <c r="L364" s="135">
        <v>7.0000000000000007E-2</v>
      </c>
      <c r="M364" s="133">
        <f t="shared" si="54"/>
        <v>27.72</v>
      </c>
      <c r="N364" s="133"/>
      <c r="O364" s="135" t="s">
        <v>426</v>
      </c>
    </row>
    <row r="365" spans="1:16" hidden="1">
      <c r="A365" s="135" t="s">
        <v>426</v>
      </c>
      <c r="B365" s="135" t="s">
        <v>576</v>
      </c>
      <c r="C365" s="135">
        <f t="shared" si="55"/>
        <v>1</v>
      </c>
      <c r="D365" s="135">
        <v>6</v>
      </c>
      <c r="E365" s="134">
        <f t="shared" si="53"/>
        <v>6</v>
      </c>
      <c r="F365" s="135" t="s">
        <v>526</v>
      </c>
      <c r="G365" s="135"/>
      <c r="H365" s="135" t="s">
        <v>629</v>
      </c>
      <c r="I365" s="135" t="s">
        <v>375</v>
      </c>
      <c r="J365" s="135">
        <v>319</v>
      </c>
      <c r="K365" s="135">
        <v>0.68</v>
      </c>
      <c r="L365" s="135">
        <v>0.06</v>
      </c>
      <c r="M365" s="133">
        <f t="shared" si="54"/>
        <v>4.08</v>
      </c>
      <c r="N365" s="133"/>
      <c r="O365" s="135" t="s">
        <v>426</v>
      </c>
    </row>
    <row r="366" spans="1:16" hidden="1">
      <c r="A366" s="135" t="s">
        <v>426</v>
      </c>
      <c r="B366" s="135" t="s">
        <v>572</v>
      </c>
      <c r="C366" s="135">
        <f t="shared" si="55"/>
        <v>1</v>
      </c>
      <c r="D366" s="135">
        <v>6</v>
      </c>
      <c r="E366" s="134">
        <f t="shared" si="53"/>
        <v>6</v>
      </c>
      <c r="F366" s="135" t="s">
        <v>526</v>
      </c>
      <c r="G366" s="135"/>
      <c r="H366" s="135" t="s">
        <v>629</v>
      </c>
      <c r="I366" s="135" t="s">
        <v>375</v>
      </c>
      <c r="J366" s="135">
        <v>4920</v>
      </c>
      <c r="K366" s="135">
        <v>10.51</v>
      </c>
      <c r="L366" s="135">
        <v>0.98</v>
      </c>
      <c r="M366" s="133">
        <f t="shared" si="54"/>
        <v>63.06</v>
      </c>
      <c r="N366" s="133"/>
      <c r="O366" s="135" t="s">
        <v>426</v>
      </c>
    </row>
    <row r="367" spans="1:16" hidden="1">
      <c r="A367" s="135" t="s">
        <v>426</v>
      </c>
      <c r="B367" s="135" t="s">
        <v>583</v>
      </c>
      <c r="C367" s="135">
        <f t="shared" si="55"/>
        <v>1</v>
      </c>
      <c r="D367" s="135">
        <v>1</v>
      </c>
      <c r="E367" s="134">
        <f t="shared" si="53"/>
        <v>1</v>
      </c>
      <c r="F367" s="135" t="s">
        <v>526</v>
      </c>
      <c r="G367" s="135"/>
      <c r="H367" s="135" t="s">
        <v>629</v>
      </c>
      <c r="I367" s="135" t="s">
        <v>375</v>
      </c>
      <c r="J367" s="135">
        <v>2879</v>
      </c>
      <c r="K367" s="135">
        <v>6.04</v>
      </c>
      <c r="L367" s="135">
        <v>0.56999999999999995</v>
      </c>
      <c r="M367" s="133">
        <f t="shared" si="54"/>
        <v>6.04</v>
      </c>
      <c r="N367" s="133"/>
      <c r="O367" s="135" t="s">
        <v>426</v>
      </c>
    </row>
    <row r="368" spans="1:16">
      <c r="A368" s="135" t="s">
        <v>426</v>
      </c>
      <c r="B368" s="135" t="s">
        <v>549</v>
      </c>
      <c r="C368" s="135">
        <f t="shared" si="55"/>
        <v>1</v>
      </c>
      <c r="D368" s="135">
        <v>2</v>
      </c>
      <c r="E368" s="134">
        <f t="shared" si="53"/>
        <v>2</v>
      </c>
      <c r="F368" s="135" t="s">
        <v>156</v>
      </c>
      <c r="G368" s="135"/>
      <c r="H368" s="135" t="s">
        <v>356</v>
      </c>
      <c r="I368" s="135" t="s">
        <v>577</v>
      </c>
      <c r="J368" s="135">
        <v>167</v>
      </c>
      <c r="K368" s="135">
        <v>0.23</v>
      </c>
      <c r="L368" s="135">
        <v>0.02</v>
      </c>
      <c r="M368" s="133">
        <f t="shared" si="54"/>
        <v>0.46</v>
      </c>
      <c r="N368" s="133"/>
      <c r="O368" s="135" t="s">
        <v>426</v>
      </c>
      <c r="P368" s="132" t="s">
        <v>633</v>
      </c>
    </row>
    <row r="369" spans="1:16">
      <c r="A369" s="135" t="s">
        <v>426</v>
      </c>
      <c r="B369" s="135" t="s">
        <v>578</v>
      </c>
      <c r="C369" s="135">
        <f t="shared" si="55"/>
        <v>1</v>
      </c>
      <c r="D369" s="135">
        <v>2</v>
      </c>
      <c r="E369" s="134">
        <f t="shared" si="53"/>
        <v>2</v>
      </c>
      <c r="F369" s="135" t="s">
        <v>156</v>
      </c>
      <c r="G369" s="135"/>
      <c r="H369" s="135" t="s">
        <v>356</v>
      </c>
      <c r="I369" s="135" t="s">
        <v>579</v>
      </c>
      <c r="J369" s="135">
        <v>201</v>
      </c>
      <c r="K369" s="135">
        <v>0.24</v>
      </c>
      <c r="L369" s="135">
        <v>0.02</v>
      </c>
      <c r="M369" s="133">
        <f t="shared" si="54"/>
        <v>0.48</v>
      </c>
      <c r="N369" s="133"/>
      <c r="O369" s="135" t="s">
        <v>426</v>
      </c>
      <c r="P369" s="132" t="s">
        <v>633</v>
      </c>
    </row>
    <row r="370" spans="1:16">
      <c r="A370" s="135" t="s">
        <v>426</v>
      </c>
      <c r="B370" s="135" t="s">
        <v>580</v>
      </c>
      <c r="C370" s="135">
        <f t="shared" si="55"/>
        <v>1</v>
      </c>
      <c r="D370" s="135">
        <v>2</v>
      </c>
      <c r="E370" s="134">
        <f t="shared" si="53"/>
        <v>2</v>
      </c>
      <c r="F370" s="135" t="s">
        <v>156</v>
      </c>
      <c r="G370" s="135"/>
      <c r="H370" s="135" t="s">
        <v>356</v>
      </c>
      <c r="I370" s="135" t="s">
        <v>547</v>
      </c>
      <c r="J370" s="135">
        <v>119</v>
      </c>
      <c r="K370" s="135">
        <v>0.08</v>
      </c>
      <c r="L370" s="135">
        <v>0.01</v>
      </c>
      <c r="M370" s="133">
        <f t="shared" si="54"/>
        <v>0.16</v>
      </c>
      <c r="N370" s="133"/>
      <c r="O370" s="135" t="s">
        <v>426</v>
      </c>
      <c r="P370" s="132" t="s">
        <v>633</v>
      </c>
    </row>
    <row r="371" spans="1:16">
      <c r="A371" s="135" t="s">
        <v>426</v>
      </c>
      <c r="B371" s="135" t="s">
        <v>553</v>
      </c>
      <c r="C371" s="135">
        <f t="shared" si="55"/>
        <v>1</v>
      </c>
      <c r="D371" s="135">
        <v>2</v>
      </c>
      <c r="E371" s="134">
        <f t="shared" si="53"/>
        <v>2</v>
      </c>
      <c r="F371" s="135" t="s">
        <v>156</v>
      </c>
      <c r="G371" s="135"/>
      <c r="H371" s="135" t="s">
        <v>356</v>
      </c>
      <c r="I371" s="135" t="s">
        <v>554</v>
      </c>
      <c r="J371" s="135">
        <v>199</v>
      </c>
      <c r="K371" s="135">
        <v>0.3</v>
      </c>
      <c r="L371" s="135">
        <v>0.02</v>
      </c>
      <c r="M371" s="133">
        <f t="shared" si="54"/>
        <v>0.6</v>
      </c>
      <c r="N371" s="133"/>
      <c r="O371" s="135" t="s">
        <v>426</v>
      </c>
      <c r="P371" s="132" t="s">
        <v>633</v>
      </c>
    </row>
    <row r="372" spans="1:16">
      <c r="A372" s="135" t="s">
        <v>426</v>
      </c>
      <c r="B372" s="135" t="s">
        <v>555</v>
      </c>
      <c r="C372" s="135">
        <f t="shared" si="55"/>
        <v>1</v>
      </c>
      <c r="D372" s="135">
        <v>2</v>
      </c>
      <c r="E372" s="134">
        <f t="shared" si="53"/>
        <v>2</v>
      </c>
      <c r="F372" s="135" t="s">
        <v>156</v>
      </c>
      <c r="G372" s="135"/>
      <c r="H372" s="135" t="s">
        <v>356</v>
      </c>
      <c r="I372" s="135" t="s">
        <v>556</v>
      </c>
      <c r="J372" s="135">
        <v>183</v>
      </c>
      <c r="K372" s="135">
        <v>0.27</v>
      </c>
      <c r="L372" s="135">
        <v>0.02</v>
      </c>
      <c r="M372" s="133">
        <f t="shared" si="54"/>
        <v>0.54</v>
      </c>
      <c r="N372" s="133"/>
      <c r="O372" s="135" t="s">
        <v>426</v>
      </c>
      <c r="P372" s="132" t="s">
        <v>633</v>
      </c>
    </row>
    <row r="373" spans="1:16">
      <c r="A373" s="135" t="s">
        <v>426</v>
      </c>
      <c r="B373" s="135" t="s">
        <v>557</v>
      </c>
      <c r="C373" s="135">
        <f t="shared" si="55"/>
        <v>1</v>
      </c>
      <c r="D373" s="135">
        <v>2</v>
      </c>
      <c r="E373" s="134">
        <f t="shared" si="53"/>
        <v>2</v>
      </c>
      <c r="F373" s="135" t="s">
        <v>156</v>
      </c>
      <c r="G373" s="135"/>
      <c r="H373" s="135" t="s">
        <v>356</v>
      </c>
      <c r="I373" s="135" t="s">
        <v>558</v>
      </c>
      <c r="J373" s="135">
        <v>153</v>
      </c>
      <c r="K373" s="135">
        <v>0.19</v>
      </c>
      <c r="L373" s="135">
        <v>0.01</v>
      </c>
      <c r="M373" s="133">
        <f t="shared" si="54"/>
        <v>0.38</v>
      </c>
      <c r="N373" s="133"/>
      <c r="O373" s="135" t="s">
        <v>426</v>
      </c>
      <c r="P373" s="132" t="s">
        <v>633</v>
      </c>
    </row>
    <row r="374" spans="1:16">
      <c r="A374" s="135" t="s">
        <v>426</v>
      </c>
      <c r="B374" s="135" t="s">
        <v>559</v>
      </c>
      <c r="C374" s="135">
        <f t="shared" si="55"/>
        <v>1</v>
      </c>
      <c r="D374" s="135">
        <v>2</v>
      </c>
      <c r="E374" s="134">
        <f t="shared" si="53"/>
        <v>2</v>
      </c>
      <c r="F374" s="135" t="s">
        <v>156</v>
      </c>
      <c r="G374" s="135"/>
      <c r="H374" s="135" t="s">
        <v>356</v>
      </c>
      <c r="I374" s="135" t="s">
        <v>534</v>
      </c>
      <c r="J374" s="135">
        <v>140</v>
      </c>
      <c r="K374" s="135">
        <v>0.16</v>
      </c>
      <c r="L374" s="135">
        <v>0.01</v>
      </c>
      <c r="M374" s="133">
        <f t="shared" si="54"/>
        <v>0.32</v>
      </c>
      <c r="N374" s="133"/>
      <c r="O374" s="135" t="s">
        <v>426</v>
      </c>
      <c r="P374" s="132" t="s">
        <v>633</v>
      </c>
    </row>
    <row r="375" spans="1:16">
      <c r="A375" s="135" t="s">
        <v>426</v>
      </c>
      <c r="B375" s="135" t="s">
        <v>560</v>
      </c>
      <c r="C375" s="135">
        <f t="shared" si="55"/>
        <v>1</v>
      </c>
      <c r="D375" s="135">
        <v>2</v>
      </c>
      <c r="E375" s="134">
        <f t="shared" si="53"/>
        <v>2</v>
      </c>
      <c r="F375" s="135" t="s">
        <v>156</v>
      </c>
      <c r="G375" s="135"/>
      <c r="H375" s="135" t="s">
        <v>356</v>
      </c>
      <c r="I375" s="135" t="s">
        <v>561</v>
      </c>
      <c r="J375" s="135">
        <v>130</v>
      </c>
      <c r="K375" s="135">
        <v>0.12</v>
      </c>
      <c r="L375" s="135">
        <v>0.01</v>
      </c>
      <c r="M375" s="133">
        <f t="shared" si="54"/>
        <v>0.24</v>
      </c>
      <c r="N375" s="133"/>
      <c r="O375" s="135" t="s">
        <v>426</v>
      </c>
      <c r="P375" s="132" t="s">
        <v>633</v>
      </c>
    </row>
    <row r="376" spans="1:16" hidden="1">
      <c r="A376" s="133" t="s">
        <v>427</v>
      </c>
      <c r="B376" s="133" t="s">
        <v>149</v>
      </c>
      <c r="C376" s="134">
        <v>1</v>
      </c>
      <c r="D376" s="134"/>
      <c r="E376" s="134">
        <f t="shared" si="53"/>
        <v>0</v>
      </c>
      <c r="F376" s="133" t="s">
        <v>149</v>
      </c>
      <c r="G376" s="133" t="s">
        <v>376</v>
      </c>
      <c r="H376" s="133"/>
      <c r="I376" s="133" t="s">
        <v>149</v>
      </c>
      <c r="J376" s="133">
        <v>11885</v>
      </c>
      <c r="K376" s="134">
        <v>26.75</v>
      </c>
      <c r="L376" s="134">
        <v>2.4700000000000002</v>
      </c>
      <c r="M376" s="133">
        <f t="shared" si="54"/>
        <v>0</v>
      </c>
      <c r="N376" s="133"/>
      <c r="O376" s="133" t="s">
        <v>427</v>
      </c>
    </row>
    <row r="377" spans="1:16">
      <c r="A377" s="135" t="s">
        <v>427</v>
      </c>
      <c r="B377" s="135" t="s">
        <v>519</v>
      </c>
      <c r="C377" s="135">
        <f t="shared" ref="C377:C381" si="56">C376</f>
        <v>1</v>
      </c>
      <c r="D377" s="135">
        <v>1</v>
      </c>
      <c r="E377" s="134">
        <f t="shared" si="53"/>
        <v>1</v>
      </c>
      <c r="F377" s="135" t="s">
        <v>156</v>
      </c>
      <c r="G377" s="135"/>
      <c r="H377" s="135" t="s">
        <v>356</v>
      </c>
      <c r="I377" s="135" t="s">
        <v>520</v>
      </c>
      <c r="J377" s="135">
        <v>70</v>
      </c>
      <c r="K377" s="135">
        <v>0.1</v>
      </c>
      <c r="L377" s="135">
        <v>0.01</v>
      </c>
      <c r="M377" s="133">
        <f t="shared" si="54"/>
        <v>0.1</v>
      </c>
      <c r="N377" s="133"/>
      <c r="O377" s="135" t="s">
        <v>427</v>
      </c>
      <c r="P377" s="132" t="s">
        <v>633</v>
      </c>
    </row>
    <row r="378" spans="1:16">
      <c r="A378" s="135" t="s">
        <v>427</v>
      </c>
      <c r="B378" s="135" t="s">
        <v>521</v>
      </c>
      <c r="C378" s="135">
        <f t="shared" si="56"/>
        <v>1</v>
      </c>
      <c r="D378" s="135">
        <v>3</v>
      </c>
      <c r="E378" s="134">
        <f t="shared" si="53"/>
        <v>3</v>
      </c>
      <c r="F378" s="135" t="s">
        <v>156</v>
      </c>
      <c r="G378" s="135"/>
      <c r="H378" s="135" t="s">
        <v>356</v>
      </c>
      <c r="I378" s="135" t="s">
        <v>522</v>
      </c>
      <c r="J378" s="135">
        <v>92</v>
      </c>
      <c r="K378" s="135">
        <v>0.39</v>
      </c>
      <c r="L378" s="135">
        <v>0.03</v>
      </c>
      <c r="M378" s="133">
        <f t="shared" si="54"/>
        <v>1.17</v>
      </c>
      <c r="N378" s="133" t="s">
        <v>632</v>
      </c>
      <c r="O378" s="135" t="s">
        <v>427</v>
      </c>
      <c r="P378" s="132" t="s">
        <v>633</v>
      </c>
    </row>
    <row r="379" spans="1:16">
      <c r="A379" s="135" t="s">
        <v>427</v>
      </c>
      <c r="B379" s="135" t="s">
        <v>523</v>
      </c>
      <c r="C379" s="135">
        <f t="shared" si="56"/>
        <v>1</v>
      </c>
      <c r="D379" s="135">
        <v>1</v>
      </c>
      <c r="E379" s="134">
        <f t="shared" si="53"/>
        <v>1</v>
      </c>
      <c r="F379" s="135" t="s">
        <v>156</v>
      </c>
      <c r="G379" s="135"/>
      <c r="H379" s="135" t="s">
        <v>356</v>
      </c>
      <c r="I379" s="135" t="s">
        <v>524</v>
      </c>
      <c r="J379" s="135">
        <v>92</v>
      </c>
      <c r="K379" s="135">
        <v>0.18</v>
      </c>
      <c r="L379" s="135">
        <v>0.01</v>
      </c>
      <c r="M379" s="133">
        <f t="shared" si="54"/>
        <v>0.18</v>
      </c>
      <c r="N379" s="133" t="s">
        <v>632</v>
      </c>
      <c r="O379" s="135" t="s">
        <v>427</v>
      </c>
      <c r="P379" s="132" t="s">
        <v>633</v>
      </c>
    </row>
    <row r="380" spans="1:16" hidden="1">
      <c r="A380" s="135" t="s">
        <v>427</v>
      </c>
      <c r="B380" s="135" t="s">
        <v>584</v>
      </c>
      <c r="C380" s="135">
        <f t="shared" si="56"/>
        <v>1</v>
      </c>
      <c r="D380" s="135">
        <v>1</v>
      </c>
      <c r="E380" s="134">
        <f t="shared" si="53"/>
        <v>1</v>
      </c>
      <c r="F380" s="135" t="s">
        <v>526</v>
      </c>
      <c r="G380" s="135"/>
      <c r="H380" s="135" t="s">
        <v>629</v>
      </c>
      <c r="I380" s="135" t="s">
        <v>375</v>
      </c>
      <c r="J380" s="135">
        <v>11811</v>
      </c>
      <c r="K380" s="135">
        <v>25.23</v>
      </c>
      <c r="L380" s="135">
        <v>2.36</v>
      </c>
      <c r="M380" s="133">
        <f t="shared" si="54"/>
        <v>25.23</v>
      </c>
      <c r="N380" s="133"/>
      <c r="O380" s="135" t="s">
        <v>427</v>
      </c>
    </row>
    <row r="381" spans="1:16">
      <c r="A381" s="135" t="s">
        <v>427</v>
      </c>
      <c r="B381" s="135" t="s">
        <v>529</v>
      </c>
      <c r="C381" s="135">
        <f t="shared" si="56"/>
        <v>1</v>
      </c>
      <c r="D381" s="135">
        <v>1</v>
      </c>
      <c r="E381" s="134">
        <f t="shared" si="53"/>
        <v>1</v>
      </c>
      <c r="F381" s="135" t="s">
        <v>156</v>
      </c>
      <c r="G381" s="135"/>
      <c r="H381" s="135" t="s">
        <v>356</v>
      </c>
      <c r="I381" s="135" t="s">
        <v>530</v>
      </c>
      <c r="J381" s="135">
        <v>50</v>
      </c>
      <c r="K381" s="135">
        <v>0.08</v>
      </c>
      <c r="L381" s="135">
        <v>0.01</v>
      </c>
      <c r="M381" s="133">
        <f t="shared" si="54"/>
        <v>0.08</v>
      </c>
      <c r="N381" s="133"/>
      <c r="O381" s="135" t="s">
        <v>427</v>
      </c>
      <c r="P381" s="132" t="s">
        <v>633</v>
      </c>
    </row>
    <row r="382" spans="1:16" hidden="1">
      <c r="A382" s="133" t="s">
        <v>428</v>
      </c>
      <c r="B382" s="133" t="s">
        <v>149</v>
      </c>
      <c r="C382" s="134">
        <v>1</v>
      </c>
      <c r="D382" s="134"/>
      <c r="E382" s="134">
        <f t="shared" si="53"/>
        <v>0</v>
      </c>
      <c r="F382" s="133" t="s">
        <v>149</v>
      </c>
      <c r="G382" s="133" t="s">
        <v>376</v>
      </c>
      <c r="H382" s="133"/>
      <c r="I382" s="133" t="s">
        <v>149</v>
      </c>
      <c r="J382" s="133">
        <v>4490</v>
      </c>
      <c r="K382" s="134">
        <v>136.01</v>
      </c>
      <c r="L382" s="134">
        <v>12.42</v>
      </c>
      <c r="M382" s="133">
        <f t="shared" si="54"/>
        <v>0</v>
      </c>
      <c r="N382" s="133"/>
      <c r="O382" s="133" t="s">
        <v>428</v>
      </c>
    </row>
    <row r="383" spans="1:16">
      <c r="A383" s="135" t="s">
        <v>428</v>
      </c>
      <c r="B383" s="135" t="s">
        <v>533</v>
      </c>
      <c r="C383" s="135">
        <f t="shared" ref="C383:C403" si="57">C382</f>
        <v>1</v>
      </c>
      <c r="D383" s="135">
        <v>2</v>
      </c>
      <c r="E383" s="134">
        <f t="shared" si="53"/>
        <v>2</v>
      </c>
      <c r="F383" s="135" t="s">
        <v>156</v>
      </c>
      <c r="G383" s="135"/>
      <c r="H383" s="135" t="s">
        <v>356</v>
      </c>
      <c r="I383" s="135" t="s">
        <v>534</v>
      </c>
      <c r="J383" s="135">
        <v>288</v>
      </c>
      <c r="K383" s="135">
        <v>0.64</v>
      </c>
      <c r="L383" s="135">
        <v>0.04</v>
      </c>
      <c r="M383" s="133">
        <f t="shared" si="54"/>
        <v>1.28</v>
      </c>
      <c r="N383" s="133" t="s">
        <v>632</v>
      </c>
      <c r="O383" s="135" t="s">
        <v>428</v>
      </c>
      <c r="P383" s="132" t="s">
        <v>633</v>
      </c>
    </row>
    <row r="384" spans="1:16">
      <c r="A384" s="135" t="s">
        <v>428</v>
      </c>
      <c r="B384" s="135" t="s">
        <v>535</v>
      </c>
      <c r="C384" s="135">
        <f t="shared" si="57"/>
        <v>1</v>
      </c>
      <c r="D384" s="135">
        <v>2</v>
      </c>
      <c r="E384" s="134">
        <f t="shared" si="53"/>
        <v>2</v>
      </c>
      <c r="F384" s="135" t="s">
        <v>156</v>
      </c>
      <c r="G384" s="135"/>
      <c r="H384" s="135" t="s">
        <v>356</v>
      </c>
      <c r="I384" s="135" t="s">
        <v>534</v>
      </c>
      <c r="J384" s="135">
        <v>180</v>
      </c>
      <c r="K384" s="135">
        <v>0.4</v>
      </c>
      <c r="L384" s="135">
        <v>0.03</v>
      </c>
      <c r="M384" s="133">
        <f t="shared" si="54"/>
        <v>0.8</v>
      </c>
      <c r="N384" s="133" t="s">
        <v>632</v>
      </c>
      <c r="O384" s="135" t="s">
        <v>428</v>
      </c>
      <c r="P384" s="132" t="s">
        <v>633</v>
      </c>
    </row>
    <row r="385" spans="1:16">
      <c r="A385" s="135" t="s">
        <v>428</v>
      </c>
      <c r="B385" s="135" t="s">
        <v>536</v>
      </c>
      <c r="C385" s="135">
        <f t="shared" si="57"/>
        <v>1</v>
      </c>
      <c r="D385" s="135">
        <v>2</v>
      </c>
      <c r="E385" s="134">
        <f t="shared" si="53"/>
        <v>2</v>
      </c>
      <c r="F385" s="135" t="s">
        <v>156</v>
      </c>
      <c r="G385" s="135"/>
      <c r="H385" s="135" t="s">
        <v>356</v>
      </c>
      <c r="I385" s="135" t="s">
        <v>534</v>
      </c>
      <c r="J385" s="135">
        <v>200</v>
      </c>
      <c r="K385" s="135">
        <v>0.45</v>
      </c>
      <c r="L385" s="135">
        <v>0.03</v>
      </c>
      <c r="M385" s="133">
        <f t="shared" si="54"/>
        <v>0.9</v>
      </c>
      <c r="N385" s="133" t="s">
        <v>632</v>
      </c>
      <c r="O385" s="135" t="s">
        <v>428</v>
      </c>
      <c r="P385" s="132" t="s">
        <v>633</v>
      </c>
    </row>
    <row r="386" spans="1:16">
      <c r="A386" s="135" t="s">
        <v>428</v>
      </c>
      <c r="B386" s="135" t="s">
        <v>537</v>
      </c>
      <c r="C386" s="135">
        <f t="shared" si="57"/>
        <v>1</v>
      </c>
      <c r="D386" s="135">
        <v>2</v>
      </c>
      <c r="E386" s="134">
        <f t="shared" si="53"/>
        <v>2</v>
      </c>
      <c r="F386" s="135" t="s">
        <v>156</v>
      </c>
      <c r="G386" s="135"/>
      <c r="H386" s="135" t="s">
        <v>356</v>
      </c>
      <c r="I386" s="135" t="s">
        <v>534</v>
      </c>
      <c r="J386" s="135">
        <v>221</v>
      </c>
      <c r="K386" s="135">
        <v>0.49</v>
      </c>
      <c r="L386" s="135">
        <v>0.03</v>
      </c>
      <c r="M386" s="133">
        <f t="shared" si="54"/>
        <v>0.98</v>
      </c>
      <c r="N386" s="133" t="s">
        <v>632</v>
      </c>
      <c r="O386" s="135" t="s">
        <v>428</v>
      </c>
      <c r="P386" s="132" t="s">
        <v>633</v>
      </c>
    </row>
    <row r="387" spans="1:16">
      <c r="A387" s="135" t="s">
        <v>428</v>
      </c>
      <c r="B387" s="135" t="s">
        <v>538</v>
      </c>
      <c r="C387" s="135">
        <f t="shared" si="57"/>
        <v>1</v>
      </c>
      <c r="D387" s="135">
        <v>2</v>
      </c>
      <c r="E387" s="134">
        <f t="shared" si="53"/>
        <v>2</v>
      </c>
      <c r="F387" s="135" t="s">
        <v>156</v>
      </c>
      <c r="G387" s="135"/>
      <c r="H387" s="135" t="s">
        <v>356</v>
      </c>
      <c r="I387" s="135" t="s">
        <v>534</v>
      </c>
      <c r="J387" s="135">
        <v>262</v>
      </c>
      <c r="K387" s="135">
        <v>0.57999999999999996</v>
      </c>
      <c r="L387" s="135">
        <v>0.04</v>
      </c>
      <c r="M387" s="133">
        <f t="shared" si="54"/>
        <v>1.1599999999999999</v>
      </c>
      <c r="N387" s="133" t="s">
        <v>632</v>
      </c>
      <c r="O387" s="135" t="s">
        <v>428</v>
      </c>
      <c r="P387" s="132" t="s">
        <v>633</v>
      </c>
    </row>
    <row r="388" spans="1:16">
      <c r="A388" s="135" t="s">
        <v>428</v>
      </c>
      <c r="B388" s="135" t="s">
        <v>539</v>
      </c>
      <c r="C388" s="135">
        <f t="shared" si="57"/>
        <v>1</v>
      </c>
      <c r="D388" s="135">
        <v>2</v>
      </c>
      <c r="E388" s="134">
        <f t="shared" ref="E388:E451" si="58">C388*D388</f>
        <v>2</v>
      </c>
      <c r="F388" s="135" t="s">
        <v>156</v>
      </c>
      <c r="G388" s="135"/>
      <c r="H388" s="135" t="s">
        <v>356</v>
      </c>
      <c r="I388" s="135" t="s">
        <v>534</v>
      </c>
      <c r="J388" s="135">
        <v>282</v>
      </c>
      <c r="K388" s="135">
        <v>0.63</v>
      </c>
      <c r="L388" s="135">
        <v>0.04</v>
      </c>
      <c r="M388" s="133">
        <f t="shared" ref="M388:M451" si="59">E388*K388</f>
        <v>1.26</v>
      </c>
      <c r="N388" s="133" t="s">
        <v>632</v>
      </c>
      <c r="O388" s="135" t="s">
        <v>428</v>
      </c>
      <c r="P388" s="132" t="s">
        <v>633</v>
      </c>
    </row>
    <row r="389" spans="1:16">
      <c r="A389" s="135" t="s">
        <v>428</v>
      </c>
      <c r="B389" s="135" t="s">
        <v>540</v>
      </c>
      <c r="C389" s="135">
        <f t="shared" si="57"/>
        <v>1</v>
      </c>
      <c r="D389" s="135">
        <v>2</v>
      </c>
      <c r="E389" s="134">
        <f t="shared" si="58"/>
        <v>2</v>
      </c>
      <c r="F389" s="135" t="s">
        <v>156</v>
      </c>
      <c r="G389" s="135"/>
      <c r="H389" s="135" t="s">
        <v>356</v>
      </c>
      <c r="I389" s="135" t="s">
        <v>534</v>
      </c>
      <c r="J389" s="135">
        <v>303</v>
      </c>
      <c r="K389" s="135">
        <v>0.67</v>
      </c>
      <c r="L389" s="135">
        <v>0.05</v>
      </c>
      <c r="M389" s="133">
        <f t="shared" si="59"/>
        <v>1.34</v>
      </c>
      <c r="N389" s="133" t="s">
        <v>632</v>
      </c>
      <c r="O389" s="135" t="s">
        <v>428</v>
      </c>
      <c r="P389" s="132" t="s">
        <v>633</v>
      </c>
    </row>
    <row r="390" spans="1:16">
      <c r="A390" s="135" t="s">
        <v>428</v>
      </c>
      <c r="B390" s="135" t="s">
        <v>541</v>
      </c>
      <c r="C390" s="135">
        <f t="shared" si="57"/>
        <v>1</v>
      </c>
      <c r="D390" s="135">
        <v>2</v>
      </c>
      <c r="E390" s="134">
        <f t="shared" si="58"/>
        <v>2</v>
      </c>
      <c r="F390" s="135" t="s">
        <v>156</v>
      </c>
      <c r="G390" s="135"/>
      <c r="H390" s="135" t="s">
        <v>356</v>
      </c>
      <c r="I390" s="135" t="s">
        <v>534</v>
      </c>
      <c r="J390" s="135">
        <v>241</v>
      </c>
      <c r="K390" s="135">
        <v>0.54</v>
      </c>
      <c r="L390" s="135">
        <v>0.04</v>
      </c>
      <c r="M390" s="133">
        <f t="shared" si="59"/>
        <v>1.08</v>
      </c>
      <c r="N390" s="133" t="s">
        <v>632</v>
      </c>
      <c r="O390" s="135" t="s">
        <v>428</v>
      </c>
      <c r="P390" s="132" t="s">
        <v>633</v>
      </c>
    </row>
    <row r="391" spans="1:16">
      <c r="A391" s="135" t="s">
        <v>428</v>
      </c>
      <c r="B391" s="135" t="s">
        <v>542</v>
      </c>
      <c r="C391" s="135">
        <f t="shared" si="57"/>
        <v>1</v>
      </c>
      <c r="D391" s="135">
        <v>2</v>
      </c>
      <c r="E391" s="134">
        <f t="shared" si="58"/>
        <v>2</v>
      </c>
      <c r="F391" s="135" t="s">
        <v>156</v>
      </c>
      <c r="G391" s="135"/>
      <c r="H391" s="135" t="s">
        <v>356</v>
      </c>
      <c r="I391" s="135" t="s">
        <v>534</v>
      </c>
      <c r="J391" s="135">
        <v>158</v>
      </c>
      <c r="K391" s="135">
        <v>0.35</v>
      </c>
      <c r="L391" s="135">
        <v>0.02</v>
      </c>
      <c r="M391" s="133">
        <f t="shared" si="59"/>
        <v>0.7</v>
      </c>
      <c r="N391" s="133" t="s">
        <v>632</v>
      </c>
      <c r="O391" s="135" t="s">
        <v>428</v>
      </c>
      <c r="P391" s="132" t="s">
        <v>633</v>
      </c>
    </row>
    <row r="392" spans="1:16" hidden="1">
      <c r="A392" s="135" t="s">
        <v>428</v>
      </c>
      <c r="B392" s="135" t="s">
        <v>543</v>
      </c>
      <c r="C392" s="135">
        <f t="shared" si="57"/>
        <v>1</v>
      </c>
      <c r="D392" s="135">
        <v>42</v>
      </c>
      <c r="E392" s="134">
        <f t="shared" si="58"/>
        <v>42</v>
      </c>
      <c r="F392" s="135" t="s">
        <v>526</v>
      </c>
      <c r="G392" s="135"/>
      <c r="H392" s="135" t="s">
        <v>629</v>
      </c>
      <c r="I392" s="135" t="s">
        <v>375</v>
      </c>
      <c r="J392" s="135">
        <v>360</v>
      </c>
      <c r="K392" s="135">
        <v>0.77</v>
      </c>
      <c r="L392" s="135">
        <v>7.0000000000000007E-2</v>
      </c>
      <c r="M392" s="133">
        <f t="shared" si="59"/>
        <v>32.340000000000003</v>
      </c>
      <c r="N392" s="133"/>
      <c r="O392" s="135" t="s">
        <v>428</v>
      </c>
    </row>
    <row r="393" spans="1:16" hidden="1">
      <c r="A393" s="135" t="s">
        <v>428</v>
      </c>
      <c r="B393" s="135" t="s">
        <v>544</v>
      </c>
      <c r="C393" s="135">
        <f t="shared" si="57"/>
        <v>1</v>
      </c>
      <c r="D393" s="135">
        <v>6</v>
      </c>
      <c r="E393" s="134">
        <f t="shared" si="58"/>
        <v>6</v>
      </c>
      <c r="F393" s="135" t="s">
        <v>526</v>
      </c>
      <c r="G393" s="135"/>
      <c r="H393" s="135" t="s">
        <v>629</v>
      </c>
      <c r="I393" s="135" t="s">
        <v>375</v>
      </c>
      <c r="J393" s="135">
        <v>309</v>
      </c>
      <c r="K393" s="135">
        <v>0.66</v>
      </c>
      <c r="L393" s="135">
        <v>0.06</v>
      </c>
      <c r="M393" s="133">
        <f t="shared" si="59"/>
        <v>3.96</v>
      </c>
      <c r="N393" s="133"/>
      <c r="O393" s="135" t="s">
        <v>428</v>
      </c>
    </row>
    <row r="394" spans="1:16" hidden="1">
      <c r="A394" s="135" t="s">
        <v>428</v>
      </c>
      <c r="B394" s="135" t="s">
        <v>545</v>
      </c>
      <c r="C394" s="135">
        <f t="shared" si="57"/>
        <v>1</v>
      </c>
      <c r="D394" s="135">
        <v>9</v>
      </c>
      <c r="E394" s="134">
        <f t="shared" si="58"/>
        <v>9</v>
      </c>
      <c r="F394" s="135" t="s">
        <v>526</v>
      </c>
      <c r="G394" s="135"/>
      <c r="H394" s="135" t="s">
        <v>629</v>
      </c>
      <c r="I394" s="135" t="s">
        <v>375</v>
      </c>
      <c r="J394" s="135">
        <v>4490</v>
      </c>
      <c r="K394" s="135">
        <v>9.59</v>
      </c>
      <c r="L394" s="135">
        <v>0.9</v>
      </c>
      <c r="M394" s="133">
        <f t="shared" si="59"/>
        <v>86.31</v>
      </c>
      <c r="N394" s="133"/>
      <c r="O394" s="135" t="s">
        <v>428</v>
      </c>
    </row>
    <row r="395" spans="1:16">
      <c r="A395" s="135" t="s">
        <v>428</v>
      </c>
      <c r="B395" s="135" t="s">
        <v>546</v>
      </c>
      <c r="C395" s="135">
        <f t="shared" si="57"/>
        <v>1</v>
      </c>
      <c r="D395" s="135">
        <v>2</v>
      </c>
      <c r="E395" s="134">
        <f t="shared" si="58"/>
        <v>2</v>
      </c>
      <c r="F395" s="135" t="s">
        <v>156</v>
      </c>
      <c r="G395" s="135"/>
      <c r="H395" s="135" t="s">
        <v>356</v>
      </c>
      <c r="I395" s="135" t="s">
        <v>547</v>
      </c>
      <c r="J395" s="135">
        <v>122</v>
      </c>
      <c r="K395" s="135">
        <v>0.08</v>
      </c>
      <c r="L395" s="135">
        <v>0.01</v>
      </c>
      <c r="M395" s="133">
        <f t="shared" si="59"/>
        <v>0.16</v>
      </c>
      <c r="N395" s="133"/>
      <c r="O395" s="135" t="s">
        <v>428</v>
      </c>
      <c r="P395" s="132" t="s">
        <v>633</v>
      </c>
    </row>
    <row r="396" spans="1:16">
      <c r="A396" s="135" t="s">
        <v>428</v>
      </c>
      <c r="B396" s="135" t="s">
        <v>548</v>
      </c>
      <c r="C396" s="135">
        <f t="shared" si="57"/>
        <v>1</v>
      </c>
      <c r="D396" s="135">
        <v>2</v>
      </c>
      <c r="E396" s="134">
        <f t="shared" si="58"/>
        <v>2</v>
      </c>
      <c r="F396" s="135" t="s">
        <v>156</v>
      </c>
      <c r="G396" s="135"/>
      <c r="H396" s="135" t="s">
        <v>356</v>
      </c>
      <c r="I396" s="135" t="s">
        <v>210</v>
      </c>
      <c r="J396" s="135">
        <v>219</v>
      </c>
      <c r="K396" s="135">
        <v>0.26</v>
      </c>
      <c r="L396" s="135">
        <v>0.02</v>
      </c>
      <c r="M396" s="133">
        <f t="shared" si="59"/>
        <v>0.52</v>
      </c>
      <c r="N396" s="133"/>
      <c r="O396" s="135" t="s">
        <v>428</v>
      </c>
      <c r="P396" s="132" t="s">
        <v>633</v>
      </c>
    </row>
    <row r="397" spans="1:16">
      <c r="A397" s="135" t="s">
        <v>428</v>
      </c>
      <c r="B397" s="135" t="s">
        <v>549</v>
      </c>
      <c r="C397" s="135">
        <f t="shared" si="57"/>
        <v>1</v>
      </c>
      <c r="D397" s="135">
        <v>2</v>
      </c>
      <c r="E397" s="134">
        <f t="shared" si="58"/>
        <v>2</v>
      </c>
      <c r="F397" s="135" t="s">
        <v>156</v>
      </c>
      <c r="G397" s="135"/>
      <c r="H397" s="135" t="s">
        <v>356</v>
      </c>
      <c r="I397" s="135" t="s">
        <v>550</v>
      </c>
      <c r="J397" s="135">
        <v>167</v>
      </c>
      <c r="K397" s="135">
        <v>0.23</v>
      </c>
      <c r="L397" s="135">
        <v>0.02</v>
      </c>
      <c r="M397" s="133">
        <f t="shared" si="59"/>
        <v>0.46</v>
      </c>
      <c r="N397" s="133"/>
      <c r="O397" s="135" t="s">
        <v>428</v>
      </c>
      <c r="P397" s="132" t="s">
        <v>633</v>
      </c>
    </row>
    <row r="398" spans="1:16">
      <c r="A398" s="135" t="s">
        <v>428</v>
      </c>
      <c r="B398" s="135" t="s">
        <v>551</v>
      </c>
      <c r="C398" s="135">
        <f t="shared" si="57"/>
        <v>1</v>
      </c>
      <c r="D398" s="135">
        <v>2</v>
      </c>
      <c r="E398" s="134">
        <f t="shared" si="58"/>
        <v>2</v>
      </c>
      <c r="F398" s="135" t="s">
        <v>156</v>
      </c>
      <c r="G398" s="135"/>
      <c r="H398" s="135" t="s">
        <v>356</v>
      </c>
      <c r="I398" s="135" t="s">
        <v>552</v>
      </c>
      <c r="J398" s="135">
        <v>215</v>
      </c>
      <c r="K398" s="135">
        <v>0.34</v>
      </c>
      <c r="L398" s="135">
        <v>0.02</v>
      </c>
      <c r="M398" s="133">
        <f t="shared" si="59"/>
        <v>0.68</v>
      </c>
      <c r="N398" s="133"/>
      <c r="O398" s="135" t="s">
        <v>428</v>
      </c>
      <c r="P398" s="132" t="s">
        <v>633</v>
      </c>
    </row>
    <row r="399" spans="1:16">
      <c r="A399" s="135" t="s">
        <v>428</v>
      </c>
      <c r="B399" s="135" t="s">
        <v>553</v>
      </c>
      <c r="C399" s="135">
        <f t="shared" si="57"/>
        <v>1</v>
      </c>
      <c r="D399" s="135">
        <v>2</v>
      </c>
      <c r="E399" s="134">
        <f t="shared" si="58"/>
        <v>2</v>
      </c>
      <c r="F399" s="135" t="s">
        <v>156</v>
      </c>
      <c r="G399" s="135"/>
      <c r="H399" s="135" t="s">
        <v>356</v>
      </c>
      <c r="I399" s="135" t="s">
        <v>554</v>
      </c>
      <c r="J399" s="135">
        <v>198</v>
      </c>
      <c r="K399" s="135">
        <v>0.3</v>
      </c>
      <c r="L399" s="135">
        <v>0.02</v>
      </c>
      <c r="M399" s="133">
        <f t="shared" si="59"/>
        <v>0.6</v>
      </c>
      <c r="N399" s="133"/>
      <c r="O399" s="135" t="s">
        <v>428</v>
      </c>
      <c r="P399" s="132" t="s">
        <v>633</v>
      </c>
    </row>
    <row r="400" spans="1:16">
      <c r="A400" s="135" t="s">
        <v>428</v>
      </c>
      <c r="B400" s="135" t="s">
        <v>555</v>
      </c>
      <c r="C400" s="135">
        <f t="shared" si="57"/>
        <v>1</v>
      </c>
      <c r="D400" s="135">
        <v>2</v>
      </c>
      <c r="E400" s="134">
        <f t="shared" si="58"/>
        <v>2</v>
      </c>
      <c r="F400" s="135" t="s">
        <v>156</v>
      </c>
      <c r="G400" s="135"/>
      <c r="H400" s="135" t="s">
        <v>356</v>
      </c>
      <c r="I400" s="135" t="s">
        <v>556</v>
      </c>
      <c r="J400" s="135">
        <v>182</v>
      </c>
      <c r="K400" s="135">
        <v>0.27</v>
      </c>
      <c r="L400" s="135">
        <v>0.02</v>
      </c>
      <c r="M400" s="133">
        <f t="shared" si="59"/>
        <v>0.54</v>
      </c>
      <c r="N400" s="133"/>
      <c r="O400" s="135" t="s">
        <v>428</v>
      </c>
      <c r="P400" s="132" t="s">
        <v>633</v>
      </c>
    </row>
    <row r="401" spans="1:16">
      <c r="A401" s="135" t="s">
        <v>428</v>
      </c>
      <c r="B401" s="135" t="s">
        <v>557</v>
      </c>
      <c r="C401" s="135">
        <f t="shared" si="57"/>
        <v>1</v>
      </c>
      <c r="D401" s="135">
        <v>2</v>
      </c>
      <c r="E401" s="134">
        <f t="shared" si="58"/>
        <v>2</v>
      </c>
      <c r="F401" s="135" t="s">
        <v>156</v>
      </c>
      <c r="G401" s="135"/>
      <c r="H401" s="135" t="s">
        <v>356</v>
      </c>
      <c r="I401" s="135" t="s">
        <v>558</v>
      </c>
      <c r="J401" s="135">
        <v>153</v>
      </c>
      <c r="K401" s="135">
        <v>0.19</v>
      </c>
      <c r="L401" s="135">
        <v>0.01</v>
      </c>
      <c r="M401" s="133">
        <f t="shared" si="59"/>
        <v>0.38</v>
      </c>
      <c r="N401" s="133"/>
      <c r="O401" s="135" t="s">
        <v>428</v>
      </c>
      <c r="P401" s="132" t="s">
        <v>633</v>
      </c>
    </row>
    <row r="402" spans="1:16">
      <c r="A402" s="135" t="s">
        <v>428</v>
      </c>
      <c r="B402" s="135" t="s">
        <v>559</v>
      </c>
      <c r="C402" s="135">
        <f t="shared" si="57"/>
        <v>1</v>
      </c>
      <c r="D402" s="135">
        <v>2</v>
      </c>
      <c r="E402" s="134">
        <f t="shared" si="58"/>
        <v>2</v>
      </c>
      <c r="F402" s="135" t="s">
        <v>156</v>
      </c>
      <c r="G402" s="135"/>
      <c r="H402" s="135" t="s">
        <v>356</v>
      </c>
      <c r="I402" s="135" t="s">
        <v>534</v>
      </c>
      <c r="J402" s="135">
        <v>140</v>
      </c>
      <c r="K402" s="135">
        <v>0.15</v>
      </c>
      <c r="L402" s="135">
        <v>0.01</v>
      </c>
      <c r="M402" s="133">
        <f t="shared" si="59"/>
        <v>0.3</v>
      </c>
      <c r="N402" s="133"/>
      <c r="O402" s="135" t="s">
        <v>428</v>
      </c>
      <c r="P402" s="132" t="s">
        <v>633</v>
      </c>
    </row>
    <row r="403" spans="1:16">
      <c r="A403" s="135" t="s">
        <v>428</v>
      </c>
      <c r="B403" s="135" t="s">
        <v>560</v>
      </c>
      <c r="C403" s="135">
        <f t="shared" si="57"/>
        <v>1</v>
      </c>
      <c r="D403" s="135">
        <v>2</v>
      </c>
      <c r="E403" s="134">
        <f t="shared" si="58"/>
        <v>2</v>
      </c>
      <c r="F403" s="135" t="s">
        <v>156</v>
      </c>
      <c r="G403" s="135"/>
      <c r="H403" s="135" t="s">
        <v>356</v>
      </c>
      <c r="I403" s="135" t="s">
        <v>561</v>
      </c>
      <c r="J403" s="135">
        <v>130</v>
      </c>
      <c r="K403" s="135">
        <v>0.12</v>
      </c>
      <c r="L403" s="135">
        <v>0.01</v>
      </c>
      <c r="M403" s="133">
        <f t="shared" si="59"/>
        <v>0.24</v>
      </c>
      <c r="N403" s="133"/>
      <c r="O403" s="135" t="s">
        <v>428</v>
      </c>
      <c r="P403" s="132" t="s">
        <v>633</v>
      </c>
    </row>
    <row r="404" spans="1:16" hidden="1">
      <c r="A404" s="133" t="s">
        <v>429</v>
      </c>
      <c r="B404" s="133" t="s">
        <v>149</v>
      </c>
      <c r="C404" s="134">
        <v>1</v>
      </c>
      <c r="D404" s="134"/>
      <c r="E404" s="134">
        <f t="shared" si="58"/>
        <v>0</v>
      </c>
      <c r="F404" s="133" t="s">
        <v>149</v>
      </c>
      <c r="G404" s="133" t="s">
        <v>376</v>
      </c>
      <c r="H404" s="133"/>
      <c r="I404" s="133" t="s">
        <v>149</v>
      </c>
      <c r="J404" s="133">
        <v>4490</v>
      </c>
      <c r="K404" s="134">
        <v>119.77</v>
      </c>
      <c r="L404" s="134">
        <v>10.95</v>
      </c>
      <c r="M404" s="133">
        <f t="shared" si="59"/>
        <v>0</v>
      </c>
      <c r="N404" s="133"/>
      <c r="O404" s="133" t="s">
        <v>429</v>
      </c>
    </row>
    <row r="405" spans="1:16">
      <c r="A405" s="135" t="s">
        <v>429</v>
      </c>
      <c r="B405" s="135" t="s">
        <v>535</v>
      </c>
      <c r="C405" s="135">
        <f t="shared" ref="C405:C423" si="60">C404</f>
        <v>1</v>
      </c>
      <c r="D405" s="135">
        <v>2</v>
      </c>
      <c r="E405" s="134">
        <f t="shared" si="58"/>
        <v>2</v>
      </c>
      <c r="F405" s="135" t="s">
        <v>156</v>
      </c>
      <c r="G405" s="135"/>
      <c r="H405" s="135" t="s">
        <v>356</v>
      </c>
      <c r="I405" s="135" t="s">
        <v>534</v>
      </c>
      <c r="J405" s="135">
        <v>180</v>
      </c>
      <c r="K405" s="135">
        <v>0.4</v>
      </c>
      <c r="L405" s="135">
        <v>0.03</v>
      </c>
      <c r="M405" s="133">
        <f t="shared" si="59"/>
        <v>0.8</v>
      </c>
      <c r="N405" s="133" t="s">
        <v>632</v>
      </c>
      <c r="O405" s="135" t="s">
        <v>429</v>
      </c>
      <c r="P405" s="132" t="s">
        <v>633</v>
      </c>
    </row>
    <row r="406" spans="1:16">
      <c r="A406" s="135" t="s">
        <v>429</v>
      </c>
      <c r="B406" s="135" t="s">
        <v>536</v>
      </c>
      <c r="C406" s="135">
        <f t="shared" si="60"/>
        <v>1</v>
      </c>
      <c r="D406" s="135">
        <v>2</v>
      </c>
      <c r="E406" s="134">
        <f t="shared" si="58"/>
        <v>2</v>
      </c>
      <c r="F406" s="135" t="s">
        <v>156</v>
      </c>
      <c r="G406" s="135"/>
      <c r="H406" s="135" t="s">
        <v>356</v>
      </c>
      <c r="I406" s="135" t="s">
        <v>534</v>
      </c>
      <c r="J406" s="135">
        <v>201</v>
      </c>
      <c r="K406" s="135">
        <v>0.45</v>
      </c>
      <c r="L406" s="135">
        <v>0.03</v>
      </c>
      <c r="M406" s="133">
        <f t="shared" si="59"/>
        <v>0.9</v>
      </c>
      <c r="N406" s="133" t="s">
        <v>632</v>
      </c>
      <c r="O406" s="135" t="s">
        <v>429</v>
      </c>
      <c r="P406" s="132" t="s">
        <v>633</v>
      </c>
    </row>
    <row r="407" spans="1:16">
      <c r="A407" s="135" t="s">
        <v>429</v>
      </c>
      <c r="B407" s="135" t="s">
        <v>537</v>
      </c>
      <c r="C407" s="135">
        <f t="shared" si="60"/>
        <v>1</v>
      </c>
      <c r="D407" s="135">
        <v>2</v>
      </c>
      <c r="E407" s="134">
        <f t="shared" si="58"/>
        <v>2</v>
      </c>
      <c r="F407" s="135" t="s">
        <v>156</v>
      </c>
      <c r="G407" s="135"/>
      <c r="H407" s="135" t="s">
        <v>356</v>
      </c>
      <c r="I407" s="135" t="s">
        <v>534</v>
      </c>
      <c r="J407" s="135">
        <v>221</v>
      </c>
      <c r="K407" s="135">
        <v>0.49</v>
      </c>
      <c r="L407" s="135">
        <v>0.03</v>
      </c>
      <c r="M407" s="133">
        <f t="shared" si="59"/>
        <v>0.98</v>
      </c>
      <c r="N407" s="133" t="s">
        <v>632</v>
      </c>
      <c r="O407" s="135" t="s">
        <v>429</v>
      </c>
      <c r="P407" s="132" t="s">
        <v>633</v>
      </c>
    </row>
    <row r="408" spans="1:16">
      <c r="A408" s="135" t="s">
        <v>429</v>
      </c>
      <c r="B408" s="135" t="s">
        <v>538</v>
      </c>
      <c r="C408" s="135">
        <f t="shared" si="60"/>
        <v>1</v>
      </c>
      <c r="D408" s="135">
        <v>2</v>
      </c>
      <c r="E408" s="134">
        <f t="shared" si="58"/>
        <v>2</v>
      </c>
      <c r="F408" s="135" t="s">
        <v>156</v>
      </c>
      <c r="G408" s="135"/>
      <c r="H408" s="135" t="s">
        <v>356</v>
      </c>
      <c r="I408" s="135" t="s">
        <v>534</v>
      </c>
      <c r="J408" s="135">
        <v>262</v>
      </c>
      <c r="K408" s="135">
        <v>0.57999999999999996</v>
      </c>
      <c r="L408" s="135">
        <v>0.04</v>
      </c>
      <c r="M408" s="133">
        <f t="shared" si="59"/>
        <v>1.1599999999999999</v>
      </c>
      <c r="N408" s="133" t="s">
        <v>632</v>
      </c>
      <c r="O408" s="135" t="s">
        <v>429</v>
      </c>
      <c r="P408" s="132" t="s">
        <v>633</v>
      </c>
    </row>
    <row r="409" spans="1:16">
      <c r="A409" s="135" t="s">
        <v>429</v>
      </c>
      <c r="B409" s="135" t="s">
        <v>539</v>
      </c>
      <c r="C409" s="135">
        <f t="shared" si="60"/>
        <v>1</v>
      </c>
      <c r="D409" s="135">
        <v>2</v>
      </c>
      <c r="E409" s="134">
        <f t="shared" si="58"/>
        <v>2</v>
      </c>
      <c r="F409" s="135" t="s">
        <v>156</v>
      </c>
      <c r="G409" s="135"/>
      <c r="H409" s="135" t="s">
        <v>356</v>
      </c>
      <c r="I409" s="135" t="s">
        <v>534</v>
      </c>
      <c r="J409" s="135">
        <v>283</v>
      </c>
      <c r="K409" s="135">
        <v>0.63</v>
      </c>
      <c r="L409" s="135">
        <v>0.04</v>
      </c>
      <c r="M409" s="133">
        <f t="shared" si="59"/>
        <v>1.26</v>
      </c>
      <c r="N409" s="133" t="s">
        <v>632</v>
      </c>
      <c r="O409" s="135" t="s">
        <v>429</v>
      </c>
      <c r="P409" s="132" t="s">
        <v>633</v>
      </c>
    </row>
    <row r="410" spans="1:16">
      <c r="A410" s="135" t="s">
        <v>429</v>
      </c>
      <c r="B410" s="135" t="s">
        <v>541</v>
      </c>
      <c r="C410" s="135">
        <f t="shared" si="60"/>
        <v>1</v>
      </c>
      <c r="D410" s="135">
        <v>2</v>
      </c>
      <c r="E410" s="134">
        <f t="shared" si="58"/>
        <v>2</v>
      </c>
      <c r="F410" s="135" t="s">
        <v>156</v>
      </c>
      <c r="G410" s="135"/>
      <c r="H410" s="135" t="s">
        <v>356</v>
      </c>
      <c r="I410" s="135" t="s">
        <v>534</v>
      </c>
      <c r="J410" s="135">
        <v>242</v>
      </c>
      <c r="K410" s="135">
        <v>0.54</v>
      </c>
      <c r="L410" s="135">
        <v>0.04</v>
      </c>
      <c r="M410" s="133">
        <f t="shared" si="59"/>
        <v>1.08</v>
      </c>
      <c r="N410" s="133" t="s">
        <v>632</v>
      </c>
      <c r="O410" s="135" t="s">
        <v>429</v>
      </c>
      <c r="P410" s="132" t="s">
        <v>633</v>
      </c>
    </row>
    <row r="411" spans="1:16">
      <c r="A411" s="135" t="s">
        <v>429</v>
      </c>
      <c r="B411" s="135" t="s">
        <v>574</v>
      </c>
      <c r="C411" s="135">
        <f t="shared" si="60"/>
        <v>1</v>
      </c>
      <c r="D411" s="135">
        <v>2</v>
      </c>
      <c r="E411" s="134">
        <f t="shared" si="58"/>
        <v>2</v>
      </c>
      <c r="F411" s="135" t="s">
        <v>156</v>
      </c>
      <c r="G411" s="135"/>
      <c r="H411" s="135" t="s">
        <v>356</v>
      </c>
      <c r="I411" s="135" t="s">
        <v>534</v>
      </c>
      <c r="J411" s="135">
        <v>268</v>
      </c>
      <c r="K411" s="135">
        <v>0.6</v>
      </c>
      <c r="L411" s="135">
        <v>0.04</v>
      </c>
      <c r="M411" s="133">
        <f t="shared" si="59"/>
        <v>1.2</v>
      </c>
      <c r="N411" s="133" t="s">
        <v>632</v>
      </c>
      <c r="O411" s="135" t="s">
        <v>429</v>
      </c>
      <c r="P411" s="132" t="s">
        <v>633</v>
      </c>
    </row>
    <row r="412" spans="1:16">
      <c r="A412" s="135" t="s">
        <v>429</v>
      </c>
      <c r="B412" s="135" t="s">
        <v>575</v>
      </c>
      <c r="C412" s="135">
        <f t="shared" si="60"/>
        <v>1</v>
      </c>
      <c r="D412" s="135">
        <v>2</v>
      </c>
      <c r="E412" s="134">
        <f t="shared" si="58"/>
        <v>2</v>
      </c>
      <c r="F412" s="135" t="s">
        <v>156</v>
      </c>
      <c r="G412" s="135"/>
      <c r="H412" s="135" t="s">
        <v>356</v>
      </c>
      <c r="I412" s="135" t="s">
        <v>534</v>
      </c>
      <c r="J412" s="135">
        <v>155</v>
      </c>
      <c r="K412" s="135">
        <v>0.35</v>
      </c>
      <c r="L412" s="135">
        <v>0.02</v>
      </c>
      <c r="M412" s="133">
        <f t="shared" si="59"/>
        <v>0.7</v>
      </c>
      <c r="N412" s="133" t="s">
        <v>632</v>
      </c>
      <c r="O412" s="135" t="s">
        <v>429</v>
      </c>
      <c r="P412" s="132" t="s">
        <v>633</v>
      </c>
    </row>
    <row r="413" spans="1:16" hidden="1">
      <c r="A413" s="135" t="s">
        <v>429</v>
      </c>
      <c r="B413" s="135" t="s">
        <v>543</v>
      </c>
      <c r="C413" s="135">
        <f t="shared" si="60"/>
        <v>1</v>
      </c>
      <c r="D413" s="135">
        <v>36</v>
      </c>
      <c r="E413" s="134">
        <f t="shared" si="58"/>
        <v>36</v>
      </c>
      <c r="F413" s="135" t="s">
        <v>526</v>
      </c>
      <c r="G413" s="135"/>
      <c r="H413" s="135" t="s">
        <v>629</v>
      </c>
      <c r="I413" s="135" t="s">
        <v>375</v>
      </c>
      <c r="J413" s="135">
        <v>360</v>
      </c>
      <c r="K413" s="135">
        <v>0.77</v>
      </c>
      <c r="L413" s="135">
        <v>7.0000000000000007E-2</v>
      </c>
      <c r="M413" s="133">
        <f t="shared" si="59"/>
        <v>27.72</v>
      </c>
      <c r="N413" s="133"/>
      <c r="O413" s="135" t="s">
        <v>429</v>
      </c>
    </row>
    <row r="414" spans="1:16" hidden="1">
      <c r="A414" s="135" t="s">
        <v>429</v>
      </c>
      <c r="B414" s="135" t="s">
        <v>576</v>
      </c>
      <c r="C414" s="135">
        <f t="shared" si="60"/>
        <v>1</v>
      </c>
      <c r="D414" s="135">
        <v>6</v>
      </c>
      <c r="E414" s="134">
        <f t="shared" si="58"/>
        <v>6</v>
      </c>
      <c r="F414" s="135" t="s">
        <v>526</v>
      </c>
      <c r="G414" s="135"/>
      <c r="H414" s="135" t="s">
        <v>629</v>
      </c>
      <c r="I414" s="135" t="s">
        <v>375</v>
      </c>
      <c r="J414" s="135">
        <v>319</v>
      </c>
      <c r="K414" s="135">
        <v>0.68</v>
      </c>
      <c r="L414" s="135">
        <v>0.06</v>
      </c>
      <c r="M414" s="133">
        <f t="shared" si="59"/>
        <v>4.08</v>
      </c>
      <c r="N414" s="133"/>
      <c r="O414" s="135" t="s">
        <v>429</v>
      </c>
    </row>
    <row r="415" spans="1:16" hidden="1">
      <c r="A415" s="135" t="s">
        <v>429</v>
      </c>
      <c r="B415" s="135" t="s">
        <v>545</v>
      </c>
      <c r="C415" s="135">
        <f t="shared" si="60"/>
        <v>1</v>
      </c>
      <c r="D415" s="135">
        <v>8</v>
      </c>
      <c r="E415" s="134">
        <f t="shared" si="58"/>
        <v>8</v>
      </c>
      <c r="F415" s="135" t="s">
        <v>526</v>
      </c>
      <c r="G415" s="135"/>
      <c r="H415" s="135" t="s">
        <v>629</v>
      </c>
      <c r="I415" s="135" t="s">
        <v>375</v>
      </c>
      <c r="J415" s="135">
        <v>4490</v>
      </c>
      <c r="K415" s="135">
        <v>9.59</v>
      </c>
      <c r="L415" s="135">
        <v>0.9</v>
      </c>
      <c r="M415" s="133">
        <f t="shared" si="59"/>
        <v>76.72</v>
      </c>
      <c r="N415" s="133"/>
      <c r="O415" s="135" t="s">
        <v>429</v>
      </c>
    </row>
    <row r="416" spans="1:16">
      <c r="A416" s="135" t="s">
        <v>429</v>
      </c>
      <c r="B416" s="135" t="s">
        <v>549</v>
      </c>
      <c r="C416" s="135">
        <f t="shared" si="60"/>
        <v>1</v>
      </c>
      <c r="D416" s="135">
        <v>2</v>
      </c>
      <c r="E416" s="134">
        <f t="shared" si="58"/>
        <v>2</v>
      </c>
      <c r="F416" s="135" t="s">
        <v>156</v>
      </c>
      <c r="G416" s="135"/>
      <c r="H416" s="135" t="s">
        <v>356</v>
      </c>
      <c r="I416" s="135" t="s">
        <v>577</v>
      </c>
      <c r="J416" s="135">
        <v>167</v>
      </c>
      <c r="K416" s="135">
        <v>0.23</v>
      </c>
      <c r="L416" s="135">
        <v>0.02</v>
      </c>
      <c r="M416" s="133">
        <f t="shared" si="59"/>
        <v>0.46</v>
      </c>
      <c r="N416" s="133"/>
      <c r="O416" s="135" t="s">
        <v>429</v>
      </c>
      <c r="P416" s="132" t="s">
        <v>633</v>
      </c>
    </row>
    <row r="417" spans="1:16">
      <c r="A417" s="135" t="s">
        <v>429</v>
      </c>
      <c r="B417" s="135" t="s">
        <v>578</v>
      </c>
      <c r="C417" s="135">
        <f t="shared" si="60"/>
        <v>1</v>
      </c>
      <c r="D417" s="135">
        <v>2</v>
      </c>
      <c r="E417" s="134">
        <f t="shared" si="58"/>
        <v>2</v>
      </c>
      <c r="F417" s="135" t="s">
        <v>156</v>
      </c>
      <c r="G417" s="135"/>
      <c r="H417" s="135" t="s">
        <v>356</v>
      </c>
      <c r="I417" s="135" t="s">
        <v>579</v>
      </c>
      <c r="J417" s="135">
        <v>201</v>
      </c>
      <c r="K417" s="135">
        <v>0.24</v>
      </c>
      <c r="L417" s="135">
        <v>0.02</v>
      </c>
      <c r="M417" s="133">
        <f t="shared" si="59"/>
        <v>0.48</v>
      </c>
      <c r="N417" s="133"/>
      <c r="O417" s="135" t="s">
        <v>429</v>
      </c>
      <c r="P417" s="132" t="s">
        <v>633</v>
      </c>
    </row>
    <row r="418" spans="1:16">
      <c r="A418" s="135" t="s">
        <v>429</v>
      </c>
      <c r="B418" s="135" t="s">
        <v>580</v>
      </c>
      <c r="C418" s="135">
        <f t="shared" si="60"/>
        <v>1</v>
      </c>
      <c r="D418" s="135">
        <v>2</v>
      </c>
      <c r="E418" s="134">
        <f t="shared" si="58"/>
        <v>2</v>
      </c>
      <c r="F418" s="135" t="s">
        <v>156</v>
      </c>
      <c r="G418" s="135"/>
      <c r="H418" s="135" t="s">
        <v>356</v>
      </c>
      <c r="I418" s="135" t="s">
        <v>547</v>
      </c>
      <c r="J418" s="135">
        <v>119</v>
      </c>
      <c r="K418" s="135">
        <v>0.08</v>
      </c>
      <c r="L418" s="135">
        <v>0.01</v>
      </c>
      <c r="M418" s="133">
        <f t="shared" si="59"/>
        <v>0.16</v>
      </c>
      <c r="N418" s="133"/>
      <c r="O418" s="135" t="s">
        <v>429</v>
      </c>
      <c r="P418" s="132" t="s">
        <v>633</v>
      </c>
    </row>
    <row r="419" spans="1:16">
      <c r="A419" s="135" t="s">
        <v>429</v>
      </c>
      <c r="B419" s="135" t="s">
        <v>553</v>
      </c>
      <c r="C419" s="135">
        <f t="shared" si="60"/>
        <v>1</v>
      </c>
      <c r="D419" s="135">
        <v>2</v>
      </c>
      <c r="E419" s="134">
        <f t="shared" si="58"/>
        <v>2</v>
      </c>
      <c r="F419" s="135" t="s">
        <v>156</v>
      </c>
      <c r="G419" s="135"/>
      <c r="H419" s="135" t="s">
        <v>356</v>
      </c>
      <c r="I419" s="135" t="s">
        <v>554</v>
      </c>
      <c r="J419" s="135">
        <v>199</v>
      </c>
      <c r="K419" s="135">
        <v>0.3</v>
      </c>
      <c r="L419" s="135">
        <v>0.02</v>
      </c>
      <c r="M419" s="133">
        <f t="shared" si="59"/>
        <v>0.6</v>
      </c>
      <c r="N419" s="133"/>
      <c r="O419" s="135" t="s">
        <v>429</v>
      </c>
      <c r="P419" s="132" t="s">
        <v>633</v>
      </c>
    </row>
    <row r="420" spans="1:16">
      <c r="A420" s="135" t="s">
        <v>429</v>
      </c>
      <c r="B420" s="135" t="s">
        <v>555</v>
      </c>
      <c r="C420" s="135">
        <f t="shared" si="60"/>
        <v>1</v>
      </c>
      <c r="D420" s="135">
        <v>2</v>
      </c>
      <c r="E420" s="134">
        <f t="shared" si="58"/>
        <v>2</v>
      </c>
      <c r="F420" s="135" t="s">
        <v>156</v>
      </c>
      <c r="G420" s="135"/>
      <c r="H420" s="135" t="s">
        <v>356</v>
      </c>
      <c r="I420" s="135" t="s">
        <v>556</v>
      </c>
      <c r="J420" s="135">
        <v>183</v>
      </c>
      <c r="K420" s="135">
        <v>0.27</v>
      </c>
      <c r="L420" s="135">
        <v>0.02</v>
      </c>
      <c r="M420" s="133">
        <f t="shared" si="59"/>
        <v>0.54</v>
      </c>
      <c r="N420" s="133"/>
      <c r="O420" s="135" t="s">
        <v>429</v>
      </c>
      <c r="P420" s="132" t="s">
        <v>633</v>
      </c>
    </row>
    <row r="421" spans="1:16">
      <c r="A421" s="135" t="s">
        <v>429</v>
      </c>
      <c r="B421" s="135" t="s">
        <v>557</v>
      </c>
      <c r="C421" s="135">
        <f t="shared" si="60"/>
        <v>1</v>
      </c>
      <c r="D421" s="135">
        <v>2</v>
      </c>
      <c r="E421" s="134">
        <f t="shared" si="58"/>
        <v>2</v>
      </c>
      <c r="F421" s="135" t="s">
        <v>156</v>
      </c>
      <c r="G421" s="135"/>
      <c r="H421" s="135" t="s">
        <v>356</v>
      </c>
      <c r="I421" s="135" t="s">
        <v>558</v>
      </c>
      <c r="J421" s="135">
        <v>153</v>
      </c>
      <c r="K421" s="135">
        <v>0.19</v>
      </c>
      <c r="L421" s="135">
        <v>0.01</v>
      </c>
      <c r="M421" s="133">
        <f t="shared" si="59"/>
        <v>0.38</v>
      </c>
      <c r="N421" s="133"/>
      <c r="O421" s="135" t="s">
        <v>429</v>
      </c>
      <c r="P421" s="132" t="s">
        <v>633</v>
      </c>
    </row>
    <row r="422" spans="1:16">
      <c r="A422" s="135" t="s">
        <v>429</v>
      </c>
      <c r="B422" s="135" t="s">
        <v>559</v>
      </c>
      <c r="C422" s="135">
        <f t="shared" si="60"/>
        <v>1</v>
      </c>
      <c r="D422" s="135">
        <v>2</v>
      </c>
      <c r="E422" s="134">
        <f t="shared" si="58"/>
        <v>2</v>
      </c>
      <c r="F422" s="135" t="s">
        <v>156</v>
      </c>
      <c r="G422" s="135"/>
      <c r="H422" s="135" t="s">
        <v>356</v>
      </c>
      <c r="I422" s="135" t="s">
        <v>534</v>
      </c>
      <c r="J422" s="135">
        <v>140</v>
      </c>
      <c r="K422" s="135">
        <v>0.16</v>
      </c>
      <c r="L422" s="135">
        <v>0.01</v>
      </c>
      <c r="M422" s="133">
        <f t="shared" si="59"/>
        <v>0.32</v>
      </c>
      <c r="N422" s="133"/>
      <c r="O422" s="135" t="s">
        <v>429</v>
      </c>
      <c r="P422" s="132" t="s">
        <v>633</v>
      </c>
    </row>
    <row r="423" spans="1:16">
      <c r="A423" s="135" t="s">
        <v>429</v>
      </c>
      <c r="B423" s="135" t="s">
        <v>560</v>
      </c>
      <c r="C423" s="135">
        <f t="shared" si="60"/>
        <v>1</v>
      </c>
      <c r="D423" s="135">
        <v>2</v>
      </c>
      <c r="E423" s="134">
        <f t="shared" si="58"/>
        <v>2</v>
      </c>
      <c r="F423" s="135" t="s">
        <v>156</v>
      </c>
      <c r="G423" s="135"/>
      <c r="H423" s="135" t="s">
        <v>356</v>
      </c>
      <c r="I423" s="135" t="s">
        <v>561</v>
      </c>
      <c r="J423" s="135">
        <v>130</v>
      </c>
      <c r="K423" s="135">
        <v>0.12</v>
      </c>
      <c r="L423" s="135">
        <v>0.01</v>
      </c>
      <c r="M423" s="133">
        <f t="shared" si="59"/>
        <v>0.24</v>
      </c>
      <c r="N423" s="133"/>
      <c r="O423" s="135" t="s">
        <v>429</v>
      </c>
      <c r="P423" s="132" t="s">
        <v>633</v>
      </c>
    </row>
    <row r="424" spans="1:16" hidden="1">
      <c r="A424" s="133" t="s">
        <v>430</v>
      </c>
      <c r="B424" s="133" t="s">
        <v>149</v>
      </c>
      <c r="C424" s="134">
        <v>1</v>
      </c>
      <c r="D424" s="134"/>
      <c r="E424" s="134">
        <f t="shared" si="58"/>
        <v>0</v>
      </c>
      <c r="F424" s="133" t="s">
        <v>149</v>
      </c>
      <c r="G424" s="133" t="s">
        <v>378</v>
      </c>
      <c r="H424" s="133"/>
      <c r="I424" s="133" t="s">
        <v>149</v>
      </c>
      <c r="J424" s="133">
        <v>11994</v>
      </c>
      <c r="K424" s="134">
        <v>119.54</v>
      </c>
      <c r="L424" s="134">
        <v>7.54</v>
      </c>
      <c r="M424" s="133">
        <f t="shared" si="59"/>
        <v>0</v>
      </c>
      <c r="N424" s="133"/>
      <c r="O424" s="133" t="s">
        <v>430</v>
      </c>
    </row>
    <row r="425" spans="1:16">
      <c r="A425" s="135" t="s">
        <v>430</v>
      </c>
      <c r="B425" s="135" t="s">
        <v>585</v>
      </c>
      <c r="C425" s="135">
        <f t="shared" ref="C425:C430" si="61">C424</f>
        <v>1</v>
      </c>
      <c r="D425" s="135">
        <v>1</v>
      </c>
      <c r="E425" s="134">
        <f t="shared" si="58"/>
        <v>1</v>
      </c>
      <c r="F425" s="135" t="s">
        <v>156</v>
      </c>
      <c r="G425" s="135"/>
      <c r="H425" s="135" t="s">
        <v>356</v>
      </c>
      <c r="I425" s="135" t="s">
        <v>586</v>
      </c>
      <c r="J425" s="135">
        <v>180</v>
      </c>
      <c r="K425" s="135">
        <v>0.79</v>
      </c>
      <c r="L425" s="135">
        <v>0.03</v>
      </c>
      <c r="M425" s="133">
        <f t="shared" si="59"/>
        <v>0.79</v>
      </c>
      <c r="N425" s="133"/>
      <c r="O425" s="135" t="s">
        <v>430</v>
      </c>
    </row>
    <row r="426" spans="1:16">
      <c r="A426" s="135" t="s">
        <v>430</v>
      </c>
      <c r="B426" s="135" t="s">
        <v>587</v>
      </c>
      <c r="C426" s="135">
        <f t="shared" si="61"/>
        <v>1</v>
      </c>
      <c r="D426" s="135">
        <v>3</v>
      </c>
      <c r="E426" s="134">
        <f t="shared" si="58"/>
        <v>3</v>
      </c>
      <c r="F426" s="135" t="s">
        <v>156</v>
      </c>
      <c r="G426" s="135"/>
      <c r="H426" s="135" t="s">
        <v>356</v>
      </c>
      <c r="I426" s="135" t="s">
        <v>588</v>
      </c>
      <c r="J426" s="135">
        <v>130</v>
      </c>
      <c r="K426" s="135">
        <v>0.98</v>
      </c>
      <c r="L426" s="135">
        <v>0.04</v>
      </c>
      <c r="M426" s="133">
        <f t="shared" si="59"/>
        <v>2.94</v>
      </c>
      <c r="N426" s="133"/>
      <c r="O426" s="135" t="s">
        <v>430</v>
      </c>
    </row>
    <row r="427" spans="1:16">
      <c r="A427" s="135" t="s">
        <v>430</v>
      </c>
      <c r="B427" s="135" t="s">
        <v>589</v>
      </c>
      <c r="C427" s="135">
        <f t="shared" si="61"/>
        <v>1</v>
      </c>
      <c r="D427" s="135">
        <v>16</v>
      </c>
      <c r="E427" s="134">
        <f t="shared" si="58"/>
        <v>16</v>
      </c>
      <c r="F427" s="135" t="s">
        <v>156</v>
      </c>
      <c r="G427" s="135"/>
      <c r="H427" s="135" t="s">
        <v>356</v>
      </c>
      <c r="I427" s="135" t="s">
        <v>520</v>
      </c>
      <c r="J427" s="135">
        <v>70</v>
      </c>
      <c r="K427" s="135">
        <v>0.1</v>
      </c>
      <c r="L427" s="135">
        <v>0.01</v>
      </c>
      <c r="M427" s="133">
        <f t="shared" si="59"/>
        <v>1.6</v>
      </c>
      <c r="N427" s="133"/>
      <c r="O427" s="135" t="s">
        <v>430</v>
      </c>
    </row>
    <row r="428" spans="1:16">
      <c r="A428" s="135" t="s">
        <v>430</v>
      </c>
      <c r="B428" s="135" t="s">
        <v>590</v>
      </c>
      <c r="C428" s="135">
        <f t="shared" si="61"/>
        <v>1</v>
      </c>
      <c r="D428" s="135">
        <v>1</v>
      </c>
      <c r="E428" s="134">
        <f t="shared" si="58"/>
        <v>1</v>
      </c>
      <c r="F428" s="135" t="s">
        <v>156</v>
      </c>
      <c r="G428" s="135"/>
      <c r="H428" s="135" t="s">
        <v>356</v>
      </c>
      <c r="I428" s="135" t="s">
        <v>591</v>
      </c>
      <c r="J428" s="135">
        <v>200</v>
      </c>
      <c r="K428" s="135">
        <v>2.2400000000000002</v>
      </c>
      <c r="L428" s="135">
        <v>0.08</v>
      </c>
      <c r="M428" s="133">
        <f t="shared" si="59"/>
        <v>2.2400000000000002</v>
      </c>
      <c r="N428" s="133"/>
      <c r="O428" s="135" t="s">
        <v>430</v>
      </c>
    </row>
    <row r="429" spans="1:16" hidden="1">
      <c r="A429" s="135" t="s">
        <v>430</v>
      </c>
      <c r="B429" s="135" t="s">
        <v>592</v>
      </c>
      <c r="C429" s="135">
        <f t="shared" si="61"/>
        <v>1</v>
      </c>
      <c r="D429" s="135">
        <v>1</v>
      </c>
      <c r="E429" s="134">
        <f t="shared" si="58"/>
        <v>1</v>
      </c>
      <c r="F429" s="135" t="s">
        <v>291</v>
      </c>
      <c r="G429" s="135"/>
      <c r="H429" s="135" t="s">
        <v>629</v>
      </c>
      <c r="I429" s="135" t="s">
        <v>377</v>
      </c>
      <c r="J429" s="135">
        <v>11982</v>
      </c>
      <c r="K429" s="135">
        <v>111.37</v>
      </c>
      <c r="L429" s="135">
        <v>7.17</v>
      </c>
      <c r="M429" s="133">
        <f t="shared" si="59"/>
        <v>111.37</v>
      </c>
      <c r="N429" s="133"/>
      <c r="O429" s="135" t="s">
        <v>430</v>
      </c>
    </row>
    <row r="430" spans="1:16">
      <c r="A430" s="135" t="s">
        <v>430</v>
      </c>
      <c r="B430" s="135" t="s">
        <v>593</v>
      </c>
      <c r="C430" s="135">
        <f t="shared" si="61"/>
        <v>1</v>
      </c>
      <c r="D430" s="135">
        <v>1</v>
      </c>
      <c r="E430" s="134">
        <f t="shared" si="58"/>
        <v>1</v>
      </c>
      <c r="F430" s="135" t="s">
        <v>156</v>
      </c>
      <c r="G430" s="135"/>
      <c r="H430" s="135" t="s">
        <v>356</v>
      </c>
      <c r="I430" s="135" t="s">
        <v>594</v>
      </c>
      <c r="J430" s="135">
        <v>200</v>
      </c>
      <c r="K430" s="135">
        <v>0.63</v>
      </c>
      <c r="L430" s="135">
        <v>0.04</v>
      </c>
      <c r="M430" s="133">
        <f t="shared" si="59"/>
        <v>0.63</v>
      </c>
      <c r="N430" s="133"/>
      <c r="O430" s="135" t="s">
        <v>430</v>
      </c>
    </row>
    <row r="431" spans="1:16" hidden="1">
      <c r="A431" s="133" t="s">
        <v>431</v>
      </c>
      <c r="B431" s="133" t="s">
        <v>149</v>
      </c>
      <c r="C431" s="134">
        <v>1</v>
      </c>
      <c r="D431" s="134"/>
      <c r="E431" s="134">
        <f t="shared" si="58"/>
        <v>0</v>
      </c>
      <c r="F431" s="133" t="s">
        <v>149</v>
      </c>
      <c r="G431" s="133" t="s">
        <v>378</v>
      </c>
      <c r="H431" s="133"/>
      <c r="I431" s="133" t="s">
        <v>149</v>
      </c>
      <c r="J431" s="133">
        <v>3675</v>
      </c>
      <c r="K431" s="134">
        <v>38.64</v>
      </c>
      <c r="L431" s="134">
        <v>2.34</v>
      </c>
      <c r="M431" s="133">
        <f t="shared" si="59"/>
        <v>0</v>
      </c>
      <c r="N431" s="133"/>
      <c r="O431" s="133" t="s">
        <v>431</v>
      </c>
    </row>
    <row r="432" spans="1:16">
      <c r="A432" s="135" t="s">
        <v>431</v>
      </c>
      <c r="B432" s="135" t="s">
        <v>595</v>
      </c>
      <c r="C432" s="135">
        <f t="shared" ref="C432:C436" si="62">C431</f>
        <v>1</v>
      </c>
      <c r="D432" s="135">
        <v>1</v>
      </c>
      <c r="E432" s="134">
        <f t="shared" si="58"/>
        <v>1</v>
      </c>
      <c r="F432" s="135" t="s">
        <v>156</v>
      </c>
      <c r="G432" s="135"/>
      <c r="H432" s="135" t="s">
        <v>356</v>
      </c>
      <c r="I432" s="135" t="s">
        <v>596</v>
      </c>
      <c r="J432" s="135">
        <v>200</v>
      </c>
      <c r="K432" s="135">
        <v>1</v>
      </c>
      <c r="L432" s="135">
        <v>0.04</v>
      </c>
      <c r="M432" s="133">
        <f t="shared" si="59"/>
        <v>1</v>
      </c>
      <c r="N432" s="133"/>
      <c r="O432" s="135" t="s">
        <v>431</v>
      </c>
    </row>
    <row r="433" spans="1:15">
      <c r="A433" s="135" t="s">
        <v>431</v>
      </c>
      <c r="B433" s="135" t="s">
        <v>589</v>
      </c>
      <c r="C433" s="135">
        <f t="shared" si="62"/>
        <v>1</v>
      </c>
      <c r="D433" s="135">
        <v>8</v>
      </c>
      <c r="E433" s="134">
        <f t="shared" si="58"/>
        <v>8</v>
      </c>
      <c r="F433" s="135" t="s">
        <v>156</v>
      </c>
      <c r="G433" s="135"/>
      <c r="H433" s="135" t="s">
        <v>356</v>
      </c>
      <c r="I433" s="135" t="s">
        <v>520</v>
      </c>
      <c r="J433" s="135">
        <v>70</v>
      </c>
      <c r="K433" s="135">
        <v>0.1</v>
      </c>
      <c r="L433" s="135">
        <v>0.01</v>
      </c>
      <c r="M433" s="133">
        <f t="shared" si="59"/>
        <v>0.8</v>
      </c>
      <c r="N433" s="133"/>
      <c r="O433" s="135" t="s">
        <v>431</v>
      </c>
    </row>
    <row r="434" spans="1:15">
      <c r="A434" s="135" t="s">
        <v>431</v>
      </c>
      <c r="B434" s="135" t="s">
        <v>597</v>
      </c>
      <c r="C434" s="135">
        <f t="shared" si="62"/>
        <v>1</v>
      </c>
      <c r="D434" s="135">
        <v>2</v>
      </c>
      <c r="E434" s="134">
        <f t="shared" si="58"/>
        <v>2</v>
      </c>
      <c r="F434" s="135" t="s">
        <v>156</v>
      </c>
      <c r="G434" s="135"/>
      <c r="H434" s="135" t="s">
        <v>356</v>
      </c>
      <c r="I434" s="135" t="s">
        <v>598</v>
      </c>
      <c r="J434" s="135">
        <v>80</v>
      </c>
      <c r="K434" s="135">
        <v>0.9</v>
      </c>
      <c r="L434" s="135">
        <v>0.03</v>
      </c>
      <c r="M434" s="133">
        <f t="shared" si="59"/>
        <v>1.8</v>
      </c>
      <c r="N434" s="133"/>
      <c r="O434" s="135" t="s">
        <v>431</v>
      </c>
    </row>
    <row r="435" spans="1:15" hidden="1">
      <c r="A435" s="135" t="s">
        <v>431</v>
      </c>
      <c r="B435" s="135" t="s">
        <v>599</v>
      </c>
      <c r="C435" s="135">
        <f t="shared" si="62"/>
        <v>1</v>
      </c>
      <c r="D435" s="135">
        <v>1</v>
      </c>
      <c r="E435" s="134">
        <f t="shared" si="58"/>
        <v>1</v>
      </c>
      <c r="F435" s="135" t="s">
        <v>291</v>
      </c>
      <c r="G435" s="135"/>
      <c r="H435" s="135" t="s">
        <v>629</v>
      </c>
      <c r="I435" s="135" t="s">
        <v>377</v>
      </c>
      <c r="J435" s="135">
        <v>3499</v>
      </c>
      <c r="K435" s="135">
        <v>32.520000000000003</v>
      </c>
      <c r="L435" s="135">
        <v>2.09</v>
      </c>
      <c r="M435" s="133">
        <f t="shared" si="59"/>
        <v>32.520000000000003</v>
      </c>
      <c r="N435" s="133"/>
      <c r="O435" s="135" t="s">
        <v>431</v>
      </c>
    </row>
    <row r="436" spans="1:15">
      <c r="A436" s="135" t="s">
        <v>431</v>
      </c>
      <c r="B436" s="135" t="s">
        <v>600</v>
      </c>
      <c r="C436" s="135">
        <f t="shared" si="62"/>
        <v>1</v>
      </c>
      <c r="D436" s="135">
        <v>2</v>
      </c>
      <c r="E436" s="134">
        <f t="shared" si="58"/>
        <v>2</v>
      </c>
      <c r="F436" s="135" t="s">
        <v>156</v>
      </c>
      <c r="G436" s="135"/>
      <c r="H436" s="135" t="s">
        <v>356</v>
      </c>
      <c r="I436" s="135" t="s">
        <v>601</v>
      </c>
      <c r="J436" s="135">
        <v>200</v>
      </c>
      <c r="K436" s="135">
        <v>1.26</v>
      </c>
      <c r="L436" s="135">
        <v>0.04</v>
      </c>
      <c r="M436" s="133">
        <f t="shared" si="59"/>
        <v>2.52</v>
      </c>
      <c r="N436" s="133"/>
      <c r="O436" s="135" t="s">
        <v>431</v>
      </c>
    </row>
    <row r="437" spans="1:15" hidden="1">
      <c r="A437" s="133" t="s">
        <v>432</v>
      </c>
      <c r="B437" s="133" t="s">
        <v>149</v>
      </c>
      <c r="C437" s="134">
        <v>2</v>
      </c>
      <c r="D437" s="134"/>
      <c r="E437" s="134">
        <f t="shared" si="58"/>
        <v>0</v>
      </c>
      <c r="F437" s="133" t="s">
        <v>149</v>
      </c>
      <c r="G437" s="133" t="s">
        <v>378</v>
      </c>
      <c r="H437" s="133"/>
      <c r="I437" s="133" t="s">
        <v>149</v>
      </c>
      <c r="J437" s="133">
        <v>1305</v>
      </c>
      <c r="K437" s="134">
        <v>15.01</v>
      </c>
      <c r="L437" s="134">
        <v>0.84</v>
      </c>
      <c r="M437" s="133">
        <f t="shared" si="59"/>
        <v>0</v>
      </c>
      <c r="N437" s="133"/>
      <c r="O437" s="133" t="s">
        <v>432</v>
      </c>
    </row>
    <row r="438" spans="1:15">
      <c r="A438" s="135" t="s">
        <v>432</v>
      </c>
      <c r="B438" s="135" t="s">
        <v>602</v>
      </c>
      <c r="C438" s="135">
        <f t="shared" ref="C438:C440" si="63">C437</f>
        <v>2</v>
      </c>
      <c r="D438" s="135">
        <v>2</v>
      </c>
      <c r="E438" s="134">
        <f t="shared" si="58"/>
        <v>4</v>
      </c>
      <c r="F438" s="135" t="s">
        <v>156</v>
      </c>
      <c r="G438" s="135"/>
      <c r="H438" s="135" t="s">
        <v>356</v>
      </c>
      <c r="I438" s="135" t="s">
        <v>603</v>
      </c>
      <c r="J438" s="135">
        <v>80</v>
      </c>
      <c r="K438" s="135">
        <v>1</v>
      </c>
      <c r="L438" s="135">
        <v>0.04</v>
      </c>
      <c r="M438" s="133">
        <f t="shared" si="59"/>
        <v>4</v>
      </c>
      <c r="N438" s="133"/>
      <c r="O438" s="135" t="s">
        <v>432</v>
      </c>
    </row>
    <row r="439" spans="1:15" hidden="1">
      <c r="A439" s="135" t="s">
        <v>432</v>
      </c>
      <c r="B439" s="135" t="s">
        <v>604</v>
      </c>
      <c r="C439" s="135">
        <f t="shared" si="63"/>
        <v>2</v>
      </c>
      <c r="D439" s="135">
        <v>1</v>
      </c>
      <c r="E439" s="134">
        <f t="shared" si="58"/>
        <v>2</v>
      </c>
      <c r="F439" s="135" t="s">
        <v>291</v>
      </c>
      <c r="G439" s="135"/>
      <c r="H439" s="135" t="s">
        <v>629</v>
      </c>
      <c r="I439" s="135" t="s">
        <v>377</v>
      </c>
      <c r="J439" s="135">
        <v>1129</v>
      </c>
      <c r="K439" s="135">
        <v>10.49</v>
      </c>
      <c r="L439" s="135">
        <v>0.68</v>
      </c>
      <c r="M439" s="133">
        <f t="shared" si="59"/>
        <v>20.98</v>
      </c>
      <c r="N439" s="133"/>
      <c r="O439" s="135" t="s">
        <v>432</v>
      </c>
    </row>
    <row r="440" spans="1:15">
      <c r="A440" s="135" t="s">
        <v>432</v>
      </c>
      <c r="B440" s="135" t="s">
        <v>600</v>
      </c>
      <c r="C440" s="135">
        <f t="shared" si="63"/>
        <v>2</v>
      </c>
      <c r="D440" s="135">
        <v>2</v>
      </c>
      <c r="E440" s="134">
        <f t="shared" si="58"/>
        <v>4</v>
      </c>
      <c r="F440" s="135" t="s">
        <v>156</v>
      </c>
      <c r="G440" s="135"/>
      <c r="H440" s="135" t="s">
        <v>356</v>
      </c>
      <c r="I440" s="135" t="s">
        <v>601</v>
      </c>
      <c r="J440" s="135">
        <v>200</v>
      </c>
      <c r="K440" s="135">
        <v>1.26</v>
      </c>
      <c r="L440" s="135">
        <v>0.04</v>
      </c>
      <c r="M440" s="133">
        <f t="shared" si="59"/>
        <v>5.04</v>
      </c>
      <c r="N440" s="133"/>
      <c r="O440" s="135" t="s">
        <v>432</v>
      </c>
    </row>
    <row r="441" spans="1:15" hidden="1">
      <c r="A441" s="133" t="s">
        <v>433</v>
      </c>
      <c r="B441" s="133" t="s">
        <v>149</v>
      </c>
      <c r="C441" s="134">
        <v>1</v>
      </c>
      <c r="D441" s="134"/>
      <c r="E441" s="134">
        <f t="shared" si="58"/>
        <v>0</v>
      </c>
      <c r="F441" s="133" t="s">
        <v>149</v>
      </c>
      <c r="G441" s="133" t="s">
        <v>378</v>
      </c>
      <c r="H441" s="133"/>
      <c r="I441" s="133" t="s">
        <v>149</v>
      </c>
      <c r="J441" s="133">
        <v>11994</v>
      </c>
      <c r="K441" s="134">
        <v>119.54</v>
      </c>
      <c r="L441" s="134">
        <v>7.54</v>
      </c>
      <c r="M441" s="133">
        <f t="shared" si="59"/>
        <v>0</v>
      </c>
      <c r="N441" s="133"/>
      <c r="O441" s="133" t="s">
        <v>433</v>
      </c>
    </row>
    <row r="442" spans="1:15">
      <c r="A442" s="135" t="s">
        <v>433</v>
      </c>
      <c r="B442" s="135" t="s">
        <v>585</v>
      </c>
      <c r="C442" s="135">
        <f t="shared" ref="C442:C447" si="64">C441</f>
        <v>1</v>
      </c>
      <c r="D442" s="135">
        <v>1</v>
      </c>
      <c r="E442" s="134">
        <f t="shared" si="58"/>
        <v>1</v>
      </c>
      <c r="F442" s="135" t="s">
        <v>156</v>
      </c>
      <c r="G442" s="135"/>
      <c r="H442" s="135" t="s">
        <v>356</v>
      </c>
      <c r="I442" s="135" t="s">
        <v>586</v>
      </c>
      <c r="J442" s="135">
        <v>180</v>
      </c>
      <c r="K442" s="135">
        <v>0.79</v>
      </c>
      <c r="L442" s="135">
        <v>0.03</v>
      </c>
      <c r="M442" s="133">
        <f t="shared" si="59"/>
        <v>0.79</v>
      </c>
      <c r="N442" s="133"/>
      <c r="O442" s="135" t="s">
        <v>433</v>
      </c>
    </row>
    <row r="443" spans="1:15">
      <c r="A443" s="135" t="s">
        <v>433</v>
      </c>
      <c r="B443" s="135" t="s">
        <v>587</v>
      </c>
      <c r="C443" s="135">
        <f t="shared" si="64"/>
        <v>1</v>
      </c>
      <c r="D443" s="135">
        <v>3</v>
      </c>
      <c r="E443" s="134">
        <f t="shared" si="58"/>
        <v>3</v>
      </c>
      <c r="F443" s="135" t="s">
        <v>156</v>
      </c>
      <c r="G443" s="135"/>
      <c r="H443" s="135" t="s">
        <v>356</v>
      </c>
      <c r="I443" s="135" t="s">
        <v>588</v>
      </c>
      <c r="J443" s="135">
        <v>130</v>
      </c>
      <c r="K443" s="135">
        <v>0.98</v>
      </c>
      <c r="L443" s="135">
        <v>0.04</v>
      </c>
      <c r="M443" s="133">
        <f t="shared" si="59"/>
        <v>2.94</v>
      </c>
      <c r="N443" s="133"/>
      <c r="O443" s="135" t="s">
        <v>433</v>
      </c>
    </row>
    <row r="444" spans="1:15">
      <c r="A444" s="135" t="s">
        <v>433</v>
      </c>
      <c r="B444" s="135" t="s">
        <v>589</v>
      </c>
      <c r="C444" s="135">
        <f t="shared" si="64"/>
        <v>1</v>
      </c>
      <c r="D444" s="135">
        <v>16</v>
      </c>
      <c r="E444" s="134">
        <f t="shared" si="58"/>
        <v>16</v>
      </c>
      <c r="F444" s="135" t="s">
        <v>156</v>
      </c>
      <c r="G444" s="135"/>
      <c r="H444" s="135" t="s">
        <v>356</v>
      </c>
      <c r="I444" s="135" t="s">
        <v>520</v>
      </c>
      <c r="J444" s="135">
        <v>70</v>
      </c>
      <c r="K444" s="135">
        <v>0.1</v>
      </c>
      <c r="L444" s="135">
        <v>0.01</v>
      </c>
      <c r="M444" s="133">
        <f t="shared" si="59"/>
        <v>1.6</v>
      </c>
      <c r="N444" s="133"/>
      <c r="O444" s="135" t="s">
        <v>433</v>
      </c>
    </row>
    <row r="445" spans="1:15">
      <c r="A445" s="135" t="s">
        <v>433</v>
      </c>
      <c r="B445" s="135" t="s">
        <v>590</v>
      </c>
      <c r="C445" s="135">
        <f t="shared" si="64"/>
        <v>1</v>
      </c>
      <c r="D445" s="135">
        <v>1</v>
      </c>
      <c r="E445" s="134">
        <f t="shared" si="58"/>
        <v>1</v>
      </c>
      <c r="F445" s="135" t="s">
        <v>156</v>
      </c>
      <c r="G445" s="135"/>
      <c r="H445" s="135" t="s">
        <v>356</v>
      </c>
      <c r="I445" s="135" t="s">
        <v>591</v>
      </c>
      <c r="J445" s="135">
        <v>200</v>
      </c>
      <c r="K445" s="135">
        <v>2.2400000000000002</v>
      </c>
      <c r="L445" s="135">
        <v>0.08</v>
      </c>
      <c r="M445" s="133">
        <f t="shared" si="59"/>
        <v>2.2400000000000002</v>
      </c>
      <c r="N445" s="133"/>
      <c r="O445" s="135" t="s">
        <v>433</v>
      </c>
    </row>
    <row r="446" spans="1:15" hidden="1">
      <c r="A446" s="135" t="s">
        <v>433</v>
      </c>
      <c r="B446" s="135" t="s">
        <v>592</v>
      </c>
      <c r="C446" s="135">
        <f t="shared" si="64"/>
        <v>1</v>
      </c>
      <c r="D446" s="135">
        <v>1</v>
      </c>
      <c r="E446" s="134">
        <f t="shared" si="58"/>
        <v>1</v>
      </c>
      <c r="F446" s="135" t="s">
        <v>291</v>
      </c>
      <c r="G446" s="135"/>
      <c r="H446" s="135" t="s">
        <v>629</v>
      </c>
      <c r="I446" s="135" t="s">
        <v>377</v>
      </c>
      <c r="J446" s="135">
        <v>11982</v>
      </c>
      <c r="K446" s="135">
        <v>111.37</v>
      </c>
      <c r="L446" s="135">
        <v>7.17</v>
      </c>
      <c r="M446" s="133">
        <f t="shared" si="59"/>
        <v>111.37</v>
      </c>
      <c r="N446" s="133"/>
      <c r="O446" s="135" t="s">
        <v>433</v>
      </c>
    </row>
    <row r="447" spans="1:15">
      <c r="A447" s="135" t="s">
        <v>433</v>
      </c>
      <c r="B447" s="135" t="s">
        <v>593</v>
      </c>
      <c r="C447" s="135">
        <f t="shared" si="64"/>
        <v>1</v>
      </c>
      <c r="D447" s="135">
        <v>1</v>
      </c>
      <c r="E447" s="134">
        <f t="shared" si="58"/>
        <v>1</v>
      </c>
      <c r="F447" s="135" t="s">
        <v>156</v>
      </c>
      <c r="G447" s="135"/>
      <c r="H447" s="135" t="s">
        <v>356</v>
      </c>
      <c r="I447" s="135" t="s">
        <v>594</v>
      </c>
      <c r="J447" s="135">
        <v>200</v>
      </c>
      <c r="K447" s="135">
        <v>0.63</v>
      </c>
      <c r="L447" s="135">
        <v>0.04</v>
      </c>
      <c r="M447" s="133">
        <f t="shared" si="59"/>
        <v>0.63</v>
      </c>
      <c r="N447" s="133"/>
      <c r="O447" s="135" t="s">
        <v>433</v>
      </c>
    </row>
    <row r="448" spans="1:15" hidden="1">
      <c r="A448" s="133" t="s">
        <v>434</v>
      </c>
      <c r="B448" s="133" t="s">
        <v>149</v>
      </c>
      <c r="C448" s="134">
        <v>1</v>
      </c>
      <c r="D448" s="134"/>
      <c r="E448" s="134">
        <f t="shared" si="58"/>
        <v>0</v>
      </c>
      <c r="F448" s="133" t="s">
        <v>149</v>
      </c>
      <c r="G448" s="133" t="s">
        <v>378</v>
      </c>
      <c r="H448" s="133"/>
      <c r="I448" s="133" t="s">
        <v>149</v>
      </c>
      <c r="J448" s="133">
        <v>11994</v>
      </c>
      <c r="K448" s="134">
        <v>117.96</v>
      </c>
      <c r="L448" s="134">
        <v>7.42</v>
      </c>
      <c r="M448" s="133">
        <f t="shared" si="59"/>
        <v>0</v>
      </c>
      <c r="N448" s="133"/>
      <c r="O448" s="133" t="s">
        <v>434</v>
      </c>
    </row>
    <row r="449" spans="1:15">
      <c r="A449" s="135" t="s">
        <v>434</v>
      </c>
      <c r="B449" s="135" t="s">
        <v>585</v>
      </c>
      <c r="C449" s="135">
        <f t="shared" ref="C449:C453" si="65">C448</f>
        <v>1</v>
      </c>
      <c r="D449" s="135">
        <v>1</v>
      </c>
      <c r="E449" s="134">
        <f t="shared" si="58"/>
        <v>1</v>
      </c>
      <c r="F449" s="135" t="s">
        <v>156</v>
      </c>
      <c r="G449" s="135"/>
      <c r="H449" s="135" t="s">
        <v>356</v>
      </c>
      <c r="I449" s="135" t="s">
        <v>586</v>
      </c>
      <c r="J449" s="135">
        <v>180</v>
      </c>
      <c r="K449" s="135">
        <v>0.79</v>
      </c>
      <c r="L449" s="135">
        <v>0.03</v>
      </c>
      <c r="M449" s="133">
        <f t="shared" si="59"/>
        <v>0.79</v>
      </c>
      <c r="N449" s="133"/>
      <c r="O449" s="135" t="s">
        <v>434</v>
      </c>
    </row>
    <row r="450" spans="1:15">
      <c r="A450" s="135" t="s">
        <v>434</v>
      </c>
      <c r="B450" s="135" t="s">
        <v>587</v>
      </c>
      <c r="C450" s="135">
        <f t="shared" si="65"/>
        <v>1</v>
      </c>
      <c r="D450" s="135">
        <v>3</v>
      </c>
      <c r="E450" s="134">
        <f t="shared" si="58"/>
        <v>3</v>
      </c>
      <c r="F450" s="135" t="s">
        <v>156</v>
      </c>
      <c r="G450" s="135"/>
      <c r="H450" s="135" t="s">
        <v>356</v>
      </c>
      <c r="I450" s="135" t="s">
        <v>588</v>
      </c>
      <c r="J450" s="135">
        <v>130</v>
      </c>
      <c r="K450" s="135">
        <v>0.98</v>
      </c>
      <c r="L450" s="135">
        <v>0.04</v>
      </c>
      <c r="M450" s="133">
        <f t="shared" si="59"/>
        <v>2.94</v>
      </c>
      <c r="N450" s="133"/>
      <c r="O450" s="135" t="s">
        <v>434</v>
      </c>
    </row>
    <row r="451" spans="1:15">
      <c r="A451" s="135" t="s">
        <v>434</v>
      </c>
      <c r="B451" s="135" t="s">
        <v>590</v>
      </c>
      <c r="C451" s="135">
        <f t="shared" si="65"/>
        <v>1</v>
      </c>
      <c r="D451" s="135">
        <v>1</v>
      </c>
      <c r="E451" s="134">
        <f t="shared" si="58"/>
        <v>1</v>
      </c>
      <c r="F451" s="135" t="s">
        <v>156</v>
      </c>
      <c r="G451" s="135"/>
      <c r="H451" s="135" t="s">
        <v>356</v>
      </c>
      <c r="I451" s="135" t="s">
        <v>591</v>
      </c>
      <c r="J451" s="135">
        <v>200</v>
      </c>
      <c r="K451" s="135">
        <v>2.2400000000000002</v>
      </c>
      <c r="L451" s="135">
        <v>0.08</v>
      </c>
      <c r="M451" s="133">
        <f t="shared" si="59"/>
        <v>2.2400000000000002</v>
      </c>
      <c r="N451" s="133"/>
      <c r="O451" s="135" t="s">
        <v>434</v>
      </c>
    </row>
    <row r="452" spans="1:15" hidden="1">
      <c r="A452" s="135" t="s">
        <v>434</v>
      </c>
      <c r="B452" s="135" t="s">
        <v>592</v>
      </c>
      <c r="C452" s="135">
        <f t="shared" si="65"/>
        <v>1</v>
      </c>
      <c r="D452" s="135">
        <v>1</v>
      </c>
      <c r="E452" s="134">
        <f t="shared" ref="E452:E515" si="66">C452*D452</f>
        <v>1</v>
      </c>
      <c r="F452" s="135" t="s">
        <v>291</v>
      </c>
      <c r="G452" s="135"/>
      <c r="H452" s="135" t="s">
        <v>629</v>
      </c>
      <c r="I452" s="135" t="s">
        <v>377</v>
      </c>
      <c r="J452" s="135">
        <v>11982</v>
      </c>
      <c r="K452" s="135">
        <v>111.37</v>
      </c>
      <c r="L452" s="135">
        <v>7.17</v>
      </c>
      <c r="M452" s="133">
        <f t="shared" ref="M452:M515" si="67">E452*K452</f>
        <v>111.37</v>
      </c>
      <c r="N452" s="133"/>
      <c r="O452" s="135" t="s">
        <v>434</v>
      </c>
    </row>
    <row r="453" spans="1:15">
      <c r="A453" s="135" t="s">
        <v>434</v>
      </c>
      <c r="B453" s="135" t="s">
        <v>593</v>
      </c>
      <c r="C453" s="135">
        <f t="shared" si="65"/>
        <v>1</v>
      </c>
      <c r="D453" s="135">
        <v>1</v>
      </c>
      <c r="E453" s="134">
        <f t="shared" si="66"/>
        <v>1</v>
      </c>
      <c r="F453" s="135" t="s">
        <v>156</v>
      </c>
      <c r="G453" s="135"/>
      <c r="H453" s="135" t="s">
        <v>356</v>
      </c>
      <c r="I453" s="135" t="s">
        <v>594</v>
      </c>
      <c r="J453" s="135">
        <v>200</v>
      </c>
      <c r="K453" s="135">
        <v>0.63</v>
      </c>
      <c r="L453" s="135">
        <v>0.04</v>
      </c>
      <c r="M453" s="133">
        <f t="shared" si="67"/>
        <v>0.63</v>
      </c>
      <c r="N453" s="133"/>
      <c r="O453" s="135" t="s">
        <v>434</v>
      </c>
    </row>
    <row r="454" spans="1:15" hidden="1">
      <c r="A454" s="133" t="s">
        <v>435</v>
      </c>
      <c r="B454" s="133" t="s">
        <v>149</v>
      </c>
      <c r="C454" s="134">
        <v>1</v>
      </c>
      <c r="D454" s="134"/>
      <c r="E454" s="134">
        <f t="shared" si="66"/>
        <v>0</v>
      </c>
      <c r="F454" s="133" t="s">
        <v>149</v>
      </c>
      <c r="G454" s="133" t="s">
        <v>378</v>
      </c>
      <c r="H454" s="133"/>
      <c r="I454" s="133" t="s">
        <v>149</v>
      </c>
      <c r="J454" s="133">
        <v>11994</v>
      </c>
      <c r="K454" s="134">
        <v>117.96</v>
      </c>
      <c r="L454" s="134">
        <v>7.42</v>
      </c>
      <c r="M454" s="133">
        <f t="shared" si="67"/>
        <v>0</v>
      </c>
      <c r="N454" s="133"/>
      <c r="O454" s="133" t="s">
        <v>435</v>
      </c>
    </row>
    <row r="455" spans="1:15">
      <c r="A455" s="135" t="s">
        <v>435</v>
      </c>
      <c r="B455" s="135" t="s">
        <v>585</v>
      </c>
      <c r="C455" s="135">
        <f t="shared" ref="C455:C459" si="68">C454</f>
        <v>1</v>
      </c>
      <c r="D455" s="135">
        <v>1</v>
      </c>
      <c r="E455" s="134">
        <f t="shared" si="66"/>
        <v>1</v>
      </c>
      <c r="F455" s="135" t="s">
        <v>156</v>
      </c>
      <c r="G455" s="135"/>
      <c r="H455" s="135" t="s">
        <v>356</v>
      </c>
      <c r="I455" s="135" t="s">
        <v>586</v>
      </c>
      <c r="J455" s="135">
        <v>180</v>
      </c>
      <c r="K455" s="135">
        <v>0.79</v>
      </c>
      <c r="L455" s="135">
        <v>0.03</v>
      </c>
      <c r="M455" s="133">
        <f t="shared" si="67"/>
        <v>0.79</v>
      </c>
      <c r="N455" s="133"/>
      <c r="O455" s="135" t="s">
        <v>435</v>
      </c>
    </row>
    <row r="456" spans="1:15">
      <c r="A456" s="135" t="s">
        <v>435</v>
      </c>
      <c r="B456" s="135" t="s">
        <v>587</v>
      </c>
      <c r="C456" s="135">
        <f t="shared" si="68"/>
        <v>1</v>
      </c>
      <c r="D456" s="135">
        <v>3</v>
      </c>
      <c r="E456" s="134">
        <f t="shared" si="66"/>
        <v>3</v>
      </c>
      <c r="F456" s="135" t="s">
        <v>156</v>
      </c>
      <c r="G456" s="135"/>
      <c r="H456" s="135" t="s">
        <v>356</v>
      </c>
      <c r="I456" s="135" t="s">
        <v>588</v>
      </c>
      <c r="J456" s="135">
        <v>130</v>
      </c>
      <c r="K456" s="135">
        <v>0.98</v>
      </c>
      <c r="L456" s="135">
        <v>0.04</v>
      </c>
      <c r="M456" s="133">
        <f t="shared" si="67"/>
        <v>2.94</v>
      </c>
      <c r="N456" s="133"/>
      <c r="O456" s="135" t="s">
        <v>435</v>
      </c>
    </row>
    <row r="457" spans="1:15">
      <c r="A457" s="135" t="s">
        <v>435</v>
      </c>
      <c r="B457" s="135" t="s">
        <v>590</v>
      </c>
      <c r="C457" s="135">
        <f t="shared" si="68"/>
        <v>1</v>
      </c>
      <c r="D457" s="135">
        <v>1</v>
      </c>
      <c r="E457" s="134">
        <f t="shared" si="66"/>
        <v>1</v>
      </c>
      <c r="F457" s="135" t="s">
        <v>156</v>
      </c>
      <c r="G457" s="135"/>
      <c r="H457" s="135" t="s">
        <v>356</v>
      </c>
      <c r="I457" s="135" t="s">
        <v>591</v>
      </c>
      <c r="J457" s="135">
        <v>200</v>
      </c>
      <c r="K457" s="135">
        <v>2.2400000000000002</v>
      </c>
      <c r="L457" s="135">
        <v>0.08</v>
      </c>
      <c r="M457" s="133">
        <f t="shared" si="67"/>
        <v>2.2400000000000002</v>
      </c>
      <c r="N457" s="133"/>
      <c r="O457" s="135" t="s">
        <v>435</v>
      </c>
    </row>
    <row r="458" spans="1:15" hidden="1">
      <c r="A458" s="135" t="s">
        <v>435</v>
      </c>
      <c r="B458" s="135" t="s">
        <v>592</v>
      </c>
      <c r="C458" s="135">
        <f t="shared" si="68"/>
        <v>1</v>
      </c>
      <c r="D458" s="135">
        <v>1</v>
      </c>
      <c r="E458" s="134">
        <f t="shared" si="66"/>
        <v>1</v>
      </c>
      <c r="F458" s="135" t="s">
        <v>291</v>
      </c>
      <c r="G458" s="135"/>
      <c r="H458" s="135" t="s">
        <v>629</v>
      </c>
      <c r="I458" s="135" t="s">
        <v>377</v>
      </c>
      <c r="J458" s="135">
        <v>11982</v>
      </c>
      <c r="K458" s="135">
        <v>111.37</v>
      </c>
      <c r="L458" s="135">
        <v>7.17</v>
      </c>
      <c r="M458" s="133">
        <f t="shared" si="67"/>
        <v>111.37</v>
      </c>
      <c r="N458" s="133"/>
      <c r="O458" s="135" t="s">
        <v>435</v>
      </c>
    </row>
    <row r="459" spans="1:15">
      <c r="A459" s="135" t="s">
        <v>435</v>
      </c>
      <c r="B459" s="135" t="s">
        <v>593</v>
      </c>
      <c r="C459" s="135">
        <f t="shared" si="68"/>
        <v>1</v>
      </c>
      <c r="D459" s="135">
        <v>1</v>
      </c>
      <c r="E459" s="134">
        <f t="shared" si="66"/>
        <v>1</v>
      </c>
      <c r="F459" s="135" t="s">
        <v>156</v>
      </c>
      <c r="G459" s="135"/>
      <c r="H459" s="135" t="s">
        <v>356</v>
      </c>
      <c r="I459" s="135" t="s">
        <v>594</v>
      </c>
      <c r="J459" s="135">
        <v>200</v>
      </c>
      <c r="K459" s="135">
        <v>0.63</v>
      </c>
      <c r="L459" s="135">
        <v>0.04</v>
      </c>
      <c r="M459" s="133">
        <f t="shared" si="67"/>
        <v>0.63</v>
      </c>
      <c r="N459" s="133"/>
      <c r="O459" s="135" t="s">
        <v>435</v>
      </c>
    </row>
    <row r="460" spans="1:15" hidden="1">
      <c r="A460" s="133" t="s">
        <v>436</v>
      </c>
      <c r="B460" s="133" t="s">
        <v>149</v>
      </c>
      <c r="C460" s="134">
        <v>1</v>
      </c>
      <c r="D460" s="134"/>
      <c r="E460" s="134">
        <f t="shared" si="66"/>
        <v>0</v>
      </c>
      <c r="F460" s="133" t="s">
        <v>149</v>
      </c>
      <c r="G460" s="133" t="s">
        <v>378</v>
      </c>
      <c r="H460" s="133"/>
      <c r="I460" s="133" t="s">
        <v>149</v>
      </c>
      <c r="J460" s="133">
        <v>3675</v>
      </c>
      <c r="K460" s="134">
        <v>38.64</v>
      </c>
      <c r="L460" s="134">
        <v>2.34</v>
      </c>
      <c r="M460" s="133">
        <f t="shared" si="67"/>
        <v>0</v>
      </c>
      <c r="N460" s="133"/>
      <c r="O460" s="133" t="s">
        <v>436</v>
      </c>
    </row>
    <row r="461" spans="1:15">
      <c r="A461" s="135" t="s">
        <v>436</v>
      </c>
      <c r="B461" s="135" t="s">
        <v>595</v>
      </c>
      <c r="C461" s="135">
        <f t="shared" ref="C461:C465" si="69">C460</f>
        <v>1</v>
      </c>
      <c r="D461" s="135">
        <v>1</v>
      </c>
      <c r="E461" s="134">
        <f t="shared" si="66"/>
        <v>1</v>
      </c>
      <c r="F461" s="135" t="s">
        <v>156</v>
      </c>
      <c r="G461" s="135"/>
      <c r="H461" s="135" t="s">
        <v>356</v>
      </c>
      <c r="I461" s="135" t="s">
        <v>596</v>
      </c>
      <c r="J461" s="135">
        <v>200</v>
      </c>
      <c r="K461" s="135">
        <v>1</v>
      </c>
      <c r="L461" s="135">
        <v>0.04</v>
      </c>
      <c r="M461" s="133">
        <f t="shared" si="67"/>
        <v>1</v>
      </c>
      <c r="N461" s="133"/>
      <c r="O461" s="135" t="s">
        <v>436</v>
      </c>
    </row>
    <row r="462" spans="1:15">
      <c r="A462" s="135" t="s">
        <v>436</v>
      </c>
      <c r="B462" s="135" t="s">
        <v>589</v>
      </c>
      <c r="C462" s="135">
        <f t="shared" si="69"/>
        <v>1</v>
      </c>
      <c r="D462" s="135">
        <v>8</v>
      </c>
      <c r="E462" s="134">
        <f t="shared" si="66"/>
        <v>8</v>
      </c>
      <c r="F462" s="135" t="s">
        <v>156</v>
      </c>
      <c r="G462" s="135"/>
      <c r="H462" s="135" t="s">
        <v>356</v>
      </c>
      <c r="I462" s="135" t="s">
        <v>520</v>
      </c>
      <c r="J462" s="135">
        <v>70</v>
      </c>
      <c r="K462" s="135">
        <v>0.1</v>
      </c>
      <c r="L462" s="135">
        <v>0.01</v>
      </c>
      <c r="M462" s="133">
        <f t="shared" si="67"/>
        <v>0.8</v>
      </c>
      <c r="N462" s="133"/>
      <c r="O462" s="135" t="s">
        <v>436</v>
      </c>
    </row>
    <row r="463" spans="1:15">
      <c r="A463" s="135" t="s">
        <v>436</v>
      </c>
      <c r="B463" s="135" t="s">
        <v>597</v>
      </c>
      <c r="C463" s="135">
        <f t="shared" si="69"/>
        <v>1</v>
      </c>
      <c r="D463" s="135">
        <v>2</v>
      </c>
      <c r="E463" s="134">
        <f t="shared" si="66"/>
        <v>2</v>
      </c>
      <c r="F463" s="135" t="s">
        <v>156</v>
      </c>
      <c r="G463" s="135"/>
      <c r="H463" s="135" t="s">
        <v>356</v>
      </c>
      <c r="I463" s="135" t="s">
        <v>598</v>
      </c>
      <c r="J463" s="135">
        <v>80</v>
      </c>
      <c r="K463" s="135">
        <v>0.9</v>
      </c>
      <c r="L463" s="135">
        <v>0.03</v>
      </c>
      <c r="M463" s="133">
        <f t="shared" si="67"/>
        <v>1.8</v>
      </c>
      <c r="N463" s="133"/>
      <c r="O463" s="135" t="s">
        <v>436</v>
      </c>
    </row>
    <row r="464" spans="1:15" hidden="1">
      <c r="A464" s="135" t="s">
        <v>436</v>
      </c>
      <c r="B464" s="135" t="s">
        <v>599</v>
      </c>
      <c r="C464" s="135">
        <f t="shared" si="69"/>
        <v>1</v>
      </c>
      <c r="D464" s="135">
        <v>1</v>
      </c>
      <c r="E464" s="134">
        <f t="shared" si="66"/>
        <v>1</v>
      </c>
      <c r="F464" s="135" t="s">
        <v>291</v>
      </c>
      <c r="G464" s="135"/>
      <c r="H464" s="135" t="s">
        <v>629</v>
      </c>
      <c r="I464" s="135" t="s">
        <v>377</v>
      </c>
      <c r="J464" s="135">
        <v>3499</v>
      </c>
      <c r="K464" s="135">
        <v>32.520000000000003</v>
      </c>
      <c r="L464" s="135">
        <v>2.09</v>
      </c>
      <c r="M464" s="133">
        <f t="shared" si="67"/>
        <v>32.520000000000003</v>
      </c>
      <c r="N464" s="133"/>
      <c r="O464" s="135" t="s">
        <v>436</v>
      </c>
    </row>
    <row r="465" spans="1:15">
      <c r="A465" s="135" t="s">
        <v>436</v>
      </c>
      <c r="B465" s="135" t="s">
        <v>600</v>
      </c>
      <c r="C465" s="135">
        <f t="shared" si="69"/>
        <v>1</v>
      </c>
      <c r="D465" s="135">
        <v>2</v>
      </c>
      <c r="E465" s="134">
        <f t="shared" si="66"/>
        <v>2</v>
      </c>
      <c r="F465" s="135" t="s">
        <v>156</v>
      </c>
      <c r="G465" s="135"/>
      <c r="H465" s="135" t="s">
        <v>356</v>
      </c>
      <c r="I465" s="135" t="s">
        <v>601</v>
      </c>
      <c r="J465" s="135">
        <v>200</v>
      </c>
      <c r="K465" s="135">
        <v>1.26</v>
      </c>
      <c r="L465" s="135">
        <v>0.04</v>
      </c>
      <c r="M465" s="133">
        <f t="shared" si="67"/>
        <v>2.52</v>
      </c>
      <c r="N465" s="133"/>
      <c r="O465" s="135" t="s">
        <v>436</v>
      </c>
    </row>
    <row r="466" spans="1:15" hidden="1">
      <c r="A466" s="133" t="s">
        <v>437</v>
      </c>
      <c r="B466" s="133" t="s">
        <v>149</v>
      </c>
      <c r="C466" s="134">
        <v>5</v>
      </c>
      <c r="D466" s="134"/>
      <c r="E466" s="134">
        <f t="shared" si="66"/>
        <v>0</v>
      </c>
      <c r="F466" s="133" t="s">
        <v>149</v>
      </c>
      <c r="G466" s="133" t="s">
        <v>380</v>
      </c>
      <c r="H466" s="133"/>
      <c r="I466" s="133" t="s">
        <v>149</v>
      </c>
      <c r="J466" s="133">
        <v>3677</v>
      </c>
      <c r="K466" s="134">
        <v>217.87</v>
      </c>
      <c r="L466" s="134">
        <v>4.84</v>
      </c>
      <c r="M466" s="133">
        <f t="shared" si="67"/>
        <v>0</v>
      </c>
      <c r="N466" s="133"/>
      <c r="O466" s="133" t="s">
        <v>437</v>
      </c>
    </row>
    <row r="467" spans="1:15">
      <c r="A467" s="135" t="s">
        <v>437</v>
      </c>
      <c r="B467" s="135" t="s">
        <v>605</v>
      </c>
      <c r="C467" s="135">
        <f t="shared" ref="C467:C474" si="70">C466</f>
        <v>5</v>
      </c>
      <c r="D467" s="135">
        <v>2</v>
      </c>
      <c r="E467" s="134">
        <f t="shared" si="66"/>
        <v>10</v>
      </c>
      <c r="F467" s="135" t="s">
        <v>156</v>
      </c>
      <c r="G467" s="135"/>
      <c r="H467" s="135" t="s">
        <v>356</v>
      </c>
      <c r="I467" s="135" t="s">
        <v>606</v>
      </c>
      <c r="J467" s="135">
        <v>196</v>
      </c>
      <c r="K467" s="135">
        <v>2.74</v>
      </c>
      <c r="L467" s="135">
        <v>0.08</v>
      </c>
      <c r="M467" s="133">
        <f t="shared" si="67"/>
        <v>27.400000000000002</v>
      </c>
      <c r="N467" s="133"/>
      <c r="O467" s="135" t="s">
        <v>437</v>
      </c>
    </row>
    <row r="468" spans="1:15" hidden="1">
      <c r="A468" s="135" t="s">
        <v>437</v>
      </c>
      <c r="B468" s="135" t="s">
        <v>607</v>
      </c>
      <c r="C468" s="135">
        <f t="shared" si="70"/>
        <v>5</v>
      </c>
      <c r="D468" s="135">
        <v>1</v>
      </c>
      <c r="E468" s="134">
        <f t="shared" si="66"/>
        <v>5</v>
      </c>
      <c r="F468" s="135" t="s">
        <v>156</v>
      </c>
      <c r="G468" s="135"/>
      <c r="H468" s="135" t="s">
        <v>631</v>
      </c>
      <c r="I468" s="135" t="s">
        <v>506</v>
      </c>
      <c r="J468" s="135">
        <v>2349</v>
      </c>
      <c r="K468" s="135">
        <v>45.18</v>
      </c>
      <c r="L468" s="135">
        <v>0.89</v>
      </c>
      <c r="M468" s="133">
        <f t="shared" si="67"/>
        <v>225.9</v>
      </c>
      <c r="N468" s="133"/>
      <c r="O468" s="135" t="s">
        <v>437</v>
      </c>
    </row>
    <row r="469" spans="1:15" hidden="1">
      <c r="A469" s="135" t="s">
        <v>437</v>
      </c>
      <c r="B469" s="135" t="s">
        <v>608</v>
      </c>
      <c r="C469" s="135">
        <f t="shared" si="70"/>
        <v>5</v>
      </c>
      <c r="D469" s="135">
        <v>1</v>
      </c>
      <c r="E469" s="134">
        <f t="shared" si="66"/>
        <v>5</v>
      </c>
      <c r="F469" s="135" t="s">
        <v>156</v>
      </c>
      <c r="G469" s="135"/>
      <c r="H469" s="135" t="s">
        <v>631</v>
      </c>
      <c r="I469" s="135" t="s">
        <v>506</v>
      </c>
      <c r="J469" s="135">
        <v>3675</v>
      </c>
      <c r="K469" s="135">
        <v>70.680000000000007</v>
      </c>
      <c r="L469" s="135">
        <v>1.39</v>
      </c>
      <c r="M469" s="133">
        <f t="shared" si="67"/>
        <v>353.40000000000003</v>
      </c>
      <c r="N469" s="133"/>
      <c r="O469" s="135" t="s">
        <v>437</v>
      </c>
    </row>
    <row r="470" spans="1:15" hidden="1">
      <c r="A470" s="135" t="s">
        <v>437</v>
      </c>
      <c r="B470" s="135" t="s">
        <v>609</v>
      </c>
      <c r="C470" s="135">
        <f t="shared" si="70"/>
        <v>5</v>
      </c>
      <c r="D470" s="135">
        <v>1</v>
      </c>
      <c r="E470" s="134">
        <f t="shared" si="66"/>
        <v>5</v>
      </c>
      <c r="F470" s="135" t="s">
        <v>156</v>
      </c>
      <c r="G470" s="135"/>
      <c r="H470" s="135" t="s">
        <v>631</v>
      </c>
      <c r="I470" s="135" t="s">
        <v>506</v>
      </c>
      <c r="J470" s="135">
        <v>548</v>
      </c>
      <c r="K470" s="135">
        <v>10.61</v>
      </c>
      <c r="L470" s="135">
        <v>0.21</v>
      </c>
      <c r="M470" s="133">
        <f t="shared" si="67"/>
        <v>53.05</v>
      </c>
      <c r="N470" s="133"/>
      <c r="O470" s="135" t="s">
        <v>437</v>
      </c>
    </row>
    <row r="471" spans="1:15" hidden="1">
      <c r="A471" s="135" t="s">
        <v>437</v>
      </c>
      <c r="B471" s="135" t="s">
        <v>610</v>
      </c>
      <c r="C471" s="135">
        <f t="shared" si="70"/>
        <v>5</v>
      </c>
      <c r="D471" s="135">
        <v>1</v>
      </c>
      <c r="E471" s="134">
        <f t="shared" si="66"/>
        <v>5</v>
      </c>
      <c r="F471" s="135" t="s">
        <v>156</v>
      </c>
      <c r="G471" s="135"/>
      <c r="H471" s="135" t="s">
        <v>631</v>
      </c>
      <c r="I471" s="135" t="s">
        <v>506</v>
      </c>
      <c r="J471" s="135">
        <v>788</v>
      </c>
      <c r="K471" s="135">
        <v>15.23</v>
      </c>
      <c r="L471" s="135">
        <v>0.3</v>
      </c>
      <c r="M471" s="133">
        <f t="shared" si="67"/>
        <v>76.150000000000006</v>
      </c>
      <c r="N471" s="133"/>
      <c r="O471" s="135" t="s">
        <v>437</v>
      </c>
    </row>
    <row r="472" spans="1:15">
      <c r="A472" s="135" t="s">
        <v>437</v>
      </c>
      <c r="B472" s="135" t="s">
        <v>611</v>
      </c>
      <c r="C472" s="135">
        <f t="shared" si="70"/>
        <v>5</v>
      </c>
      <c r="D472" s="135">
        <v>2</v>
      </c>
      <c r="E472" s="134">
        <f t="shared" si="66"/>
        <v>10</v>
      </c>
      <c r="F472" s="135" t="s">
        <v>156</v>
      </c>
      <c r="G472" s="135"/>
      <c r="H472" s="135" t="s">
        <v>356</v>
      </c>
      <c r="I472" s="135" t="s">
        <v>612</v>
      </c>
      <c r="J472" s="135">
        <v>267</v>
      </c>
      <c r="K472" s="135">
        <v>2.06</v>
      </c>
      <c r="L472" s="135">
        <v>0.05</v>
      </c>
      <c r="M472" s="133">
        <f t="shared" si="67"/>
        <v>20.6</v>
      </c>
      <c r="N472" s="133"/>
      <c r="O472" s="135" t="s">
        <v>437</v>
      </c>
    </row>
    <row r="473" spans="1:15">
      <c r="A473" s="135" t="s">
        <v>437</v>
      </c>
      <c r="B473" s="135" t="s">
        <v>613</v>
      </c>
      <c r="C473" s="135">
        <f t="shared" si="70"/>
        <v>5</v>
      </c>
      <c r="D473" s="135">
        <v>2</v>
      </c>
      <c r="E473" s="134">
        <f t="shared" si="66"/>
        <v>10</v>
      </c>
      <c r="F473" s="135" t="s">
        <v>156</v>
      </c>
      <c r="G473" s="135"/>
      <c r="H473" s="135" t="s">
        <v>356</v>
      </c>
      <c r="I473" s="135" t="s">
        <v>612</v>
      </c>
      <c r="J473" s="135">
        <v>284</v>
      </c>
      <c r="K473" s="135">
        <v>2.19</v>
      </c>
      <c r="L473" s="135">
        <v>0.06</v>
      </c>
      <c r="M473" s="133">
        <f t="shared" si="67"/>
        <v>21.9</v>
      </c>
      <c r="N473" s="133"/>
      <c r="O473" s="135" t="s">
        <v>437</v>
      </c>
    </row>
    <row r="474" spans="1:15" hidden="1">
      <c r="A474" s="135" t="s">
        <v>437</v>
      </c>
      <c r="B474" s="135" t="s">
        <v>614</v>
      </c>
      <c r="C474" s="135">
        <f t="shared" si="70"/>
        <v>5</v>
      </c>
      <c r="D474" s="135">
        <v>1</v>
      </c>
      <c r="E474" s="134">
        <f t="shared" si="66"/>
        <v>5</v>
      </c>
      <c r="F474" s="135" t="s">
        <v>156</v>
      </c>
      <c r="G474" s="135"/>
      <c r="H474" s="135" t="s">
        <v>631</v>
      </c>
      <c r="I474" s="135" t="s">
        <v>379</v>
      </c>
      <c r="J474" s="135">
        <v>3675</v>
      </c>
      <c r="K474" s="135">
        <v>62.19</v>
      </c>
      <c r="L474" s="135">
        <v>1.66</v>
      </c>
      <c r="M474" s="133">
        <f t="shared" si="67"/>
        <v>310.95</v>
      </c>
      <c r="N474" s="133"/>
      <c r="O474" s="135" t="s">
        <v>437</v>
      </c>
    </row>
    <row r="475" spans="1:15" hidden="1">
      <c r="A475" s="133" t="s">
        <v>438</v>
      </c>
      <c r="B475" s="133" t="s">
        <v>149</v>
      </c>
      <c r="C475" s="134">
        <v>1</v>
      </c>
      <c r="D475" s="134"/>
      <c r="E475" s="134">
        <f t="shared" si="66"/>
        <v>0</v>
      </c>
      <c r="F475" s="133" t="s">
        <v>149</v>
      </c>
      <c r="G475" s="133" t="s">
        <v>380</v>
      </c>
      <c r="H475" s="133"/>
      <c r="I475" s="133" t="s">
        <v>149</v>
      </c>
      <c r="J475" s="133">
        <v>3677</v>
      </c>
      <c r="K475" s="134">
        <v>216.77</v>
      </c>
      <c r="L475" s="134">
        <v>4.82</v>
      </c>
      <c r="M475" s="133">
        <f t="shared" si="67"/>
        <v>0</v>
      </c>
      <c r="N475" s="133"/>
      <c r="O475" s="133" t="s">
        <v>438</v>
      </c>
    </row>
    <row r="476" spans="1:15">
      <c r="A476" s="135" t="s">
        <v>438</v>
      </c>
      <c r="B476" s="135" t="s">
        <v>605</v>
      </c>
      <c r="C476" s="135">
        <f t="shared" ref="C476:C484" si="71">C475</f>
        <v>1</v>
      </c>
      <c r="D476" s="135">
        <v>1</v>
      </c>
      <c r="E476" s="134">
        <f t="shared" si="66"/>
        <v>1</v>
      </c>
      <c r="F476" s="135" t="s">
        <v>156</v>
      </c>
      <c r="G476" s="135"/>
      <c r="H476" s="135" t="s">
        <v>356</v>
      </c>
      <c r="I476" s="135" t="s">
        <v>606</v>
      </c>
      <c r="J476" s="135">
        <v>196</v>
      </c>
      <c r="K476" s="135">
        <v>2.74</v>
      </c>
      <c r="L476" s="135">
        <v>0.08</v>
      </c>
      <c r="M476" s="133">
        <f t="shared" si="67"/>
        <v>2.74</v>
      </c>
      <c r="N476" s="133"/>
      <c r="O476" s="135" t="s">
        <v>438</v>
      </c>
    </row>
    <row r="477" spans="1:15">
      <c r="A477" s="135" t="s">
        <v>438</v>
      </c>
      <c r="B477" s="135" t="s">
        <v>615</v>
      </c>
      <c r="C477" s="135">
        <f t="shared" si="71"/>
        <v>1</v>
      </c>
      <c r="D477" s="135">
        <v>1</v>
      </c>
      <c r="E477" s="134">
        <f t="shared" si="66"/>
        <v>1</v>
      </c>
      <c r="F477" s="135" t="s">
        <v>156</v>
      </c>
      <c r="G477" s="135"/>
      <c r="H477" s="135" t="s">
        <v>356</v>
      </c>
      <c r="I477" s="135" t="s">
        <v>616</v>
      </c>
      <c r="J477" s="135">
        <v>200</v>
      </c>
      <c r="K477" s="135">
        <v>1.63</v>
      </c>
      <c r="L477" s="135">
        <v>0.06</v>
      </c>
      <c r="M477" s="133">
        <f t="shared" si="67"/>
        <v>1.63</v>
      </c>
      <c r="N477" s="133"/>
      <c r="O477" s="135" t="s">
        <v>438</v>
      </c>
    </row>
    <row r="478" spans="1:15" hidden="1">
      <c r="A478" s="135" t="s">
        <v>438</v>
      </c>
      <c r="B478" s="135" t="s">
        <v>607</v>
      </c>
      <c r="C478" s="135">
        <f t="shared" si="71"/>
        <v>1</v>
      </c>
      <c r="D478" s="135">
        <v>1</v>
      </c>
      <c r="E478" s="134">
        <f t="shared" si="66"/>
        <v>1</v>
      </c>
      <c r="F478" s="135" t="s">
        <v>156</v>
      </c>
      <c r="G478" s="135"/>
      <c r="H478" s="135" t="s">
        <v>631</v>
      </c>
      <c r="I478" s="135" t="s">
        <v>506</v>
      </c>
      <c r="J478" s="135">
        <v>2349</v>
      </c>
      <c r="K478" s="135">
        <v>45.18</v>
      </c>
      <c r="L478" s="135">
        <v>0.89</v>
      </c>
      <c r="M478" s="133">
        <f t="shared" si="67"/>
        <v>45.18</v>
      </c>
      <c r="N478" s="133"/>
      <c r="O478" s="135" t="s">
        <v>438</v>
      </c>
    </row>
    <row r="479" spans="1:15" hidden="1">
      <c r="A479" s="135" t="s">
        <v>438</v>
      </c>
      <c r="B479" s="135" t="s">
        <v>608</v>
      </c>
      <c r="C479" s="135">
        <f t="shared" si="71"/>
        <v>1</v>
      </c>
      <c r="D479" s="135">
        <v>1</v>
      </c>
      <c r="E479" s="134">
        <f t="shared" si="66"/>
        <v>1</v>
      </c>
      <c r="F479" s="135" t="s">
        <v>156</v>
      </c>
      <c r="G479" s="135"/>
      <c r="H479" s="135" t="s">
        <v>631</v>
      </c>
      <c r="I479" s="135" t="s">
        <v>506</v>
      </c>
      <c r="J479" s="135">
        <v>3675</v>
      </c>
      <c r="K479" s="135">
        <v>70.680000000000007</v>
      </c>
      <c r="L479" s="135">
        <v>1.39</v>
      </c>
      <c r="M479" s="133">
        <f t="shared" si="67"/>
        <v>70.680000000000007</v>
      </c>
      <c r="N479" s="133"/>
      <c r="O479" s="135" t="s">
        <v>438</v>
      </c>
    </row>
    <row r="480" spans="1:15" hidden="1">
      <c r="A480" s="135" t="s">
        <v>438</v>
      </c>
      <c r="B480" s="135" t="s">
        <v>609</v>
      </c>
      <c r="C480" s="135">
        <f t="shared" si="71"/>
        <v>1</v>
      </c>
      <c r="D480" s="135">
        <v>1</v>
      </c>
      <c r="E480" s="134">
        <f t="shared" si="66"/>
        <v>1</v>
      </c>
      <c r="F480" s="135" t="s">
        <v>156</v>
      </c>
      <c r="G480" s="135"/>
      <c r="H480" s="135" t="s">
        <v>631</v>
      </c>
      <c r="I480" s="135" t="s">
        <v>506</v>
      </c>
      <c r="J480" s="135">
        <v>548</v>
      </c>
      <c r="K480" s="135">
        <v>10.61</v>
      </c>
      <c r="L480" s="135">
        <v>0.21</v>
      </c>
      <c r="M480" s="133">
        <f t="shared" si="67"/>
        <v>10.61</v>
      </c>
      <c r="N480" s="133"/>
      <c r="O480" s="135" t="s">
        <v>438</v>
      </c>
    </row>
    <row r="481" spans="1:15" hidden="1">
      <c r="A481" s="135" t="s">
        <v>438</v>
      </c>
      <c r="B481" s="135" t="s">
        <v>610</v>
      </c>
      <c r="C481" s="135">
        <f t="shared" si="71"/>
        <v>1</v>
      </c>
      <c r="D481" s="135">
        <v>1</v>
      </c>
      <c r="E481" s="134">
        <f t="shared" si="66"/>
        <v>1</v>
      </c>
      <c r="F481" s="135" t="s">
        <v>156</v>
      </c>
      <c r="G481" s="135"/>
      <c r="H481" s="135" t="s">
        <v>631</v>
      </c>
      <c r="I481" s="135" t="s">
        <v>506</v>
      </c>
      <c r="J481" s="135">
        <v>788</v>
      </c>
      <c r="K481" s="135">
        <v>15.23</v>
      </c>
      <c r="L481" s="135">
        <v>0.3</v>
      </c>
      <c r="M481" s="133">
        <f t="shared" si="67"/>
        <v>15.23</v>
      </c>
      <c r="N481" s="133"/>
      <c r="O481" s="135" t="s">
        <v>438</v>
      </c>
    </row>
    <row r="482" spans="1:15">
      <c r="A482" s="135" t="s">
        <v>438</v>
      </c>
      <c r="B482" s="135" t="s">
        <v>611</v>
      </c>
      <c r="C482" s="135">
        <f t="shared" si="71"/>
        <v>1</v>
      </c>
      <c r="D482" s="135">
        <v>2</v>
      </c>
      <c r="E482" s="134">
        <f t="shared" si="66"/>
        <v>2</v>
      </c>
      <c r="F482" s="135" t="s">
        <v>156</v>
      </c>
      <c r="G482" s="135"/>
      <c r="H482" s="135" t="s">
        <v>356</v>
      </c>
      <c r="I482" s="135" t="s">
        <v>612</v>
      </c>
      <c r="J482" s="135">
        <v>267</v>
      </c>
      <c r="K482" s="135">
        <v>2.06</v>
      </c>
      <c r="L482" s="135">
        <v>0.05</v>
      </c>
      <c r="M482" s="133">
        <f t="shared" si="67"/>
        <v>4.12</v>
      </c>
      <c r="N482" s="133"/>
      <c r="O482" s="135" t="s">
        <v>438</v>
      </c>
    </row>
    <row r="483" spans="1:15">
      <c r="A483" s="135" t="s">
        <v>438</v>
      </c>
      <c r="B483" s="135" t="s">
        <v>613</v>
      </c>
      <c r="C483" s="135">
        <f t="shared" si="71"/>
        <v>1</v>
      </c>
      <c r="D483" s="135">
        <v>2</v>
      </c>
      <c r="E483" s="134">
        <f t="shared" si="66"/>
        <v>2</v>
      </c>
      <c r="F483" s="135" t="s">
        <v>156</v>
      </c>
      <c r="G483" s="135"/>
      <c r="H483" s="135" t="s">
        <v>356</v>
      </c>
      <c r="I483" s="135" t="s">
        <v>612</v>
      </c>
      <c r="J483" s="135">
        <v>284</v>
      </c>
      <c r="K483" s="135">
        <v>2.19</v>
      </c>
      <c r="L483" s="135">
        <v>0.06</v>
      </c>
      <c r="M483" s="133">
        <f t="shared" si="67"/>
        <v>4.38</v>
      </c>
      <c r="N483" s="133"/>
      <c r="O483" s="135" t="s">
        <v>438</v>
      </c>
    </row>
    <row r="484" spans="1:15" hidden="1">
      <c r="A484" s="135" t="s">
        <v>438</v>
      </c>
      <c r="B484" s="135" t="s">
        <v>614</v>
      </c>
      <c r="C484" s="135">
        <f t="shared" si="71"/>
        <v>1</v>
      </c>
      <c r="D484" s="135">
        <v>1</v>
      </c>
      <c r="E484" s="134">
        <f t="shared" si="66"/>
        <v>1</v>
      </c>
      <c r="F484" s="135" t="s">
        <v>156</v>
      </c>
      <c r="G484" s="135"/>
      <c r="H484" s="135" t="s">
        <v>631</v>
      </c>
      <c r="I484" s="135" t="s">
        <v>379</v>
      </c>
      <c r="J484" s="135">
        <v>3675</v>
      </c>
      <c r="K484" s="135">
        <v>62.19</v>
      </c>
      <c r="L484" s="135">
        <v>1.66</v>
      </c>
      <c r="M484" s="133">
        <f t="shared" si="67"/>
        <v>62.19</v>
      </c>
      <c r="N484" s="133"/>
      <c r="O484" s="135" t="s">
        <v>438</v>
      </c>
    </row>
    <row r="485" spans="1:15" hidden="1">
      <c r="A485" s="133" t="s">
        <v>439</v>
      </c>
      <c r="B485" s="133" t="s">
        <v>149</v>
      </c>
      <c r="C485" s="134">
        <v>1</v>
      </c>
      <c r="D485" s="134"/>
      <c r="E485" s="134">
        <f t="shared" si="66"/>
        <v>0</v>
      </c>
      <c r="F485" s="133" t="s">
        <v>149</v>
      </c>
      <c r="G485" s="133" t="s">
        <v>380</v>
      </c>
      <c r="H485" s="133"/>
      <c r="I485" s="133" t="s">
        <v>149</v>
      </c>
      <c r="J485" s="133">
        <v>6500</v>
      </c>
      <c r="K485" s="134">
        <v>258.33999999999997</v>
      </c>
      <c r="L485" s="134">
        <v>8.5</v>
      </c>
      <c r="M485" s="133">
        <f t="shared" si="67"/>
        <v>0</v>
      </c>
      <c r="N485" s="133"/>
      <c r="O485" s="133" t="s">
        <v>439</v>
      </c>
    </row>
    <row r="486" spans="1:15">
      <c r="A486" s="135" t="s">
        <v>439</v>
      </c>
      <c r="B486" s="135" t="s">
        <v>617</v>
      </c>
      <c r="C486" s="135">
        <f t="shared" ref="C486:C490" si="72">C485</f>
        <v>1</v>
      </c>
      <c r="D486" s="135">
        <v>4</v>
      </c>
      <c r="E486" s="134">
        <f t="shared" si="66"/>
        <v>4</v>
      </c>
      <c r="F486" s="135" t="s">
        <v>156</v>
      </c>
      <c r="G486" s="135"/>
      <c r="H486" s="135" t="s">
        <v>356</v>
      </c>
      <c r="I486" s="135" t="s">
        <v>266</v>
      </c>
      <c r="J486" s="135">
        <v>282</v>
      </c>
      <c r="K486" s="135">
        <v>1.41</v>
      </c>
      <c r="L486" s="135">
        <v>0.06</v>
      </c>
      <c r="M486" s="133">
        <f t="shared" si="67"/>
        <v>5.64</v>
      </c>
      <c r="N486" s="133"/>
      <c r="O486" s="135" t="s">
        <v>439</v>
      </c>
    </row>
    <row r="487" spans="1:15">
      <c r="A487" s="135" t="s">
        <v>439</v>
      </c>
      <c r="B487" s="135" t="s">
        <v>618</v>
      </c>
      <c r="C487" s="135">
        <f t="shared" si="72"/>
        <v>1</v>
      </c>
      <c r="D487" s="135">
        <v>1</v>
      </c>
      <c r="E487" s="134">
        <f t="shared" si="66"/>
        <v>1</v>
      </c>
      <c r="F487" s="135" t="s">
        <v>156</v>
      </c>
      <c r="G487" s="135"/>
      <c r="H487" s="135" t="s">
        <v>356</v>
      </c>
      <c r="I487" s="135" t="s">
        <v>514</v>
      </c>
      <c r="J487" s="135">
        <v>500</v>
      </c>
      <c r="K487" s="135">
        <v>8.24</v>
      </c>
      <c r="L487" s="135">
        <v>0.17</v>
      </c>
      <c r="M487" s="133">
        <f t="shared" si="67"/>
        <v>8.24</v>
      </c>
      <c r="N487" s="133"/>
      <c r="O487" s="135" t="s">
        <v>439</v>
      </c>
    </row>
    <row r="488" spans="1:15">
      <c r="A488" s="135" t="s">
        <v>439</v>
      </c>
      <c r="B488" s="135" t="s">
        <v>445</v>
      </c>
      <c r="C488" s="135">
        <f t="shared" si="72"/>
        <v>1</v>
      </c>
      <c r="D488" s="135">
        <v>4</v>
      </c>
      <c r="E488" s="134">
        <f t="shared" si="66"/>
        <v>4</v>
      </c>
      <c r="F488" s="135" t="s">
        <v>156</v>
      </c>
      <c r="G488" s="135"/>
      <c r="H488" s="135" t="s">
        <v>356</v>
      </c>
      <c r="I488" s="135" t="s">
        <v>446</v>
      </c>
      <c r="J488" s="135">
        <v>282</v>
      </c>
      <c r="K488" s="135">
        <v>3.03</v>
      </c>
      <c r="L488" s="135">
        <v>0.09</v>
      </c>
      <c r="M488" s="133">
        <f t="shared" si="67"/>
        <v>12.12</v>
      </c>
      <c r="N488" s="133"/>
      <c r="O488" s="135" t="s">
        <v>439</v>
      </c>
    </row>
    <row r="489" spans="1:15" hidden="1">
      <c r="A489" s="135" t="s">
        <v>439</v>
      </c>
      <c r="B489" s="135" t="s">
        <v>619</v>
      </c>
      <c r="C489" s="135">
        <f t="shared" si="72"/>
        <v>1</v>
      </c>
      <c r="D489" s="135">
        <v>1</v>
      </c>
      <c r="E489" s="134">
        <f t="shared" si="66"/>
        <v>1</v>
      </c>
      <c r="F489" s="135" t="s">
        <v>181</v>
      </c>
      <c r="G489" s="135"/>
      <c r="H489" s="135" t="s">
        <v>629</v>
      </c>
      <c r="I489" s="135" t="s">
        <v>368</v>
      </c>
      <c r="J489" s="135">
        <v>6500</v>
      </c>
      <c r="K489" s="135">
        <v>226</v>
      </c>
      <c r="L489" s="135">
        <v>7.54</v>
      </c>
      <c r="M489" s="133">
        <f t="shared" si="67"/>
        <v>226</v>
      </c>
      <c r="N489" s="133"/>
      <c r="O489" s="135" t="s">
        <v>439</v>
      </c>
    </row>
    <row r="490" spans="1:15">
      <c r="A490" s="135" t="s">
        <v>439</v>
      </c>
      <c r="B490" s="135" t="s">
        <v>620</v>
      </c>
      <c r="C490" s="135">
        <f t="shared" si="72"/>
        <v>1</v>
      </c>
      <c r="D490" s="135">
        <v>4</v>
      </c>
      <c r="E490" s="134">
        <f t="shared" si="66"/>
        <v>4</v>
      </c>
      <c r="F490" s="135" t="s">
        <v>156</v>
      </c>
      <c r="G490" s="135"/>
      <c r="H490" s="135" t="s">
        <v>356</v>
      </c>
      <c r="I490" s="135" t="s">
        <v>621</v>
      </c>
      <c r="J490" s="135">
        <v>282</v>
      </c>
      <c r="K490" s="135">
        <v>1.59</v>
      </c>
      <c r="L490" s="135">
        <v>0.05</v>
      </c>
      <c r="M490" s="133">
        <f t="shared" si="67"/>
        <v>6.36</v>
      </c>
      <c r="N490" s="133"/>
      <c r="O490" s="135" t="s">
        <v>439</v>
      </c>
    </row>
    <row r="491" spans="1:15" hidden="1">
      <c r="A491" s="133" t="s">
        <v>440</v>
      </c>
      <c r="B491" s="133" t="s">
        <v>149</v>
      </c>
      <c r="C491" s="134">
        <v>1</v>
      </c>
      <c r="D491" s="134"/>
      <c r="E491" s="134">
        <f t="shared" si="66"/>
        <v>0</v>
      </c>
      <c r="F491" s="133" t="s">
        <v>149</v>
      </c>
      <c r="G491" s="133" t="s">
        <v>380</v>
      </c>
      <c r="H491" s="133"/>
      <c r="I491" s="133" t="s">
        <v>149</v>
      </c>
      <c r="J491" s="133">
        <v>3677</v>
      </c>
      <c r="K491" s="134">
        <v>216.77</v>
      </c>
      <c r="L491" s="134">
        <v>4.82</v>
      </c>
      <c r="M491" s="133">
        <f t="shared" si="67"/>
        <v>0</v>
      </c>
      <c r="N491" s="133"/>
      <c r="O491" s="133" t="s">
        <v>440</v>
      </c>
    </row>
    <row r="492" spans="1:15">
      <c r="A492" s="135" t="s">
        <v>440</v>
      </c>
      <c r="B492" s="135" t="s">
        <v>605</v>
      </c>
      <c r="C492" s="135">
        <f t="shared" ref="C492:C500" si="73">C491</f>
        <v>1</v>
      </c>
      <c r="D492" s="135">
        <v>1</v>
      </c>
      <c r="E492" s="134">
        <f t="shared" si="66"/>
        <v>1</v>
      </c>
      <c r="F492" s="135" t="s">
        <v>156</v>
      </c>
      <c r="G492" s="135"/>
      <c r="H492" s="135" t="s">
        <v>356</v>
      </c>
      <c r="I492" s="135" t="s">
        <v>606</v>
      </c>
      <c r="J492" s="135">
        <v>196</v>
      </c>
      <c r="K492" s="135">
        <v>2.74</v>
      </c>
      <c r="L492" s="135">
        <v>0.08</v>
      </c>
      <c r="M492" s="133">
        <f t="shared" si="67"/>
        <v>2.74</v>
      </c>
      <c r="N492" s="133"/>
      <c r="O492" s="135" t="s">
        <v>440</v>
      </c>
    </row>
    <row r="493" spans="1:15">
      <c r="A493" s="135" t="s">
        <v>440</v>
      </c>
      <c r="B493" s="135" t="s">
        <v>615</v>
      </c>
      <c r="C493" s="135">
        <f t="shared" si="73"/>
        <v>1</v>
      </c>
      <c r="D493" s="135">
        <v>1</v>
      </c>
      <c r="E493" s="134">
        <f t="shared" si="66"/>
        <v>1</v>
      </c>
      <c r="F493" s="135" t="s">
        <v>156</v>
      </c>
      <c r="G493" s="135"/>
      <c r="H493" s="135" t="s">
        <v>356</v>
      </c>
      <c r="I493" s="135" t="s">
        <v>616</v>
      </c>
      <c r="J493" s="135">
        <v>200</v>
      </c>
      <c r="K493" s="135">
        <v>1.63</v>
      </c>
      <c r="L493" s="135">
        <v>0.06</v>
      </c>
      <c r="M493" s="133">
        <f t="shared" si="67"/>
        <v>1.63</v>
      </c>
      <c r="N493" s="133"/>
      <c r="O493" s="135" t="s">
        <v>440</v>
      </c>
    </row>
    <row r="494" spans="1:15" hidden="1">
      <c r="A494" s="135" t="s">
        <v>440</v>
      </c>
      <c r="B494" s="135" t="s">
        <v>607</v>
      </c>
      <c r="C494" s="135">
        <f t="shared" si="73"/>
        <v>1</v>
      </c>
      <c r="D494" s="135">
        <v>1</v>
      </c>
      <c r="E494" s="134">
        <f t="shared" si="66"/>
        <v>1</v>
      </c>
      <c r="F494" s="135" t="s">
        <v>156</v>
      </c>
      <c r="G494" s="135"/>
      <c r="H494" s="135" t="s">
        <v>631</v>
      </c>
      <c r="I494" s="135" t="s">
        <v>506</v>
      </c>
      <c r="J494" s="135">
        <v>2349</v>
      </c>
      <c r="K494" s="135">
        <v>45.18</v>
      </c>
      <c r="L494" s="135">
        <v>0.89</v>
      </c>
      <c r="M494" s="133">
        <f t="shared" si="67"/>
        <v>45.18</v>
      </c>
      <c r="N494" s="133"/>
      <c r="O494" s="135" t="s">
        <v>440</v>
      </c>
    </row>
    <row r="495" spans="1:15" hidden="1">
      <c r="A495" s="135" t="s">
        <v>440</v>
      </c>
      <c r="B495" s="135" t="s">
        <v>608</v>
      </c>
      <c r="C495" s="135">
        <f t="shared" si="73"/>
        <v>1</v>
      </c>
      <c r="D495" s="135">
        <v>1</v>
      </c>
      <c r="E495" s="134">
        <f t="shared" si="66"/>
        <v>1</v>
      </c>
      <c r="F495" s="135" t="s">
        <v>156</v>
      </c>
      <c r="G495" s="135"/>
      <c r="H495" s="135" t="s">
        <v>631</v>
      </c>
      <c r="I495" s="135" t="s">
        <v>506</v>
      </c>
      <c r="J495" s="135">
        <v>3675</v>
      </c>
      <c r="K495" s="135">
        <v>70.680000000000007</v>
      </c>
      <c r="L495" s="135">
        <v>1.39</v>
      </c>
      <c r="M495" s="133">
        <f t="shared" si="67"/>
        <v>70.680000000000007</v>
      </c>
      <c r="N495" s="133"/>
      <c r="O495" s="135" t="s">
        <v>440</v>
      </c>
    </row>
    <row r="496" spans="1:15" hidden="1">
      <c r="A496" s="135" t="s">
        <v>440</v>
      </c>
      <c r="B496" s="135" t="s">
        <v>609</v>
      </c>
      <c r="C496" s="135">
        <f t="shared" si="73"/>
        <v>1</v>
      </c>
      <c r="D496" s="135">
        <v>1</v>
      </c>
      <c r="E496" s="134">
        <f t="shared" si="66"/>
        <v>1</v>
      </c>
      <c r="F496" s="135" t="s">
        <v>156</v>
      </c>
      <c r="G496" s="135"/>
      <c r="H496" s="135" t="s">
        <v>631</v>
      </c>
      <c r="I496" s="135" t="s">
        <v>506</v>
      </c>
      <c r="J496" s="135">
        <v>548</v>
      </c>
      <c r="K496" s="135">
        <v>10.61</v>
      </c>
      <c r="L496" s="135">
        <v>0.21</v>
      </c>
      <c r="M496" s="133">
        <f t="shared" si="67"/>
        <v>10.61</v>
      </c>
      <c r="N496" s="133"/>
      <c r="O496" s="135" t="s">
        <v>440</v>
      </c>
    </row>
    <row r="497" spans="1:15" hidden="1">
      <c r="A497" s="135" t="s">
        <v>440</v>
      </c>
      <c r="B497" s="135" t="s">
        <v>610</v>
      </c>
      <c r="C497" s="135">
        <f t="shared" si="73"/>
        <v>1</v>
      </c>
      <c r="D497" s="135">
        <v>1</v>
      </c>
      <c r="E497" s="134">
        <f t="shared" si="66"/>
        <v>1</v>
      </c>
      <c r="F497" s="135" t="s">
        <v>156</v>
      </c>
      <c r="G497" s="135"/>
      <c r="H497" s="135" t="s">
        <v>631</v>
      </c>
      <c r="I497" s="135" t="s">
        <v>506</v>
      </c>
      <c r="J497" s="135">
        <v>788</v>
      </c>
      <c r="K497" s="135">
        <v>15.23</v>
      </c>
      <c r="L497" s="135">
        <v>0.3</v>
      </c>
      <c r="M497" s="133">
        <f t="shared" si="67"/>
        <v>15.23</v>
      </c>
      <c r="N497" s="133"/>
      <c r="O497" s="135" t="s">
        <v>440</v>
      </c>
    </row>
    <row r="498" spans="1:15">
      <c r="A498" s="135" t="s">
        <v>440</v>
      </c>
      <c r="B498" s="135" t="s">
        <v>611</v>
      </c>
      <c r="C498" s="135">
        <f t="shared" si="73"/>
        <v>1</v>
      </c>
      <c r="D498" s="135">
        <v>2</v>
      </c>
      <c r="E498" s="134">
        <f t="shared" si="66"/>
        <v>2</v>
      </c>
      <c r="F498" s="135" t="s">
        <v>156</v>
      </c>
      <c r="G498" s="135"/>
      <c r="H498" s="135" t="s">
        <v>356</v>
      </c>
      <c r="I498" s="135" t="s">
        <v>612</v>
      </c>
      <c r="J498" s="135">
        <v>267</v>
      </c>
      <c r="K498" s="135">
        <v>2.06</v>
      </c>
      <c r="L498" s="135">
        <v>0.05</v>
      </c>
      <c r="M498" s="133">
        <f t="shared" si="67"/>
        <v>4.12</v>
      </c>
      <c r="N498" s="133"/>
      <c r="O498" s="135" t="s">
        <v>440</v>
      </c>
    </row>
    <row r="499" spans="1:15">
      <c r="A499" s="135" t="s">
        <v>440</v>
      </c>
      <c r="B499" s="135" t="s">
        <v>613</v>
      </c>
      <c r="C499" s="135">
        <f t="shared" si="73"/>
        <v>1</v>
      </c>
      <c r="D499" s="135">
        <v>2</v>
      </c>
      <c r="E499" s="134">
        <f t="shared" si="66"/>
        <v>2</v>
      </c>
      <c r="F499" s="135" t="s">
        <v>156</v>
      </c>
      <c r="G499" s="135"/>
      <c r="H499" s="135" t="s">
        <v>356</v>
      </c>
      <c r="I499" s="135" t="s">
        <v>612</v>
      </c>
      <c r="J499" s="135">
        <v>284</v>
      </c>
      <c r="K499" s="135">
        <v>2.19</v>
      </c>
      <c r="L499" s="135">
        <v>0.06</v>
      </c>
      <c r="M499" s="133">
        <f t="shared" si="67"/>
        <v>4.38</v>
      </c>
      <c r="N499" s="133"/>
      <c r="O499" s="135" t="s">
        <v>440</v>
      </c>
    </row>
    <row r="500" spans="1:15" hidden="1">
      <c r="A500" s="135" t="s">
        <v>440</v>
      </c>
      <c r="B500" s="135" t="s">
        <v>614</v>
      </c>
      <c r="C500" s="135">
        <f t="shared" si="73"/>
        <v>1</v>
      </c>
      <c r="D500" s="135">
        <v>1</v>
      </c>
      <c r="E500" s="134">
        <f t="shared" si="66"/>
        <v>1</v>
      </c>
      <c r="F500" s="135" t="s">
        <v>156</v>
      </c>
      <c r="G500" s="135"/>
      <c r="H500" s="135" t="s">
        <v>631</v>
      </c>
      <c r="I500" s="135" t="s">
        <v>379</v>
      </c>
      <c r="J500" s="135">
        <v>3675</v>
      </c>
      <c r="K500" s="135">
        <v>62.19</v>
      </c>
      <c r="L500" s="135">
        <v>1.66</v>
      </c>
      <c r="M500" s="133">
        <f t="shared" si="67"/>
        <v>62.19</v>
      </c>
      <c r="N500" s="133"/>
      <c r="O500" s="135" t="s">
        <v>440</v>
      </c>
    </row>
    <row r="501" spans="1:15" hidden="1">
      <c r="A501" s="133" t="s">
        <v>441</v>
      </c>
      <c r="B501" s="133" t="s">
        <v>149</v>
      </c>
      <c r="C501" s="134">
        <v>1</v>
      </c>
      <c r="D501" s="134"/>
      <c r="E501" s="134">
        <f t="shared" si="66"/>
        <v>0</v>
      </c>
      <c r="F501" s="133" t="s">
        <v>149</v>
      </c>
      <c r="G501" s="133" t="s">
        <v>380</v>
      </c>
      <c r="H501" s="133"/>
      <c r="I501" s="133" t="s">
        <v>149</v>
      </c>
      <c r="J501" s="133">
        <v>6500</v>
      </c>
      <c r="K501" s="134">
        <v>254.55</v>
      </c>
      <c r="L501" s="134">
        <v>8.3800000000000008</v>
      </c>
      <c r="M501" s="133">
        <f t="shared" si="67"/>
        <v>0</v>
      </c>
      <c r="N501" s="133"/>
      <c r="O501" s="133" t="s">
        <v>441</v>
      </c>
    </row>
    <row r="502" spans="1:15">
      <c r="A502" s="135" t="s">
        <v>441</v>
      </c>
      <c r="B502" s="135" t="s">
        <v>622</v>
      </c>
      <c r="C502" s="135">
        <f t="shared" ref="C502:C507" si="74">C501</f>
        <v>1</v>
      </c>
      <c r="D502" s="135">
        <v>2</v>
      </c>
      <c r="E502" s="134">
        <f t="shared" si="66"/>
        <v>2</v>
      </c>
      <c r="F502" s="135" t="s">
        <v>156</v>
      </c>
      <c r="G502" s="135"/>
      <c r="H502" s="135" t="s">
        <v>356</v>
      </c>
      <c r="I502" s="135" t="s">
        <v>269</v>
      </c>
      <c r="J502" s="135">
        <v>282</v>
      </c>
      <c r="K502" s="135">
        <v>0.95</v>
      </c>
      <c r="L502" s="135">
        <v>0.04</v>
      </c>
      <c r="M502" s="133">
        <f t="shared" si="67"/>
        <v>1.9</v>
      </c>
      <c r="N502" s="133"/>
      <c r="O502" s="135" t="s">
        <v>441</v>
      </c>
    </row>
    <row r="503" spans="1:15">
      <c r="A503" s="135" t="s">
        <v>441</v>
      </c>
      <c r="B503" s="135" t="s">
        <v>617</v>
      </c>
      <c r="C503" s="135">
        <f t="shared" si="74"/>
        <v>1</v>
      </c>
      <c r="D503" s="135">
        <v>2</v>
      </c>
      <c r="E503" s="134">
        <f t="shared" si="66"/>
        <v>2</v>
      </c>
      <c r="F503" s="135" t="s">
        <v>156</v>
      </c>
      <c r="G503" s="135"/>
      <c r="H503" s="135" t="s">
        <v>356</v>
      </c>
      <c r="I503" s="135" t="s">
        <v>266</v>
      </c>
      <c r="J503" s="135">
        <v>282</v>
      </c>
      <c r="K503" s="135">
        <v>1.41</v>
      </c>
      <c r="L503" s="135">
        <v>0.06</v>
      </c>
      <c r="M503" s="133">
        <f t="shared" si="67"/>
        <v>2.82</v>
      </c>
      <c r="N503" s="133"/>
      <c r="O503" s="135" t="s">
        <v>441</v>
      </c>
    </row>
    <row r="504" spans="1:15">
      <c r="A504" s="135" t="s">
        <v>441</v>
      </c>
      <c r="B504" s="135" t="s">
        <v>618</v>
      </c>
      <c r="C504" s="135">
        <f t="shared" si="74"/>
        <v>1</v>
      </c>
      <c r="D504" s="135">
        <v>1</v>
      </c>
      <c r="E504" s="134">
        <f t="shared" si="66"/>
        <v>1</v>
      </c>
      <c r="F504" s="135" t="s">
        <v>156</v>
      </c>
      <c r="G504" s="135"/>
      <c r="H504" s="135" t="s">
        <v>356</v>
      </c>
      <c r="I504" s="135" t="s">
        <v>514</v>
      </c>
      <c r="J504" s="135">
        <v>500</v>
      </c>
      <c r="K504" s="135">
        <v>8.24</v>
      </c>
      <c r="L504" s="135">
        <v>0.17</v>
      </c>
      <c r="M504" s="133">
        <f t="shared" si="67"/>
        <v>8.24</v>
      </c>
      <c r="N504" s="133"/>
      <c r="O504" s="135" t="s">
        <v>441</v>
      </c>
    </row>
    <row r="505" spans="1:15">
      <c r="A505" s="135" t="s">
        <v>441</v>
      </c>
      <c r="B505" s="135" t="s">
        <v>445</v>
      </c>
      <c r="C505" s="135">
        <f t="shared" si="74"/>
        <v>1</v>
      </c>
      <c r="D505" s="135">
        <v>2</v>
      </c>
      <c r="E505" s="134">
        <f t="shared" si="66"/>
        <v>2</v>
      </c>
      <c r="F505" s="135" t="s">
        <v>156</v>
      </c>
      <c r="G505" s="135"/>
      <c r="H505" s="135" t="s">
        <v>356</v>
      </c>
      <c r="I505" s="135" t="s">
        <v>446</v>
      </c>
      <c r="J505" s="135">
        <v>282</v>
      </c>
      <c r="K505" s="135">
        <v>3.03</v>
      </c>
      <c r="L505" s="135">
        <v>0.09</v>
      </c>
      <c r="M505" s="133">
        <f t="shared" si="67"/>
        <v>6.06</v>
      </c>
      <c r="N505" s="133"/>
      <c r="O505" s="135" t="s">
        <v>441</v>
      </c>
    </row>
    <row r="506" spans="1:15" hidden="1">
      <c r="A506" s="135" t="s">
        <v>441</v>
      </c>
      <c r="B506" s="135" t="s">
        <v>619</v>
      </c>
      <c r="C506" s="135">
        <f t="shared" si="74"/>
        <v>1</v>
      </c>
      <c r="D506" s="135">
        <v>1</v>
      </c>
      <c r="E506" s="134">
        <f t="shared" si="66"/>
        <v>1</v>
      </c>
      <c r="F506" s="135" t="s">
        <v>181</v>
      </c>
      <c r="G506" s="135"/>
      <c r="H506" s="135" t="s">
        <v>629</v>
      </c>
      <c r="I506" s="135" t="s">
        <v>368</v>
      </c>
      <c r="J506" s="135">
        <v>6500</v>
      </c>
      <c r="K506" s="135">
        <v>226</v>
      </c>
      <c r="L506" s="135">
        <v>7.54</v>
      </c>
      <c r="M506" s="133">
        <f t="shared" si="67"/>
        <v>226</v>
      </c>
      <c r="N506" s="133"/>
      <c r="O506" s="135" t="s">
        <v>441</v>
      </c>
    </row>
    <row r="507" spans="1:15">
      <c r="A507" s="135" t="s">
        <v>441</v>
      </c>
      <c r="B507" s="135" t="s">
        <v>620</v>
      </c>
      <c r="C507" s="135">
        <f t="shared" si="74"/>
        <v>1</v>
      </c>
      <c r="D507" s="135">
        <v>6</v>
      </c>
      <c r="E507" s="134">
        <f t="shared" si="66"/>
        <v>6</v>
      </c>
      <c r="F507" s="135" t="s">
        <v>156</v>
      </c>
      <c r="G507" s="135"/>
      <c r="H507" s="135" t="s">
        <v>356</v>
      </c>
      <c r="I507" s="135" t="s">
        <v>621</v>
      </c>
      <c r="J507" s="135">
        <v>282</v>
      </c>
      <c r="K507" s="135">
        <v>1.59</v>
      </c>
      <c r="L507" s="135">
        <v>0.05</v>
      </c>
      <c r="M507" s="133">
        <f t="shared" si="67"/>
        <v>9.5400000000000009</v>
      </c>
      <c r="N507" s="133"/>
      <c r="O507" s="135" t="s">
        <v>441</v>
      </c>
    </row>
    <row r="508" spans="1:15" hidden="1">
      <c r="A508" s="133" t="s">
        <v>442</v>
      </c>
      <c r="B508" s="133" t="s">
        <v>149</v>
      </c>
      <c r="C508" s="134">
        <v>1</v>
      </c>
      <c r="D508" s="134"/>
      <c r="E508" s="134">
        <f t="shared" si="66"/>
        <v>0</v>
      </c>
      <c r="F508" s="133" t="s">
        <v>149</v>
      </c>
      <c r="G508" s="133" t="s">
        <v>380</v>
      </c>
      <c r="H508" s="133"/>
      <c r="I508" s="133" t="s">
        <v>149</v>
      </c>
      <c r="J508" s="133">
        <v>6500</v>
      </c>
      <c r="K508" s="134">
        <v>254.55</v>
      </c>
      <c r="L508" s="134">
        <v>8.3800000000000008</v>
      </c>
      <c r="M508" s="133">
        <f t="shared" si="67"/>
        <v>0</v>
      </c>
      <c r="N508" s="133"/>
      <c r="O508" s="133" t="s">
        <v>442</v>
      </c>
    </row>
    <row r="509" spans="1:15">
      <c r="A509" s="135" t="s">
        <v>442</v>
      </c>
      <c r="B509" s="135" t="s">
        <v>622</v>
      </c>
      <c r="C509" s="135">
        <f t="shared" ref="C509:C514" si="75">C508</f>
        <v>1</v>
      </c>
      <c r="D509" s="135">
        <v>2</v>
      </c>
      <c r="E509" s="134">
        <f t="shared" si="66"/>
        <v>2</v>
      </c>
      <c r="F509" s="135" t="s">
        <v>156</v>
      </c>
      <c r="G509" s="135"/>
      <c r="H509" s="135" t="s">
        <v>356</v>
      </c>
      <c r="I509" s="135" t="s">
        <v>269</v>
      </c>
      <c r="J509" s="135">
        <v>282</v>
      </c>
      <c r="K509" s="135">
        <v>0.95</v>
      </c>
      <c r="L509" s="135">
        <v>0.04</v>
      </c>
      <c r="M509" s="133">
        <f t="shared" si="67"/>
        <v>1.9</v>
      </c>
      <c r="N509" s="133"/>
      <c r="O509" s="135" t="s">
        <v>442</v>
      </c>
    </row>
    <row r="510" spans="1:15">
      <c r="A510" s="135" t="s">
        <v>442</v>
      </c>
      <c r="B510" s="135" t="s">
        <v>617</v>
      </c>
      <c r="C510" s="135">
        <f t="shared" si="75"/>
        <v>1</v>
      </c>
      <c r="D510" s="135">
        <v>2</v>
      </c>
      <c r="E510" s="134">
        <f t="shared" si="66"/>
        <v>2</v>
      </c>
      <c r="F510" s="135" t="s">
        <v>156</v>
      </c>
      <c r="G510" s="135"/>
      <c r="H510" s="135" t="s">
        <v>356</v>
      </c>
      <c r="I510" s="135" t="s">
        <v>266</v>
      </c>
      <c r="J510" s="135">
        <v>282</v>
      </c>
      <c r="K510" s="135">
        <v>1.41</v>
      </c>
      <c r="L510" s="135">
        <v>0.06</v>
      </c>
      <c r="M510" s="133">
        <f t="shared" si="67"/>
        <v>2.82</v>
      </c>
      <c r="N510" s="133"/>
      <c r="O510" s="135" t="s">
        <v>442</v>
      </c>
    </row>
    <row r="511" spans="1:15">
      <c r="A511" s="135" t="s">
        <v>442</v>
      </c>
      <c r="B511" s="135" t="s">
        <v>618</v>
      </c>
      <c r="C511" s="135">
        <f t="shared" si="75"/>
        <v>1</v>
      </c>
      <c r="D511" s="135">
        <v>1</v>
      </c>
      <c r="E511" s="134">
        <f t="shared" si="66"/>
        <v>1</v>
      </c>
      <c r="F511" s="135" t="s">
        <v>156</v>
      </c>
      <c r="G511" s="135"/>
      <c r="H511" s="135" t="s">
        <v>356</v>
      </c>
      <c r="I511" s="135" t="s">
        <v>514</v>
      </c>
      <c r="J511" s="135">
        <v>500</v>
      </c>
      <c r="K511" s="135">
        <v>8.24</v>
      </c>
      <c r="L511" s="135">
        <v>0.17</v>
      </c>
      <c r="M511" s="133">
        <f t="shared" si="67"/>
        <v>8.24</v>
      </c>
      <c r="N511" s="133"/>
      <c r="O511" s="135" t="s">
        <v>442</v>
      </c>
    </row>
    <row r="512" spans="1:15">
      <c r="A512" s="135" t="s">
        <v>442</v>
      </c>
      <c r="B512" s="135" t="s">
        <v>445</v>
      </c>
      <c r="C512" s="135">
        <f t="shared" si="75"/>
        <v>1</v>
      </c>
      <c r="D512" s="135">
        <v>2</v>
      </c>
      <c r="E512" s="134">
        <f t="shared" si="66"/>
        <v>2</v>
      </c>
      <c r="F512" s="135" t="s">
        <v>156</v>
      </c>
      <c r="G512" s="135"/>
      <c r="H512" s="135" t="s">
        <v>356</v>
      </c>
      <c r="I512" s="135" t="s">
        <v>446</v>
      </c>
      <c r="J512" s="135">
        <v>282</v>
      </c>
      <c r="K512" s="135">
        <v>3.03</v>
      </c>
      <c r="L512" s="135">
        <v>0.09</v>
      </c>
      <c r="M512" s="133">
        <f t="shared" si="67"/>
        <v>6.06</v>
      </c>
      <c r="N512" s="133"/>
      <c r="O512" s="135" t="s">
        <v>442</v>
      </c>
    </row>
    <row r="513" spans="1:15" hidden="1">
      <c r="A513" s="135" t="s">
        <v>442</v>
      </c>
      <c r="B513" s="135" t="s">
        <v>619</v>
      </c>
      <c r="C513" s="135">
        <f t="shared" si="75"/>
        <v>1</v>
      </c>
      <c r="D513" s="135">
        <v>1</v>
      </c>
      <c r="E513" s="134">
        <f t="shared" si="66"/>
        <v>1</v>
      </c>
      <c r="F513" s="135" t="s">
        <v>181</v>
      </c>
      <c r="G513" s="135"/>
      <c r="H513" s="135" t="s">
        <v>629</v>
      </c>
      <c r="I513" s="135" t="s">
        <v>368</v>
      </c>
      <c r="J513" s="135">
        <v>6500</v>
      </c>
      <c r="K513" s="135">
        <v>226</v>
      </c>
      <c r="L513" s="135">
        <v>7.54</v>
      </c>
      <c r="M513" s="133">
        <f t="shared" si="67"/>
        <v>226</v>
      </c>
      <c r="N513" s="133"/>
      <c r="O513" s="135" t="s">
        <v>442</v>
      </c>
    </row>
    <row r="514" spans="1:15">
      <c r="A514" s="135" t="s">
        <v>442</v>
      </c>
      <c r="B514" s="135" t="s">
        <v>620</v>
      </c>
      <c r="C514" s="135">
        <f t="shared" si="75"/>
        <v>1</v>
      </c>
      <c r="D514" s="135">
        <v>6</v>
      </c>
      <c r="E514" s="134">
        <f t="shared" si="66"/>
        <v>6</v>
      </c>
      <c r="F514" s="135" t="s">
        <v>156</v>
      </c>
      <c r="G514" s="135"/>
      <c r="H514" s="135" t="s">
        <v>356</v>
      </c>
      <c r="I514" s="135" t="s">
        <v>621</v>
      </c>
      <c r="J514" s="135">
        <v>282</v>
      </c>
      <c r="K514" s="135">
        <v>1.59</v>
      </c>
      <c r="L514" s="135">
        <v>0.05</v>
      </c>
      <c r="M514" s="133">
        <f t="shared" si="67"/>
        <v>9.5400000000000009</v>
      </c>
      <c r="N514" s="133"/>
      <c r="O514" s="135" t="s">
        <v>442</v>
      </c>
    </row>
    <row r="515" spans="1:15" hidden="1">
      <c r="A515" s="133" t="s">
        <v>443</v>
      </c>
      <c r="B515" s="133" t="s">
        <v>149</v>
      </c>
      <c r="C515" s="134">
        <v>2</v>
      </c>
      <c r="D515" s="134"/>
      <c r="E515" s="134">
        <f t="shared" si="66"/>
        <v>0</v>
      </c>
      <c r="F515" s="133" t="s">
        <v>149</v>
      </c>
      <c r="G515" s="133" t="s">
        <v>380</v>
      </c>
      <c r="H515" s="133"/>
      <c r="I515" s="133" t="s">
        <v>149</v>
      </c>
      <c r="J515" s="133">
        <v>6180</v>
      </c>
      <c r="K515" s="134">
        <v>234.83</v>
      </c>
      <c r="L515" s="134">
        <v>7.79</v>
      </c>
      <c r="M515" s="133">
        <f t="shared" si="67"/>
        <v>0</v>
      </c>
      <c r="N515" s="133"/>
      <c r="O515" s="133" t="s">
        <v>443</v>
      </c>
    </row>
    <row r="516" spans="1:15">
      <c r="A516" s="135" t="s">
        <v>443</v>
      </c>
      <c r="B516" s="135" t="s">
        <v>617</v>
      </c>
      <c r="C516" s="135">
        <f t="shared" ref="C516:C519" si="76">C515</f>
        <v>2</v>
      </c>
      <c r="D516" s="135">
        <v>4</v>
      </c>
      <c r="E516" s="134">
        <f t="shared" ref="E516:E519" si="77">C516*D516</f>
        <v>8</v>
      </c>
      <c r="F516" s="135" t="s">
        <v>156</v>
      </c>
      <c r="G516" s="135"/>
      <c r="H516" s="135" t="s">
        <v>356</v>
      </c>
      <c r="I516" s="135" t="s">
        <v>266</v>
      </c>
      <c r="J516" s="135">
        <v>282</v>
      </c>
      <c r="K516" s="135">
        <v>1.41</v>
      </c>
      <c r="L516" s="135">
        <v>0.06</v>
      </c>
      <c r="M516" s="133">
        <f t="shared" ref="M516:M519" si="78">E516*K516</f>
        <v>11.28</v>
      </c>
      <c r="N516" s="133"/>
      <c r="O516" s="135" t="s">
        <v>443</v>
      </c>
    </row>
    <row r="517" spans="1:15">
      <c r="A517" s="135" t="s">
        <v>443</v>
      </c>
      <c r="B517" s="135" t="s">
        <v>618</v>
      </c>
      <c r="C517" s="135">
        <f t="shared" si="76"/>
        <v>2</v>
      </c>
      <c r="D517" s="135">
        <v>1</v>
      </c>
      <c r="E517" s="134">
        <f t="shared" si="77"/>
        <v>2</v>
      </c>
      <c r="F517" s="135" t="s">
        <v>156</v>
      </c>
      <c r="G517" s="135"/>
      <c r="H517" s="135" t="s">
        <v>356</v>
      </c>
      <c r="I517" s="135" t="s">
        <v>514</v>
      </c>
      <c r="J517" s="135">
        <v>500</v>
      </c>
      <c r="K517" s="135">
        <v>8.24</v>
      </c>
      <c r="L517" s="135">
        <v>0.17</v>
      </c>
      <c r="M517" s="133">
        <f t="shared" si="78"/>
        <v>16.48</v>
      </c>
      <c r="N517" s="133"/>
      <c r="O517" s="135" t="s">
        <v>443</v>
      </c>
    </row>
    <row r="518" spans="1:15" hidden="1">
      <c r="A518" s="135" t="s">
        <v>443</v>
      </c>
      <c r="B518" s="135" t="s">
        <v>623</v>
      </c>
      <c r="C518" s="135">
        <f t="shared" si="76"/>
        <v>2</v>
      </c>
      <c r="D518" s="135">
        <v>1</v>
      </c>
      <c r="E518" s="134">
        <f t="shared" si="77"/>
        <v>2</v>
      </c>
      <c r="F518" s="135" t="s">
        <v>181</v>
      </c>
      <c r="G518" s="135"/>
      <c r="H518" s="135" t="s">
        <v>629</v>
      </c>
      <c r="I518" s="135" t="s">
        <v>368</v>
      </c>
      <c r="J518" s="135">
        <v>6180</v>
      </c>
      <c r="K518" s="135">
        <v>214.61</v>
      </c>
      <c r="L518" s="135">
        <v>7.17</v>
      </c>
      <c r="M518" s="133">
        <f t="shared" si="78"/>
        <v>429.22</v>
      </c>
      <c r="N518" s="133"/>
      <c r="O518" s="135" t="s">
        <v>443</v>
      </c>
    </row>
    <row r="519" spans="1:15">
      <c r="A519" s="135" t="s">
        <v>443</v>
      </c>
      <c r="B519" s="135" t="s">
        <v>620</v>
      </c>
      <c r="C519" s="135">
        <f t="shared" si="76"/>
        <v>2</v>
      </c>
      <c r="D519" s="135">
        <v>4</v>
      </c>
      <c r="E519" s="134">
        <f t="shared" si="77"/>
        <v>8</v>
      </c>
      <c r="F519" s="135" t="s">
        <v>156</v>
      </c>
      <c r="G519" s="135"/>
      <c r="H519" s="135" t="s">
        <v>356</v>
      </c>
      <c r="I519" s="135" t="s">
        <v>621</v>
      </c>
      <c r="J519" s="135">
        <v>282</v>
      </c>
      <c r="K519" s="135">
        <v>1.59</v>
      </c>
      <c r="L519" s="135">
        <v>0.05</v>
      </c>
      <c r="M519" s="133">
        <f t="shared" si="78"/>
        <v>12.72</v>
      </c>
      <c r="N519" s="133"/>
      <c r="O519" s="135" t="s">
        <v>443</v>
      </c>
    </row>
  </sheetData>
  <autoFilter ref="A2:P519" xr:uid="{00000000-0009-0000-0000-000003000000}">
    <filterColumn colId="7">
      <filters>
        <filter val="Details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7"/>
  <sheetViews>
    <sheetView workbookViewId="0">
      <selection activeCell="L17" sqref="L17"/>
    </sheetView>
  </sheetViews>
  <sheetFormatPr defaultRowHeight="15"/>
  <cols>
    <col min="1" max="1" width="15.42578125" bestFit="1" customWidth="1"/>
    <col min="2" max="2" width="10.28515625" customWidth="1"/>
    <col min="3" max="3" width="9.42578125" customWidth="1"/>
    <col min="4" max="4" width="10.28515625" customWidth="1"/>
    <col min="5" max="5" width="9.5703125" customWidth="1"/>
    <col min="6" max="7" width="10.28515625" customWidth="1"/>
    <col min="8" max="8" width="11.28515625" bestFit="1" customWidth="1"/>
    <col min="9" max="9" width="14" customWidth="1"/>
  </cols>
  <sheetData>
    <row r="1" spans="1:10">
      <c r="A1" s="136" t="s">
        <v>11</v>
      </c>
      <c r="B1" t="s">
        <v>356</v>
      </c>
    </row>
    <row r="2" spans="1:10">
      <c r="A2" t="s">
        <v>362</v>
      </c>
      <c r="B2" s="57">
        <f t="shared" ref="B2:G2" si="0">SUBTOTAL(9,B5:B86)</f>
        <v>141</v>
      </c>
      <c r="C2" s="57">
        <f t="shared" si="0"/>
        <v>46</v>
      </c>
      <c r="D2" s="57">
        <f t="shared" si="0"/>
        <v>160</v>
      </c>
      <c r="E2" s="57">
        <f t="shared" si="0"/>
        <v>96</v>
      </c>
      <c r="F2" s="57">
        <f t="shared" si="0"/>
        <v>89</v>
      </c>
      <c r="G2" s="57">
        <f t="shared" si="0"/>
        <v>1484</v>
      </c>
      <c r="H2" s="57">
        <f>SUBTOTAL(9,H5:H86)</f>
        <v>2016</v>
      </c>
    </row>
    <row r="3" spans="1:10">
      <c r="A3" s="136" t="s">
        <v>360</v>
      </c>
      <c r="B3" s="136" t="s">
        <v>361</v>
      </c>
    </row>
    <row r="4" spans="1:10">
      <c r="A4" s="143" t="s">
        <v>343</v>
      </c>
      <c r="B4" s="144" t="s">
        <v>54</v>
      </c>
      <c r="C4" s="144" t="s">
        <v>349</v>
      </c>
      <c r="D4" s="144" t="s">
        <v>55</v>
      </c>
      <c r="E4" s="144" t="s">
        <v>56</v>
      </c>
      <c r="F4" s="144" t="s">
        <v>51</v>
      </c>
      <c r="G4" s="144" t="s">
        <v>57</v>
      </c>
      <c r="H4" s="144" t="s">
        <v>344</v>
      </c>
      <c r="I4" s="147" t="s">
        <v>13</v>
      </c>
    </row>
    <row r="5" spans="1:10" ht="16.5" customHeight="1">
      <c r="A5" s="144" t="s">
        <v>249</v>
      </c>
      <c r="B5" s="145">
        <v>27</v>
      </c>
      <c r="C5" s="145"/>
      <c r="D5" s="145">
        <v>24</v>
      </c>
      <c r="E5" s="145">
        <v>13</v>
      </c>
      <c r="F5" s="145">
        <v>22</v>
      </c>
      <c r="G5" s="145"/>
      <c r="H5" s="146">
        <v>86</v>
      </c>
      <c r="I5" s="142" t="str">
        <f>VLOOKUP($A5,'2022.11.04_394_C19_ASS'!$B$3:$N$405,7,0)</f>
        <v>PL8*195</v>
      </c>
      <c r="J5" s="142" t="str">
        <f>VLOOKUP($A5,'2022.11.04_394_C19_ASS'!$B$3:$O$405,14,0)</f>
        <v>CA-52</v>
      </c>
    </row>
    <row r="6" spans="1:10" ht="16.5" customHeight="1">
      <c r="A6" s="144" t="s">
        <v>277</v>
      </c>
      <c r="B6" s="145"/>
      <c r="C6" s="145">
        <v>10</v>
      </c>
      <c r="D6" s="145"/>
      <c r="E6" s="145"/>
      <c r="F6" s="145"/>
      <c r="G6" s="145"/>
      <c r="H6" s="146">
        <v>10</v>
      </c>
      <c r="I6" s="142" t="str">
        <f>VLOOKUP($A6,'2022.11.04_394_C19_ASS'!$B$3:$N$405,7,0)</f>
        <v>PL8*125</v>
      </c>
      <c r="J6" s="142" t="str">
        <f>VLOOKUP($A6,'2022.11.04_394_C19_ASS'!$B$3:$O$405,14,0)</f>
        <v>CP-51</v>
      </c>
    </row>
    <row r="7" spans="1:10" ht="16.5" customHeight="1">
      <c r="A7" s="144" t="s">
        <v>251</v>
      </c>
      <c r="B7" s="145"/>
      <c r="C7" s="145"/>
      <c r="D7" s="145">
        <v>2</v>
      </c>
      <c r="E7" s="145">
        <v>2</v>
      </c>
      <c r="F7" s="145">
        <v>4</v>
      </c>
      <c r="G7" s="145"/>
      <c r="H7" s="146">
        <v>8</v>
      </c>
      <c r="I7" s="142" t="str">
        <f>VLOOKUP($A7,'2022.11.04_394_C19_ASS'!$B$3:$N$405,7,0)</f>
        <v>PL6*164</v>
      </c>
      <c r="J7" s="142" t="str">
        <f>VLOOKUP($A7,'2022.11.04_394_C19_ASS'!$B$3:$O$405,14,0)</f>
        <v>CA-52</v>
      </c>
    </row>
    <row r="8" spans="1:10" ht="16.5" customHeight="1">
      <c r="A8" s="144" t="s">
        <v>252</v>
      </c>
      <c r="B8" s="145">
        <v>12</v>
      </c>
      <c r="C8" s="145"/>
      <c r="D8" s="145">
        <v>4</v>
      </c>
      <c r="E8" s="145">
        <v>4</v>
      </c>
      <c r="F8" s="145"/>
      <c r="G8" s="145"/>
      <c r="H8" s="146">
        <v>20</v>
      </c>
      <c r="I8" s="142" t="str">
        <f>VLOOKUP($A8,'2022.11.04_394_C19_ASS'!$B$3:$N$405,7,0)</f>
        <v>PL6*164</v>
      </c>
      <c r="J8" s="142" t="str">
        <f>VLOOKUP($A8,'2022.11.04_394_C19_ASS'!$B$3:$O$405,14,0)</f>
        <v>CA-52</v>
      </c>
    </row>
    <row r="9" spans="1:10" ht="16.5" customHeight="1">
      <c r="A9" s="144" t="s">
        <v>253</v>
      </c>
      <c r="B9" s="145">
        <v>6</v>
      </c>
      <c r="C9" s="145"/>
      <c r="D9" s="145">
        <v>3</v>
      </c>
      <c r="E9" s="145">
        <v>3</v>
      </c>
      <c r="F9" s="145"/>
      <c r="G9" s="145"/>
      <c r="H9" s="146">
        <v>12</v>
      </c>
      <c r="I9" s="142" t="str">
        <f>VLOOKUP($A9,'2022.11.04_394_C19_ASS'!$B$3:$N$405,7,0)</f>
        <v>PL6*164</v>
      </c>
      <c r="J9" s="142" t="str">
        <f>VLOOKUP($A9,'2022.11.04_394_C19_ASS'!$B$3:$O$405,14,0)</f>
        <v>CA-52</v>
      </c>
    </row>
    <row r="10" spans="1:10" ht="16.5" customHeight="1">
      <c r="A10" s="144" t="s">
        <v>177</v>
      </c>
      <c r="B10" s="145">
        <v>1</v>
      </c>
      <c r="C10" s="145"/>
      <c r="D10" s="145">
        <v>1</v>
      </c>
      <c r="E10" s="145"/>
      <c r="F10" s="145"/>
      <c r="G10" s="145"/>
      <c r="H10" s="146">
        <v>2</v>
      </c>
      <c r="I10" s="142" t="str">
        <f>VLOOKUP($A10,'2022.11.04_394_C19_ASS'!$B$3:$N$405,7,0)</f>
        <v>PL6*164</v>
      </c>
      <c r="J10" s="142" t="str">
        <f>VLOOKUP($A10,'2022.11.04_394_C19_ASS'!$B$3:$O$405,14,0)</f>
        <v>BE-51</v>
      </c>
    </row>
    <row r="11" spans="1:10" ht="16.5" customHeight="1">
      <c r="A11" s="144" t="s">
        <v>179</v>
      </c>
      <c r="B11" s="145">
        <v>1</v>
      </c>
      <c r="C11" s="145"/>
      <c r="D11" s="145"/>
      <c r="E11" s="145">
        <v>1</v>
      </c>
      <c r="F11" s="145"/>
      <c r="G11" s="145"/>
      <c r="H11" s="146">
        <v>2</v>
      </c>
      <c r="I11" s="142" t="str">
        <f>VLOOKUP($A11,'2022.11.04_394_C19_ASS'!$B$3:$N$405,7,0)</f>
        <v>PL6*164</v>
      </c>
      <c r="J11" s="142" t="str">
        <f>VLOOKUP($A11,'2022.11.04_394_C19_ASS'!$B$3:$O$405,14,0)</f>
        <v>BE-51</v>
      </c>
    </row>
    <row r="12" spans="1:10" ht="16.5" customHeight="1">
      <c r="A12" s="144" t="s">
        <v>186</v>
      </c>
      <c r="B12" s="145">
        <v>4</v>
      </c>
      <c r="C12" s="145"/>
      <c r="D12" s="145">
        <v>4</v>
      </c>
      <c r="E12" s="145">
        <v>2</v>
      </c>
      <c r="F12" s="145"/>
      <c r="G12" s="145"/>
      <c r="H12" s="146">
        <v>10</v>
      </c>
      <c r="I12" s="142" t="str">
        <f>VLOOKUP($A12,'2022.11.04_394_C19_ASS'!$B$3:$N$405,7,0)</f>
        <v>PL12*170</v>
      </c>
      <c r="J12" s="142" t="str">
        <f>VLOOKUP($A12,'2022.11.04_394_C19_ASS'!$B$3:$O$405,14,0)</f>
        <v>BE-55</v>
      </c>
    </row>
    <row r="13" spans="1:10" ht="16.5" customHeight="1">
      <c r="A13" s="144" t="s">
        <v>295</v>
      </c>
      <c r="B13" s="145"/>
      <c r="C13" s="145"/>
      <c r="D13" s="145"/>
      <c r="E13" s="145"/>
      <c r="F13" s="145"/>
      <c r="G13" s="145">
        <v>4</v>
      </c>
      <c r="H13" s="146">
        <v>4</v>
      </c>
      <c r="I13" s="142" t="str">
        <f>VLOOKUP($A13,'2022.11.04_394_C19_ASS'!$B$3:$N$405,7,0)</f>
        <v>PL12*120</v>
      </c>
      <c r="J13" s="142" t="str">
        <f>VLOOKUP($A13,'2022.11.04_394_C19_ASS'!$B$3:$O$405,14,0)</f>
        <v>ST-51</v>
      </c>
    </row>
    <row r="14" spans="1:10" ht="16.5" customHeight="1">
      <c r="A14" s="144" t="s">
        <v>197</v>
      </c>
      <c r="B14" s="145"/>
      <c r="C14" s="145"/>
      <c r="D14" s="145"/>
      <c r="E14" s="145"/>
      <c r="F14" s="145"/>
      <c r="G14" s="145">
        <v>1</v>
      </c>
      <c r="H14" s="146">
        <v>1</v>
      </c>
      <c r="I14" s="142" t="str">
        <f>VLOOKUP($A14,'2022.11.04_394_C19_ASS'!$B$3:$N$405,7,0)</f>
        <v>PL12*150</v>
      </c>
      <c r="J14" s="142" t="str">
        <f>VLOOKUP($A14,'2022.11.04_394_C19_ASS'!$B$3:$O$405,14,0)</f>
        <v>BE-518</v>
      </c>
    </row>
    <row r="15" spans="1:10" ht="16.5" customHeight="1">
      <c r="A15" s="144" t="s">
        <v>211</v>
      </c>
      <c r="B15" s="145"/>
      <c r="C15" s="145"/>
      <c r="D15" s="145"/>
      <c r="E15" s="145"/>
      <c r="F15" s="145"/>
      <c r="G15" s="145">
        <v>1</v>
      </c>
      <c r="H15" s="146">
        <v>1</v>
      </c>
      <c r="I15" s="142" t="str">
        <f>VLOOKUP($A15,'2022.11.04_394_C19_ASS'!$B$3:$N$405,7,0)</f>
        <v>PLT6*75</v>
      </c>
      <c r="J15" s="142" t="str">
        <f>VLOOKUP($A15,'2022.11.04_394_C19_ASS'!$B$3:$O$405,14,0)</f>
        <v>BE-519</v>
      </c>
    </row>
    <row r="16" spans="1:10" ht="16.5" customHeight="1">
      <c r="A16" s="144" t="s">
        <v>212</v>
      </c>
      <c r="B16" s="145"/>
      <c r="C16" s="145"/>
      <c r="D16" s="145"/>
      <c r="E16" s="145"/>
      <c r="F16" s="145"/>
      <c r="G16" s="145">
        <v>1</v>
      </c>
      <c r="H16" s="146">
        <v>1</v>
      </c>
      <c r="I16" s="142" t="str">
        <f>VLOOKUP($A16,'2022.11.04_394_C19_ASS'!$B$3:$N$405,7,0)</f>
        <v>PLT6*75</v>
      </c>
      <c r="J16" s="142" t="str">
        <f>VLOOKUP($A16,'2022.11.04_394_C19_ASS'!$B$3:$O$405,14,0)</f>
        <v>BE-519</v>
      </c>
    </row>
    <row r="17" spans="1:10" ht="16.5" customHeight="1">
      <c r="A17" s="144" t="s">
        <v>265</v>
      </c>
      <c r="B17" s="145"/>
      <c r="C17" s="145"/>
      <c r="D17" s="145">
        <v>6</v>
      </c>
      <c r="E17" s="145">
        <v>1</v>
      </c>
      <c r="F17" s="145">
        <v>3</v>
      </c>
      <c r="G17" s="145"/>
      <c r="H17" s="146">
        <v>10</v>
      </c>
      <c r="I17" s="142" t="str">
        <f>VLOOKUP($A17,'2022.11.04_394_C19_ASS'!$B$3:$N$405,7,0)</f>
        <v>PL6*152</v>
      </c>
      <c r="J17" s="142" t="str">
        <f>VLOOKUP($A17,'2022.11.04_394_C19_ASS'!$B$3:$O$405,14,0)</f>
        <v>CA-57</v>
      </c>
    </row>
    <row r="18" spans="1:10" ht="16.5" customHeight="1">
      <c r="A18" s="144" t="s">
        <v>254</v>
      </c>
      <c r="B18" s="145"/>
      <c r="C18" s="145"/>
      <c r="D18" s="145">
        <v>2</v>
      </c>
      <c r="E18" s="145">
        <v>1</v>
      </c>
      <c r="F18" s="145">
        <v>2</v>
      </c>
      <c r="G18" s="145"/>
      <c r="H18" s="146">
        <v>5</v>
      </c>
      <c r="I18" s="142" t="str">
        <f>VLOOKUP($A18,'2022.11.04_394_C19_ASS'!$B$3:$N$405,7,0)</f>
        <v>PL12*201</v>
      </c>
      <c r="J18" s="142" t="str">
        <f>VLOOKUP($A18,'2022.11.04_394_C19_ASS'!$B$3:$O$405,14,0)</f>
        <v>CA-52</v>
      </c>
    </row>
    <row r="19" spans="1:10" ht="16.5" customHeight="1">
      <c r="A19" s="144" t="s">
        <v>280</v>
      </c>
      <c r="B19" s="145"/>
      <c r="C19" s="145">
        <v>5</v>
      </c>
      <c r="D19" s="145"/>
      <c r="E19" s="145"/>
      <c r="F19" s="145"/>
      <c r="G19" s="145"/>
      <c r="H19" s="146">
        <v>5</v>
      </c>
      <c r="I19" s="142" t="str">
        <f>VLOOKUP($A19,'2022.11.04_394_C19_ASS'!$B$3:$N$405,7,0)</f>
        <v>PL12*230</v>
      </c>
      <c r="J19" s="142" t="str">
        <f>VLOOKUP($A19,'2022.11.04_394_C19_ASS'!$B$3:$O$405,14,0)</f>
        <v>CP-52</v>
      </c>
    </row>
    <row r="20" spans="1:10" ht="16.5" customHeight="1">
      <c r="A20" s="144" t="s">
        <v>288</v>
      </c>
      <c r="B20" s="145"/>
      <c r="C20" s="145"/>
      <c r="D20" s="145">
        <v>10</v>
      </c>
      <c r="E20" s="145">
        <v>10</v>
      </c>
      <c r="F20" s="145"/>
      <c r="G20" s="145"/>
      <c r="H20" s="146">
        <v>20</v>
      </c>
      <c r="I20" s="142" t="str">
        <f>VLOOKUP($A20,'2022.11.04_394_C19_ASS'!$B$3:$N$405,7,0)</f>
        <v>PL12*100</v>
      </c>
      <c r="J20" s="142" t="str">
        <f>VLOOKUP($A20,'2022.11.04_394_C19_ASS'!$B$3:$O$405,14,0)</f>
        <v>HP-51</v>
      </c>
    </row>
    <row r="21" spans="1:10" ht="16.5" customHeight="1">
      <c r="A21" s="144" t="s">
        <v>274</v>
      </c>
      <c r="B21" s="145">
        <v>8</v>
      </c>
      <c r="C21" s="145"/>
      <c r="D21" s="145"/>
      <c r="E21" s="145"/>
      <c r="F21" s="145">
        <v>2</v>
      </c>
      <c r="G21" s="145"/>
      <c r="H21" s="146">
        <v>10</v>
      </c>
      <c r="I21" s="142" t="str">
        <f>VLOOKUP($A21,'2022.11.04_394_C19_ASS'!$B$3:$N$405,7,0)</f>
        <v>PL6*151</v>
      </c>
      <c r="J21" s="142" t="str">
        <f>VLOOKUP($A21,'2022.11.04_394_C19_ASS'!$B$3:$O$405,14,0)</f>
        <v>CA-58</v>
      </c>
    </row>
    <row r="22" spans="1:10" ht="16.5" customHeight="1">
      <c r="A22" s="144" t="s">
        <v>285</v>
      </c>
      <c r="B22" s="145"/>
      <c r="C22" s="145">
        <v>2</v>
      </c>
      <c r="D22" s="145"/>
      <c r="E22" s="145"/>
      <c r="F22" s="145"/>
      <c r="G22" s="145"/>
      <c r="H22" s="146">
        <v>2</v>
      </c>
      <c r="I22" s="142" t="str">
        <f>VLOOKUP($A22,'2022.11.04_394_C19_ASS'!$B$3:$N$405,7,0)</f>
        <v>PL12*232</v>
      </c>
      <c r="J22" s="142" t="str">
        <f>VLOOKUP($A22,'2022.11.04_394_C19_ASS'!$B$3:$O$405,14,0)</f>
        <v>CP-54</v>
      </c>
    </row>
    <row r="23" spans="1:10" ht="16.5" customHeight="1">
      <c r="A23" s="144" t="s">
        <v>287</v>
      </c>
      <c r="B23" s="145"/>
      <c r="C23" s="145">
        <v>2</v>
      </c>
      <c r="D23" s="145"/>
      <c r="E23" s="145"/>
      <c r="F23" s="145"/>
      <c r="G23" s="145"/>
      <c r="H23" s="146">
        <v>2</v>
      </c>
      <c r="I23" s="142" t="str">
        <f>VLOOKUP($A23,'2022.11.04_394_C19_ASS'!$B$3:$N$405,7,0)</f>
        <v>PL14*200</v>
      </c>
      <c r="J23" s="142" t="str">
        <f>VLOOKUP($A23,'2022.11.04_394_C19_ASS'!$B$3:$O$405,14,0)</f>
        <v>CP-54</v>
      </c>
    </row>
    <row r="24" spans="1:10" ht="16.5" customHeight="1">
      <c r="A24" s="144" t="s">
        <v>213</v>
      </c>
      <c r="B24" s="145"/>
      <c r="C24" s="145"/>
      <c r="D24" s="145"/>
      <c r="E24" s="145"/>
      <c r="F24" s="145"/>
      <c r="G24" s="145">
        <v>1</v>
      </c>
      <c r="H24" s="146">
        <v>1</v>
      </c>
      <c r="I24" s="142" t="str">
        <f>VLOOKUP($A24,'2022.11.04_394_C19_ASS'!$B$3:$N$405,7,0)</f>
        <v>PL12*150</v>
      </c>
      <c r="J24" s="142" t="str">
        <f>VLOOKUP($A24,'2022.11.04_394_C19_ASS'!$B$3:$O$405,14,0)</f>
        <v>BE-519</v>
      </c>
    </row>
    <row r="25" spans="1:10" ht="16.5" customHeight="1">
      <c r="A25" s="144" t="s">
        <v>224</v>
      </c>
      <c r="B25" s="145"/>
      <c r="C25" s="145"/>
      <c r="D25" s="145"/>
      <c r="E25" s="145"/>
      <c r="F25" s="145">
        <v>2</v>
      </c>
      <c r="G25" s="145"/>
      <c r="H25" s="146">
        <v>2</v>
      </c>
      <c r="I25" s="142" t="str">
        <f>VLOOKUP($A25,'2022.11.04_394_C19_ASS'!$B$3:$N$405,7,0)</f>
        <v>PL12*170</v>
      </c>
      <c r="J25" s="142" t="str">
        <f>VLOOKUP($A25,'2022.11.04_394_C19_ASS'!$B$3:$O$405,14,0)</f>
        <v>BE-520</v>
      </c>
    </row>
    <row r="26" spans="1:10" ht="16.5" customHeight="1">
      <c r="A26" s="144" t="s">
        <v>263</v>
      </c>
      <c r="B26" s="145">
        <v>4</v>
      </c>
      <c r="C26" s="145"/>
      <c r="D26" s="145">
        <v>3</v>
      </c>
      <c r="E26" s="145">
        <v>1</v>
      </c>
      <c r="F26" s="145">
        <v>4</v>
      </c>
      <c r="G26" s="145"/>
      <c r="H26" s="146">
        <v>12</v>
      </c>
      <c r="I26" s="142" t="str">
        <f>VLOOKUP($A26,'2022.11.04_394_C19_ASS'!$B$3:$N$405,7,0)</f>
        <v>PL10*200</v>
      </c>
      <c r="J26" s="142" t="str">
        <f>VLOOKUP($A26,'2022.11.04_394_C19_ASS'!$B$3:$O$405,14,0)</f>
        <v>CA-57</v>
      </c>
    </row>
    <row r="27" spans="1:10" ht="16.5" customHeight="1">
      <c r="A27" s="144" t="s">
        <v>214</v>
      </c>
      <c r="B27" s="145"/>
      <c r="C27" s="145"/>
      <c r="D27" s="145"/>
      <c r="E27" s="145"/>
      <c r="F27" s="145"/>
      <c r="G27" s="145">
        <v>35</v>
      </c>
      <c r="H27" s="146">
        <v>35</v>
      </c>
      <c r="I27" s="142" t="str">
        <f>VLOOKUP($A27,'2022.11.04_394_C19_ASS'!$B$3:$N$405,7,0)</f>
        <v>PLT6*75</v>
      </c>
      <c r="J27" s="142" t="str">
        <f>VLOOKUP($A27,'2022.11.04_394_C19_ASS'!$B$3:$O$405,14,0)</f>
        <v>BE-519</v>
      </c>
    </row>
    <row r="28" spans="1:10" ht="16.5" customHeight="1">
      <c r="A28" s="144" t="s">
        <v>225</v>
      </c>
      <c r="B28" s="145"/>
      <c r="C28" s="145"/>
      <c r="D28" s="145"/>
      <c r="E28" s="145"/>
      <c r="F28" s="145"/>
      <c r="G28" s="145">
        <v>2</v>
      </c>
      <c r="H28" s="146">
        <v>2</v>
      </c>
      <c r="I28" s="142" t="str">
        <f>VLOOKUP($A28,'2022.11.04_394_C19_ASS'!$B$3:$N$405,7,0)</f>
        <v>PLT6*75</v>
      </c>
      <c r="J28" s="142" t="str">
        <f>VLOOKUP($A28,'2022.11.04_394_C19_ASS'!$B$3:$O$405,14,0)</f>
        <v>BE-522</v>
      </c>
    </row>
    <row r="29" spans="1:10" ht="16.5" customHeight="1">
      <c r="A29" s="144" t="s">
        <v>188</v>
      </c>
      <c r="B29" s="145">
        <v>16</v>
      </c>
      <c r="C29" s="145"/>
      <c r="D29" s="145">
        <v>16</v>
      </c>
      <c r="E29" s="145">
        <v>6</v>
      </c>
      <c r="F29" s="145">
        <v>6</v>
      </c>
      <c r="G29" s="145"/>
      <c r="H29" s="146">
        <v>44</v>
      </c>
      <c r="I29" s="142" t="str">
        <f>VLOOKUP($A29,'2022.11.04_394_C19_ASS'!$B$3:$N$405,7,0)</f>
        <v>PL8*152</v>
      </c>
      <c r="J29" s="142" t="str">
        <f>VLOOKUP($A29,'2022.11.04_394_C19_ASS'!$B$3:$O$405,14,0)</f>
        <v>BE-55</v>
      </c>
    </row>
    <row r="30" spans="1:10" ht="16.5" customHeight="1">
      <c r="A30" s="144" t="s">
        <v>190</v>
      </c>
      <c r="B30" s="145">
        <v>8</v>
      </c>
      <c r="C30" s="145"/>
      <c r="D30" s="145">
        <v>8</v>
      </c>
      <c r="E30" s="145">
        <v>3</v>
      </c>
      <c r="F30" s="145">
        <v>3</v>
      </c>
      <c r="G30" s="145"/>
      <c r="H30" s="146">
        <v>22</v>
      </c>
      <c r="I30" s="142" t="str">
        <f>VLOOKUP($A30,'2022.11.04_394_C19_ASS'!$B$3:$N$405,7,0)</f>
        <v>PL8*152</v>
      </c>
      <c r="J30" s="142" t="str">
        <f>VLOOKUP($A30,'2022.11.04_394_C19_ASS'!$B$3:$O$405,14,0)</f>
        <v>BE-55</v>
      </c>
    </row>
    <row r="31" spans="1:10" ht="16.5" customHeight="1">
      <c r="A31" s="144" t="s">
        <v>282</v>
      </c>
      <c r="B31" s="145"/>
      <c r="C31" s="145">
        <v>8</v>
      </c>
      <c r="D31" s="145"/>
      <c r="E31" s="145"/>
      <c r="F31" s="145"/>
      <c r="G31" s="145"/>
      <c r="H31" s="146">
        <v>8</v>
      </c>
      <c r="I31" s="142" t="str">
        <f>VLOOKUP($A31,'2022.11.04_394_C19_ASS'!$B$3:$N$405,7,0)</f>
        <v>PL14*200</v>
      </c>
      <c r="J31" s="142" t="str">
        <f>VLOOKUP($A31,'2022.11.04_394_C19_ASS'!$B$3:$O$405,14,0)</f>
        <v>CP-52</v>
      </c>
    </row>
    <row r="32" spans="1:10" ht="16.5" customHeight="1">
      <c r="A32" s="144" t="s">
        <v>155</v>
      </c>
      <c r="B32" s="145"/>
      <c r="C32" s="145"/>
      <c r="D32" s="145"/>
      <c r="E32" s="145"/>
      <c r="F32" s="145"/>
      <c r="G32" s="145">
        <v>78</v>
      </c>
      <c r="H32" s="146">
        <v>78</v>
      </c>
      <c r="I32" s="142" t="str">
        <f>VLOOKUP($A32,'2022.11.04_394_C19_ASS'!$B$3:$N$405,7,0)</f>
        <v>PLT4*44</v>
      </c>
      <c r="J32" s="142" t="str">
        <f>VLOOKUP($A32,'2022.11.04_394_C19_ASS'!$B$3:$O$405,14,0)</f>
        <v>BA-51</v>
      </c>
    </row>
    <row r="33" spans="1:10" ht="16.5" customHeight="1">
      <c r="A33" s="144" t="s">
        <v>166</v>
      </c>
      <c r="B33" s="145"/>
      <c r="C33" s="145"/>
      <c r="D33" s="145"/>
      <c r="E33" s="145"/>
      <c r="F33" s="145"/>
      <c r="G33" s="145">
        <v>78</v>
      </c>
      <c r="H33" s="146">
        <v>78</v>
      </c>
      <c r="I33" s="142" t="str">
        <f>VLOOKUP($A33,'2022.11.04_394_C19_ASS'!$B$3:$N$405,7,0)</f>
        <v>PLT4*44</v>
      </c>
      <c r="J33" s="142" t="str">
        <f>VLOOKUP($A33,'2022.11.04_394_C19_ASS'!$B$3:$O$405,14,0)</f>
        <v>BA-53</v>
      </c>
    </row>
    <row r="34" spans="1:10" ht="16.5" customHeight="1">
      <c r="A34" s="144" t="s">
        <v>158</v>
      </c>
      <c r="B34" s="145"/>
      <c r="C34" s="145"/>
      <c r="D34" s="145"/>
      <c r="E34" s="145"/>
      <c r="F34" s="145"/>
      <c r="G34" s="145">
        <v>156</v>
      </c>
      <c r="H34" s="146">
        <v>156</v>
      </c>
      <c r="I34" s="142" t="str">
        <f>VLOOKUP($A34,'2022.11.04_394_C19_ASS'!$B$3:$N$405,7,0)</f>
        <v>PLT4*44</v>
      </c>
      <c r="J34" s="142" t="str">
        <f>VLOOKUP($A34,'2022.11.04_394_C19_ASS'!$B$3:$O$405,14,0)</f>
        <v>BA-51</v>
      </c>
    </row>
    <row r="35" spans="1:10" ht="16.5" customHeight="1">
      <c r="A35" s="144" t="s">
        <v>159</v>
      </c>
      <c r="B35" s="145"/>
      <c r="C35" s="145"/>
      <c r="D35" s="145"/>
      <c r="E35" s="145"/>
      <c r="F35" s="145"/>
      <c r="G35" s="145">
        <v>156</v>
      </c>
      <c r="H35" s="146">
        <v>156</v>
      </c>
      <c r="I35" s="142" t="str">
        <f>VLOOKUP($A35,'2022.11.04_394_C19_ASS'!$B$3:$N$405,7,0)</f>
        <v>PLT4*44</v>
      </c>
      <c r="J35" s="142" t="str">
        <f>VLOOKUP($A35,'2022.11.04_394_C19_ASS'!$B$3:$O$405,14,0)</f>
        <v>BA-51</v>
      </c>
    </row>
    <row r="36" spans="1:10" ht="16.5" customHeight="1">
      <c r="A36" s="144" t="s">
        <v>160</v>
      </c>
      <c r="B36" s="145"/>
      <c r="C36" s="145"/>
      <c r="D36" s="145"/>
      <c r="E36" s="145"/>
      <c r="F36" s="145"/>
      <c r="G36" s="145">
        <v>39</v>
      </c>
      <c r="H36" s="146">
        <v>39</v>
      </c>
      <c r="I36" s="142" t="str">
        <f>VLOOKUP($A36,'2022.11.04_394_C19_ASS'!$B$3:$N$405,7,0)</f>
        <v>PLT4*44</v>
      </c>
      <c r="J36" s="142" t="str">
        <f>VLOOKUP($A36,'2022.11.04_394_C19_ASS'!$B$3:$O$405,14,0)</f>
        <v>BA-51</v>
      </c>
    </row>
    <row r="37" spans="1:10" ht="16.5" customHeight="1">
      <c r="A37" s="144" t="s">
        <v>161</v>
      </c>
      <c r="B37" s="145"/>
      <c r="C37" s="145"/>
      <c r="D37" s="145"/>
      <c r="E37" s="145"/>
      <c r="F37" s="145"/>
      <c r="G37" s="145">
        <v>78</v>
      </c>
      <c r="H37" s="146">
        <v>78</v>
      </c>
      <c r="I37" s="142" t="str">
        <f>VLOOKUP($A37,'2022.11.04_394_C19_ASS'!$B$3:$N$405,7,0)</f>
        <v>PLT4*44</v>
      </c>
      <c r="J37" s="142" t="str">
        <f>VLOOKUP($A37,'2022.11.04_394_C19_ASS'!$B$3:$O$405,14,0)</f>
        <v>BA-51</v>
      </c>
    </row>
    <row r="38" spans="1:10" ht="16.5" customHeight="1">
      <c r="A38" s="144" t="s">
        <v>167</v>
      </c>
      <c r="B38" s="145"/>
      <c r="C38" s="145"/>
      <c r="D38" s="145"/>
      <c r="E38" s="145"/>
      <c r="F38" s="145"/>
      <c r="G38" s="145">
        <v>156</v>
      </c>
      <c r="H38" s="146">
        <v>156</v>
      </c>
      <c r="I38" s="142" t="str">
        <f>VLOOKUP($A38,'2022.11.04_394_C19_ASS'!$B$3:$N$405,7,0)</f>
        <v>PLT4*44</v>
      </c>
      <c r="J38" s="142" t="str">
        <f>VLOOKUP($A38,'2022.11.04_394_C19_ASS'!$B$3:$O$405,14,0)</f>
        <v>BA-53</v>
      </c>
    </row>
    <row r="39" spans="1:10" ht="16.5" customHeight="1">
      <c r="A39" s="144" t="s">
        <v>168</v>
      </c>
      <c r="B39" s="145"/>
      <c r="C39" s="145"/>
      <c r="D39" s="145"/>
      <c r="E39" s="145"/>
      <c r="F39" s="145"/>
      <c r="G39" s="145">
        <v>156</v>
      </c>
      <c r="H39" s="146">
        <v>156</v>
      </c>
      <c r="I39" s="142" t="str">
        <f>VLOOKUP($A39,'2022.11.04_394_C19_ASS'!$B$3:$N$405,7,0)</f>
        <v>PLT4*44</v>
      </c>
      <c r="J39" s="142" t="str">
        <f>VLOOKUP($A39,'2022.11.04_394_C19_ASS'!$B$3:$O$405,14,0)</f>
        <v>BA-53</v>
      </c>
    </row>
    <row r="40" spans="1:10" ht="16.5" customHeight="1">
      <c r="A40" s="144" t="s">
        <v>169</v>
      </c>
      <c r="B40" s="145"/>
      <c r="C40" s="145"/>
      <c r="D40" s="145"/>
      <c r="E40" s="145"/>
      <c r="F40" s="145"/>
      <c r="G40" s="145">
        <v>39</v>
      </c>
      <c r="H40" s="146">
        <v>39</v>
      </c>
      <c r="I40" s="142" t="str">
        <f>VLOOKUP($A40,'2022.11.04_394_C19_ASS'!$B$3:$N$405,7,0)</f>
        <v>PLT4*44</v>
      </c>
      <c r="J40" s="142" t="str">
        <f>VLOOKUP($A40,'2022.11.04_394_C19_ASS'!$B$3:$O$405,14,0)</f>
        <v>BA-53</v>
      </c>
    </row>
    <row r="41" spans="1:10" ht="16.5" customHeight="1">
      <c r="A41" s="144" t="s">
        <v>170</v>
      </c>
      <c r="B41" s="145"/>
      <c r="C41" s="145"/>
      <c r="D41" s="145"/>
      <c r="E41" s="145"/>
      <c r="F41" s="145"/>
      <c r="G41" s="145">
        <v>78</v>
      </c>
      <c r="H41" s="146">
        <v>78</v>
      </c>
      <c r="I41" s="142" t="str">
        <f>VLOOKUP($A41,'2022.11.04_394_C19_ASS'!$B$3:$N$405,7,0)</f>
        <v>PLT4*44</v>
      </c>
      <c r="J41" s="142" t="str">
        <f>VLOOKUP($A41,'2022.11.04_394_C19_ASS'!$B$3:$O$405,14,0)</f>
        <v>BA-53</v>
      </c>
    </row>
    <row r="42" spans="1:10" ht="16.5" customHeight="1">
      <c r="A42" s="144" t="s">
        <v>279</v>
      </c>
      <c r="B42" s="145"/>
      <c r="C42" s="145">
        <v>10</v>
      </c>
      <c r="D42" s="145"/>
      <c r="E42" s="145"/>
      <c r="F42" s="145"/>
      <c r="G42" s="145"/>
      <c r="H42" s="146">
        <v>10</v>
      </c>
      <c r="I42" s="142" t="str">
        <f>VLOOKUP($A42,'2022.11.04_394_C19_ASS'!$B$3:$N$405,7,0)</f>
        <v>PLT8*200</v>
      </c>
      <c r="J42" s="142" t="str">
        <f>VLOOKUP($A42,'2022.11.04_394_C19_ASS'!$B$3:$O$405,14,0)</f>
        <v>CP-51</v>
      </c>
    </row>
    <row r="43" spans="1:10" ht="16.5" customHeight="1">
      <c r="A43" s="144" t="s">
        <v>259</v>
      </c>
      <c r="B43" s="145"/>
      <c r="C43" s="145"/>
      <c r="D43" s="145"/>
      <c r="E43" s="145"/>
      <c r="F43" s="145">
        <v>2</v>
      </c>
      <c r="G43" s="145"/>
      <c r="H43" s="146">
        <v>2</v>
      </c>
      <c r="I43" s="142" t="str">
        <f>VLOOKUP($A43,'2022.11.04_394_C19_ASS'!$B$3:$N$405,7,0)</f>
        <v>PL6*164</v>
      </c>
      <c r="J43" s="142" t="str">
        <f>VLOOKUP($A43,'2022.11.04_394_C19_ASS'!$B$3:$O$405,14,0)</f>
        <v>CA-53</v>
      </c>
    </row>
    <row r="44" spans="1:10" ht="16.5" customHeight="1">
      <c r="A44" s="144" t="s">
        <v>260</v>
      </c>
      <c r="B44" s="145">
        <v>3</v>
      </c>
      <c r="C44" s="145"/>
      <c r="D44" s="145">
        <v>1</v>
      </c>
      <c r="E44" s="145">
        <v>1</v>
      </c>
      <c r="F44" s="145"/>
      <c r="G44" s="145"/>
      <c r="H44" s="146">
        <v>5</v>
      </c>
      <c r="I44" s="142" t="str">
        <f>VLOOKUP($A44,'2022.11.04_394_C19_ASS'!$B$3:$N$405,7,0)</f>
        <v>PL12*204</v>
      </c>
      <c r="J44" s="142" t="str">
        <f>VLOOKUP($A44,'2022.11.04_394_C19_ASS'!$B$3:$O$405,14,0)</f>
        <v>CA-56</v>
      </c>
    </row>
    <row r="45" spans="1:10" ht="16.5" customHeight="1">
      <c r="A45" s="144" t="s">
        <v>283</v>
      </c>
      <c r="B45" s="145"/>
      <c r="C45" s="145">
        <v>3</v>
      </c>
      <c r="D45" s="145"/>
      <c r="E45" s="145"/>
      <c r="F45" s="145"/>
      <c r="G45" s="145"/>
      <c r="H45" s="146">
        <v>3</v>
      </c>
      <c r="I45" s="142" t="str">
        <f>VLOOKUP($A45,'2022.11.04_394_C19_ASS'!$B$3:$N$405,7,0)</f>
        <v>PL12*169</v>
      </c>
      <c r="J45" s="142" t="str">
        <f>VLOOKUP($A45,'2022.11.04_394_C19_ASS'!$B$3:$O$405,14,0)</f>
        <v>CP-53</v>
      </c>
    </row>
    <row r="46" spans="1:10" ht="16.5" customHeight="1">
      <c r="A46" s="144" t="s">
        <v>228</v>
      </c>
      <c r="B46" s="145"/>
      <c r="C46" s="145"/>
      <c r="D46" s="145"/>
      <c r="E46" s="145"/>
      <c r="F46" s="145"/>
      <c r="G46" s="145">
        <v>2</v>
      </c>
      <c r="H46" s="146">
        <v>2</v>
      </c>
      <c r="I46" s="142" t="str">
        <f>VLOOKUP($A46,'2022.11.04_394_C19_ASS'!$B$3:$N$405,7,0)</f>
        <v>PL4*95</v>
      </c>
      <c r="J46" s="142" t="str">
        <f>VLOOKUP($A46,'2022.11.04_394_C19_ASS'!$B$3:$O$405,14,0)</f>
        <v>BE-522</v>
      </c>
    </row>
    <row r="47" spans="1:10" ht="16.5" customHeight="1">
      <c r="A47" s="144" t="s">
        <v>242</v>
      </c>
      <c r="B47" s="145"/>
      <c r="C47" s="145"/>
      <c r="D47" s="145"/>
      <c r="E47" s="145"/>
      <c r="F47" s="145"/>
      <c r="G47" s="145">
        <v>2</v>
      </c>
      <c r="H47" s="146">
        <v>2</v>
      </c>
      <c r="I47" s="142" t="str">
        <f>VLOOKUP($A47,'2022.11.04_394_C19_ASS'!$B$3:$N$405,7,0)</f>
        <v>PL4*95</v>
      </c>
      <c r="J47" s="142" t="str">
        <f>VLOOKUP($A47,'2022.11.04_394_C19_ASS'!$B$3:$O$405,14,0)</f>
        <v>BE-534</v>
      </c>
    </row>
    <row r="48" spans="1:10" ht="16.5" customHeight="1">
      <c r="A48" s="144" t="s">
        <v>220</v>
      </c>
      <c r="B48" s="145"/>
      <c r="C48" s="145"/>
      <c r="D48" s="145"/>
      <c r="E48" s="145"/>
      <c r="F48" s="145"/>
      <c r="G48" s="145">
        <v>36</v>
      </c>
      <c r="H48" s="146">
        <v>36</v>
      </c>
      <c r="I48" s="142" t="str">
        <f>VLOOKUP($A48,'2022.11.04_394_C19_ASS'!$B$3:$N$405,7,0)</f>
        <v>PL4*139</v>
      </c>
      <c r="J48" s="142" t="str">
        <f>VLOOKUP($A48,'2022.11.04_394_C19_ASS'!$B$3:$O$405,14,0)</f>
        <v>BE-519</v>
      </c>
    </row>
    <row r="49" spans="1:10" ht="16.5" customHeight="1">
      <c r="A49" s="144" t="s">
        <v>207</v>
      </c>
      <c r="B49" s="145"/>
      <c r="C49" s="145"/>
      <c r="D49" s="145"/>
      <c r="E49" s="145"/>
      <c r="F49" s="145"/>
      <c r="G49" s="145">
        <v>36</v>
      </c>
      <c r="H49" s="146">
        <v>36</v>
      </c>
      <c r="I49" s="142" t="str">
        <f>VLOOKUP($A49,'2022.11.04_394_C19_ASS'!$B$3:$N$405,7,0)</f>
        <v>PL4*143</v>
      </c>
      <c r="J49" s="142" t="str">
        <f>VLOOKUP($A49,'2022.11.04_394_C19_ASS'!$B$3:$O$405,14,0)</f>
        <v>BE-518</v>
      </c>
    </row>
    <row r="50" spans="1:10" ht="16.5" customHeight="1">
      <c r="A50" s="144" t="s">
        <v>209</v>
      </c>
      <c r="B50" s="145"/>
      <c r="C50" s="145"/>
      <c r="D50" s="145"/>
      <c r="E50" s="145"/>
      <c r="F50" s="145"/>
      <c r="G50" s="145">
        <v>1</v>
      </c>
      <c r="H50" s="146">
        <v>1</v>
      </c>
      <c r="I50" s="142" t="str">
        <f>VLOOKUP($A50,'2022.11.04_394_C19_ASS'!$B$3:$N$405,7,0)</f>
        <v>PL4*77</v>
      </c>
      <c r="J50" s="142" t="str">
        <f>VLOOKUP($A50,'2022.11.04_394_C19_ASS'!$B$3:$O$405,14,0)</f>
        <v>BE-518</v>
      </c>
    </row>
    <row r="51" spans="1:10" ht="16.5" customHeight="1">
      <c r="A51" s="144" t="s">
        <v>222</v>
      </c>
      <c r="B51" s="145"/>
      <c r="C51" s="145"/>
      <c r="D51" s="145"/>
      <c r="E51" s="145"/>
      <c r="F51" s="145"/>
      <c r="G51" s="145">
        <v>1</v>
      </c>
      <c r="H51" s="146">
        <v>1</v>
      </c>
      <c r="I51" s="142" t="str">
        <f>VLOOKUP($A51,'2022.11.04_394_C19_ASS'!$B$3:$N$405,7,0)</f>
        <v>PL4*77</v>
      </c>
      <c r="J51" s="142" t="str">
        <f>VLOOKUP($A51,'2022.11.04_394_C19_ASS'!$B$3:$O$405,14,0)</f>
        <v>BE-519</v>
      </c>
    </row>
    <row r="52" spans="1:10" ht="16.5" customHeight="1">
      <c r="A52" s="144" t="s">
        <v>299</v>
      </c>
      <c r="B52" s="145"/>
      <c r="C52" s="145"/>
      <c r="D52" s="145"/>
      <c r="E52" s="145"/>
      <c r="F52" s="145"/>
      <c r="G52" s="145">
        <v>50</v>
      </c>
      <c r="H52" s="146">
        <v>50</v>
      </c>
      <c r="I52" s="142" t="str">
        <f>VLOOKUP($A52,'2022.11.04_394_C19_ASS'!$B$3:$N$405,7,0)</f>
        <v>PL4*59</v>
      </c>
      <c r="J52" s="142" t="str">
        <f>VLOOKUP($A52,'2022.11.04_394_C19_ASS'!$B$3:$O$405,14,0)</f>
        <v>ST-51</v>
      </c>
    </row>
    <row r="53" spans="1:10" ht="16.5" customHeight="1">
      <c r="A53" s="144" t="s">
        <v>218</v>
      </c>
      <c r="B53" s="145"/>
      <c r="C53" s="145"/>
      <c r="D53" s="145"/>
      <c r="E53" s="145"/>
      <c r="F53" s="145"/>
      <c r="G53" s="145">
        <v>1</v>
      </c>
      <c r="H53" s="146">
        <v>1</v>
      </c>
      <c r="I53" s="142" t="str">
        <f>VLOOKUP($A53,'2022.11.04_394_C19_ASS'!$B$3:$N$405,7,0)</f>
        <v>PLT6*75</v>
      </c>
      <c r="J53" s="142" t="str">
        <f>VLOOKUP($A53,'2022.11.04_394_C19_ASS'!$B$3:$O$405,14,0)</f>
        <v>BE-519</v>
      </c>
    </row>
    <row r="54" spans="1:10" ht="16.5" customHeight="1">
      <c r="A54" s="144" t="s">
        <v>292</v>
      </c>
      <c r="B54" s="145"/>
      <c r="C54" s="145"/>
      <c r="D54" s="145">
        <v>20</v>
      </c>
      <c r="E54" s="145">
        <v>20</v>
      </c>
      <c r="F54" s="145"/>
      <c r="G54" s="145"/>
      <c r="H54" s="146">
        <v>40</v>
      </c>
      <c r="I54" s="142" t="str">
        <f>VLOOKUP($A54,'2022.11.04_394_C19_ASS'!$B$3:$N$405,7,0)</f>
        <v>PL6*68</v>
      </c>
      <c r="J54" s="142" t="str">
        <f>VLOOKUP($A54,'2022.11.04_394_C19_ASS'!$B$3:$O$405,14,0)</f>
        <v>HP-51</v>
      </c>
    </row>
    <row r="55" spans="1:10" ht="16.5" customHeight="1">
      <c r="A55" s="144" t="s">
        <v>162</v>
      </c>
      <c r="B55" s="145"/>
      <c r="C55" s="145"/>
      <c r="D55" s="145"/>
      <c r="E55" s="145"/>
      <c r="F55" s="145"/>
      <c r="G55" s="145">
        <v>1</v>
      </c>
      <c r="H55" s="146">
        <v>1</v>
      </c>
      <c r="I55" s="142" t="str">
        <f>VLOOKUP($A55,'2022.11.04_394_C19_ASS'!$B$3:$N$405,7,0)</f>
        <v>PLT6*75</v>
      </c>
      <c r="J55" s="142" t="str">
        <f>VLOOKUP($A55,'2022.11.04_394_C19_ASS'!$B$3:$O$405,14,0)</f>
        <v>BA-51</v>
      </c>
    </row>
    <row r="56" spans="1:10" ht="16.5" customHeight="1">
      <c r="A56" s="144" t="s">
        <v>183</v>
      </c>
      <c r="B56" s="145"/>
      <c r="C56" s="145"/>
      <c r="D56" s="145">
        <v>10</v>
      </c>
      <c r="E56" s="145">
        <v>4</v>
      </c>
      <c r="F56" s="145">
        <v>6</v>
      </c>
      <c r="G56" s="145"/>
      <c r="H56" s="146">
        <v>20</v>
      </c>
      <c r="I56" s="142" t="str">
        <f>VLOOKUP($A56,'2022.11.04_394_C19_ASS'!$B$3:$N$405,7,0)</f>
        <v>PL6*84</v>
      </c>
      <c r="J56" s="142" t="str">
        <f>VLOOKUP($A56,'2022.11.04_394_C19_ASS'!$B$3:$O$405,14,0)</f>
        <v>BE-52</v>
      </c>
    </row>
    <row r="57" spans="1:10" ht="16.5" customHeight="1">
      <c r="A57" s="144" t="s">
        <v>268</v>
      </c>
      <c r="B57" s="145"/>
      <c r="C57" s="145"/>
      <c r="D57" s="145"/>
      <c r="E57" s="145">
        <v>1</v>
      </c>
      <c r="F57" s="145">
        <v>3</v>
      </c>
      <c r="G57" s="145"/>
      <c r="H57" s="146">
        <v>4</v>
      </c>
      <c r="I57" s="142" t="str">
        <f>VLOOKUP($A57,'2022.11.04_394_C19_ASS'!$B$3:$N$405,7,0)</f>
        <v>PL6*72</v>
      </c>
      <c r="J57" s="142" t="str">
        <f>VLOOKUP($A57,'2022.11.04_394_C19_ASS'!$B$3:$O$405,14,0)</f>
        <v>CA-57</v>
      </c>
    </row>
    <row r="58" spans="1:10" ht="16.5" customHeight="1">
      <c r="A58" s="144" t="s">
        <v>202</v>
      </c>
      <c r="B58" s="145"/>
      <c r="C58" s="145"/>
      <c r="D58" s="145"/>
      <c r="E58" s="145"/>
      <c r="F58" s="145"/>
      <c r="G58" s="145">
        <v>1</v>
      </c>
      <c r="H58" s="146">
        <v>1</v>
      </c>
      <c r="I58" s="142" t="str">
        <f>VLOOKUP($A58,'2022.11.04_394_C19_ASS'!$B$3:$N$405,7,0)</f>
        <v>PLT6*75</v>
      </c>
      <c r="J58" s="142" t="str">
        <f>VLOOKUP($A58,'2022.11.04_394_C19_ASS'!$B$3:$O$405,14,0)</f>
        <v>BE-518</v>
      </c>
    </row>
    <row r="59" spans="1:10" ht="16.5" customHeight="1">
      <c r="A59" s="144" t="s">
        <v>203</v>
      </c>
      <c r="B59" s="145"/>
      <c r="C59" s="145"/>
      <c r="D59" s="145"/>
      <c r="E59" s="145"/>
      <c r="F59" s="145"/>
      <c r="G59" s="145">
        <v>1</v>
      </c>
      <c r="H59" s="146">
        <v>1</v>
      </c>
      <c r="I59" s="142" t="str">
        <f>VLOOKUP($A59,'2022.11.04_394_C19_ASS'!$B$3:$N$405,7,0)</f>
        <v>PLT6*75</v>
      </c>
      <c r="J59" s="142" t="str">
        <f>VLOOKUP($A59,'2022.11.04_394_C19_ASS'!$B$3:$O$405,14,0)</f>
        <v>BE-518</v>
      </c>
    </row>
    <row r="60" spans="1:10" ht="16.5" customHeight="1">
      <c r="A60" s="144" t="s">
        <v>191</v>
      </c>
      <c r="B60" s="145">
        <v>16</v>
      </c>
      <c r="C60" s="145"/>
      <c r="D60" s="145">
        <v>16</v>
      </c>
      <c r="E60" s="145">
        <v>8</v>
      </c>
      <c r="F60" s="145"/>
      <c r="G60" s="145"/>
      <c r="H60" s="146">
        <v>40</v>
      </c>
      <c r="I60" s="142" t="str">
        <f>VLOOKUP($A60,'2022.11.04_394_C19_ASS'!$B$3:$N$405,7,0)</f>
        <v>PL6*82</v>
      </c>
      <c r="J60" s="142" t="str">
        <f>VLOOKUP($A60,'2022.11.04_394_C19_ASS'!$B$3:$O$405,14,0)</f>
        <v>BE-55</v>
      </c>
    </row>
    <row r="61" spans="1:10" ht="16.5" customHeight="1">
      <c r="A61" s="144" t="s">
        <v>314</v>
      </c>
      <c r="B61" s="145"/>
      <c r="C61" s="145"/>
      <c r="D61" s="145"/>
      <c r="E61" s="145"/>
      <c r="F61" s="145"/>
      <c r="G61" s="145">
        <v>4</v>
      </c>
      <c r="H61" s="146">
        <v>4</v>
      </c>
      <c r="I61" s="142" t="str">
        <f>VLOOKUP($A61,'2022.11.04_394_C19_ASS'!$B$3:$N$405,7,0)</f>
        <v>PLT6*50</v>
      </c>
      <c r="J61" s="142" t="str">
        <f>VLOOKUP($A61,'2022.11.04_394_C19_ASS'!$B$3:$O$405,14,0)</f>
        <v>ST-55</v>
      </c>
    </row>
    <row r="62" spans="1:10" ht="16.5" customHeight="1">
      <c r="A62" s="144" t="s">
        <v>219</v>
      </c>
      <c r="B62" s="145"/>
      <c r="C62" s="145"/>
      <c r="D62" s="145"/>
      <c r="E62" s="145"/>
      <c r="F62" s="145"/>
      <c r="G62" s="145">
        <v>38</v>
      </c>
      <c r="H62" s="146">
        <v>38</v>
      </c>
      <c r="I62" s="142" t="str">
        <f>VLOOKUP($A62,'2022.11.04_394_C19_ASS'!$B$3:$N$405,7,0)</f>
        <v>PLT6*75</v>
      </c>
      <c r="J62" s="142" t="str">
        <f>VLOOKUP($A62,'2022.11.04_394_C19_ASS'!$B$3:$O$405,14,0)</f>
        <v>BE-519</v>
      </c>
    </row>
    <row r="63" spans="1:10" ht="16.5" customHeight="1">
      <c r="A63" s="144" t="s">
        <v>165</v>
      </c>
      <c r="B63" s="145"/>
      <c r="C63" s="145"/>
      <c r="D63" s="145"/>
      <c r="E63" s="145"/>
      <c r="F63" s="145"/>
      <c r="G63" s="145">
        <v>38</v>
      </c>
      <c r="H63" s="146">
        <v>38</v>
      </c>
      <c r="I63" s="142" t="str">
        <f>VLOOKUP($A63,'2022.11.04_394_C19_ASS'!$B$3:$N$405,7,0)</f>
        <v>PLT6*75</v>
      </c>
      <c r="J63" s="142" t="str">
        <f>VLOOKUP($A63,'2022.11.04_394_C19_ASS'!$B$3:$O$405,14,0)</f>
        <v>BA-52</v>
      </c>
    </row>
    <row r="64" spans="1:10" ht="16.5" customHeight="1">
      <c r="A64" s="144" t="s">
        <v>171</v>
      </c>
      <c r="B64" s="145"/>
      <c r="C64" s="145"/>
      <c r="D64" s="145"/>
      <c r="E64" s="145"/>
      <c r="F64" s="145"/>
      <c r="G64" s="145">
        <v>39</v>
      </c>
      <c r="H64" s="146">
        <v>39</v>
      </c>
      <c r="I64" s="142" t="str">
        <f>VLOOKUP($A64,'2022.11.04_394_C19_ASS'!$B$3:$N$405,7,0)</f>
        <v>PLT6*75</v>
      </c>
      <c r="J64" s="142" t="str">
        <f>VLOOKUP($A64,'2022.11.04_394_C19_ASS'!$B$3:$O$405,14,0)</f>
        <v>BA-53</v>
      </c>
    </row>
    <row r="65" spans="1:10" ht="16.5" customHeight="1">
      <c r="A65" s="144" t="s">
        <v>164</v>
      </c>
      <c r="B65" s="145"/>
      <c r="C65" s="145"/>
      <c r="D65" s="145"/>
      <c r="E65" s="145"/>
      <c r="F65" s="145"/>
      <c r="G65" s="145">
        <v>39</v>
      </c>
      <c r="H65" s="146">
        <v>39</v>
      </c>
      <c r="I65" s="142" t="str">
        <f>VLOOKUP($A65,'2022.11.04_394_C19_ASS'!$B$3:$N$405,7,0)</f>
        <v>PLT6*2468</v>
      </c>
      <c r="J65" s="142" t="str">
        <f>VLOOKUP($A65,'2022.11.04_394_C19_ASS'!$B$3:$O$405,14,0)</f>
        <v>BA-51</v>
      </c>
    </row>
    <row r="66" spans="1:10" ht="16.5" customHeight="1">
      <c r="A66" s="144" t="s">
        <v>173</v>
      </c>
      <c r="B66" s="145"/>
      <c r="C66" s="145">
        <v>2</v>
      </c>
      <c r="D66" s="145"/>
      <c r="E66" s="145"/>
      <c r="F66" s="145"/>
      <c r="G66" s="145"/>
      <c r="H66" s="146">
        <v>2</v>
      </c>
      <c r="I66" s="142" t="str">
        <f>VLOOKUP($A66,'2022.11.04_394_C19_ASS'!$B$3:$N$405,7,0)</f>
        <v>PLT6*2468</v>
      </c>
      <c r="J66" s="142" t="str">
        <f>VLOOKUP($A66,'2022.11.04_394_C19_ASS'!$B$3:$O$405,14,0)</f>
        <v>BA-54</v>
      </c>
    </row>
    <row r="67" spans="1:10" ht="16.5" customHeight="1">
      <c r="A67" s="144" t="s">
        <v>174</v>
      </c>
      <c r="B67" s="145"/>
      <c r="C67" s="145">
        <v>1</v>
      </c>
      <c r="D67" s="145"/>
      <c r="E67" s="145"/>
      <c r="F67" s="145"/>
      <c r="G67" s="145"/>
      <c r="H67" s="146">
        <v>1</v>
      </c>
      <c r="I67" s="142" t="str">
        <f>VLOOKUP($A67,'2022.11.04_394_C19_ASS'!$B$3:$N$405,7,0)</f>
        <v>PLT6*2702</v>
      </c>
      <c r="J67" s="142" t="str">
        <f>VLOOKUP($A67,'2022.11.04_394_C19_ASS'!$B$3:$O$405,14,0)</f>
        <v>BA-55</v>
      </c>
    </row>
    <row r="68" spans="1:10" ht="16.5" customHeight="1">
      <c r="A68" s="144" t="s">
        <v>323</v>
      </c>
      <c r="B68" s="145"/>
      <c r="C68" s="145"/>
      <c r="D68" s="145"/>
      <c r="E68" s="145"/>
      <c r="F68" s="145"/>
      <c r="G68" s="145">
        <v>2</v>
      </c>
      <c r="H68" s="146">
        <v>2</v>
      </c>
      <c r="I68" s="142" t="str">
        <f>VLOOKUP($A68,'2022.11.04_394_C19_ASS'!$B$3:$N$405,7,0)</f>
        <v>PLT6*50</v>
      </c>
      <c r="J68" s="142" t="str">
        <f>VLOOKUP($A68,'2022.11.04_394_C19_ASS'!$B$3:$O$405,14,0)</f>
        <v>ST-57</v>
      </c>
    </row>
    <row r="69" spans="1:10" ht="16.5" customHeight="1">
      <c r="A69" s="144" t="s">
        <v>297</v>
      </c>
      <c r="B69" s="145"/>
      <c r="C69" s="145"/>
      <c r="D69" s="145"/>
      <c r="E69" s="145"/>
      <c r="F69" s="145"/>
      <c r="G69" s="145">
        <v>4</v>
      </c>
      <c r="H69" s="146">
        <v>4</v>
      </c>
      <c r="I69" s="142" t="str">
        <f>VLOOKUP($A69,'2022.11.04_394_C19_ASS'!$B$3:$N$405,7,0)</f>
        <v>PLT6*50</v>
      </c>
      <c r="J69" s="142" t="str">
        <f>VLOOKUP($A69,'2022.11.04_394_C19_ASS'!$B$3:$O$405,14,0)</f>
        <v>ST-51</v>
      </c>
    </row>
    <row r="70" spans="1:10" ht="16.5" customHeight="1">
      <c r="A70" s="144" t="s">
        <v>330</v>
      </c>
      <c r="B70" s="145"/>
      <c r="C70" s="145"/>
      <c r="D70" s="145"/>
      <c r="E70" s="145"/>
      <c r="F70" s="145"/>
      <c r="G70" s="145">
        <v>2</v>
      </c>
      <c r="H70" s="146">
        <v>2</v>
      </c>
      <c r="I70" s="142" t="str">
        <f>VLOOKUP($A70,'2022.11.04_394_C19_ASS'!$B$3:$N$405,7,0)</f>
        <v>PLT6*50</v>
      </c>
      <c r="J70" s="142" t="str">
        <f>VLOOKUP($A70,'2022.11.04_394_C19_ASS'!$B$3:$O$405,14,0)</f>
        <v>ST-510</v>
      </c>
    </row>
    <row r="71" spans="1:10" ht="16.5" customHeight="1">
      <c r="A71" s="144" t="s">
        <v>332</v>
      </c>
      <c r="B71" s="145"/>
      <c r="C71" s="145"/>
      <c r="D71" s="145"/>
      <c r="E71" s="145"/>
      <c r="F71" s="145"/>
      <c r="G71" s="145">
        <v>2</v>
      </c>
      <c r="H71" s="146">
        <v>2</v>
      </c>
      <c r="I71" s="142" t="str">
        <f>VLOOKUP($A71,'2022.11.04_394_C19_ASS'!$B$3:$N$405,7,0)</f>
        <v>PLT6*50</v>
      </c>
      <c r="J71" s="142" t="str">
        <f>VLOOKUP($A71,'2022.11.04_394_C19_ASS'!$B$3:$O$405,14,0)</f>
        <v>ST-511</v>
      </c>
    </row>
    <row r="72" spans="1:10" ht="16.5" customHeight="1">
      <c r="A72" s="144" t="s">
        <v>204</v>
      </c>
      <c r="B72" s="145"/>
      <c r="C72" s="145"/>
      <c r="D72" s="145"/>
      <c r="E72" s="145"/>
      <c r="F72" s="145"/>
      <c r="G72" s="145">
        <v>1</v>
      </c>
      <c r="H72" s="146">
        <v>1</v>
      </c>
      <c r="I72" s="142" t="str">
        <f>VLOOKUP($A72,'2022.11.04_394_C19_ASS'!$B$3:$N$405,7,0)</f>
        <v>PLT6*75</v>
      </c>
      <c r="J72" s="142" t="str">
        <f>VLOOKUP($A72,'2022.11.04_394_C19_ASS'!$B$3:$O$405,14,0)</f>
        <v>BE-518</v>
      </c>
    </row>
    <row r="73" spans="1:10" ht="16.5" customHeight="1">
      <c r="A73" s="144" t="s">
        <v>334</v>
      </c>
      <c r="B73" s="145"/>
      <c r="C73" s="145"/>
      <c r="D73" s="145"/>
      <c r="E73" s="145"/>
      <c r="F73" s="145"/>
      <c r="G73" s="145">
        <v>2</v>
      </c>
      <c r="H73" s="146">
        <v>2</v>
      </c>
      <c r="I73" s="142" t="str">
        <f>VLOOKUP($A73,'2022.11.04_394_C19_ASS'!$B$3:$N$405,7,0)</f>
        <v>PLT6*50</v>
      </c>
      <c r="J73" s="142" t="str">
        <f>VLOOKUP($A73,'2022.11.04_394_C19_ASS'!$B$3:$O$405,14,0)</f>
        <v>ST-512</v>
      </c>
    </row>
    <row r="74" spans="1:10" ht="16.5" customHeight="1">
      <c r="A74" s="144" t="s">
        <v>172</v>
      </c>
      <c r="B74" s="145"/>
      <c r="C74" s="145"/>
      <c r="D74" s="145"/>
      <c r="E74" s="145"/>
      <c r="F74" s="145"/>
      <c r="G74" s="145">
        <v>39</v>
      </c>
      <c r="H74" s="146">
        <v>39</v>
      </c>
      <c r="I74" s="142" t="str">
        <f>VLOOKUP($A74,'2022.11.04_394_C19_ASS'!$B$3:$N$405,7,0)</f>
        <v>PLT6*2668</v>
      </c>
      <c r="J74" s="142" t="str">
        <f>VLOOKUP($A74,'2022.11.04_394_C19_ASS'!$B$3:$O$405,14,0)</f>
        <v>BA-53</v>
      </c>
    </row>
    <row r="75" spans="1:10" ht="16.5" customHeight="1">
      <c r="A75" s="144" t="s">
        <v>175</v>
      </c>
      <c r="B75" s="145"/>
      <c r="C75" s="145">
        <v>2</v>
      </c>
      <c r="D75" s="145"/>
      <c r="E75" s="145"/>
      <c r="F75" s="145"/>
      <c r="G75" s="145"/>
      <c r="H75" s="146">
        <v>2</v>
      </c>
      <c r="I75" s="142" t="str">
        <f>VLOOKUP($A75,'2022.11.04_394_C19_ASS'!$B$3:$N$405,7,0)</f>
        <v>PLT6*2668</v>
      </c>
      <c r="J75" s="142" t="str">
        <f>VLOOKUP($A75,'2022.11.04_394_C19_ASS'!$B$3:$O$405,14,0)</f>
        <v>BA-56</v>
      </c>
    </row>
    <row r="76" spans="1:10" ht="16.5" customHeight="1">
      <c r="A76" s="144" t="s">
        <v>176</v>
      </c>
      <c r="B76" s="145"/>
      <c r="C76" s="145">
        <v>1</v>
      </c>
      <c r="D76" s="145"/>
      <c r="E76" s="145"/>
      <c r="F76" s="145"/>
      <c r="G76" s="145"/>
      <c r="H76" s="146">
        <v>1</v>
      </c>
      <c r="I76" s="142" t="str">
        <f>VLOOKUP($A76,'2022.11.04_394_C19_ASS'!$B$3:$N$405,7,0)</f>
        <v>PLT6*2668</v>
      </c>
      <c r="J76" s="142" t="str">
        <f>VLOOKUP($A76,'2022.11.04_394_C19_ASS'!$B$3:$O$405,14,0)</f>
        <v>BA-57</v>
      </c>
    </row>
    <row r="77" spans="1:10" ht="16.5" customHeight="1">
      <c r="A77" s="144" t="s">
        <v>205</v>
      </c>
      <c r="B77" s="145"/>
      <c r="C77" s="145"/>
      <c r="D77" s="145"/>
      <c r="E77" s="145"/>
      <c r="F77" s="145"/>
      <c r="G77" s="145">
        <v>38</v>
      </c>
      <c r="H77" s="146">
        <v>38</v>
      </c>
      <c r="I77" s="142" t="str">
        <f>VLOOKUP($A77,'2022.11.04_394_C19_ASS'!$B$3:$N$405,7,0)</f>
        <v>PLT6*75</v>
      </c>
      <c r="J77" s="142" t="str">
        <f>VLOOKUP($A77,'2022.11.04_394_C19_ASS'!$B$3:$O$405,14,0)</f>
        <v>BE-518</v>
      </c>
    </row>
    <row r="78" spans="1:10" ht="16.5" customHeight="1">
      <c r="A78" s="144" t="s">
        <v>206</v>
      </c>
      <c r="B78" s="145"/>
      <c r="C78" s="145"/>
      <c r="D78" s="145"/>
      <c r="E78" s="145"/>
      <c r="F78" s="145"/>
      <c r="G78" s="145">
        <v>35</v>
      </c>
      <c r="H78" s="146">
        <v>35</v>
      </c>
      <c r="I78" s="142" t="str">
        <f>VLOOKUP($A78,'2022.11.04_394_C19_ASS'!$B$3:$N$405,7,0)</f>
        <v>PLT6*75</v>
      </c>
      <c r="J78" s="142" t="str">
        <f>VLOOKUP($A78,'2022.11.04_394_C19_ASS'!$B$3:$O$405,14,0)</f>
        <v>BE-518</v>
      </c>
    </row>
    <row r="79" spans="1:10" ht="16.5" customHeight="1">
      <c r="A79" s="144" t="s">
        <v>241</v>
      </c>
      <c r="B79" s="145"/>
      <c r="C79" s="145"/>
      <c r="D79" s="145"/>
      <c r="E79" s="145"/>
      <c r="F79" s="145"/>
      <c r="G79" s="145">
        <v>2</v>
      </c>
      <c r="H79" s="146">
        <v>2</v>
      </c>
      <c r="I79" s="142" t="str">
        <f>VLOOKUP($A79,'2022.11.04_394_C19_ASS'!$B$3:$N$405,7,0)</f>
        <v>PLT6*75</v>
      </c>
      <c r="J79" s="142" t="str">
        <f>VLOOKUP($A79,'2022.11.04_394_C19_ASS'!$B$3:$O$405,14,0)</f>
        <v>BE-534</v>
      </c>
    </row>
    <row r="80" spans="1:10" ht="16.5" customHeight="1">
      <c r="A80" s="144" t="s">
        <v>307</v>
      </c>
      <c r="B80" s="145"/>
      <c r="C80" s="145"/>
      <c r="D80" s="145"/>
      <c r="E80" s="145"/>
      <c r="F80" s="145"/>
      <c r="G80" s="145">
        <v>2</v>
      </c>
      <c r="H80" s="146">
        <v>2</v>
      </c>
      <c r="I80" s="142" t="str">
        <f>VLOOKUP($A80,'2022.11.04_394_C19_ASS'!$B$3:$N$405,7,0)</f>
        <v>PLT6*50</v>
      </c>
      <c r="J80" s="142" t="str">
        <f>VLOOKUP($A80,'2022.11.04_394_C19_ASS'!$B$3:$O$405,14,0)</f>
        <v>ST-53</v>
      </c>
    </row>
    <row r="81" spans="1:10" ht="16.5" customHeight="1">
      <c r="A81" s="144" t="s">
        <v>336</v>
      </c>
      <c r="B81" s="145"/>
      <c r="C81" s="145"/>
      <c r="D81" s="145"/>
      <c r="E81" s="145"/>
      <c r="F81" s="145"/>
      <c r="G81" s="145">
        <v>2</v>
      </c>
      <c r="H81" s="146">
        <v>2</v>
      </c>
      <c r="I81" s="142" t="str">
        <f>VLOOKUP($A81,'2022.11.04_394_C19_ASS'!$B$3:$N$405,7,0)</f>
        <v>PLT6*50</v>
      </c>
      <c r="J81" s="142" t="str">
        <f>VLOOKUP($A81,'2022.11.04_394_C19_ASS'!$B$3:$O$405,14,0)</f>
        <v>ST-513</v>
      </c>
    </row>
    <row r="82" spans="1:10" ht="16.5" customHeight="1">
      <c r="A82" s="144" t="s">
        <v>337</v>
      </c>
      <c r="B82" s="145"/>
      <c r="C82" s="145"/>
      <c r="D82" s="145"/>
      <c r="E82" s="145"/>
      <c r="F82" s="145"/>
      <c r="G82" s="145">
        <v>2</v>
      </c>
      <c r="H82" s="146">
        <v>2</v>
      </c>
      <c r="I82" s="142" t="str">
        <f>VLOOKUP($A82,'2022.11.04_394_C19_ASS'!$B$3:$N$405,7,0)</f>
        <v>PLT6*50</v>
      </c>
      <c r="J82" s="142" t="str">
        <f>VLOOKUP($A82,'2022.11.04_394_C19_ASS'!$B$3:$O$405,14,0)</f>
        <v>ST-514</v>
      </c>
    </row>
    <row r="83" spans="1:10" ht="16.5" customHeight="1">
      <c r="A83" s="144" t="s">
        <v>341</v>
      </c>
      <c r="B83" s="145"/>
      <c r="C83" s="145"/>
      <c r="D83" s="145"/>
      <c r="E83" s="145"/>
      <c r="F83" s="145"/>
      <c r="G83" s="145">
        <v>2</v>
      </c>
      <c r="H83" s="146">
        <v>2</v>
      </c>
      <c r="I83" s="142" t="str">
        <f>VLOOKUP($A83,'2022.11.04_394_C19_ASS'!$B$3:$N$405,7,0)</f>
        <v>PLT6*50</v>
      </c>
      <c r="J83" s="142" t="str">
        <f>VLOOKUP($A83,'2022.11.04_394_C19_ASS'!$B$3:$O$405,14,0)</f>
        <v>ST-516</v>
      </c>
    </row>
    <row r="84" spans="1:10" ht="16.5" customHeight="1">
      <c r="A84" s="144" t="s">
        <v>270</v>
      </c>
      <c r="B84" s="145">
        <v>4</v>
      </c>
      <c r="C84" s="145"/>
      <c r="D84" s="145">
        <v>3</v>
      </c>
      <c r="E84" s="145">
        <v>1</v>
      </c>
      <c r="F84" s="145">
        <v>4</v>
      </c>
      <c r="G84" s="145"/>
      <c r="H84" s="146">
        <v>12</v>
      </c>
      <c r="I84" s="142" t="str">
        <f>VLOOKUP($A84,'2022.11.04_394_C19_ASS'!$B$3:$N$405,7,0)</f>
        <v>PL6*75</v>
      </c>
      <c r="J84" s="142" t="str">
        <f>VLOOKUP($A84,'2022.11.04_394_C19_ASS'!$B$3:$O$405,14,0)</f>
        <v>CA-57</v>
      </c>
    </row>
    <row r="85" spans="1:10" ht="16.5" customHeight="1">
      <c r="A85" s="144" t="s">
        <v>272</v>
      </c>
      <c r="B85" s="145">
        <v>4</v>
      </c>
      <c r="C85" s="145"/>
      <c r="D85" s="145">
        <v>3</v>
      </c>
      <c r="E85" s="145">
        <v>1</v>
      </c>
      <c r="F85" s="145">
        <v>4</v>
      </c>
      <c r="G85" s="145"/>
      <c r="H85" s="146">
        <v>12</v>
      </c>
      <c r="I85" s="142" t="str">
        <f>VLOOKUP($A85,'2022.11.04_394_C19_ASS'!$B$3:$N$405,7,0)</f>
        <v>PL6*74</v>
      </c>
      <c r="J85" s="142" t="str">
        <f>VLOOKUP($A85,'2022.11.04_394_C19_ASS'!$B$3:$O$405,14,0)</f>
        <v>CA-57</v>
      </c>
    </row>
    <row r="86" spans="1:10" ht="16.5" customHeight="1">
      <c r="A86" s="144" t="s">
        <v>257</v>
      </c>
      <c r="B86" s="145">
        <v>27</v>
      </c>
      <c r="C86" s="145"/>
      <c r="D86" s="145">
        <v>24</v>
      </c>
      <c r="E86" s="145">
        <v>13</v>
      </c>
      <c r="F86" s="145">
        <v>22</v>
      </c>
      <c r="G86" s="145"/>
      <c r="H86" s="146">
        <v>86</v>
      </c>
      <c r="I86" s="142" t="str">
        <f>VLOOKUP($A86,'2022.11.04_394_C19_ASS'!$B$3:$N$405,7,0)</f>
        <v>PL8*50</v>
      </c>
      <c r="J86" s="142" t="str">
        <f>VLOOKUP($A86,'2022.11.04_394_C19_ASS'!$B$3:$O$405,14,0)</f>
        <v>CA-52</v>
      </c>
    </row>
    <row r="87" spans="1:10" ht="16.5" customHeight="1">
      <c r="A87" s="137" t="s">
        <v>344</v>
      </c>
      <c r="B87" s="138">
        <v>141</v>
      </c>
      <c r="C87" s="138">
        <v>46</v>
      </c>
      <c r="D87" s="138">
        <v>160</v>
      </c>
      <c r="E87" s="138">
        <v>96</v>
      </c>
      <c r="F87" s="138">
        <v>89</v>
      </c>
      <c r="G87" s="138">
        <v>1484</v>
      </c>
      <c r="H87" s="138">
        <v>2016</v>
      </c>
    </row>
  </sheetData>
  <printOptions horizontalCentered="1"/>
  <pageMargins left="0" right="0" top="0" bottom="0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05"/>
  <sheetViews>
    <sheetView showGridLines="0" workbookViewId="0">
      <selection activeCell="M2" sqref="M2"/>
    </sheetView>
  </sheetViews>
  <sheetFormatPr defaultRowHeight="15"/>
  <cols>
    <col min="1" max="1" width="12.5703125" style="132" customWidth="1"/>
    <col min="2" max="2" width="11.42578125" style="132" bestFit="1" customWidth="1"/>
    <col min="3" max="3" width="9" style="132" hidden="1" customWidth="1"/>
    <col min="4" max="4" width="10.28515625" style="132" hidden="1" customWidth="1"/>
    <col min="5" max="5" width="10.28515625" style="132" customWidth="1"/>
    <col min="6" max="6" width="16" style="132" bestFit="1" customWidth="1"/>
    <col min="7" max="7" width="13.42578125" style="132" bestFit="1" customWidth="1"/>
    <col min="8" max="8" width="21.85546875" style="132" customWidth="1"/>
    <col min="9" max="9" width="13.7109375" style="132" bestFit="1" customWidth="1"/>
    <col min="10" max="10" width="17" style="132" customWidth="1"/>
    <col min="11" max="11" width="15.140625" style="132" bestFit="1" customWidth="1"/>
    <col min="12" max="12" width="10.42578125" style="132" customWidth="1"/>
    <col min="13" max="14" width="9.5703125" style="132" customWidth="1"/>
    <col min="15" max="15" width="12.5703125" style="132" customWidth="1"/>
    <col min="16" max="16384" width="9.140625" style="132"/>
  </cols>
  <sheetData>
    <row r="1" spans="1:15">
      <c r="E1" s="132">
        <f>SUBTOTAL(9,E3:E405)</f>
        <v>2177</v>
      </c>
      <c r="K1" s="141">
        <f>SUBTOTAL(9,K3:K405)</f>
        <v>16321.719999999972</v>
      </c>
    </row>
    <row r="2" spans="1:15">
      <c r="A2" s="131" t="s">
        <v>44</v>
      </c>
      <c r="B2" s="131" t="s">
        <v>150</v>
      </c>
      <c r="C2" s="131" t="s">
        <v>352</v>
      </c>
      <c r="D2" s="131" t="s">
        <v>151</v>
      </c>
      <c r="E2" s="131" t="s">
        <v>353</v>
      </c>
      <c r="F2" s="131" t="s">
        <v>152</v>
      </c>
      <c r="G2" s="131" t="s">
        <v>14</v>
      </c>
      <c r="H2" s="131" t="s">
        <v>13</v>
      </c>
      <c r="I2" s="131" t="s">
        <v>153</v>
      </c>
      <c r="J2" s="131" t="s">
        <v>154</v>
      </c>
      <c r="K2" s="131" t="s">
        <v>351</v>
      </c>
      <c r="L2" s="131" t="s">
        <v>355</v>
      </c>
      <c r="M2" s="131" t="s">
        <v>37</v>
      </c>
      <c r="N2" s="131" t="s">
        <v>11</v>
      </c>
      <c r="O2" s="131" t="s">
        <v>44</v>
      </c>
    </row>
    <row r="3" spans="1:15">
      <c r="A3" s="133" t="s">
        <v>59</v>
      </c>
      <c r="B3" s="133" t="s">
        <v>149</v>
      </c>
      <c r="C3" s="134">
        <v>1</v>
      </c>
      <c r="D3" s="134"/>
      <c r="E3" s="134">
        <f>C3*D3</f>
        <v>0</v>
      </c>
      <c r="F3" s="133" t="s">
        <v>149</v>
      </c>
      <c r="G3" s="133" t="s">
        <v>134</v>
      </c>
      <c r="H3" s="133" t="s">
        <v>149</v>
      </c>
      <c r="I3" s="133">
        <v>303</v>
      </c>
      <c r="J3" s="134">
        <v>48.55</v>
      </c>
      <c r="K3" s="134">
        <f>E3*J3</f>
        <v>0</v>
      </c>
      <c r="L3" s="133" t="str">
        <f>VLOOKUP($A3,BOM!$B$8:$N$81,11,0)</f>
        <v>RAL 7043 (DARK GREY)</v>
      </c>
      <c r="M3" s="133" t="str">
        <f>VLOOKUP($A3,BOM!$B$8:$N$81,12,0)</f>
        <v>Cầu thang</v>
      </c>
      <c r="N3" s="133" t="s">
        <v>357</v>
      </c>
      <c r="O3" s="133" t="s">
        <v>59</v>
      </c>
    </row>
    <row r="4" spans="1:15">
      <c r="A4" s="135" t="s">
        <v>59</v>
      </c>
      <c r="B4" s="135" t="s">
        <v>155</v>
      </c>
      <c r="C4" s="135">
        <f>C3</f>
        <v>1</v>
      </c>
      <c r="D4" s="135">
        <v>2</v>
      </c>
      <c r="E4" s="134">
        <f t="shared" ref="E4:E67" si="0">C4*D4</f>
        <v>2</v>
      </c>
      <c r="F4" s="135" t="s">
        <v>156</v>
      </c>
      <c r="G4" s="135"/>
      <c r="H4" s="135" t="s">
        <v>157</v>
      </c>
      <c r="I4" s="135">
        <v>255</v>
      </c>
      <c r="J4" s="135">
        <v>0.35</v>
      </c>
      <c r="K4" s="134">
        <f t="shared" ref="K4:K67" si="1">E4*J4</f>
        <v>0.7</v>
      </c>
      <c r="L4" s="133" t="str">
        <f>VLOOKUP($A4,BOM!$B$8:$N$81,11,0)</f>
        <v>RAL 7043 (DARK GREY)</v>
      </c>
      <c r="M4" s="133" t="str">
        <f>VLOOKUP($A4,BOM!$B$8:$N$81,12,0)</f>
        <v>Cầu thang</v>
      </c>
      <c r="N4" s="135" t="s">
        <v>356</v>
      </c>
      <c r="O4" s="135" t="s">
        <v>59</v>
      </c>
    </row>
    <row r="5" spans="1:15">
      <c r="A5" s="135" t="s">
        <v>59</v>
      </c>
      <c r="B5" s="135" t="s">
        <v>158</v>
      </c>
      <c r="C5" s="135">
        <f t="shared" ref="C5:C10" si="2">C4</f>
        <v>1</v>
      </c>
      <c r="D5" s="135">
        <v>4</v>
      </c>
      <c r="E5" s="134">
        <f t="shared" si="0"/>
        <v>4</v>
      </c>
      <c r="F5" s="135" t="s">
        <v>156</v>
      </c>
      <c r="G5" s="135"/>
      <c r="H5" s="135" t="s">
        <v>157</v>
      </c>
      <c r="I5" s="135">
        <v>255</v>
      </c>
      <c r="J5" s="135">
        <v>0.35</v>
      </c>
      <c r="K5" s="134">
        <f t="shared" si="1"/>
        <v>1.4</v>
      </c>
      <c r="L5" s="133" t="str">
        <f>VLOOKUP($A5,BOM!$B$8:$N$81,11,0)</f>
        <v>RAL 7043 (DARK GREY)</v>
      </c>
      <c r="M5" s="133" t="str">
        <f>VLOOKUP($A5,BOM!$B$8:$N$81,12,0)</f>
        <v>Cầu thang</v>
      </c>
      <c r="N5" s="135" t="s">
        <v>356</v>
      </c>
      <c r="O5" s="135" t="s">
        <v>59</v>
      </c>
    </row>
    <row r="6" spans="1:15">
      <c r="A6" s="135" t="s">
        <v>59</v>
      </c>
      <c r="B6" s="135" t="s">
        <v>159</v>
      </c>
      <c r="C6" s="135">
        <f t="shared" si="2"/>
        <v>1</v>
      </c>
      <c r="D6" s="135">
        <v>4</v>
      </c>
      <c r="E6" s="134">
        <f t="shared" si="0"/>
        <v>4</v>
      </c>
      <c r="F6" s="135" t="s">
        <v>156</v>
      </c>
      <c r="G6" s="135"/>
      <c r="H6" s="135" t="s">
        <v>157</v>
      </c>
      <c r="I6" s="135">
        <v>490</v>
      </c>
      <c r="J6" s="135">
        <v>0.68</v>
      </c>
      <c r="K6" s="134">
        <f t="shared" si="1"/>
        <v>2.72</v>
      </c>
      <c r="L6" s="133" t="str">
        <f>VLOOKUP($A6,BOM!$B$8:$N$81,11,0)</f>
        <v>RAL 7043 (DARK GREY)</v>
      </c>
      <c r="M6" s="133" t="str">
        <f>VLOOKUP($A6,BOM!$B$8:$N$81,12,0)</f>
        <v>Cầu thang</v>
      </c>
      <c r="N6" s="135" t="s">
        <v>356</v>
      </c>
      <c r="O6" s="135" t="s">
        <v>59</v>
      </c>
    </row>
    <row r="7" spans="1:15">
      <c r="A7" s="135" t="s">
        <v>59</v>
      </c>
      <c r="B7" s="135" t="s">
        <v>160</v>
      </c>
      <c r="C7" s="135">
        <f t="shared" si="2"/>
        <v>1</v>
      </c>
      <c r="D7" s="135">
        <v>1</v>
      </c>
      <c r="E7" s="134">
        <f t="shared" si="0"/>
        <v>1</v>
      </c>
      <c r="F7" s="135" t="s">
        <v>156</v>
      </c>
      <c r="G7" s="135"/>
      <c r="H7" s="135" t="s">
        <v>157</v>
      </c>
      <c r="I7" s="135">
        <v>484</v>
      </c>
      <c r="J7" s="135">
        <v>0.67</v>
      </c>
      <c r="K7" s="134">
        <f t="shared" si="1"/>
        <v>0.67</v>
      </c>
      <c r="L7" s="133" t="str">
        <f>VLOOKUP($A7,BOM!$B$8:$N$81,11,0)</f>
        <v>RAL 7043 (DARK GREY)</v>
      </c>
      <c r="M7" s="133" t="str">
        <f>VLOOKUP($A7,BOM!$B$8:$N$81,12,0)</f>
        <v>Cầu thang</v>
      </c>
      <c r="N7" s="135" t="s">
        <v>356</v>
      </c>
      <c r="O7" s="135" t="s">
        <v>59</v>
      </c>
    </row>
    <row r="8" spans="1:15">
      <c r="A8" s="135" t="s">
        <v>59</v>
      </c>
      <c r="B8" s="135" t="s">
        <v>161</v>
      </c>
      <c r="C8" s="135">
        <f t="shared" si="2"/>
        <v>1</v>
      </c>
      <c r="D8" s="135">
        <v>2</v>
      </c>
      <c r="E8" s="134">
        <f t="shared" si="0"/>
        <v>2</v>
      </c>
      <c r="F8" s="135" t="s">
        <v>156</v>
      </c>
      <c r="G8" s="135"/>
      <c r="H8" s="135" t="s">
        <v>157</v>
      </c>
      <c r="I8" s="135">
        <v>2468</v>
      </c>
      <c r="J8" s="135">
        <v>3.41</v>
      </c>
      <c r="K8" s="134">
        <f t="shared" si="1"/>
        <v>6.82</v>
      </c>
      <c r="L8" s="133" t="str">
        <f>VLOOKUP($A8,BOM!$B$8:$N$81,11,0)</f>
        <v>RAL 7043 (DARK GREY)</v>
      </c>
      <c r="M8" s="133" t="str">
        <f>VLOOKUP($A8,BOM!$B$8:$N$81,12,0)</f>
        <v>Cầu thang</v>
      </c>
      <c r="N8" s="135" t="s">
        <v>356</v>
      </c>
      <c r="O8" s="135" t="s">
        <v>59</v>
      </c>
    </row>
    <row r="9" spans="1:15">
      <c r="A9" s="135" t="s">
        <v>59</v>
      </c>
      <c r="B9" s="135" t="s">
        <v>162</v>
      </c>
      <c r="C9" s="135">
        <f t="shared" si="2"/>
        <v>1</v>
      </c>
      <c r="D9" s="135">
        <v>1</v>
      </c>
      <c r="E9" s="134">
        <f t="shared" si="0"/>
        <v>1</v>
      </c>
      <c r="F9" s="135" t="s">
        <v>156</v>
      </c>
      <c r="G9" s="135"/>
      <c r="H9" s="135" t="s">
        <v>163</v>
      </c>
      <c r="I9" s="135">
        <v>287</v>
      </c>
      <c r="J9" s="135">
        <v>1.02</v>
      </c>
      <c r="K9" s="134">
        <f t="shared" si="1"/>
        <v>1.02</v>
      </c>
      <c r="L9" s="133" t="str">
        <f>VLOOKUP($A9,BOM!$B$8:$N$81,11,0)</f>
        <v>RAL 7043 (DARK GREY)</v>
      </c>
      <c r="M9" s="133" t="str">
        <f>VLOOKUP($A9,BOM!$B$8:$N$81,12,0)</f>
        <v>Cầu thang</v>
      </c>
      <c r="N9" s="135" t="s">
        <v>356</v>
      </c>
      <c r="O9" s="135" t="s">
        <v>59</v>
      </c>
    </row>
    <row r="10" spans="1:15">
      <c r="A10" s="135" t="s">
        <v>59</v>
      </c>
      <c r="B10" s="135" t="s">
        <v>164</v>
      </c>
      <c r="C10" s="135">
        <f t="shared" si="2"/>
        <v>1</v>
      </c>
      <c r="D10" s="135">
        <v>1</v>
      </c>
      <c r="E10" s="134">
        <f t="shared" si="0"/>
        <v>1</v>
      </c>
      <c r="F10" s="135" t="s">
        <v>156</v>
      </c>
      <c r="G10" s="135"/>
      <c r="H10" s="135" t="s">
        <v>133</v>
      </c>
      <c r="I10" s="135">
        <v>303</v>
      </c>
      <c r="J10" s="135">
        <v>35.22</v>
      </c>
      <c r="K10" s="134">
        <f t="shared" si="1"/>
        <v>35.22</v>
      </c>
      <c r="L10" s="133" t="str">
        <f>VLOOKUP($A10,BOM!$B$8:$N$81,11,0)</f>
        <v>RAL 7043 (DARK GREY)</v>
      </c>
      <c r="M10" s="133" t="str">
        <f>VLOOKUP($A10,BOM!$B$8:$N$81,12,0)</f>
        <v>Cầu thang</v>
      </c>
      <c r="N10" s="135" t="s">
        <v>356</v>
      </c>
      <c r="O10" s="135" t="s">
        <v>59</v>
      </c>
    </row>
    <row r="11" spans="1:15">
      <c r="A11" s="133" t="s">
        <v>60</v>
      </c>
      <c r="B11" s="133" t="s">
        <v>149</v>
      </c>
      <c r="C11" s="134">
        <v>38</v>
      </c>
      <c r="D11" s="134"/>
      <c r="E11" s="134">
        <f t="shared" si="0"/>
        <v>0</v>
      </c>
      <c r="F11" s="133" t="s">
        <v>149</v>
      </c>
      <c r="G11" s="133" t="s">
        <v>134</v>
      </c>
      <c r="H11" s="133" t="s">
        <v>149</v>
      </c>
      <c r="I11" s="133">
        <v>303</v>
      </c>
      <c r="J11" s="134">
        <v>48.46</v>
      </c>
      <c r="K11" s="134">
        <f t="shared" si="1"/>
        <v>0</v>
      </c>
      <c r="L11" s="133" t="str">
        <f>VLOOKUP($A11,BOM!$B$8:$N$81,11,0)</f>
        <v>RAL 7043 (DARK GREY)</v>
      </c>
      <c r="M11" s="133" t="str">
        <f>VLOOKUP($A11,BOM!$B$8:$N$81,12,0)</f>
        <v>Cầu thang</v>
      </c>
      <c r="N11" s="133" t="s">
        <v>357</v>
      </c>
      <c r="O11" s="133" t="s">
        <v>60</v>
      </c>
    </row>
    <row r="12" spans="1:15">
      <c r="A12" s="135" t="s">
        <v>60</v>
      </c>
      <c r="B12" s="135" t="s">
        <v>155</v>
      </c>
      <c r="C12" s="135">
        <f t="shared" ref="C12:C18" si="3">C11</f>
        <v>38</v>
      </c>
      <c r="D12" s="135">
        <v>2</v>
      </c>
      <c r="E12" s="134">
        <f t="shared" si="0"/>
        <v>76</v>
      </c>
      <c r="F12" s="135" t="s">
        <v>156</v>
      </c>
      <c r="G12" s="135"/>
      <c r="H12" s="135" t="s">
        <v>157</v>
      </c>
      <c r="I12" s="135">
        <v>255</v>
      </c>
      <c r="J12" s="135">
        <v>0.35</v>
      </c>
      <c r="K12" s="134">
        <f t="shared" si="1"/>
        <v>26.599999999999998</v>
      </c>
      <c r="L12" s="133" t="str">
        <f>VLOOKUP($A12,BOM!$B$8:$N$81,11,0)</f>
        <v>RAL 7043 (DARK GREY)</v>
      </c>
      <c r="M12" s="133" t="str">
        <f>VLOOKUP($A12,BOM!$B$8:$N$81,12,0)</f>
        <v>Cầu thang</v>
      </c>
      <c r="N12" s="135" t="s">
        <v>356</v>
      </c>
      <c r="O12" s="135" t="s">
        <v>60</v>
      </c>
    </row>
    <row r="13" spans="1:15">
      <c r="A13" s="135" t="s">
        <v>60</v>
      </c>
      <c r="B13" s="135" t="s">
        <v>158</v>
      </c>
      <c r="C13" s="135">
        <f t="shared" si="3"/>
        <v>38</v>
      </c>
      <c r="D13" s="135">
        <v>4</v>
      </c>
      <c r="E13" s="134">
        <f t="shared" si="0"/>
        <v>152</v>
      </c>
      <c r="F13" s="135" t="s">
        <v>156</v>
      </c>
      <c r="G13" s="135"/>
      <c r="H13" s="135" t="s">
        <v>157</v>
      </c>
      <c r="I13" s="135">
        <v>255</v>
      </c>
      <c r="J13" s="135">
        <v>0.35</v>
      </c>
      <c r="K13" s="134">
        <f t="shared" si="1"/>
        <v>53.199999999999996</v>
      </c>
      <c r="L13" s="133" t="str">
        <f>VLOOKUP($A13,BOM!$B$8:$N$81,11,0)</f>
        <v>RAL 7043 (DARK GREY)</v>
      </c>
      <c r="M13" s="133" t="str">
        <f>VLOOKUP($A13,BOM!$B$8:$N$81,12,0)</f>
        <v>Cầu thang</v>
      </c>
      <c r="N13" s="135" t="s">
        <v>356</v>
      </c>
      <c r="O13" s="135" t="s">
        <v>60</v>
      </c>
    </row>
    <row r="14" spans="1:15">
      <c r="A14" s="135" t="s">
        <v>60</v>
      </c>
      <c r="B14" s="135" t="s">
        <v>159</v>
      </c>
      <c r="C14" s="135">
        <f t="shared" si="3"/>
        <v>38</v>
      </c>
      <c r="D14" s="135">
        <v>4</v>
      </c>
      <c r="E14" s="134">
        <f t="shared" si="0"/>
        <v>152</v>
      </c>
      <c r="F14" s="135" t="s">
        <v>156</v>
      </c>
      <c r="G14" s="135"/>
      <c r="H14" s="135" t="s">
        <v>157</v>
      </c>
      <c r="I14" s="135">
        <v>490</v>
      </c>
      <c r="J14" s="135">
        <v>0.68</v>
      </c>
      <c r="K14" s="134">
        <f t="shared" si="1"/>
        <v>103.36000000000001</v>
      </c>
      <c r="L14" s="133" t="str">
        <f>VLOOKUP($A14,BOM!$B$8:$N$81,11,0)</f>
        <v>RAL 7043 (DARK GREY)</v>
      </c>
      <c r="M14" s="133" t="str">
        <f>VLOOKUP($A14,BOM!$B$8:$N$81,12,0)</f>
        <v>Cầu thang</v>
      </c>
      <c r="N14" s="135" t="s">
        <v>356</v>
      </c>
      <c r="O14" s="135" t="s">
        <v>60</v>
      </c>
    </row>
    <row r="15" spans="1:15">
      <c r="A15" s="135" t="s">
        <v>60</v>
      </c>
      <c r="B15" s="135" t="s">
        <v>160</v>
      </c>
      <c r="C15" s="135">
        <f t="shared" si="3"/>
        <v>38</v>
      </c>
      <c r="D15" s="135">
        <v>1</v>
      </c>
      <c r="E15" s="134">
        <f t="shared" si="0"/>
        <v>38</v>
      </c>
      <c r="F15" s="135" t="s">
        <v>156</v>
      </c>
      <c r="G15" s="135"/>
      <c r="H15" s="135" t="s">
        <v>157</v>
      </c>
      <c r="I15" s="135">
        <v>484</v>
      </c>
      <c r="J15" s="135">
        <v>0.67</v>
      </c>
      <c r="K15" s="134">
        <f t="shared" si="1"/>
        <v>25.46</v>
      </c>
      <c r="L15" s="133" t="str">
        <f>VLOOKUP($A15,BOM!$B$8:$N$81,11,0)</f>
        <v>RAL 7043 (DARK GREY)</v>
      </c>
      <c r="M15" s="133" t="str">
        <f>VLOOKUP($A15,BOM!$B$8:$N$81,12,0)</f>
        <v>Cầu thang</v>
      </c>
      <c r="N15" s="135" t="s">
        <v>356</v>
      </c>
      <c r="O15" s="135" t="s">
        <v>60</v>
      </c>
    </row>
    <row r="16" spans="1:15">
      <c r="A16" s="135" t="s">
        <v>60</v>
      </c>
      <c r="B16" s="135" t="s">
        <v>161</v>
      </c>
      <c r="C16" s="135">
        <f t="shared" si="3"/>
        <v>38</v>
      </c>
      <c r="D16" s="135">
        <v>2</v>
      </c>
      <c r="E16" s="134">
        <f t="shared" si="0"/>
        <v>76</v>
      </c>
      <c r="F16" s="135" t="s">
        <v>156</v>
      </c>
      <c r="G16" s="135"/>
      <c r="H16" s="135" t="s">
        <v>157</v>
      </c>
      <c r="I16" s="135">
        <v>2468</v>
      </c>
      <c r="J16" s="135">
        <v>3.41</v>
      </c>
      <c r="K16" s="134">
        <f t="shared" si="1"/>
        <v>259.16000000000003</v>
      </c>
      <c r="L16" s="133" t="str">
        <f>VLOOKUP($A16,BOM!$B$8:$N$81,11,0)</f>
        <v>RAL 7043 (DARK GREY)</v>
      </c>
      <c r="M16" s="133" t="str">
        <f>VLOOKUP($A16,BOM!$B$8:$N$81,12,0)</f>
        <v>Cầu thang</v>
      </c>
      <c r="N16" s="135" t="s">
        <v>356</v>
      </c>
      <c r="O16" s="135" t="s">
        <v>60</v>
      </c>
    </row>
    <row r="17" spans="1:15">
      <c r="A17" s="135" t="s">
        <v>60</v>
      </c>
      <c r="B17" s="135" t="s">
        <v>165</v>
      </c>
      <c r="C17" s="135">
        <f t="shared" si="3"/>
        <v>38</v>
      </c>
      <c r="D17" s="135">
        <v>1</v>
      </c>
      <c r="E17" s="134">
        <f t="shared" si="0"/>
        <v>38</v>
      </c>
      <c r="F17" s="135" t="s">
        <v>156</v>
      </c>
      <c r="G17" s="135"/>
      <c r="H17" s="135" t="s">
        <v>163</v>
      </c>
      <c r="I17" s="135">
        <v>263</v>
      </c>
      <c r="J17" s="135">
        <v>0.93</v>
      </c>
      <c r="K17" s="134">
        <f t="shared" si="1"/>
        <v>35.340000000000003</v>
      </c>
      <c r="L17" s="133" t="str">
        <f>VLOOKUP($A17,BOM!$B$8:$N$81,11,0)</f>
        <v>RAL 7043 (DARK GREY)</v>
      </c>
      <c r="M17" s="133" t="str">
        <f>VLOOKUP($A17,BOM!$B$8:$N$81,12,0)</f>
        <v>Cầu thang</v>
      </c>
      <c r="N17" s="135" t="s">
        <v>356</v>
      </c>
      <c r="O17" s="135" t="s">
        <v>60</v>
      </c>
    </row>
    <row r="18" spans="1:15">
      <c r="A18" s="135" t="s">
        <v>60</v>
      </c>
      <c r="B18" s="135" t="s">
        <v>164</v>
      </c>
      <c r="C18" s="135">
        <f t="shared" si="3"/>
        <v>38</v>
      </c>
      <c r="D18" s="135">
        <v>1</v>
      </c>
      <c r="E18" s="134">
        <f t="shared" si="0"/>
        <v>38</v>
      </c>
      <c r="F18" s="135" t="s">
        <v>156</v>
      </c>
      <c r="G18" s="135"/>
      <c r="H18" s="135" t="s">
        <v>133</v>
      </c>
      <c r="I18" s="135">
        <v>303</v>
      </c>
      <c r="J18" s="135">
        <v>35.22</v>
      </c>
      <c r="K18" s="134">
        <f t="shared" si="1"/>
        <v>1338.36</v>
      </c>
      <c r="L18" s="133" t="str">
        <f>VLOOKUP($A18,BOM!$B$8:$N$81,11,0)</f>
        <v>RAL 7043 (DARK GREY)</v>
      </c>
      <c r="M18" s="133" t="str">
        <f>VLOOKUP($A18,BOM!$B$8:$N$81,12,0)</f>
        <v>Cầu thang</v>
      </c>
      <c r="N18" s="135" t="s">
        <v>356</v>
      </c>
      <c r="O18" s="135" t="s">
        <v>60</v>
      </c>
    </row>
    <row r="19" spans="1:15">
      <c r="A19" s="133" t="s">
        <v>61</v>
      </c>
      <c r="B19" s="133" t="s">
        <v>149</v>
      </c>
      <c r="C19" s="134">
        <v>39</v>
      </c>
      <c r="D19" s="134"/>
      <c r="E19" s="134">
        <f t="shared" si="0"/>
        <v>0</v>
      </c>
      <c r="F19" s="133" t="s">
        <v>149</v>
      </c>
      <c r="G19" s="133" t="s">
        <v>134</v>
      </c>
      <c r="H19" s="133" t="s">
        <v>149</v>
      </c>
      <c r="I19" s="133">
        <v>280</v>
      </c>
      <c r="J19" s="134">
        <v>49.45</v>
      </c>
      <c r="K19" s="134">
        <f t="shared" si="1"/>
        <v>0</v>
      </c>
      <c r="L19" s="133" t="str">
        <f>VLOOKUP($A19,BOM!$B$8:$N$81,11,0)</f>
        <v>RAL 7043 (DARK GREY)</v>
      </c>
      <c r="M19" s="133" t="str">
        <f>VLOOKUP($A19,BOM!$B$8:$N$81,12,0)</f>
        <v>Cầu thang</v>
      </c>
      <c r="N19" s="133" t="s">
        <v>357</v>
      </c>
      <c r="O19" s="133" t="s">
        <v>61</v>
      </c>
    </row>
    <row r="20" spans="1:15">
      <c r="A20" s="135" t="s">
        <v>61</v>
      </c>
      <c r="B20" s="135" t="s">
        <v>166</v>
      </c>
      <c r="C20" s="135">
        <f t="shared" ref="C20:C26" si="4">C19</f>
        <v>39</v>
      </c>
      <c r="D20" s="135">
        <v>2</v>
      </c>
      <c r="E20" s="134">
        <f t="shared" si="0"/>
        <v>78</v>
      </c>
      <c r="F20" s="135" t="s">
        <v>156</v>
      </c>
      <c r="G20" s="135"/>
      <c r="H20" s="135" t="s">
        <v>157</v>
      </c>
      <c r="I20" s="135">
        <v>272</v>
      </c>
      <c r="J20" s="135">
        <v>0.38</v>
      </c>
      <c r="K20" s="134">
        <f t="shared" si="1"/>
        <v>29.64</v>
      </c>
      <c r="L20" s="133" t="str">
        <f>VLOOKUP($A20,BOM!$B$8:$N$81,11,0)</f>
        <v>RAL 7043 (DARK GREY)</v>
      </c>
      <c r="M20" s="133" t="str">
        <f>VLOOKUP($A20,BOM!$B$8:$N$81,12,0)</f>
        <v>Cầu thang</v>
      </c>
      <c r="N20" s="135" t="s">
        <v>356</v>
      </c>
      <c r="O20" s="135" t="s">
        <v>61</v>
      </c>
    </row>
    <row r="21" spans="1:15">
      <c r="A21" s="135" t="s">
        <v>61</v>
      </c>
      <c r="B21" s="135" t="s">
        <v>167</v>
      </c>
      <c r="C21" s="135">
        <f t="shared" si="4"/>
        <v>39</v>
      </c>
      <c r="D21" s="135">
        <v>4</v>
      </c>
      <c r="E21" s="134">
        <f t="shared" si="0"/>
        <v>156</v>
      </c>
      <c r="F21" s="135" t="s">
        <v>156</v>
      </c>
      <c r="G21" s="135"/>
      <c r="H21" s="135" t="s">
        <v>157</v>
      </c>
      <c r="I21" s="135">
        <v>272</v>
      </c>
      <c r="J21" s="135">
        <v>0.38</v>
      </c>
      <c r="K21" s="134">
        <f t="shared" si="1"/>
        <v>59.28</v>
      </c>
      <c r="L21" s="133" t="str">
        <f>VLOOKUP($A21,BOM!$B$8:$N$81,11,0)</f>
        <v>RAL 7043 (DARK GREY)</v>
      </c>
      <c r="M21" s="133" t="str">
        <f>VLOOKUP($A21,BOM!$B$8:$N$81,12,0)</f>
        <v>Cầu thang</v>
      </c>
      <c r="N21" s="135" t="s">
        <v>356</v>
      </c>
      <c r="O21" s="135" t="s">
        <v>61</v>
      </c>
    </row>
    <row r="22" spans="1:15">
      <c r="A22" s="135" t="s">
        <v>61</v>
      </c>
      <c r="B22" s="135" t="s">
        <v>168</v>
      </c>
      <c r="C22" s="135">
        <f t="shared" si="4"/>
        <v>39</v>
      </c>
      <c r="D22" s="135">
        <v>4</v>
      </c>
      <c r="E22" s="134">
        <f t="shared" si="0"/>
        <v>156</v>
      </c>
      <c r="F22" s="135" t="s">
        <v>156</v>
      </c>
      <c r="G22" s="135"/>
      <c r="H22" s="135" t="s">
        <v>157</v>
      </c>
      <c r="I22" s="135">
        <v>532</v>
      </c>
      <c r="J22" s="135">
        <v>0.74</v>
      </c>
      <c r="K22" s="134">
        <f t="shared" si="1"/>
        <v>115.44</v>
      </c>
      <c r="L22" s="133" t="str">
        <f>VLOOKUP($A22,BOM!$B$8:$N$81,11,0)</f>
        <v>RAL 7043 (DARK GREY)</v>
      </c>
      <c r="M22" s="133" t="str">
        <f>VLOOKUP($A22,BOM!$B$8:$N$81,12,0)</f>
        <v>Cầu thang</v>
      </c>
      <c r="N22" s="135" t="s">
        <v>356</v>
      </c>
      <c r="O22" s="135" t="s">
        <v>61</v>
      </c>
    </row>
    <row r="23" spans="1:15">
      <c r="A23" s="135" t="s">
        <v>61</v>
      </c>
      <c r="B23" s="135" t="s">
        <v>169</v>
      </c>
      <c r="C23" s="135">
        <f t="shared" si="4"/>
        <v>39</v>
      </c>
      <c r="D23" s="135">
        <v>1</v>
      </c>
      <c r="E23" s="134">
        <f t="shared" si="0"/>
        <v>39</v>
      </c>
      <c r="F23" s="135" t="s">
        <v>156</v>
      </c>
      <c r="G23" s="135"/>
      <c r="H23" s="135" t="s">
        <v>157</v>
      </c>
      <c r="I23" s="135">
        <v>516</v>
      </c>
      <c r="J23" s="135">
        <v>0.71</v>
      </c>
      <c r="K23" s="134">
        <f t="shared" si="1"/>
        <v>27.689999999999998</v>
      </c>
      <c r="L23" s="133" t="str">
        <f>VLOOKUP($A23,BOM!$B$8:$N$81,11,0)</f>
        <v>RAL 7043 (DARK GREY)</v>
      </c>
      <c r="M23" s="133" t="str">
        <f>VLOOKUP($A23,BOM!$B$8:$N$81,12,0)</f>
        <v>Cầu thang</v>
      </c>
      <c r="N23" s="135" t="s">
        <v>356</v>
      </c>
      <c r="O23" s="135" t="s">
        <v>61</v>
      </c>
    </row>
    <row r="24" spans="1:15">
      <c r="A24" s="135" t="s">
        <v>61</v>
      </c>
      <c r="B24" s="135" t="s">
        <v>170</v>
      </c>
      <c r="C24" s="135">
        <f t="shared" si="4"/>
        <v>39</v>
      </c>
      <c r="D24" s="135">
        <v>2</v>
      </c>
      <c r="E24" s="134">
        <f t="shared" si="0"/>
        <v>78</v>
      </c>
      <c r="F24" s="135" t="s">
        <v>156</v>
      </c>
      <c r="G24" s="135"/>
      <c r="H24" s="135" t="s">
        <v>157</v>
      </c>
      <c r="I24" s="135">
        <v>2668</v>
      </c>
      <c r="J24" s="135">
        <v>3.69</v>
      </c>
      <c r="K24" s="134">
        <f t="shared" si="1"/>
        <v>287.82</v>
      </c>
      <c r="L24" s="133" t="str">
        <f>VLOOKUP($A24,BOM!$B$8:$N$81,11,0)</f>
        <v>RAL 7043 (DARK GREY)</v>
      </c>
      <c r="M24" s="133" t="str">
        <f>VLOOKUP($A24,BOM!$B$8:$N$81,12,0)</f>
        <v>Cầu thang</v>
      </c>
      <c r="N24" s="135" t="s">
        <v>356</v>
      </c>
      <c r="O24" s="135" t="s">
        <v>61</v>
      </c>
    </row>
    <row r="25" spans="1:15">
      <c r="A25" s="135" t="s">
        <v>61</v>
      </c>
      <c r="B25" s="135" t="s">
        <v>171</v>
      </c>
      <c r="C25" s="135">
        <f t="shared" si="4"/>
        <v>39</v>
      </c>
      <c r="D25" s="135">
        <v>1</v>
      </c>
      <c r="E25" s="134">
        <f t="shared" si="0"/>
        <v>39</v>
      </c>
      <c r="F25" s="135" t="s">
        <v>156</v>
      </c>
      <c r="G25" s="135"/>
      <c r="H25" s="135" t="s">
        <v>163</v>
      </c>
      <c r="I25" s="135">
        <v>280</v>
      </c>
      <c r="J25" s="135">
        <v>0.99</v>
      </c>
      <c r="K25" s="134">
        <f t="shared" si="1"/>
        <v>38.61</v>
      </c>
      <c r="L25" s="133" t="str">
        <f>VLOOKUP($A25,BOM!$B$8:$N$81,11,0)</f>
        <v>RAL 7043 (DARK GREY)</v>
      </c>
      <c r="M25" s="133" t="str">
        <f>VLOOKUP($A25,BOM!$B$8:$N$81,12,0)</f>
        <v>Cầu thang</v>
      </c>
      <c r="N25" s="135" t="s">
        <v>356</v>
      </c>
      <c r="O25" s="135" t="s">
        <v>61</v>
      </c>
    </row>
    <row r="26" spans="1:15">
      <c r="A26" s="135" t="s">
        <v>61</v>
      </c>
      <c r="B26" s="135" t="s">
        <v>172</v>
      </c>
      <c r="C26" s="135">
        <f t="shared" si="4"/>
        <v>39</v>
      </c>
      <c r="D26" s="135">
        <v>1</v>
      </c>
      <c r="E26" s="134">
        <f t="shared" si="0"/>
        <v>39</v>
      </c>
      <c r="F26" s="135" t="s">
        <v>156</v>
      </c>
      <c r="G26" s="135"/>
      <c r="H26" s="135" t="s">
        <v>135</v>
      </c>
      <c r="I26" s="135">
        <v>280</v>
      </c>
      <c r="J26" s="135">
        <v>35.18</v>
      </c>
      <c r="K26" s="134">
        <f t="shared" si="1"/>
        <v>1372.02</v>
      </c>
      <c r="L26" s="133" t="str">
        <f>VLOOKUP($A26,BOM!$B$8:$N$81,11,0)</f>
        <v>RAL 7043 (DARK GREY)</v>
      </c>
      <c r="M26" s="133" t="str">
        <f>VLOOKUP($A26,BOM!$B$8:$N$81,12,0)</f>
        <v>Cầu thang</v>
      </c>
      <c r="N26" s="135" t="s">
        <v>356</v>
      </c>
      <c r="O26" s="135" t="s">
        <v>61</v>
      </c>
    </row>
    <row r="27" spans="1:15">
      <c r="A27" s="133" t="s">
        <v>62</v>
      </c>
      <c r="B27" s="133" t="s">
        <v>149</v>
      </c>
      <c r="C27" s="134">
        <v>2</v>
      </c>
      <c r="D27" s="134"/>
      <c r="E27" s="134">
        <f t="shared" si="0"/>
        <v>0</v>
      </c>
      <c r="F27" s="133" t="s">
        <v>149</v>
      </c>
      <c r="G27" s="133" t="s">
        <v>134</v>
      </c>
      <c r="H27" s="133" t="s">
        <v>149</v>
      </c>
      <c r="I27" s="133">
        <v>2516</v>
      </c>
      <c r="J27" s="134">
        <v>292.42</v>
      </c>
      <c r="K27" s="134">
        <f t="shared" si="1"/>
        <v>0</v>
      </c>
      <c r="L27" s="133" t="str">
        <f>VLOOKUP($A27,BOM!$B$8:$N$81,11,0)</f>
        <v>RAL 7043 (DARK GREY)</v>
      </c>
      <c r="M27" s="133" t="str">
        <f>VLOOKUP($A27,BOM!$B$8:$N$81,12,0)</f>
        <v>SD</v>
      </c>
      <c r="N27" s="133" t="s">
        <v>357</v>
      </c>
      <c r="O27" s="133" t="s">
        <v>62</v>
      </c>
    </row>
    <row r="28" spans="1:15">
      <c r="A28" s="135" t="s">
        <v>62</v>
      </c>
      <c r="B28" s="135" t="s">
        <v>173</v>
      </c>
      <c r="C28" s="135">
        <f>C27</f>
        <v>2</v>
      </c>
      <c r="D28" s="135">
        <v>1</v>
      </c>
      <c r="E28" s="134">
        <f t="shared" si="0"/>
        <v>2</v>
      </c>
      <c r="F28" s="135" t="s">
        <v>156</v>
      </c>
      <c r="G28" s="135"/>
      <c r="H28" s="135" t="s">
        <v>133</v>
      </c>
      <c r="I28" s="135">
        <v>2516</v>
      </c>
      <c r="J28" s="135">
        <v>292.42</v>
      </c>
      <c r="K28" s="134">
        <f t="shared" si="1"/>
        <v>584.84</v>
      </c>
      <c r="L28" s="133" t="str">
        <f>VLOOKUP($A28,BOM!$B$8:$N$81,11,0)</f>
        <v>RAL 7043 (DARK GREY)</v>
      </c>
      <c r="M28" s="133" t="str">
        <f>VLOOKUP($A28,BOM!$B$8:$N$81,12,0)</f>
        <v>SD</v>
      </c>
      <c r="N28" s="135" t="s">
        <v>356</v>
      </c>
      <c r="O28" s="135" t="s">
        <v>62</v>
      </c>
    </row>
    <row r="29" spans="1:15">
      <c r="A29" s="133" t="s">
        <v>63</v>
      </c>
      <c r="B29" s="133" t="s">
        <v>149</v>
      </c>
      <c r="C29" s="134">
        <v>1</v>
      </c>
      <c r="D29" s="134"/>
      <c r="E29" s="134">
        <f t="shared" si="0"/>
        <v>0</v>
      </c>
      <c r="F29" s="133" t="s">
        <v>149</v>
      </c>
      <c r="G29" s="133" t="s">
        <v>134</v>
      </c>
      <c r="H29" s="133" t="s">
        <v>149</v>
      </c>
      <c r="I29" s="133">
        <v>3276</v>
      </c>
      <c r="J29" s="134">
        <v>416.86</v>
      </c>
      <c r="K29" s="134">
        <f t="shared" si="1"/>
        <v>0</v>
      </c>
      <c r="L29" s="133" t="str">
        <f>VLOOKUP($A29,BOM!$B$8:$N$81,11,0)</f>
        <v>RAL 7043 (DARK GREY)</v>
      </c>
      <c r="M29" s="133" t="str">
        <f>VLOOKUP($A29,BOM!$B$8:$N$81,12,0)</f>
        <v>SD</v>
      </c>
      <c r="N29" s="133" t="s">
        <v>357</v>
      </c>
      <c r="O29" s="133" t="s">
        <v>63</v>
      </c>
    </row>
    <row r="30" spans="1:15">
      <c r="A30" s="135" t="s">
        <v>63</v>
      </c>
      <c r="B30" s="135" t="s">
        <v>174</v>
      </c>
      <c r="C30" s="135">
        <f>C29</f>
        <v>1</v>
      </c>
      <c r="D30" s="135">
        <v>1</v>
      </c>
      <c r="E30" s="134">
        <f t="shared" si="0"/>
        <v>1</v>
      </c>
      <c r="F30" s="135" t="s">
        <v>156</v>
      </c>
      <c r="G30" s="135"/>
      <c r="H30" s="135" t="s">
        <v>136</v>
      </c>
      <c r="I30" s="135">
        <v>3276</v>
      </c>
      <c r="J30" s="135">
        <v>416.86</v>
      </c>
      <c r="K30" s="134">
        <f t="shared" si="1"/>
        <v>416.86</v>
      </c>
      <c r="L30" s="133" t="str">
        <f>VLOOKUP($A30,BOM!$B$8:$N$81,11,0)</f>
        <v>RAL 7043 (DARK GREY)</v>
      </c>
      <c r="M30" s="133" t="str">
        <f>VLOOKUP($A30,BOM!$B$8:$N$81,12,0)</f>
        <v>SD</v>
      </c>
      <c r="N30" s="135" t="s">
        <v>356</v>
      </c>
      <c r="O30" s="135" t="s">
        <v>63</v>
      </c>
    </row>
    <row r="31" spans="1:15">
      <c r="A31" s="133" t="s">
        <v>64</v>
      </c>
      <c r="B31" s="133" t="s">
        <v>149</v>
      </c>
      <c r="C31" s="134">
        <v>2</v>
      </c>
      <c r="D31" s="134"/>
      <c r="E31" s="134">
        <f t="shared" si="0"/>
        <v>0</v>
      </c>
      <c r="F31" s="133" t="s">
        <v>149</v>
      </c>
      <c r="G31" s="133" t="s">
        <v>134</v>
      </c>
      <c r="H31" s="133" t="s">
        <v>149</v>
      </c>
      <c r="I31" s="133">
        <v>2500</v>
      </c>
      <c r="J31" s="134">
        <v>314.16000000000003</v>
      </c>
      <c r="K31" s="134">
        <f t="shared" si="1"/>
        <v>0</v>
      </c>
      <c r="L31" s="133" t="str">
        <f>VLOOKUP($A31,BOM!$B$8:$N$81,11,0)</f>
        <v>RAL 7043 (DARK GREY)</v>
      </c>
      <c r="M31" s="133" t="str">
        <f>VLOOKUP($A31,BOM!$B$8:$N$81,12,0)</f>
        <v>SD</v>
      </c>
      <c r="N31" s="133" t="s">
        <v>357</v>
      </c>
      <c r="O31" s="133" t="s">
        <v>64</v>
      </c>
    </row>
    <row r="32" spans="1:15">
      <c r="A32" s="135" t="s">
        <v>64</v>
      </c>
      <c r="B32" s="135" t="s">
        <v>175</v>
      </c>
      <c r="C32" s="135">
        <f>C31</f>
        <v>2</v>
      </c>
      <c r="D32" s="135">
        <v>1</v>
      </c>
      <c r="E32" s="134">
        <f t="shared" si="0"/>
        <v>2</v>
      </c>
      <c r="F32" s="135" t="s">
        <v>156</v>
      </c>
      <c r="G32" s="135"/>
      <c r="H32" s="135" t="s">
        <v>135</v>
      </c>
      <c r="I32" s="135">
        <v>2500</v>
      </c>
      <c r="J32" s="135">
        <v>314.16000000000003</v>
      </c>
      <c r="K32" s="134">
        <f t="shared" si="1"/>
        <v>628.32000000000005</v>
      </c>
      <c r="L32" s="133" t="str">
        <f>VLOOKUP($A32,BOM!$B$8:$N$81,11,0)</f>
        <v>RAL 7043 (DARK GREY)</v>
      </c>
      <c r="M32" s="133" t="str">
        <f>VLOOKUP($A32,BOM!$B$8:$N$81,12,0)</f>
        <v>SD</v>
      </c>
      <c r="N32" s="135" t="s">
        <v>356</v>
      </c>
      <c r="O32" s="135" t="s">
        <v>64</v>
      </c>
    </row>
    <row r="33" spans="1:15">
      <c r="A33" s="133" t="s">
        <v>65</v>
      </c>
      <c r="B33" s="133" t="s">
        <v>149</v>
      </c>
      <c r="C33" s="134">
        <v>1</v>
      </c>
      <c r="D33" s="134"/>
      <c r="E33" s="134">
        <f t="shared" si="0"/>
        <v>0</v>
      </c>
      <c r="F33" s="133" t="s">
        <v>149</v>
      </c>
      <c r="G33" s="133" t="s">
        <v>134</v>
      </c>
      <c r="H33" s="133" t="s">
        <v>149</v>
      </c>
      <c r="I33" s="133">
        <v>2491</v>
      </c>
      <c r="J33" s="134">
        <v>312.97000000000003</v>
      </c>
      <c r="K33" s="134">
        <f t="shared" si="1"/>
        <v>0</v>
      </c>
      <c r="L33" s="133" t="str">
        <f>VLOOKUP($A33,BOM!$B$8:$N$81,11,0)</f>
        <v>RAL 7043 (DARK GREY)</v>
      </c>
      <c r="M33" s="133" t="str">
        <f>VLOOKUP($A33,BOM!$B$8:$N$81,12,0)</f>
        <v>SD</v>
      </c>
      <c r="N33" s="133" t="s">
        <v>357</v>
      </c>
      <c r="O33" s="133" t="s">
        <v>65</v>
      </c>
    </row>
    <row r="34" spans="1:15">
      <c r="A34" s="135" t="s">
        <v>65</v>
      </c>
      <c r="B34" s="135" t="s">
        <v>176</v>
      </c>
      <c r="C34" s="135">
        <f>C33</f>
        <v>1</v>
      </c>
      <c r="D34" s="135">
        <v>1</v>
      </c>
      <c r="E34" s="134">
        <f t="shared" si="0"/>
        <v>1</v>
      </c>
      <c r="F34" s="135" t="s">
        <v>156</v>
      </c>
      <c r="G34" s="135"/>
      <c r="H34" s="135" t="s">
        <v>135</v>
      </c>
      <c r="I34" s="135">
        <v>2491</v>
      </c>
      <c r="J34" s="135">
        <v>312.97000000000003</v>
      </c>
      <c r="K34" s="134">
        <f t="shared" si="1"/>
        <v>312.97000000000003</v>
      </c>
      <c r="L34" s="133" t="str">
        <f>VLOOKUP($A34,BOM!$B$8:$N$81,11,0)</f>
        <v>RAL 7043 (DARK GREY)</v>
      </c>
      <c r="M34" s="133" t="str">
        <f>VLOOKUP($A34,BOM!$B$8:$N$81,12,0)</f>
        <v>SD</v>
      </c>
      <c r="N34" s="135" t="s">
        <v>356</v>
      </c>
      <c r="O34" s="135" t="s">
        <v>65</v>
      </c>
    </row>
    <row r="35" spans="1:15">
      <c r="A35" s="133" t="s">
        <v>66</v>
      </c>
      <c r="B35" s="133" t="s">
        <v>149</v>
      </c>
      <c r="C35" s="134">
        <v>1</v>
      </c>
      <c r="D35" s="134"/>
      <c r="E35" s="134">
        <f t="shared" si="0"/>
        <v>0</v>
      </c>
      <c r="F35" s="133" t="s">
        <v>149</v>
      </c>
      <c r="G35" s="133" t="s">
        <v>138</v>
      </c>
      <c r="H35" s="133" t="s">
        <v>149</v>
      </c>
      <c r="I35" s="133">
        <v>4556</v>
      </c>
      <c r="J35" s="134">
        <v>185.82</v>
      </c>
      <c r="K35" s="134">
        <f t="shared" si="1"/>
        <v>0</v>
      </c>
      <c r="L35" s="133" t="str">
        <f>VLOOKUP($A35,BOM!$B$8:$N$81,11,0)</f>
        <v>RAL 7004 (LIGHT GREY)</v>
      </c>
      <c r="M35" s="133" t="str">
        <f>VLOOKUP($A35,BOM!$B$8:$N$81,12,0)</f>
        <v>PEB</v>
      </c>
      <c r="N35" s="133" t="s">
        <v>357</v>
      </c>
      <c r="O35" s="133" t="s">
        <v>66</v>
      </c>
    </row>
    <row r="36" spans="1:15">
      <c r="A36" s="135" t="s">
        <v>66</v>
      </c>
      <c r="B36" s="135" t="s">
        <v>177</v>
      </c>
      <c r="C36" s="135">
        <f t="shared" ref="C36:C38" si="5">C35</f>
        <v>1</v>
      </c>
      <c r="D36" s="135">
        <v>1</v>
      </c>
      <c r="E36" s="134">
        <f t="shared" si="0"/>
        <v>1</v>
      </c>
      <c r="F36" s="135" t="s">
        <v>156</v>
      </c>
      <c r="G36" s="135"/>
      <c r="H36" s="135" t="s">
        <v>178</v>
      </c>
      <c r="I36" s="135">
        <v>328</v>
      </c>
      <c r="J36" s="135">
        <v>1.71</v>
      </c>
      <c r="K36" s="134">
        <f t="shared" si="1"/>
        <v>1.71</v>
      </c>
      <c r="L36" s="133" t="str">
        <f>VLOOKUP($A36,BOM!$B$8:$N$81,11,0)</f>
        <v>RAL 7004 (LIGHT GREY)</v>
      </c>
      <c r="M36" s="133" t="str">
        <f>VLOOKUP($A36,BOM!$B$8:$N$81,12,0)</f>
        <v>PEB</v>
      </c>
      <c r="N36" s="135" t="s">
        <v>356</v>
      </c>
      <c r="O36" s="135" t="s">
        <v>66</v>
      </c>
    </row>
    <row r="37" spans="1:15">
      <c r="A37" s="135" t="s">
        <v>66</v>
      </c>
      <c r="B37" s="135" t="s">
        <v>179</v>
      </c>
      <c r="C37" s="135">
        <f t="shared" si="5"/>
        <v>1</v>
      </c>
      <c r="D37" s="135">
        <v>1</v>
      </c>
      <c r="E37" s="134">
        <f t="shared" si="0"/>
        <v>1</v>
      </c>
      <c r="F37" s="135" t="s">
        <v>156</v>
      </c>
      <c r="G37" s="135"/>
      <c r="H37" s="135" t="s">
        <v>178</v>
      </c>
      <c r="I37" s="135">
        <v>328</v>
      </c>
      <c r="J37" s="135">
        <v>1.71</v>
      </c>
      <c r="K37" s="134">
        <f t="shared" si="1"/>
        <v>1.71</v>
      </c>
      <c r="L37" s="133" t="str">
        <f>VLOOKUP($A37,BOM!$B$8:$N$81,11,0)</f>
        <v>RAL 7004 (LIGHT GREY)</v>
      </c>
      <c r="M37" s="133" t="str">
        <f>VLOOKUP($A37,BOM!$B$8:$N$81,12,0)</f>
        <v>PEB</v>
      </c>
      <c r="N37" s="135" t="s">
        <v>356</v>
      </c>
      <c r="O37" s="135" t="s">
        <v>66</v>
      </c>
    </row>
    <row r="38" spans="1:15" ht="45">
      <c r="A38" s="135" t="s">
        <v>66</v>
      </c>
      <c r="B38" s="135" t="s">
        <v>180</v>
      </c>
      <c r="C38" s="135">
        <f t="shared" si="5"/>
        <v>1</v>
      </c>
      <c r="D38" s="135">
        <v>1</v>
      </c>
      <c r="E38" s="134">
        <f t="shared" si="0"/>
        <v>1</v>
      </c>
      <c r="F38" s="135" t="s">
        <v>181</v>
      </c>
      <c r="G38" s="135"/>
      <c r="H38" s="135" t="s">
        <v>137</v>
      </c>
      <c r="I38" s="135">
        <v>4556</v>
      </c>
      <c r="J38" s="135">
        <v>182.4</v>
      </c>
      <c r="K38" s="134">
        <f t="shared" si="1"/>
        <v>182.4</v>
      </c>
      <c r="L38" s="133" t="str">
        <f>VLOOKUP($A38,BOM!$B$8:$N$81,11,0)</f>
        <v>RAL 7004 (LIGHT GREY)</v>
      </c>
      <c r="M38" s="133" t="str">
        <f>VLOOKUP($A38,BOM!$B$8:$N$81,12,0)</f>
        <v>PEB</v>
      </c>
      <c r="N38" s="135" t="s">
        <v>359</v>
      </c>
      <c r="O38" s="135" t="s">
        <v>66</v>
      </c>
    </row>
    <row r="39" spans="1:15" ht="45">
      <c r="A39" s="133" t="s">
        <v>67</v>
      </c>
      <c r="B39" s="133" t="s">
        <v>149</v>
      </c>
      <c r="C39" s="134">
        <v>1</v>
      </c>
      <c r="D39" s="134"/>
      <c r="E39" s="134">
        <f t="shared" si="0"/>
        <v>0</v>
      </c>
      <c r="F39" s="133" t="s">
        <v>149</v>
      </c>
      <c r="G39" s="133" t="s">
        <v>138</v>
      </c>
      <c r="H39" s="133" t="s">
        <v>149</v>
      </c>
      <c r="I39" s="133">
        <v>4556</v>
      </c>
      <c r="J39" s="134">
        <v>185.41</v>
      </c>
      <c r="K39" s="134">
        <f t="shared" si="1"/>
        <v>0</v>
      </c>
      <c r="L39" s="133" t="str">
        <f>VLOOKUP($A39,BOM!$B$8:$N$81,11,0)</f>
        <v>RAL 7004 (LIGHT GREY)</v>
      </c>
      <c r="M39" s="133" t="str">
        <f>VLOOKUP($A39,BOM!$B$8:$N$81,12,0)</f>
        <v>PEB</v>
      </c>
      <c r="N39" s="133" t="s">
        <v>357</v>
      </c>
      <c r="O39" s="133" t="s">
        <v>67</v>
      </c>
    </row>
    <row r="40" spans="1:15" ht="45">
      <c r="A40" s="135" t="s">
        <v>67</v>
      </c>
      <c r="B40" s="135" t="s">
        <v>177</v>
      </c>
      <c r="C40" s="135">
        <f t="shared" ref="C40:C42" si="6">C39</f>
        <v>1</v>
      </c>
      <c r="D40" s="135">
        <v>1</v>
      </c>
      <c r="E40" s="134">
        <f t="shared" si="0"/>
        <v>1</v>
      </c>
      <c r="F40" s="135" t="s">
        <v>156</v>
      </c>
      <c r="G40" s="135"/>
      <c r="H40" s="135" t="s">
        <v>178</v>
      </c>
      <c r="I40" s="135">
        <v>328</v>
      </c>
      <c r="J40" s="135">
        <v>1.71</v>
      </c>
      <c r="K40" s="134">
        <f t="shared" si="1"/>
        <v>1.71</v>
      </c>
      <c r="L40" s="133" t="str">
        <f>VLOOKUP($A40,BOM!$B$8:$N$81,11,0)</f>
        <v>RAL 7004 (LIGHT GREY)</v>
      </c>
      <c r="M40" s="133" t="str">
        <f>VLOOKUP($A40,BOM!$B$8:$N$81,12,0)</f>
        <v>PEB</v>
      </c>
      <c r="N40" s="135" t="s">
        <v>356</v>
      </c>
      <c r="O40" s="135" t="s">
        <v>67</v>
      </c>
    </row>
    <row r="41" spans="1:15" ht="45">
      <c r="A41" s="135" t="s">
        <v>67</v>
      </c>
      <c r="B41" s="135" t="s">
        <v>182</v>
      </c>
      <c r="C41" s="135">
        <f t="shared" si="6"/>
        <v>1</v>
      </c>
      <c r="D41" s="135">
        <v>1</v>
      </c>
      <c r="E41" s="134">
        <f t="shared" si="0"/>
        <v>1</v>
      </c>
      <c r="F41" s="135" t="s">
        <v>181</v>
      </c>
      <c r="G41" s="135"/>
      <c r="H41" s="135" t="s">
        <v>137</v>
      </c>
      <c r="I41" s="135">
        <v>4556</v>
      </c>
      <c r="J41" s="135">
        <v>182.4</v>
      </c>
      <c r="K41" s="134">
        <f t="shared" si="1"/>
        <v>182.4</v>
      </c>
      <c r="L41" s="133" t="str">
        <f>VLOOKUP($A41,BOM!$B$8:$N$81,11,0)</f>
        <v>RAL 7004 (LIGHT GREY)</v>
      </c>
      <c r="M41" s="133" t="str">
        <f>VLOOKUP($A41,BOM!$B$8:$N$81,12,0)</f>
        <v>PEB</v>
      </c>
      <c r="N41" s="135" t="s">
        <v>359</v>
      </c>
      <c r="O41" s="135" t="s">
        <v>67</v>
      </c>
    </row>
    <row r="42" spans="1:15" ht="45">
      <c r="A42" s="135" t="s">
        <v>67</v>
      </c>
      <c r="B42" s="135" t="s">
        <v>183</v>
      </c>
      <c r="C42" s="135">
        <f t="shared" si="6"/>
        <v>1</v>
      </c>
      <c r="D42" s="135">
        <v>1</v>
      </c>
      <c r="E42" s="134">
        <f t="shared" si="0"/>
        <v>1</v>
      </c>
      <c r="F42" s="135" t="s">
        <v>156</v>
      </c>
      <c r="G42" s="135"/>
      <c r="H42" s="135" t="s">
        <v>184</v>
      </c>
      <c r="I42" s="135">
        <v>328</v>
      </c>
      <c r="J42" s="135">
        <v>1.3</v>
      </c>
      <c r="K42" s="134">
        <f t="shared" si="1"/>
        <v>1.3</v>
      </c>
      <c r="L42" s="133" t="str">
        <f>VLOOKUP($A42,BOM!$B$8:$N$81,11,0)</f>
        <v>RAL 7004 (LIGHT GREY)</v>
      </c>
      <c r="M42" s="133" t="str">
        <f>VLOOKUP($A42,BOM!$B$8:$N$81,12,0)</f>
        <v>PEB</v>
      </c>
      <c r="N42" s="135" t="s">
        <v>356</v>
      </c>
      <c r="O42" s="135" t="s">
        <v>67</v>
      </c>
    </row>
    <row r="43" spans="1:15" ht="45">
      <c r="A43" s="133" t="s">
        <v>68</v>
      </c>
      <c r="B43" s="133" t="s">
        <v>149</v>
      </c>
      <c r="C43" s="134">
        <v>1</v>
      </c>
      <c r="D43" s="134"/>
      <c r="E43" s="134">
        <f t="shared" si="0"/>
        <v>0</v>
      </c>
      <c r="F43" s="133" t="s">
        <v>149</v>
      </c>
      <c r="G43" s="133" t="s">
        <v>138</v>
      </c>
      <c r="H43" s="133" t="s">
        <v>149</v>
      </c>
      <c r="I43" s="133">
        <v>4556</v>
      </c>
      <c r="J43" s="134">
        <v>185.41</v>
      </c>
      <c r="K43" s="134">
        <f t="shared" si="1"/>
        <v>0</v>
      </c>
      <c r="L43" s="133" t="str">
        <f>VLOOKUP($A43,BOM!$B$8:$N$81,11,0)</f>
        <v>RAL 7004 (LIGHT GREY)</v>
      </c>
      <c r="M43" s="133" t="str">
        <f>VLOOKUP($A43,BOM!$B$8:$N$81,12,0)</f>
        <v>PEB</v>
      </c>
      <c r="N43" s="133" t="s">
        <v>357</v>
      </c>
      <c r="O43" s="133" t="s">
        <v>68</v>
      </c>
    </row>
    <row r="44" spans="1:15" ht="45">
      <c r="A44" s="135" t="s">
        <v>68</v>
      </c>
      <c r="B44" s="135" t="s">
        <v>179</v>
      </c>
      <c r="C44" s="135">
        <f t="shared" ref="C44:C46" si="7">C43</f>
        <v>1</v>
      </c>
      <c r="D44" s="135">
        <v>1</v>
      </c>
      <c r="E44" s="134">
        <f t="shared" si="0"/>
        <v>1</v>
      </c>
      <c r="F44" s="135" t="s">
        <v>156</v>
      </c>
      <c r="G44" s="135"/>
      <c r="H44" s="135" t="s">
        <v>178</v>
      </c>
      <c r="I44" s="135">
        <v>328</v>
      </c>
      <c r="J44" s="135">
        <v>1.71</v>
      </c>
      <c r="K44" s="134">
        <f t="shared" si="1"/>
        <v>1.71</v>
      </c>
      <c r="L44" s="133" t="str">
        <f>VLOOKUP($A44,BOM!$B$8:$N$81,11,0)</f>
        <v>RAL 7004 (LIGHT GREY)</v>
      </c>
      <c r="M44" s="133" t="str">
        <f>VLOOKUP($A44,BOM!$B$8:$N$81,12,0)</f>
        <v>PEB</v>
      </c>
      <c r="N44" s="135" t="s">
        <v>356</v>
      </c>
      <c r="O44" s="135" t="s">
        <v>68</v>
      </c>
    </row>
    <row r="45" spans="1:15" ht="45">
      <c r="A45" s="135" t="s">
        <v>68</v>
      </c>
      <c r="B45" s="135" t="s">
        <v>180</v>
      </c>
      <c r="C45" s="135">
        <f t="shared" si="7"/>
        <v>1</v>
      </c>
      <c r="D45" s="135">
        <v>1</v>
      </c>
      <c r="E45" s="134">
        <f t="shared" si="0"/>
        <v>1</v>
      </c>
      <c r="F45" s="135" t="s">
        <v>181</v>
      </c>
      <c r="G45" s="135"/>
      <c r="H45" s="135" t="s">
        <v>137</v>
      </c>
      <c r="I45" s="135">
        <v>4556</v>
      </c>
      <c r="J45" s="135">
        <v>182.4</v>
      </c>
      <c r="K45" s="134">
        <f t="shared" si="1"/>
        <v>182.4</v>
      </c>
      <c r="L45" s="133" t="str">
        <f>VLOOKUP($A45,BOM!$B$8:$N$81,11,0)</f>
        <v>RAL 7004 (LIGHT GREY)</v>
      </c>
      <c r="M45" s="133" t="str">
        <f>VLOOKUP($A45,BOM!$B$8:$N$81,12,0)</f>
        <v>PEB</v>
      </c>
      <c r="N45" s="135" t="s">
        <v>359</v>
      </c>
      <c r="O45" s="135" t="s">
        <v>68</v>
      </c>
    </row>
    <row r="46" spans="1:15" ht="45">
      <c r="A46" s="135" t="s">
        <v>68</v>
      </c>
      <c r="B46" s="135" t="s">
        <v>183</v>
      </c>
      <c r="C46" s="135">
        <f t="shared" si="7"/>
        <v>1</v>
      </c>
      <c r="D46" s="135">
        <v>1</v>
      </c>
      <c r="E46" s="134">
        <f t="shared" si="0"/>
        <v>1</v>
      </c>
      <c r="F46" s="135" t="s">
        <v>156</v>
      </c>
      <c r="G46" s="135"/>
      <c r="H46" s="135" t="s">
        <v>184</v>
      </c>
      <c r="I46" s="135">
        <v>328</v>
      </c>
      <c r="J46" s="135">
        <v>1.3</v>
      </c>
      <c r="K46" s="134">
        <f t="shared" si="1"/>
        <v>1.3</v>
      </c>
      <c r="L46" s="133" t="str">
        <f>VLOOKUP($A46,BOM!$B$8:$N$81,11,0)</f>
        <v>RAL 7004 (LIGHT GREY)</v>
      </c>
      <c r="M46" s="133" t="str">
        <f>VLOOKUP($A46,BOM!$B$8:$N$81,12,0)</f>
        <v>PEB</v>
      </c>
      <c r="N46" s="135" t="s">
        <v>356</v>
      </c>
      <c r="O46" s="135" t="s">
        <v>68</v>
      </c>
    </row>
    <row r="47" spans="1:15" ht="45">
      <c r="A47" s="133" t="s">
        <v>69</v>
      </c>
      <c r="B47" s="133" t="s">
        <v>149</v>
      </c>
      <c r="C47" s="134">
        <v>1</v>
      </c>
      <c r="D47" s="134"/>
      <c r="E47" s="134">
        <f t="shared" si="0"/>
        <v>0</v>
      </c>
      <c r="F47" s="133" t="s">
        <v>149</v>
      </c>
      <c r="G47" s="133" t="s">
        <v>140</v>
      </c>
      <c r="H47" s="133" t="s">
        <v>149</v>
      </c>
      <c r="I47" s="133">
        <v>2850</v>
      </c>
      <c r="J47" s="134">
        <v>99.9</v>
      </c>
      <c r="K47" s="134">
        <f t="shared" si="1"/>
        <v>0</v>
      </c>
      <c r="L47" s="133" t="str">
        <f>VLOOKUP($A47,BOM!$B$8:$N$81,11,0)</f>
        <v>RAL 7043 (DARK GREY)</v>
      </c>
      <c r="M47" s="133" t="str">
        <f>VLOOKUP($A47,BOM!$B$8:$N$81,12,0)</f>
        <v>PEB</v>
      </c>
      <c r="N47" s="133" t="s">
        <v>357</v>
      </c>
      <c r="O47" s="133" t="s">
        <v>69</v>
      </c>
    </row>
    <row r="48" spans="1:15" ht="45">
      <c r="A48" s="135" t="s">
        <v>69</v>
      </c>
      <c r="B48" s="135" t="s">
        <v>185</v>
      </c>
      <c r="C48" s="135">
        <f t="shared" ref="C48:C52" si="8">C47</f>
        <v>1</v>
      </c>
      <c r="D48" s="135">
        <v>1</v>
      </c>
      <c r="E48" s="134">
        <f t="shared" si="0"/>
        <v>1</v>
      </c>
      <c r="F48" s="135" t="s">
        <v>156</v>
      </c>
      <c r="G48" s="135"/>
      <c r="H48" s="135" t="s">
        <v>139</v>
      </c>
      <c r="I48" s="135">
        <v>2838</v>
      </c>
      <c r="J48" s="135">
        <v>78.599999999999994</v>
      </c>
      <c r="K48" s="134">
        <f t="shared" si="1"/>
        <v>78.599999999999994</v>
      </c>
      <c r="L48" s="133" t="str">
        <f>VLOOKUP($A48,BOM!$B$8:$N$81,11,0)</f>
        <v>RAL 7043 (DARK GREY)</v>
      </c>
      <c r="M48" s="133" t="str">
        <f>VLOOKUP($A48,BOM!$B$8:$N$81,12,0)</f>
        <v>PEB</v>
      </c>
      <c r="N48" s="135" t="s">
        <v>359</v>
      </c>
      <c r="O48" s="135" t="s">
        <v>69</v>
      </c>
    </row>
    <row r="49" spans="1:15" ht="45">
      <c r="A49" s="135" t="s">
        <v>69</v>
      </c>
      <c r="B49" s="135" t="s">
        <v>186</v>
      </c>
      <c r="C49" s="135">
        <f t="shared" si="8"/>
        <v>1</v>
      </c>
      <c r="D49" s="135">
        <v>1</v>
      </c>
      <c r="E49" s="134">
        <f t="shared" si="0"/>
        <v>1</v>
      </c>
      <c r="F49" s="135" t="s">
        <v>156</v>
      </c>
      <c r="G49" s="135"/>
      <c r="H49" s="135" t="s">
        <v>187</v>
      </c>
      <c r="I49" s="135">
        <v>390</v>
      </c>
      <c r="J49" s="135">
        <v>6.25</v>
      </c>
      <c r="K49" s="134">
        <f t="shared" si="1"/>
        <v>6.25</v>
      </c>
      <c r="L49" s="133" t="str">
        <f>VLOOKUP($A49,BOM!$B$8:$N$81,11,0)</f>
        <v>RAL 7043 (DARK GREY)</v>
      </c>
      <c r="M49" s="133" t="str">
        <f>VLOOKUP($A49,BOM!$B$8:$N$81,12,0)</f>
        <v>PEB</v>
      </c>
      <c r="N49" s="135" t="s">
        <v>356</v>
      </c>
      <c r="O49" s="135" t="s">
        <v>69</v>
      </c>
    </row>
    <row r="50" spans="1:15" ht="45">
      <c r="A50" s="135" t="s">
        <v>69</v>
      </c>
      <c r="B50" s="135" t="s">
        <v>188</v>
      </c>
      <c r="C50" s="135">
        <f t="shared" si="8"/>
        <v>1</v>
      </c>
      <c r="D50" s="135">
        <v>4</v>
      </c>
      <c r="E50" s="134">
        <f t="shared" si="0"/>
        <v>4</v>
      </c>
      <c r="F50" s="135" t="s">
        <v>156</v>
      </c>
      <c r="G50" s="135"/>
      <c r="H50" s="135" t="s">
        <v>189</v>
      </c>
      <c r="I50" s="135">
        <v>286</v>
      </c>
      <c r="J50" s="135">
        <v>2.62</v>
      </c>
      <c r="K50" s="134">
        <f t="shared" si="1"/>
        <v>10.48</v>
      </c>
      <c r="L50" s="133" t="str">
        <f>VLOOKUP($A50,BOM!$B$8:$N$81,11,0)</f>
        <v>RAL 7043 (DARK GREY)</v>
      </c>
      <c r="M50" s="133" t="str">
        <f>VLOOKUP($A50,BOM!$B$8:$N$81,12,0)</f>
        <v>PEB</v>
      </c>
      <c r="N50" s="135" t="s">
        <v>356</v>
      </c>
      <c r="O50" s="135" t="s">
        <v>69</v>
      </c>
    </row>
    <row r="51" spans="1:15" ht="45">
      <c r="A51" s="135" t="s">
        <v>69</v>
      </c>
      <c r="B51" s="135" t="s">
        <v>190</v>
      </c>
      <c r="C51" s="135">
        <f t="shared" si="8"/>
        <v>1</v>
      </c>
      <c r="D51" s="135">
        <v>2</v>
      </c>
      <c r="E51" s="134">
        <f t="shared" si="0"/>
        <v>2</v>
      </c>
      <c r="F51" s="135" t="s">
        <v>156</v>
      </c>
      <c r="G51" s="135"/>
      <c r="H51" s="135" t="s">
        <v>189</v>
      </c>
      <c r="I51" s="135">
        <v>286</v>
      </c>
      <c r="J51" s="135">
        <v>1.9</v>
      </c>
      <c r="K51" s="134">
        <f t="shared" si="1"/>
        <v>3.8</v>
      </c>
      <c r="L51" s="133" t="str">
        <f>VLOOKUP($A51,BOM!$B$8:$N$81,11,0)</f>
        <v>RAL 7043 (DARK GREY)</v>
      </c>
      <c r="M51" s="133" t="str">
        <f>VLOOKUP($A51,BOM!$B$8:$N$81,12,0)</f>
        <v>PEB</v>
      </c>
      <c r="N51" s="135" t="s">
        <v>356</v>
      </c>
      <c r="O51" s="135" t="s">
        <v>69</v>
      </c>
    </row>
    <row r="52" spans="1:15" ht="45">
      <c r="A52" s="135" t="s">
        <v>69</v>
      </c>
      <c r="B52" s="135" t="s">
        <v>191</v>
      </c>
      <c r="C52" s="135">
        <f t="shared" si="8"/>
        <v>1</v>
      </c>
      <c r="D52" s="135">
        <v>4</v>
      </c>
      <c r="E52" s="134">
        <f t="shared" si="0"/>
        <v>4</v>
      </c>
      <c r="F52" s="135" t="s">
        <v>156</v>
      </c>
      <c r="G52" s="135"/>
      <c r="H52" s="135" t="s">
        <v>192</v>
      </c>
      <c r="I52" s="135">
        <v>100</v>
      </c>
      <c r="J52" s="135">
        <v>0.19</v>
      </c>
      <c r="K52" s="134">
        <f t="shared" si="1"/>
        <v>0.76</v>
      </c>
      <c r="L52" s="133" t="str">
        <f>VLOOKUP($A52,BOM!$B$8:$N$81,11,0)</f>
        <v>RAL 7043 (DARK GREY)</v>
      </c>
      <c r="M52" s="133" t="str">
        <f>VLOOKUP($A52,BOM!$B$8:$N$81,12,0)</f>
        <v>PEB</v>
      </c>
      <c r="N52" s="135" t="s">
        <v>356</v>
      </c>
      <c r="O52" s="135" t="s">
        <v>69</v>
      </c>
    </row>
    <row r="53" spans="1:15" ht="45">
      <c r="A53" s="133" t="s">
        <v>70</v>
      </c>
      <c r="B53" s="133" t="s">
        <v>149</v>
      </c>
      <c r="C53" s="134">
        <v>2</v>
      </c>
      <c r="D53" s="134"/>
      <c r="E53" s="134">
        <f t="shared" si="0"/>
        <v>0</v>
      </c>
      <c r="F53" s="133" t="s">
        <v>149</v>
      </c>
      <c r="G53" s="133" t="s">
        <v>138</v>
      </c>
      <c r="H53" s="133" t="s">
        <v>149</v>
      </c>
      <c r="I53" s="133">
        <v>3856</v>
      </c>
      <c r="J53" s="134">
        <v>154.37</v>
      </c>
      <c r="K53" s="134">
        <f t="shared" si="1"/>
        <v>0</v>
      </c>
      <c r="L53" s="133" t="str">
        <f>VLOOKUP($A53,BOM!$B$8:$N$81,11,0)</f>
        <v>RAL 7004 (LIGHT GREY)</v>
      </c>
      <c r="M53" s="133" t="str">
        <f>VLOOKUP($A53,BOM!$B$8:$N$81,12,0)</f>
        <v>PEB</v>
      </c>
      <c r="N53" s="133" t="s">
        <v>357</v>
      </c>
      <c r="O53" s="133" t="s">
        <v>70</v>
      </c>
    </row>
    <row r="54" spans="1:15" ht="45">
      <c r="A54" s="135" t="s">
        <v>70</v>
      </c>
      <c r="B54" s="135" t="s">
        <v>193</v>
      </c>
      <c r="C54" s="135">
        <f>C53</f>
        <v>2</v>
      </c>
      <c r="D54" s="135">
        <v>1</v>
      </c>
      <c r="E54" s="134">
        <f t="shared" si="0"/>
        <v>2</v>
      </c>
      <c r="F54" s="135" t="s">
        <v>181</v>
      </c>
      <c r="G54" s="135"/>
      <c r="H54" s="135" t="s">
        <v>137</v>
      </c>
      <c r="I54" s="135">
        <v>3856</v>
      </c>
      <c r="J54" s="135">
        <v>154.37</v>
      </c>
      <c r="K54" s="134">
        <f t="shared" si="1"/>
        <v>308.74</v>
      </c>
      <c r="L54" s="133" t="str">
        <f>VLOOKUP($A54,BOM!$B$8:$N$81,11,0)</f>
        <v>RAL 7004 (LIGHT GREY)</v>
      </c>
      <c r="M54" s="133" t="str">
        <f>VLOOKUP($A54,BOM!$B$8:$N$81,12,0)</f>
        <v>PEB</v>
      </c>
      <c r="N54" s="135" t="s">
        <v>359</v>
      </c>
      <c r="O54" s="135" t="s">
        <v>70</v>
      </c>
    </row>
    <row r="55" spans="1:15" ht="45">
      <c r="A55" s="133" t="s">
        <v>71</v>
      </c>
      <c r="B55" s="133" t="s">
        <v>149</v>
      </c>
      <c r="C55" s="134">
        <v>5</v>
      </c>
      <c r="D55" s="134"/>
      <c r="E55" s="134">
        <f t="shared" si="0"/>
        <v>0</v>
      </c>
      <c r="F55" s="133" t="s">
        <v>149</v>
      </c>
      <c r="G55" s="133" t="s">
        <v>140</v>
      </c>
      <c r="H55" s="133" t="s">
        <v>149</v>
      </c>
      <c r="I55" s="133">
        <v>1395</v>
      </c>
      <c r="J55" s="134">
        <v>42.82</v>
      </c>
      <c r="K55" s="134">
        <f t="shared" si="1"/>
        <v>0</v>
      </c>
      <c r="L55" s="133" t="str">
        <f>VLOOKUP($A55,BOM!$B$8:$N$81,11,0)</f>
        <v>RAL 7004 (LIGHT GREY)</v>
      </c>
      <c r="M55" s="133" t="str">
        <f>VLOOKUP($A55,BOM!$B$8:$N$81,12,0)</f>
        <v>PEB</v>
      </c>
      <c r="N55" s="133" t="s">
        <v>357</v>
      </c>
      <c r="O55" s="133" t="s">
        <v>71</v>
      </c>
    </row>
    <row r="56" spans="1:15" ht="45">
      <c r="A56" s="135" t="s">
        <v>71</v>
      </c>
      <c r="B56" s="135" t="s">
        <v>194</v>
      </c>
      <c r="C56" s="135">
        <f>C55</f>
        <v>5</v>
      </c>
      <c r="D56" s="135">
        <v>1</v>
      </c>
      <c r="E56" s="134">
        <f t="shared" si="0"/>
        <v>5</v>
      </c>
      <c r="F56" s="135" t="s">
        <v>181</v>
      </c>
      <c r="G56" s="135"/>
      <c r="H56" s="135" t="s">
        <v>141</v>
      </c>
      <c r="I56" s="135">
        <v>1395</v>
      </c>
      <c r="J56" s="135">
        <v>42.82</v>
      </c>
      <c r="K56" s="134">
        <f t="shared" si="1"/>
        <v>214.1</v>
      </c>
      <c r="L56" s="133" t="str">
        <f>VLOOKUP($A56,BOM!$B$8:$N$81,11,0)</f>
        <v>RAL 7004 (LIGHT GREY)</v>
      </c>
      <c r="M56" s="133" t="str">
        <f>VLOOKUP($A56,BOM!$B$8:$N$81,12,0)</f>
        <v>PEB</v>
      </c>
      <c r="N56" s="135" t="s">
        <v>359</v>
      </c>
      <c r="O56" s="135" t="s">
        <v>71</v>
      </c>
    </row>
    <row r="57" spans="1:15" ht="45">
      <c r="A57" s="133" t="s">
        <v>72</v>
      </c>
      <c r="B57" s="133" t="s">
        <v>149</v>
      </c>
      <c r="C57" s="134">
        <v>4</v>
      </c>
      <c r="D57" s="134"/>
      <c r="E57" s="134">
        <f t="shared" si="0"/>
        <v>0</v>
      </c>
      <c r="F57" s="133" t="s">
        <v>149</v>
      </c>
      <c r="G57" s="133" t="s">
        <v>140</v>
      </c>
      <c r="H57" s="133" t="s">
        <v>149</v>
      </c>
      <c r="I57" s="133">
        <v>3050</v>
      </c>
      <c r="J57" s="134">
        <v>105.44</v>
      </c>
      <c r="K57" s="134">
        <f t="shared" si="1"/>
        <v>0</v>
      </c>
      <c r="L57" s="133" t="str">
        <f>VLOOKUP($A57,BOM!$B$8:$N$81,11,0)</f>
        <v>RAL 7043 (DARK GREY)</v>
      </c>
      <c r="M57" s="133" t="str">
        <f>VLOOKUP($A57,BOM!$B$8:$N$81,12,0)</f>
        <v>PEB</v>
      </c>
      <c r="N57" s="133" t="s">
        <v>357</v>
      </c>
      <c r="O57" s="133" t="s">
        <v>72</v>
      </c>
    </row>
    <row r="58" spans="1:15" ht="45">
      <c r="A58" s="135" t="s">
        <v>72</v>
      </c>
      <c r="B58" s="135" t="s">
        <v>195</v>
      </c>
      <c r="C58" s="135">
        <f t="shared" ref="C58:C62" si="9">C57</f>
        <v>4</v>
      </c>
      <c r="D58" s="135">
        <v>1</v>
      </c>
      <c r="E58" s="134">
        <f t="shared" si="0"/>
        <v>4</v>
      </c>
      <c r="F58" s="135" t="s">
        <v>156</v>
      </c>
      <c r="G58" s="135"/>
      <c r="H58" s="135" t="s">
        <v>139</v>
      </c>
      <c r="I58" s="135">
        <v>3038</v>
      </c>
      <c r="J58" s="135">
        <v>84.14</v>
      </c>
      <c r="K58" s="134">
        <f t="shared" si="1"/>
        <v>336.56</v>
      </c>
      <c r="L58" s="133" t="str">
        <f>VLOOKUP($A58,BOM!$B$8:$N$81,11,0)</f>
        <v>RAL 7043 (DARK GREY)</v>
      </c>
      <c r="M58" s="133" t="str">
        <f>VLOOKUP($A58,BOM!$B$8:$N$81,12,0)</f>
        <v>PEB</v>
      </c>
      <c r="N58" s="135" t="s">
        <v>359</v>
      </c>
      <c r="O58" s="135" t="s">
        <v>72</v>
      </c>
    </row>
    <row r="59" spans="1:15" ht="45">
      <c r="A59" s="135" t="s">
        <v>72</v>
      </c>
      <c r="B59" s="135" t="s">
        <v>186</v>
      </c>
      <c r="C59" s="135">
        <f t="shared" si="9"/>
        <v>4</v>
      </c>
      <c r="D59" s="135">
        <v>1</v>
      </c>
      <c r="E59" s="134">
        <f t="shared" si="0"/>
        <v>4</v>
      </c>
      <c r="F59" s="135" t="s">
        <v>156</v>
      </c>
      <c r="G59" s="135"/>
      <c r="H59" s="135" t="s">
        <v>187</v>
      </c>
      <c r="I59" s="135">
        <v>390</v>
      </c>
      <c r="J59" s="135">
        <v>6.25</v>
      </c>
      <c r="K59" s="134">
        <f t="shared" si="1"/>
        <v>25</v>
      </c>
      <c r="L59" s="133" t="str">
        <f>VLOOKUP($A59,BOM!$B$8:$N$81,11,0)</f>
        <v>RAL 7043 (DARK GREY)</v>
      </c>
      <c r="M59" s="133" t="str">
        <f>VLOOKUP($A59,BOM!$B$8:$N$81,12,0)</f>
        <v>PEB</v>
      </c>
      <c r="N59" s="135" t="s">
        <v>356</v>
      </c>
      <c r="O59" s="135" t="s">
        <v>72</v>
      </c>
    </row>
    <row r="60" spans="1:15" ht="45">
      <c r="A60" s="135" t="s">
        <v>72</v>
      </c>
      <c r="B60" s="135" t="s">
        <v>188</v>
      </c>
      <c r="C60" s="135">
        <f t="shared" si="9"/>
        <v>4</v>
      </c>
      <c r="D60" s="135">
        <v>4</v>
      </c>
      <c r="E60" s="134">
        <f t="shared" si="0"/>
        <v>16</v>
      </c>
      <c r="F60" s="135" t="s">
        <v>156</v>
      </c>
      <c r="G60" s="135"/>
      <c r="H60" s="135" t="s">
        <v>189</v>
      </c>
      <c r="I60" s="135">
        <v>286</v>
      </c>
      <c r="J60" s="135">
        <v>2.62</v>
      </c>
      <c r="K60" s="134">
        <f t="shared" si="1"/>
        <v>41.92</v>
      </c>
      <c r="L60" s="133" t="str">
        <f>VLOOKUP($A60,BOM!$B$8:$N$81,11,0)</f>
        <v>RAL 7043 (DARK GREY)</v>
      </c>
      <c r="M60" s="133" t="str">
        <f>VLOOKUP($A60,BOM!$B$8:$N$81,12,0)</f>
        <v>PEB</v>
      </c>
      <c r="N60" s="135" t="s">
        <v>356</v>
      </c>
      <c r="O60" s="135" t="s">
        <v>72</v>
      </c>
    </row>
    <row r="61" spans="1:15" ht="45">
      <c r="A61" s="135" t="s">
        <v>72</v>
      </c>
      <c r="B61" s="135" t="s">
        <v>190</v>
      </c>
      <c r="C61" s="135">
        <f t="shared" si="9"/>
        <v>4</v>
      </c>
      <c r="D61" s="135">
        <v>2</v>
      </c>
      <c r="E61" s="134">
        <f t="shared" si="0"/>
        <v>8</v>
      </c>
      <c r="F61" s="135" t="s">
        <v>156</v>
      </c>
      <c r="G61" s="135"/>
      <c r="H61" s="135" t="s">
        <v>189</v>
      </c>
      <c r="I61" s="135">
        <v>286</v>
      </c>
      <c r="J61" s="135">
        <v>1.9</v>
      </c>
      <c r="K61" s="134">
        <f t="shared" si="1"/>
        <v>15.2</v>
      </c>
      <c r="L61" s="133" t="str">
        <f>VLOOKUP($A61,BOM!$B$8:$N$81,11,0)</f>
        <v>RAL 7043 (DARK GREY)</v>
      </c>
      <c r="M61" s="133" t="str">
        <f>VLOOKUP($A61,BOM!$B$8:$N$81,12,0)</f>
        <v>PEB</v>
      </c>
      <c r="N61" s="135" t="s">
        <v>356</v>
      </c>
      <c r="O61" s="135" t="s">
        <v>72</v>
      </c>
    </row>
    <row r="62" spans="1:15" ht="45">
      <c r="A62" s="135" t="s">
        <v>72</v>
      </c>
      <c r="B62" s="135" t="s">
        <v>191</v>
      </c>
      <c r="C62" s="135">
        <f t="shared" si="9"/>
        <v>4</v>
      </c>
      <c r="D62" s="135">
        <v>4</v>
      </c>
      <c r="E62" s="134">
        <f t="shared" si="0"/>
        <v>16</v>
      </c>
      <c r="F62" s="135" t="s">
        <v>156</v>
      </c>
      <c r="G62" s="135"/>
      <c r="H62" s="135" t="s">
        <v>192</v>
      </c>
      <c r="I62" s="135">
        <v>100</v>
      </c>
      <c r="J62" s="135">
        <v>0.19</v>
      </c>
      <c r="K62" s="134">
        <f t="shared" si="1"/>
        <v>3.04</v>
      </c>
      <c r="L62" s="133" t="str">
        <f>VLOOKUP($A62,BOM!$B$8:$N$81,11,0)</f>
        <v>RAL 7043 (DARK GREY)</v>
      </c>
      <c r="M62" s="133" t="str">
        <f>VLOOKUP($A62,BOM!$B$8:$N$81,12,0)</f>
        <v>PEB</v>
      </c>
      <c r="N62" s="135" t="s">
        <v>356</v>
      </c>
      <c r="O62" s="135" t="s">
        <v>72</v>
      </c>
    </row>
    <row r="63" spans="1:15" ht="45">
      <c r="A63" s="133" t="s">
        <v>73</v>
      </c>
      <c r="B63" s="133" t="s">
        <v>149</v>
      </c>
      <c r="C63" s="134">
        <v>4</v>
      </c>
      <c r="D63" s="134"/>
      <c r="E63" s="134">
        <f t="shared" si="0"/>
        <v>0</v>
      </c>
      <c r="F63" s="133" t="s">
        <v>149</v>
      </c>
      <c r="G63" s="133" t="s">
        <v>140</v>
      </c>
      <c r="H63" s="133" t="s">
        <v>149</v>
      </c>
      <c r="I63" s="133">
        <v>2850</v>
      </c>
      <c r="J63" s="134">
        <v>99.9</v>
      </c>
      <c r="K63" s="134">
        <f t="shared" si="1"/>
        <v>0</v>
      </c>
      <c r="L63" s="133" t="str">
        <f>VLOOKUP($A63,BOM!$B$8:$N$81,11,0)</f>
        <v>RAL 7043 (DARK GREY)</v>
      </c>
      <c r="M63" s="133" t="str">
        <f>VLOOKUP($A63,BOM!$B$8:$N$81,12,0)</f>
        <v>PEB</v>
      </c>
      <c r="N63" s="133" t="s">
        <v>357</v>
      </c>
      <c r="O63" s="133" t="s">
        <v>73</v>
      </c>
    </row>
    <row r="64" spans="1:15" ht="45">
      <c r="A64" s="135" t="s">
        <v>73</v>
      </c>
      <c r="B64" s="135" t="s">
        <v>185</v>
      </c>
      <c r="C64" s="135">
        <f t="shared" ref="C64:C68" si="10">C63</f>
        <v>4</v>
      </c>
      <c r="D64" s="135">
        <v>1</v>
      </c>
      <c r="E64" s="134">
        <f t="shared" si="0"/>
        <v>4</v>
      </c>
      <c r="F64" s="135" t="s">
        <v>156</v>
      </c>
      <c r="G64" s="135"/>
      <c r="H64" s="135" t="s">
        <v>139</v>
      </c>
      <c r="I64" s="135">
        <v>2838</v>
      </c>
      <c r="J64" s="135">
        <v>78.599999999999994</v>
      </c>
      <c r="K64" s="134">
        <f t="shared" si="1"/>
        <v>314.39999999999998</v>
      </c>
      <c r="L64" s="133" t="str">
        <f>VLOOKUP($A64,BOM!$B$8:$N$81,11,0)</f>
        <v>RAL 7043 (DARK GREY)</v>
      </c>
      <c r="M64" s="133" t="str">
        <f>VLOOKUP($A64,BOM!$B$8:$N$81,12,0)</f>
        <v>PEB</v>
      </c>
      <c r="N64" s="135" t="s">
        <v>359</v>
      </c>
      <c r="O64" s="135" t="s">
        <v>73</v>
      </c>
    </row>
    <row r="65" spans="1:15" ht="45">
      <c r="A65" s="135" t="s">
        <v>73</v>
      </c>
      <c r="B65" s="135" t="s">
        <v>186</v>
      </c>
      <c r="C65" s="135">
        <f t="shared" si="10"/>
        <v>4</v>
      </c>
      <c r="D65" s="135">
        <v>1</v>
      </c>
      <c r="E65" s="134">
        <f t="shared" si="0"/>
        <v>4</v>
      </c>
      <c r="F65" s="135" t="s">
        <v>156</v>
      </c>
      <c r="G65" s="135"/>
      <c r="H65" s="135" t="s">
        <v>187</v>
      </c>
      <c r="I65" s="135">
        <v>390</v>
      </c>
      <c r="J65" s="135">
        <v>6.25</v>
      </c>
      <c r="K65" s="134">
        <f t="shared" si="1"/>
        <v>25</v>
      </c>
      <c r="L65" s="133" t="str">
        <f>VLOOKUP($A65,BOM!$B$8:$N$81,11,0)</f>
        <v>RAL 7043 (DARK GREY)</v>
      </c>
      <c r="M65" s="133" t="str">
        <f>VLOOKUP($A65,BOM!$B$8:$N$81,12,0)</f>
        <v>PEB</v>
      </c>
      <c r="N65" s="135" t="s">
        <v>356</v>
      </c>
      <c r="O65" s="135" t="s">
        <v>73</v>
      </c>
    </row>
    <row r="66" spans="1:15" ht="45">
      <c r="A66" s="135" t="s">
        <v>73</v>
      </c>
      <c r="B66" s="135" t="s">
        <v>188</v>
      </c>
      <c r="C66" s="135">
        <f t="shared" si="10"/>
        <v>4</v>
      </c>
      <c r="D66" s="135">
        <v>4</v>
      </c>
      <c r="E66" s="134">
        <f t="shared" si="0"/>
        <v>16</v>
      </c>
      <c r="F66" s="135" t="s">
        <v>156</v>
      </c>
      <c r="G66" s="135"/>
      <c r="H66" s="135" t="s">
        <v>189</v>
      </c>
      <c r="I66" s="135">
        <v>286</v>
      </c>
      <c r="J66" s="135">
        <v>2.62</v>
      </c>
      <c r="K66" s="134">
        <f t="shared" si="1"/>
        <v>41.92</v>
      </c>
      <c r="L66" s="133" t="str">
        <f>VLOOKUP($A66,BOM!$B$8:$N$81,11,0)</f>
        <v>RAL 7043 (DARK GREY)</v>
      </c>
      <c r="M66" s="133" t="str">
        <f>VLOOKUP($A66,BOM!$B$8:$N$81,12,0)</f>
        <v>PEB</v>
      </c>
      <c r="N66" s="135" t="s">
        <v>356</v>
      </c>
      <c r="O66" s="135" t="s">
        <v>73</v>
      </c>
    </row>
    <row r="67" spans="1:15" ht="45">
      <c r="A67" s="135" t="s">
        <v>73</v>
      </c>
      <c r="B67" s="135" t="s">
        <v>190</v>
      </c>
      <c r="C67" s="135">
        <f t="shared" si="10"/>
        <v>4</v>
      </c>
      <c r="D67" s="135">
        <v>2</v>
      </c>
      <c r="E67" s="134">
        <f t="shared" si="0"/>
        <v>8</v>
      </c>
      <c r="F67" s="135" t="s">
        <v>156</v>
      </c>
      <c r="G67" s="135"/>
      <c r="H67" s="135" t="s">
        <v>189</v>
      </c>
      <c r="I67" s="135">
        <v>286</v>
      </c>
      <c r="J67" s="135">
        <v>1.9</v>
      </c>
      <c r="K67" s="134">
        <f t="shared" si="1"/>
        <v>15.2</v>
      </c>
      <c r="L67" s="133" t="str">
        <f>VLOOKUP($A67,BOM!$B$8:$N$81,11,0)</f>
        <v>RAL 7043 (DARK GREY)</v>
      </c>
      <c r="M67" s="133" t="str">
        <f>VLOOKUP($A67,BOM!$B$8:$N$81,12,0)</f>
        <v>PEB</v>
      </c>
      <c r="N67" s="135" t="s">
        <v>356</v>
      </c>
      <c r="O67" s="135" t="s">
        <v>73</v>
      </c>
    </row>
    <row r="68" spans="1:15" ht="45">
      <c r="A68" s="135" t="s">
        <v>73</v>
      </c>
      <c r="B68" s="135" t="s">
        <v>191</v>
      </c>
      <c r="C68" s="135">
        <f t="shared" si="10"/>
        <v>4</v>
      </c>
      <c r="D68" s="135">
        <v>4</v>
      </c>
      <c r="E68" s="134">
        <f t="shared" ref="E68:E131" si="11">C68*D68</f>
        <v>16</v>
      </c>
      <c r="F68" s="135" t="s">
        <v>156</v>
      </c>
      <c r="G68" s="135"/>
      <c r="H68" s="135" t="s">
        <v>192</v>
      </c>
      <c r="I68" s="135">
        <v>100</v>
      </c>
      <c r="J68" s="135">
        <v>0.19</v>
      </c>
      <c r="K68" s="134">
        <f t="shared" ref="K68:K131" si="12">E68*J68</f>
        <v>3.04</v>
      </c>
      <c r="L68" s="133" t="str">
        <f>VLOOKUP($A68,BOM!$B$8:$N$81,11,0)</f>
        <v>RAL 7043 (DARK GREY)</v>
      </c>
      <c r="M68" s="133" t="str">
        <f>VLOOKUP($A68,BOM!$B$8:$N$81,12,0)</f>
        <v>PEB</v>
      </c>
      <c r="N68" s="135" t="s">
        <v>356</v>
      </c>
      <c r="O68" s="135" t="s">
        <v>73</v>
      </c>
    </row>
    <row r="69" spans="1:15" ht="45">
      <c r="A69" s="133" t="s">
        <v>74</v>
      </c>
      <c r="B69" s="133" t="s">
        <v>149</v>
      </c>
      <c r="C69" s="134">
        <v>2</v>
      </c>
      <c r="D69" s="134"/>
      <c r="E69" s="134">
        <f t="shared" si="11"/>
        <v>0</v>
      </c>
      <c r="F69" s="133" t="s">
        <v>149</v>
      </c>
      <c r="G69" s="133" t="s">
        <v>140</v>
      </c>
      <c r="H69" s="133" t="s">
        <v>149</v>
      </c>
      <c r="I69" s="133">
        <v>3856</v>
      </c>
      <c r="J69" s="134">
        <v>118.35</v>
      </c>
      <c r="K69" s="134">
        <f t="shared" si="12"/>
        <v>0</v>
      </c>
      <c r="L69" s="133" t="str">
        <f>VLOOKUP($A69,BOM!$B$8:$N$81,11,0)</f>
        <v>RAL 7004 (LIGHT GREY)</v>
      </c>
      <c r="M69" s="133" t="str">
        <f>VLOOKUP($A69,BOM!$B$8:$N$81,12,0)</f>
        <v>PEB</v>
      </c>
      <c r="N69" s="133" t="s">
        <v>357</v>
      </c>
      <c r="O69" s="133" t="s">
        <v>74</v>
      </c>
    </row>
    <row r="70" spans="1:15" ht="45">
      <c r="A70" s="135" t="s">
        <v>74</v>
      </c>
      <c r="B70" s="135" t="s">
        <v>196</v>
      </c>
      <c r="C70" s="135">
        <f>C69</f>
        <v>2</v>
      </c>
      <c r="D70" s="135">
        <v>1</v>
      </c>
      <c r="E70" s="134">
        <f t="shared" si="11"/>
        <v>2</v>
      </c>
      <c r="F70" s="135" t="s">
        <v>181</v>
      </c>
      <c r="G70" s="135"/>
      <c r="H70" s="135" t="s">
        <v>141</v>
      </c>
      <c r="I70" s="135">
        <v>3856</v>
      </c>
      <c r="J70" s="135">
        <v>118.35</v>
      </c>
      <c r="K70" s="134">
        <f t="shared" si="12"/>
        <v>236.7</v>
      </c>
      <c r="L70" s="133" t="str">
        <f>VLOOKUP($A70,BOM!$B$8:$N$81,11,0)</f>
        <v>RAL 7004 (LIGHT GREY)</v>
      </c>
      <c r="M70" s="133" t="str">
        <f>VLOOKUP($A70,BOM!$B$8:$N$81,12,0)</f>
        <v>PEB</v>
      </c>
      <c r="N70" s="135" t="s">
        <v>359</v>
      </c>
      <c r="O70" s="135" t="s">
        <v>74</v>
      </c>
    </row>
    <row r="71" spans="1:15" ht="45">
      <c r="A71" s="133" t="s">
        <v>75</v>
      </c>
      <c r="B71" s="133" t="s">
        <v>149</v>
      </c>
      <c r="C71" s="134">
        <v>1</v>
      </c>
      <c r="D71" s="134"/>
      <c r="E71" s="134">
        <f t="shared" si="11"/>
        <v>0</v>
      </c>
      <c r="F71" s="133" t="s">
        <v>149</v>
      </c>
      <c r="G71" s="133" t="s">
        <v>140</v>
      </c>
      <c r="H71" s="133" t="s">
        <v>149</v>
      </c>
      <c r="I71" s="133">
        <v>2850</v>
      </c>
      <c r="J71" s="134">
        <v>92.76</v>
      </c>
      <c r="K71" s="134">
        <f t="shared" si="12"/>
        <v>0</v>
      </c>
      <c r="L71" s="133" t="str">
        <f>VLOOKUP($A71,BOM!$B$8:$N$81,11,0)</f>
        <v>RAL 7043 (DARK GREY)</v>
      </c>
      <c r="M71" s="133" t="str">
        <f>VLOOKUP($A71,BOM!$B$8:$N$81,12,0)</f>
        <v>PEB</v>
      </c>
      <c r="N71" s="133" t="s">
        <v>357</v>
      </c>
      <c r="O71" s="133" t="s">
        <v>75</v>
      </c>
    </row>
    <row r="72" spans="1:15" ht="45">
      <c r="A72" s="135" t="s">
        <v>75</v>
      </c>
      <c r="B72" s="135" t="s">
        <v>185</v>
      </c>
      <c r="C72" s="135">
        <f t="shared" ref="C72:C76" si="13">C71</f>
        <v>1</v>
      </c>
      <c r="D72" s="135">
        <v>1</v>
      </c>
      <c r="E72" s="134">
        <f t="shared" si="11"/>
        <v>1</v>
      </c>
      <c r="F72" s="135" t="s">
        <v>156</v>
      </c>
      <c r="G72" s="135"/>
      <c r="H72" s="135" t="s">
        <v>139</v>
      </c>
      <c r="I72" s="135">
        <v>2838</v>
      </c>
      <c r="J72" s="135">
        <v>78.599999999999994</v>
      </c>
      <c r="K72" s="134">
        <f t="shared" si="12"/>
        <v>78.599999999999994</v>
      </c>
      <c r="L72" s="133" t="str">
        <f>VLOOKUP($A72,BOM!$B$8:$N$81,11,0)</f>
        <v>RAL 7043 (DARK GREY)</v>
      </c>
      <c r="M72" s="133" t="str">
        <f>VLOOKUP($A72,BOM!$B$8:$N$81,12,0)</f>
        <v>PEB</v>
      </c>
      <c r="N72" s="135" t="s">
        <v>359</v>
      </c>
      <c r="O72" s="135" t="s">
        <v>75</v>
      </c>
    </row>
    <row r="73" spans="1:15" ht="45">
      <c r="A73" s="135" t="s">
        <v>75</v>
      </c>
      <c r="B73" s="135" t="s">
        <v>186</v>
      </c>
      <c r="C73" s="135">
        <f t="shared" si="13"/>
        <v>1</v>
      </c>
      <c r="D73" s="135">
        <v>1</v>
      </c>
      <c r="E73" s="134">
        <f t="shared" si="11"/>
        <v>1</v>
      </c>
      <c r="F73" s="135" t="s">
        <v>156</v>
      </c>
      <c r="G73" s="135"/>
      <c r="H73" s="135" t="s">
        <v>187</v>
      </c>
      <c r="I73" s="135">
        <v>390</v>
      </c>
      <c r="J73" s="135">
        <v>6.25</v>
      </c>
      <c r="K73" s="134">
        <f t="shared" si="12"/>
        <v>6.25</v>
      </c>
      <c r="L73" s="133" t="str">
        <f>VLOOKUP($A73,BOM!$B$8:$N$81,11,0)</f>
        <v>RAL 7043 (DARK GREY)</v>
      </c>
      <c r="M73" s="133" t="str">
        <f>VLOOKUP($A73,BOM!$B$8:$N$81,12,0)</f>
        <v>PEB</v>
      </c>
      <c r="N73" s="135" t="s">
        <v>356</v>
      </c>
      <c r="O73" s="135" t="s">
        <v>75</v>
      </c>
    </row>
    <row r="74" spans="1:15" ht="45">
      <c r="A74" s="135" t="s">
        <v>75</v>
      </c>
      <c r="B74" s="135" t="s">
        <v>188</v>
      </c>
      <c r="C74" s="135">
        <f t="shared" si="13"/>
        <v>1</v>
      </c>
      <c r="D74" s="135">
        <v>2</v>
      </c>
      <c r="E74" s="134">
        <f t="shared" si="11"/>
        <v>2</v>
      </c>
      <c r="F74" s="135" t="s">
        <v>156</v>
      </c>
      <c r="G74" s="135"/>
      <c r="H74" s="135" t="s">
        <v>189</v>
      </c>
      <c r="I74" s="135">
        <v>286</v>
      </c>
      <c r="J74" s="135">
        <v>2.62</v>
      </c>
      <c r="K74" s="134">
        <f t="shared" si="12"/>
        <v>5.24</v>
      </c>
      <c r="L74" s="133" t="str">
        <f>VLOOKUP($A74,BOM!$B$8:$N$81,11,0)</f>
        <v>RAL 7043 (DARK GREY)</v>
      </c>
      <c r="M74" s="133" t="str">
        <f>VLOOKUP($A74,BOM!$B$8:$N$81,12,0)</f>
        <v>PEB</v>
      </c>
      <c r="N74" s="135" t="s">
        <v>356</v>
      </c>
      <c r="O74" s="135" t="s">
        <v>75</v>
      </c>
    </row>
    <row r="75" spans="1:15" ht="45">
      <c r="A75" s="135" t="s">
        <v>75</v>
      </c>
      <c r="B75" s="135" t="s">
        <v>190</v>
      </c>
      <c r="C75" s="135">
        <f t="shared" si="13"/>
        <v>1</v>
      </c>
      <c r="D75" s="135">
        <v>1</v>
      </c>
      <c r="E75" s="134">
        <f t="shared" si="11"/>
        <v>1</v>
      </c>
      <c r="F75" s="135" t="s">
        <v>156</v>
      </c>
      <c r="G75" s="135"/>
      <c r="H75" s="135" t="s">
        <v>189</v>
      </c>
      <c r="I75" s="135">
        <v>286</v>
      </c>
      <c r="J75" s="135">
        <v>1.9</v>
      </c>
      <c r="K75" s="134">
        <f t="shared" si="12"/>
        <v>1.9</v>
      </c>
      <c r="L75" s="133" t="str">
        <f>VLOOKUP($A75,BOM!$B$8:$N$81,11,0)</f>
        <v>RAL 7043 (DARK GREY)</v>
      </c>
      <c r="M75" s="133" t="str">
        <f>VLOOKUP($A75,BOM!$B$8:$N$81,12,0)</f>
        <v>PEB</v>
      </c>
      <c r="N75" s="135" t="s">
        <v>356</v>
      </c>
      <c r="O75" s="135" t="s">
        <v>75</v>
      </c>
    </row>
    <row r="76" spans="1:15" ht="45">
      <c r="A76" s="135" t="s">
        <v>75</v>
      </c>
      <c r="B76" s="135" t="s">
        <v>191</v>
      </c>
      <c r="C76" s="135">
        <f t="shared" si="13"/>
        <v>1</v>
      </c>
      <c r="D76" s="135">
        <v>4</v>
      </c>
      <c r="E76" s="134">
        <f t="shared" si="11"/>
        <v>4</v>
      </c>
      <c r="F76" s="135" t="s">
        <v>156</v>
      </c>
      <c r="G76" s="135"/>
      <c r="H76" s="135" t="s">
        <v>192</v>
      </c>
      <c r="I76" s="135">
        <v>100</v>
      </c>
      <c r="J76" s="135">
        <v>0.19</v>
      </c>
      <c r="K76" s="134">
        <f t="shared" si="12"/>
        <v>0.76</v>
      </c>
      <c r="L76" s="133" t="str">
        <f>VLOOKUP($A76,BOM!$B$8:$N$81,11,0)</f>
        <v>RAL 7043 (DARK GREY)</v>
      </c>
      <c r="M76" s="133" t="str">
        <f>VLOOKUP($A76,BOM!$B$8:$N$81,12,0)</f>
        <v>PEB</v>
      </c>
      <c r="N76" s="135" t="s">
        <v>356</v>
      </c>
      <c r="O76" s="135" t="s">
        <v>75</v>
      </c>
    </row>
    <row r="77" spans="1:15" ht="45">
      <c r="A77" s="133" t="s">
        <v>76</v>
      </c>
      <c r="B77" s="133" t="s">
        <v>149</v>
      </c>
      <c r="C77" s="134">
        <v>1</v>
      </c>
      <c r="D77" s="134"/>
      <c r="E77" s="134">
        <f t="shared" si="11"/>
        <v>0</v>
      </c>
      <c r="F77" s="133" t="s">
        <v>149</v>
      </c>
      <c r="G77" s="133" t="s">
        <v>140</v>
      </c>
      <c r="H77" s="133" t="s">
        <v>149</v>
      </c>
      <c r="I77" s="133">
        <v>3830</v>
      </c>
      <c r="J77" s="134">
        <v>159.4</v>
      </c>
      <c r="K77" s="134">
        <f t="shared" si="12"/>
        <v>0</v>
      </c>
      <c r="L77" s="133" t="str">
        <f>VLOOKUP($A77,BOM!$B$8:$N$81,11,0)</f>
        <v>RAL 7043 (DARK GREY)</v>
      </c>
      <c r="M77" s="133" t="str">
        <f>VLOOKUP($A77,BOM!$B$8:$N$81,12,0)</f>
        <v>Cầu thang</v>
      </c>
      <c r="N77" s="133" t="s">
        <v>357</v>
      </c>
      <c r="O77" s="133" t="s">
        <v>76</v>
      </c>
    </row>
    <row r="78" spans="1:15" ht="45">
      <c r="A78" s="135" t="s">
        <v>76</v>
      </c>
      <c r="B78" s="135" t="s">
        <v>197</v>
      </c>
      <c r="C78" s="135">
        <f t="shared" ref="C78:C88" si="14">C77</f>
        <v>1</v>
      </c>
      <c r="D78" s="135">
        <v>1</v>
      </c>
      <c r="E78" s="134">
        <f t="shared" si="11"/>
        <v>1</v>
      </c>
      <c r="F78" s="135" t="s">
        <v>156</v>
      </c>
      <c r="G78" s="135"/>
      <c r="H78" s="135" t="s">
        <v>198</v>
      </c>
      <c r="I78" s="135">
        <v>440</v>
      </c>
      <c r="J78" s="135">
        <v>6.22</v>
      </c>
      <c r="K78" s="134">
        <f t="shared" si="12"/>
        <v>6.22</v>
      </c>
      <c r="L78" s="133" t="str">
        <f>VLOOKUP($A78,BOM!$B$8:$N$81,11,0)</f>
        <v>RAL 7043 (DARK GREY)</v>
      </c>
      <c r="M78" s="133" t="str">
        <f>VLOOKUP($A78,BOM!$B$8:$N$81,12,0)</f>
        <v>Cầu thang</v>
      </c>
      <c r="N78" s="135" t="s">
        <v>356</v>
      </c>
      <c r="O78" s="135" t="s">
        <v>76</v>
      </c>
    </row>
    <row r="79" spans="1:15" ht="45">
      <c r="A79" s="135" t="s">
        <v>76</v>
      </c>
      <c r="B79" s="135" t="s">
        <v>199</v>
      </c>
      <c r="C79" s="135">
        <f t="shared" si="14"/>
        <v>1</v>
      </c>
      <c r="D79" s="135">
        <v>1</v>
      </c>
      <c r="E79" s="134">
        <f t="shared" si="11"/>
        <v>1</v>
      </c>
      <c r="F79" s="135" t="s">
        <v>181</v>
      </c>
      <c r="G79" s="135"/>
      <c r="H79" s="135" t="s">
        <v>141</v>
      </c>
      <c r="I79" s="135">
        <v>201</v>
      </c>
      <c r="J79" s="135">
        <v>3.85</v>
      </c>
      <c r="K79" s="134">
        <f t="shared" si="12"/>
        <v>3.85</v>
      </c>
      <c r="L79" s="133" t="str">
        <f>VLOOKUP($A79,BOM!$B$8:$N$81,11,0)</f>
        <v>RAL 7043 (DARK GREY)</v>
      </c>
      <c r="M79" s="133" t="str">
        <f>VLOOKUP($A79,BOM!$B$8:$N$81,12,0)</f>
        <v>Cầu thang</v>
      </c>
      <c r="N79" s="135" t="s">
        <v>359</v>
      </c>
      <c r="O79" s="135" t="s">
        <v>76</v>
      </c>
    </row>
    <row r="80" spans="1:15" ht="45">
      <c r="A80" s="135" t="s">
        <v>76</v>
      </c>
      <c r="B80" s="135" t="s">
        <v>200</v>
      </c>
      <c r="C80" s="135">
        <f t="shared" si="14"/>
        <v>1</v>
      </c>
      <c r="D80" s="135">
        <v>1</v>
      </c>
      <c r="E80" s="134">
        <f t="shared" si="11"/>
        <v>1</v>
      </c>
      <c r="F80" s="135" t="s">
        <v>181</v>
      </c>
      <c r="G80" s="135"/>
      <c r="H80" s="135" t="s">
        <v>141</v>
      </c>
      <c r="I80" s="135">
        <v>3936</v>
      </c>
      <c r="J80" s="135">
        <v>117.21</v>
      </c>
      <c r="K80" s="134">
        <f t="shared" si="12"/>
        <v>117.21</v>
      </c>
      <c r="L80" s="133" t="str">
        <f>VLOOKUP($A80,BOM!$B$8:$N$81,11,0)</f>
        <v>RAL 7043 (DARK GREY)</v>
      </c>
      <c r="M80" s="133" t="str">
        <f>VLOOKUP($A80,BOM!$B$8:$N$81,12,0)</f>
        <v>Cầu thang</v>
      </c>
      <c r="N80" s="135" t="s">
        <v>359</v>
      </c>
      <c r="O80" s="135" t="s">
        <v>76</v>
      </c>
    </row>
    <row r="81" spans="1:15" ht="45">
      <c r="A81" s="135" t="s">
        <v>76</v>
      </c>
      <c r="B81" s="135" t="s">
        <v>201</v>
      </c>
      <c r="C81" s="135">
        <f t="shared" si="14"/>
        <v>1</v>
      </c>
      <c r="D81" s="135">
        <v>1</v>
      </c>
      <c r="E81" s="134">
        <f t="shared" si="11"/>
        <v>1</v>
      </c>
      <c r="F81" s="135" t="s">
        <v>181</v>
      </c>
      <c r="G81" s="135"/>
      <c r="H81" s="135" t="s">
        <v>141</v>
      </c>
      <c r="I81" s="135">
        <v>294</v>
      </c>
      <c r="J81" s="135">
        <v>5.35</v>
      </c>
      <c r="K81" s="134">
        <f t="shared" si="12"/>
        <v>5.35</v>
      </c>
      <c r="L81" s="133" t="str">
        <f>VLOOKUP($A81,BOM!$B$8:$N$81,11,0)</f>
        <v>RAL 7043 (DARK GREY)</v>
      </c>
      <c r="M81" s="133" t="str">
        <f>VLOOKUP($A81,BOM!$B$8:$N$81,12,0)</f>
        <v>Cầu thang</v>
      </c>
      <c r="N81" s="135" t="s">
        <v>359</v>
      </c>
      <c r="O81" s="135" t="s">
        <v>76</v>
      </c>
    </row>
    <row r="82" spans="1:15" ht="45">
      <c r="A82" s="135" t="s">
        <v>76</v>
      </c>
      <c r="B82" s="135" t="s">
        <v>202</v>
      </c>
      <c r="C82" s="135">
        <f t="shared" si="14"/>
        <v>1</v>
      </c>
      <c r="D82" s="135">
        <v>1</v>
      </c>
      <c r="E82" s="134">
        <f t="shared" si="11"/>
        <v>1</v>
      </c>
      <c r="F82" s="135" t="s">
        <v>156</v>
      </c>
      <c r="G82" s="135"/>
      <c r="H82" s="135" t="s">
        <v>163</v>
      </c>
      <c r="I82" s="135">
        <v>274</v>
      </c>
      <c r="J82" s="135">
        <v>0.97</v>
      </c>
      <c r="K82" s="134">
        <f t="shared" si="12"/>
        <v>0.97</v>
      </c>
      <c r="L82" s="133" t="str">
        <f>VLOOKUP($A82,BOM!$B$8:$N$81,11,0)</f>
        <v>RAL 7043 (DARK GREY)</v>
      </c>
      <c r="M82" s="133" t="str">
        <f>VLOOKUP($A82,BOM!$B$8:$N$81,12,0)</f>
        <v>Cầu thang</v>
      </c>
      <c r="N82" s="135" t="s">
        <v>356</v>
      </c>
      <c r="O82" s="135" t="s">
        <v>76</v>
      </c>
    </row>
    <row r="83" spans="1:15" ht="45">
      <c r="A83" s="135" t="s">
        <v>76</v>
      </c>
      <c r="B83" s="135" t="s">
        <v>203</v>
      </c>
      <c r="C83" s="135">
        <f t="shared" si="14"/>
        <v>1</v>
      </c>
      <c r="D83" s="135">
        <v>1</v>
      </c>
      <c r="E83" s="134">
        <f t="shared" si="11"/>
        <v>1</v>
      </c>
      <c r="F83" s="135" t="s">
        <v>156</v>
      </c>
      <c r="G83" s="135"/>
      <c r="H83" s="135" t="s">
        <v>163</v>
      </c>
      <c r="I83" s="135">
        <v>77</v>
      </c>
      <c r="J83" s="135">
        <v>0.27</v>
      </c>
      <c r="K83" s="134">
        <f t="shared" si="12"/>
        <v>0.27</v>
      </c>
      <c r="L83" s="133" t="str">
        <f>VLOOKUP($A83,BOM!$B$8:$N$81,11,0)</f>
        <v>RAL 7043 (DARK GREY)</v>
      </c>
      <c r="M83" s="133" t="str">
        <f>VLOOKUP($A83,BOM!$B$8:$N$81,12,0)</f>
        <v>Cầu thang</v>
      </c>
      <c r="N83" s="135" t="s">
        <v>356</v>
      </c>
      <c r="O83" s="135" t="s">
        <v>76</v>
      </c>
    </row>
    <row r="84" spans="1:15" ht="45">
      <c r="A84" s="135" t="s">
        <v>76</v>
      </c>
      <c r="B84" s="135" t="s">
        <v>204</v>
      </c>
      <c r="C84" s="135">
        <f t="shared" si="14"/>
        <v>1</v>
      </c>
      <c r="D84" s="135">
        <v>1</v>
      </c>
      <c r="E84" s="134">
        <f t="shared" si="11"/>
        <v>1</v>
      </c>
      <c r="F84" s="135" t="s">
        <v>156</v>
      </c>
      <c r="G84" s="135"/>
      <c r="H84" s="135" t="s">
        <v>163</v>
      </c>
      <c r="I84" s="135">
        <v>228</v>
      </c>
      <c r="J84" s="135">
        <v>0.81</v>
      </c>
      <c r="K84" s="134">
        <f t="shared" si="12"/>
        <v>0.81</v>
      </c>
      <c r="L84" s="133" t="str">
        <f>VLOOKUP($A84,BOM!$B$8:$N$81,11,0)</f>
        <v>RAL 7043 (DARK GREY)</v>
      </c>
      <c r="M84" s="133" t="str">
        <f>VLOOKUP($A84,BOM!$B$8:$N$81,12,0)</f>
        <v>Cầu thang</v>
      </c>
      <c r="N84" s="135" t="s">
        <v>356</v>
      </c>
      <c r="O84" s="135" t="s">
        <v>76</v>
      </c>
    </row>
    <row r="85" spans="1:15" ht="45">
      <c r="A85" s="135" t="s">
        <v>76</v>
      </c>
      <c r="B85" s="135" t="s">
        <v>205</v>
      </c>
      <c r="C85" s="135">
        <f t="shared" si="14"/>
        <v>1</v>
      </c>
      <c r="D85" s="135">
        <v>12</v>
      </c>
      <c r="E85" s="134">
        <f t="shared" si="11"/>
        <v>12</v>
      </c>
      <c r="F85" s="135" t="s">
        <v>156</v>
      </c>
      <c r="G85" s="135"/>
      <c r="H85" s="135" t="s">
        <v>163</v>
      </c>
      <c r="I85" s="135">
        <v>270</v>
      </c>
      <c r="J85" s="135">
        <v>0.95</v>
      </c>
      <c r="K85" s="134">
        <f t="shared" si="12"/>
        <v>11.399999999999999</v>
      </c>
      <c r="L85" s="133" t="str">
        <f>VLOOKUP($A85,BOM!$B$8:$N$81,11,0)</f>
        <v>RAL 7043 (DARK GREY)</v>
      </c>
      <c r="M85" s="133" t="str">
        <f>VLOOKUP($A85,BOM!$B$8:$N$81,12,0)</f>
        <v>Cầu thang</v>
      </c>
      <c r="N85" s="135" t="s">
        <v>356</v>
      </c>
      <c r="O85" s="135" t="s">
        <v>76</v>
      </c>
    </row>
    <row r="86" spans="1:15" ht="45">
      <c r="A86" s="135" t="s">
        <v>76</v>
      </c>
      <c r="B86" s="135" t="s">
        <v>206</v>
      </c>
      <c r="C86" s="135">
        <f t="shared" si="14"/>
        <v>1</v>
      </c>
      <c r="D86" s="135">
        <v>11</v>
      </c>
      <c r="E86" s="134">
        <f t="shared" si="11"/>
        <v>11</v>
      </c>
      <c r="F86" s="135" t="s">
        <v>156</v>
      </c>
      <c r="G86" s="135"/>
      <c r="H86" s="135" t="s">
        <v>163</v>
      </c>
      <c r="I86" s="135">
        <v>143</v>
      </c>
      <c r="J86" s="135">
        <v>0.5</v>
      </c>
      <c r="K86" s="134">
        <f t="shared" si="12"/>
        <v>5.5</v>
      </c>
      <c r="L86" s="133" t="str">
        <f>VLOOKUP($A86,BOM!$B$8:$N$81,11,0)</f>
        <v>RAL 7043 (DARK GREY)</v>
      </c>
      <c r="M86" s="133" t="str">
        <f>VLOOKUP($A86,BOM!$B$8:$N$81,12,0)</f>
        <v>Cầu thang</v>
      </c>
      <c r="N86" s="135" t="s">
        <v>356</v>
      </c>
      <c r="O86" s="135" t="s">
        <v>76</v>
      </c>
    </row>
    <row r="87" spans="1:15" ht="45">
      <c r="A87" s="135" t="s">
        <v>76</v>
      </c>
      <c r="B87" s="135" t="s">
        <v>207</v>
      </c>
      <c r="C87" s="135">
        <f t="shared" si="14"/>
        <v>1</v>
      </c>
      <c r="D87" s="135">
        <v>12</v>
      </c>
      <c r="E87" s="134">
        <f t="shared" si="11"/>
        <v>12</v>
      </c>
      <c r="F87" s="135" t="s">
        <v>156</v>
      </c>
      <c r="G87" s="135"/>
      <c r="H87" s="135" t="s">
        <v>208</v>
      </c>
      <c r="I87" s="135">
        <v>264</v>
      </c>
      <c r="J87" s="135">
        <v>0.59</v>
      </c>
      <c r="K87" s="134">
        <f t="shared" si="12"/>
        <v>7.08</v>
      </c>
      <c r="L87" s="133" t="str">
        <f>VLOOKUP($A87,BOM!$B$8:$N$81,11,0)</f>
        <v>RAL 7043 (DARK GREY)</v>
      </c>
      <c r="M87" s="133" t="str">
        <f>VLOOKUP($A87,BOM!$B$8:$N$81,12,0)</f>
        <v>Cầu thang</v>
      </c>
      <c r="N87" s="135" t="s">
        <v>356</v>
      </c>
      <c r="O87" s="135" t="s">
        <v>76</v>
      </c>
    </row>
    <row r="88" spans="1:15" ht="45">
      <c r="A88" s="135" t="s">
        <v>76</v>
      </c>
      <c r="B88" s="135" t="s">
        <v>209</v>
      </c>
      <c r="C88" s="135">
        <f t="shared" si="14"/>
        <v>1</v>
      </c>
      <c r="D88" s="135">
        <v>1</v>
      </c>
      <c r="E88" s="134">
        <f t="shared" si="11"/>
        <v>1</v>
      </c>
      <c r="F88" s="135" t="s">
        <v>156</v>
      </c>
      <c r="G88" s="135"/>
      <c r="H88" s="135" t="s">
        <v>210</v>
      </c>
      <c r="I88" s="135">
        <v>268</v>
      </c>
      <c r="J88" s="135">
        <v>0.65</v>
      </c>
      <c r="K88" s="134">
        <f t="shared" si="12"/>
        <v>0.65</v>
      </c>
      <c r="L88" s="133" t="str">
        <f>VLOOKUP($A88,BOM!$B$8:$N$81,11,0)</f>
        <v>RAL 7043 (DARK GREY)</v>
      </c>
      <c r="M88" s="133" t="str">
        <f>VLOOKUP($A88,BOM!$B$8:$N$81,12,0)</f>
        <v>Cầu thang</v>
      </c>
      <c r="N88" s="135" t="s">
        <v>356</v>
      </c>
      <c r="O88" s="135" t="s">
        <v>76</v>
      </c>
    </row>
    <row r="89" spans="1:15" ht="45">
      <c r="A89" s="133" t="s">
        <v>77</v>
      </c>
      <c r="B89" s="133" t="s">
        <v>149</v>
      </c>
      <c r="C89" s="134">
        <v>1</v>
      </c>
      <c r="D89" s="134"/>
      <c r="E89" s="134">
        <f t="shared" si="11"/>
        <v>0</v>
      </c>
      <c r="F89" s="133" t="s">
        <v>149</v>
      </c>
      <c r="G89" s="133" t="s">
        <v>140</v>
      </c>
      <c r="H89" s="133" t="s">
        <v>149</v>
      </c>
      <c r="I89" s="133">
        <v>2111</v>
      </c>
      <c r="J89" s="134">
        <v>158.13999999999999</v>
      </c>
      <c r="K89" s="134">
        <f t="shared" si="12"/>
        <v>0</v>
      </c>
      <c r="L89" s="133" t="str">
        <f>VLOOKUP($A89,BOM!$B$8:$N$81,11,0)</f>
        <v>RAL 7043 (DARK GREY)</v>
      </c>
      <c r="M89" s="133" t="str">
        <f>VLOOKUP($A89,BOM!$B$8:$N$81,12,0)</f>
        <v>Cầu thang</v>
      </c>
      <c r="N89" s="133" t="s">
        <v>357</v>
      </c>
      <c r="O89" s="133" t="s">
        <v>77</v>
      </c>
    </row>
    <row r="90" spans="1:15" ht="45">
      <c r="A90" s="135" t="s">
        <v>77</v>
      </c>
      <c r="B90" s="135" t="s">
        <v>211</v>
      </c>
      <c r="C90" s="135">
        <f t="shared" ref="C90:C100" si="15">C89</f>
        <v>1</v>
      </c>
      <c r="D90" s="135">
        <v>1</v>
      </c>
      <c r="E90" s="134">
        <f t="shared" si="11"/>
        <v>1</v>
      </c>
      <c r="F90" s="135" t="s">
        <v>156</v>
      </c>
      <c r="G90" s="135"/>
      <c r="H90" s="135" t="s">
        <v>163</v>
      </c>
      <c r="I90" s="135">
        <v>228</v>
      </c>
      <c r="J90" s="135">
        <v>0.81</v>
      </c>
      <c r="K90" s="134">
        <f t="shared" si="12"/>
        <v>0.81</v>
      </c>
      <c r="L90" s="133" t="str">
        <f>VLOOKUP($A90,BOM!$B$8:$N$81,11,0)</f>
        <v>RAL 7043 (DARK GREY)</v>
      </c>
      <c r="M90" s="133" t="str">
        <f>VLOOKUP($A90,BOM!$B$8:$N$81,12,0)</f>
        <v>Cầu thang</v>
      </c>
      <c r="N90" s="135" t="s">
        <v>356</v>
      </c>
      <c r="O90" s="135" t="s">
        <v>77</v>
      </c>
    </row>
    <row r="91" spans="1:15" ht="45">
      <c r="A91" s="135" t="s">
        <v>77</v>
      </c>
      <c r="B91" s="135" t="s">
        <v>212</v>
      </c>
      <c r="C91" s="135">
        <f t="shared" si="15"/>
        <v>1</v>
      </c>
      <c r="D91" s="135">
        <v>1</v>
      </c>
      <c r="E91" s="134">
        <f t="shared" si="11"/>
        <v>1</v>
      </c>
      <c r="F91" s="135" t="s">
        <v>156</v>
      </c>
      <c r="G91" s="135"/>
      <c r="H91" s="135" t="s">
        <v>163</v>
      </c>
      <c r="I91" s="135">
        <v>77</v>
      </c>
      <c r="J91" s="135">
        <v>0.27</v>
      </c>
      <c r="K91" s="134">
        <f t="shared" si="12"/>
        <v>0.27</v>
      </c>
      <c r="L91" s="133" t="str">
        <f>VLOOKUP($A91,BOM!$B$8:$N$81,11,0)</f>
        <v>RAL 7043 (DARK GREY)</v>
      </c>
      <c r="M91" s="133" t="str">
        <f>VLOOKUP($A91,BOM!$B$8:$N$81,12,0)</f>
        <v>Cầu thang</v>
      </c>
      <c r="N91" s="135" t="s">
        <v>356</v>
      </c>
      <c r="O91" s="135" t="s">
        <v>77</v>
      </c>
    </row>
    <row r="92" spans="1:15" ht="45">
      <c r="A92" s="135" t="s">
        <v>77</v>
      </c>
      <c r="B92" s="135" t="s">
        <v>213</v>
      </c>
      <c r="C92" s="135">
        <f t="shared" si="15"/>
        <v>1</v>
      </c>
      <c r="D92" s="135">
        <v>1</v>
      </c>
      <c r="E92" s="134">
        <f t="shared" si="11"/>
        <v>1</v>
      </c>
      <c r="F92" s="135" t="s">
        <v>156</v>
      </c>
      <c r="G92" s="135"/>
      <c r="H92" s="135" t="s">
        <v>198</v>
      </c>
      <c r="I92" s="135">
        <v>465</v>
      </c>
      <c r="J92" s="135">
        <v>6.57</v>
      </c>
      <c r="K92" s="134">
        <f t="shared" si="12"/>
        <v>6.57</v>
      </c>
      <c r="L92" s="133" t="str">
        <f>VLOOKUP($A92,BOM!$B$8:$N$81,11,0)</f>
        <v>RAL 7043 (DARK GREY)</v>
      </c>
      <c r="M92" s="133" t="str">
        <f>VLOOKUP($A92,BOM!$B$8:$N$81,12,0)</f>
        <v>Cầu thang</v>
      </c>
      <c r="N92" s="135" t="s">
        <v>356</v>
      </c>
      <c r="O92" s="135" t="s">
        <v>77</v>
      </c>
    </row>
    <row r="93" spans="1:15" ht="45">
      <c r="A93" s="135" t="s">
        <v>77</v>
      </c>
      <c r="B93" s="135" t="s">
        <v>214</v>
      </c>
      <c r="C93" s="135">
        <f t="shared" si="15"/>
        <v>1</v>
      </c>
      <c r="D93" s="135">
        <v>11</v>
      </c>
      <c r="E93" s="134">
        <f t="shared" si="11"/>
        <v>11</v>
      </c>
      <c r="F93" s="135" t="s">
        <v>156</v>
      </c>
      <c r="G93" s="135"/>
      <c r="H93" s="135" t="s">
        <v>163</v>
      </c>
      <c r="I93" s="135">
        <v>139</v>
      </c>
      <c r="J93" s="135">
        <v>0.49</v>
      </c>
      <c r="K93" s="134">
        <f t="shared" si="12"/>
        <v>5.39</v>
      </c>
      <c r="L93" s="133" t="str">
        <f>VLOOKUP($A93,BOM!$B$8:$N$81,11,0)</f>
        <v>RAL 7043 (DARK GREY)</v>
      </c>
      <c r="M93" s="133" t="str">
        <f>VLOOKUP($A93,BOM!$B$8:$N$81,12,0)</f>
        <v>Cầu thang</v>
      </c>
      <c r="N93" s="135" t="s">
        <v>356</v>
      </c>
      <c r="O93" s="135" t="s">
        <v>77</v>
      </c>
    </row>
    <row r="94" spans="1:15" ht="45">
      <c r="A94" s="135" t="s">
        <v>77</v>
      </c>
      <c r="B94" s="135" t="s">
        <v>215</v>
      </c>
      <c r="C94" s="135">
        <f t="shared" si="15"/>
        <v>1</v>
      </c>
      <c r="D94" s="135">
        <v>1</v>
      </c>
      <c r="E94" s="134">
        <f t="shared" si="11"/>
        <v>1</v>
      </c>
      <c r="F94" s="135" t="s">
        <v>181</v>
      </c>
      <c r="G94" s="135"/>
      <c r="H94" s="135" t="s">
        <v>141</v>
      </c>
      <c r="I94" s="135">
        <v>166</v>
      </c>
      <c r="J94" s="135">
        <v>2.78</v>
      </c>
      <c r="K94" s="134">
        <f t="shared" si="12"/>
        <v>2.78</v>
      </c>
      <c r="L94" s="133" t="str">
        <f>VLOOKUP($A94,BOM!$B$8:$N$81,11,0)</f>
        <v>RAL 7043 (DARK GREY)</v>
      </c>
      <c r="M94" s="133" t="str">
        <f>VLOOKUP($A94,BOM!$B$8:$N$81,12,0)</f>
        <v>Cầu thang</v>
      </c>
      <c r="N94" s="135" t="s">
        <v>359</v>
      </c>
      <c r="O94" s="135" t="s">
        <v>77</v>
      </c>
    </row>
    <row r="95" spans="1:15" ht="45">
      <c r="A95" s="135" t="s">
        <v>77</v>
      </c>
      <c r="B95" s="135" t="s">
        <v>216</v>
      </c>
      <c r="C95" s="135">
        <f t="shared" si="15"/>
        <v>1</v>
      </c>
      <c r="D95" s="135">
        <v>1</v>
      </c>
      <c r="E95" s="134">
        <f t="shared" si="11"/>
        <v>1</v>
      </c>
      <c r="F95" s="135" t="s">
        <v>181</v>
      </c>
      <c r="G95" s="135"/>
      <c r="H95" s="135" t="s">
        <v>141</v>
      </c>
      <c r="I95" s="135">
        <v>3944</v>
      </c>
      <c r="J95" s="135">
        <v>117.5</v>
      </c>
      <c r="K95" s="134">
        <f t="shared" si="12"/>
        <v>117.5</v>
      </c>
      <c r="L95" s="133" t="str">
        <f>VLOOKUP($A95,BOM!$B$8:$N$81,11,0)</f>
        <v>RAL 7043 (DARK GREY)</v>
      </c>
      <c r="M95" s="133" t="str">
        <f>VLOOKUP($A95,BOM!$B$8:$N$81,12,0)</f>
        <v>Cầu thang</v>
      </c>
      <c r="N95" s="135" t="s">
        <v>359</v>
      </c>
      <c r="O95" s="135" t="s">
        <v>77</v>
      </c>
    </row>
    <row r="96" spans="1:15" ht="45">
      <c r="A96" s="135" t="s">
        <v>77</v>
      </c>
      <c r="B96" s="135" t="s">
        <v>217</v>
      </c>
      <c r="C96" s="135">
        <f t="shared" si="15"/>
        <v>1</v>
      </c>
      <c r="D96" s="135">
        <v>1</v>
      </c>
      <c r="E96" s="134">
        <f t="shared" si="11"/>
        <v>1</v>
      </c>
      <c r="F96" s="135" t="s">
        <v>181</v>
      </c>
      <c r="G96" s="135"/>
      <c r="H96" s="135" t="s">
        <v>141</v>
      </c>
      <c r="I96" s="135">
        <v>287</v>
      </c>
      <c r="J96" s="135">
        <v>5.15</v>
      </c>
      <c r="K96" s="134">
        <f t="shared" si="12"/>
        <v>5.15</v>
      </c>
      <c r="L96" s="133" t="str">
        <f>VLOOKUP($A96,BOM!$B$8:$N$81,11,0)</f>
        <v>RAL 7043 (DARK GREY)</v>
      </c>
      <c r="M96" s="133" t="str">
        <f>VLOOKUP($A96,BOM!$B$8:$N$81,12,0)</f>
        <v>Cầu thang</v>
      </c>
      <c r="N96" s="135" t="s">
        <v>359</v>
      </c>
      <c r="O96" s="135" t="s">
        <v>77</v>
      </c>
    </row>
    <row r="97" spans="1:15" ht="45">
      <c r="A97" s="135" t="s">
        <v>77</v>
      </c>
      <c r="B97" s="135" t="s">
        <v>218</v>
      </c>
      <c r="C97" s="135">
        <f t="shared" si="15"/>
        <v>1</v>
      </c>
      <c r="D97" s="135">
        <v>1</v>
      </c>
      <c r="E97" s="134">
        <f t="shared" si="11"/>
        <v>1</v>
      </c>
      <c r="F97" s="135" t="s">
        <v>156</v>
      </c>
      <c r="G97" s="135"/>
      <c r="H97" s="135" t="s">
        <v>163</v>
      </c>
      <c r="I97" s="135">
        <v>304</v>
      </c>
      <c r="J97" s="135">
        <v>1.08</v>
      </c>
      <c r="K97" s="134">
        <f t="shared" si="12"/>
        <v>1.08</v>
      </c>
      <c r="L97" s="133" t="str">
        <f>VLOOKUP($A97,BOM!$B$8:$N$81,11,0)</f>
        <v>RAL 7043 (DARK GREY)</v>
      </c>
      <c r="M97" s="133" t="str">
        <f>VLOOKUP($A97,BOM!$B$8:$N$81,12,0)</f>
        <v>Cầu thang</v>
      </c>
      <c r="N97" s="135" t="s">
        <v>356</v>
      </c>
      <c r="O97" s="135" t="s">
        <v>77</v>
      </c>
    </row>
    <row r="98" spans="1:15" ht="45">
      <c r="A98" s="135" t="s">
        <v>77</v>
      </c>
      <c r="B98" s="135" t="s">
        <v>219</v>
      </c>
      <c r="C98" s="135">
        <f t="shared" si="15"/>
        <v>1</v>
      </c>
      <c r="D98" s="135">
        <v>12</v>
      </c>
      <c r="E98" s="134">
        <f t="shared" si="11"/>
        <v>12</v>
      </c>
      <c r="F98" s="135" t="s">
        <v>156</v>
      </c>
      <c r="G98" s="135"/>
      <c r="H98" s="135" t="s">
        <v>163</v>
      </c>
      <c r="I98" s="135">
        <v>263</v>
      </c>
      <c r="J98" s="135">
        <v>0.93</v>
      </c>
      <c r="K98" s="134">
        <f t="shared" si="12"/>
        <v>11.16</v>
      </c>
      <c r="L98" s="133" t="str">
        <f>VLOOKUP($A98,BOM!$B$8:$N$81,11,0)</f>
        <v>RAL 7043 (DARK GREY)</v>
      </c>
      <c r="M98" s="133" t="str">
        <f>VLOOKUP($A98,BOM!$B$8:$N$81,12,0)</f>
        <v>Cầu thang</v>
      </c>
      <c r="N98" s="135" t="s">
        <v>356</v>
      </c>
      <c r="O98" s="135" t="s">
        <v>77</v>
      </c>
    </row>
    <row r="99" spans="1:15" ht="45">
      <c r="A99" s="135" t="s">
        <v>77</v>
      </c>
      <c r="B99" s="135" t="s">
        <v>220</v>
      </c>
      <c r="C99" s="135">
        <f t="shared" si="15"/>
        <v>1</v>
      </c>
      <c r="D99" s="135">
        <v>12</v>
      </c>
      <c r="E99" s="134">
        <f t="shared" si="11"/>
        <v>12</v>
      </c>
      <c r="F99" s="135" t="s">
        <v>156</v>
      </c>
      <c r="G99" s="135"/>
      <c r="H99" s="135" t="s">
        <v>221</v>
      </c>
      <c r="I99" s="135">
        <v>257</v>
      </c>
      <c r="J99" s="135">
        <v>0.56000000000000005</v>
      </c>
      <c r="K99" s="134">
        <f t="shared" si="12"/>
        <v>6.7200000000000006</v>
      </c>
      <c r="L99" s="133" t="str">
        <f>VLOOKUP($A99,BOM!$B$8:$N$81,11,0)</f>
        <v>RAL 7043 (DARK GREY)</v>
      </c>
      <c r="M99" s="133" t="str">
        <f>VLOOKUP($A99,BOM!$B$8:$N$81,12,0)</f>
        <v>Cầu thang</v>
      </c>
      <c r="N99" s="135" t="s">
        <v>356</v>
      </c>
      <c r="O99" s="135" t="s">
        <v>77</v>
      </c>
    </row>
    <row r="100" spans="1:15" ht="45">
      <c r="A100" s="135" t="s">
        <v>77</v>
      </c>
      <c r="B100" s="135" t="s">
        <v>222</v>
      </c>
      <c r="C100" s="135">
        <f t="shared" si="15"/>
        <v>1</v>
      </c>
      <c r="D100" s="135">
        <v>1</v>
      </c>
      <c r="E100" s="134">
        <f t="shared" si="11"/>
        <v>1</v>
      </c>
      <c r="F100" s="135" t="s">
        <v>156</v>
      </c>
      <c r="G100" s="135"/>
      <c r="H100" s="135" t="s">
        <v>210</v>
      </c>
      <c r="I100" s="135">
        <v>298</v>
      </c>
      <c r="J100" s="135">
        <v>0.72</v>
      </c>
      <c r="K100" s="134">
        <f t="shared" si="12"/>
        <v>0.72</v>
      </c>
      <c r="L100" s="133" t="str">
        <f>VLOOKUP($A100,BOM!$B$8:$N$81,11,0)</f>
        <v>RAL 7043 (DARK GREY)</v>
      </c>
      <c r="M100" s="133" t="str">
        <f>VLOOKUP($A100,BOM!$B$8:$N$81,12,0)</f>
        <v>Cầu thang</v>
      </c>
      <c r="N100" s="135" t="s">
        <v>356</v>
      </c>
      <c r="O100" s="135" t="s">
        <v>77</v>
      </c>
    </row>
    <row r="101" spans="1:15" ht="45">
      <c r="A101" s="133" t="s">
        <v>78</v>
      </c>
      <c r="B101" s="133" t="s">
        <v>149</v>
      </c>
      <c r="C101" s="134">
        <v>1</v>
      </c>
      <c r="D101" s="134"/>
      <c r="E101" s="134">
        <f t="shared" si="11"/>
        <v>0</v>
      </c>
      <c r="F101" s="133" t="s">
        <v>149</v>
      </c>
      <c r="G101" s="133" t="s">
        <v>140</v>
      </c>
      <c r="H101" s="133" t="s">
        <v>149</v>
      </c>
      <c r="I101" s="133">
        <v>2650</v>
      </c>
      <c r="J101" s="134">
        <v>93.43</v>
      </c>
      <c r="K101" s="134">
        <f t="shared" si="12"/>
        <v>0</v>
      </c>
      <c r="L101" s="133" t="str">
        <f>VLOOKUP($A101,BOM!$B$8:$N$81,11,0)</f>
        <v>RAL 7043 (DARK GREY)</v>
      </c>
      <c r="M101" s="133" t="str">
        <f>VLOOKUP($A101,BOM!$B$8:$N$81,12,0)</f>
        <v>PEB</v>
      </c>
      <c r="N101" s="133" t="s">
        <v>357</v>
      </c>
      <c r="O101" s="133" t="s">
        <v>78</v>
      </c>
    </row>
    <row r="102" spans="1:15" ht="45">
      <c r="A102" s="135" t="s">
        <v>78</v>
      </c>
      <c r="B102" s="135" t="s">
        <v>223</v>
      </c>
      <c r="C102" s="135">
        <f t="shared" ref="C102:C105" si="16">C101</f>
        <v>1</v>
      </c>
      <c r="D102" s="135">
        <v>1</v>
      </c>
      <c r="E102" s="134">
        <f t="shared" si="11"/>
        <v>1</v>
      </c>
      <c r="F102" s="135" t="s">
        <v>156</v>
      </c>
      <c r="G102" s="135"/>
      <c r="H102" s="135" t="s">
        <v>139</v>
      </c>
      <c r="I102" s="135">
        <v>2638</v>
      </c>
      <c r="J102" s="135">
        <v>73.06</v>
      </c>
      <c r="K102" s="134">
        <f t="shared" si="12"/>
        <v>73.06</v>
      </c>
      <c r="L102" s="133" t="str">
        <f>VLOOKUP($A102,BOM!$B$8:$N$81,11,0)</f>
        <v>RAL 7043 (DARK GREY)</v>
      </c>
      <c r="M102" s="133" t="str">
        <f>VLOOKUP($A102,BOM!$B$8:$N$81,12,0)</f>
        <v>PEB</v>
      </c>
      <c r="N102" s="135" t="s">
        <v>359</v>
      </c>
      <c r="O102" s="135" t="s">
        <v>78</v>
      </c>
    </row>
    <row r="103" spans="1:15" ht="45">
      <c r="A103" s="135" t="s">
        <v>78</v>
      </c>
      <c r="B103" s="135" t="s">
        <v>224</v>
      </c>
      <c r="C103" s="135">
        <f t="shared" si="16"/>
        <v>1</v>
      </c>
      <c r="D103" s="135">
        <v>1</v>
      </c>
      <c r="E103" s="134">
        <f t="shared" si="11"/>
        <v>1</v>
      </c>
      <c r="F103" s="135" t="s">
        <v>156</v>
      </c>
      <c r="G103" s="135"/>
      <c r="H103" s="135" t="s">
        <v>187</v>
      </c>
      <c r="I103" s="135">
        <v>380</v>
      </c>
      <c r="J103" s="135">
        <v>6.09</v>
      </c>
      <c r="K103" s="134">
        <f t="shared" si="12"/>
        <v>6.09</v>
      </c>
      <c r="L103" s="133" t="str">
        <f>VLOOKUP($A103,BOM!$B$8:$N$81,11,0)</f>
        <v>RAL 7043 (DARK GREY)</v>
      </c>
      <c r="M103" s="133" t="str">
        <f>VLOOKUP($A103,BOM!$B$8:$N$81,12,0)</f>
        <v>PEB</v>
      </c>
      <c r="N103" s="135" t="s">
        <v>356</v>
      </c>
      <c r="O103" s="135" t="s">
        <v>78</v>
      </c>
    </row>
    <row r="104" spans="1:15" ht="45">
      <c r="A104" s="135" t="s">
        <v>78</v>
      </c>
      <c r="B104" s="135" t="s">
        <v>188</v>
      </c>
      <c r="C104" s="135">
        <f t="shared" si="16"/>
        <v>1</v>
      </c>
      <c r="D104" s="135">
        <v>4</v>
      </c>
      <c r="E104" s="134">
        <f t="shared" si="11"/>
        <v>4</v>
      </c>
      <c r="F104" s="135" t="s">
        <v>156</v>
      </c>
      <c r="G104" s="135"/>
      <c r="H104" s="135" t="s">
        <v>189</v>
      </c>
      <c r="I104" s="135">
        <v>286</v>
      </c>
      <c r="J104" s="135">
        <v>2.62</v>
      </c>
      <c r="K104" s="134">
        <f t="shared" si="12"/>
        <v>10.48</v>
      </c>
      <c r="L104" s="133" t="str">
        <f>VLOOKUP($A104,BOM!$B$8:$N$81,11,0)</f>
        <v>RAL 7043 (DARK GREY)</v>
      </c>
      <c r="M104" s="133" t="str">
        <f>VLOOKUP($A104,BOM!$B$8:$N$81,12,0)</f>
        <v>PEB</v>
      </c>
      <c r="N104" s="135" t="s">
        <v>356</v>
      </c>
      <c r="O104" s="135" t="s">
        <v>78</v>
      </c>
    </row>
    <row r="105" spans="1:15" ht="45">
      <c r="A105" s="135" t="s">
        <v>78</v>
      </c>
      <c r="B105" s="135" t="s">
        <v>190</v>
      </c>
      <c r="C105" s="135">
        <f t="shared" si="16"/>
        <v>1</v>
      </c>
      <c r="D105" s="135">
        <v>2</v>
      </c>
      <c r="E105" s="134">
        <f t="shared" si="11"/>
        <v>2</v>
      </c>
      <c r="F105" s="135" t="s">
        <v>156</v>
      </c>
      <c r="G105" s="135"/>
      <c r="H105" s="135" t="s">
        <v>189</v>
      </c>
      <c r="I105" s="135">
        <v>286</v>
      </c>
      <c r="J105" s="135">
        <v>1.9</v>
      </c>
      <c r="K105" s="134">
        <f t="shared" si="12"/>
        <v>3.8</v>
      </c>
      <c r="L105" s="133" t="str">
        <f>VLOOKUP($A105,BOM!$B$8:$N$81,11,0)</f>
        <v>RAL 7043 (DARK GREY)</v>
      </c>
      <c r="M105" s="133" t="str">
        <f>VLOOKUP($A105,BOM!$B$8:$N$81,12,0)</f>
        <v>PEB</v>
      </c>
      <c r="N105" s="135" t="s">
        <v>356</v>
      </c>
      <c r="O105" s="135" t="s">
        <v>78</v>
      </c>
    </row>
    <row r="106" spans="1:15" ht="45">
      <c r="A106" s="133" t="s">
        <v>79</v>
      </c>
      <c r="B106" s="133" t="s">
        <v>149</v>
      </c>
      <c r="C106" s="134">
        <v>1</v>
      </c>
      <c r="D106" s="134"/>
      <c r="E106" s="134">
        <f t="shared" si="11"/>
        <v>0</v>
      </c>
      <c r="F106" s="133" t="s">
        <v>149</v>
      </c>
      <c r="G106" s="133" t="s">
        <v>140</v>
      </c>
      <c r="H106" s="133" t="s">
        <v>149</v>
      </c>
      <c r="I106" s="133">
        <v>2650</v>
      </c>
      <c r="J106" s="134">
        <v>86.29</v>
      </c>
      <c r="K106" s="134">
        <f t="shared" si="12"/>
        <v>0</v>
      </c>
      <c r="L106" s="133" t="str">
        <f>VLOOKUP($A106,BOM!$B$8:$N$81,11,0)</f>
        <v>RAL 7043 (DARK GREY)</v>
      </c>
      <c r="M106" s="133" t="str">
        <f>VLOOKUP($A106,BOM!$B$8:$N$81,12,0)</f>
        <v>PEB</v>
      </c>
      <c r="N106" s="133" t="s">
        <v>357</v>
      </c>
      <c r="O106" s="133" t="s">
        <v>79</v>
      </c>
    </row>
    <row r="107" spans="1:15" ht="45">
      <c r="A107" s="135" t="s">
        <v>79</v>
      </c>
      <c r="B107" s="135" t="s">
        <v>223</v>
      </c>
      <c r="C107" s="135">
        <f t="shared" ref="C107:C110" si="17">C106</f>
        <v>1</v>
      </c>
      <c r="D107" s="135">
        <v>1</v>
      </c>
      <c r="E107" s="134">
        <f t="shared" si="11"/>
        <v>1</v>
      </c>
      <c r="F107" s="135" t="s">
        <v>156</v>
      </c>
      <c r="G107" s="135"/>
      <c r="H107" s="135" t="s">
        <v>139</v>
      </c>
      <c r="I107" s="135">
        <v>2638</v>
      </c>
      <c r="J107" s="135">
        <v>73.06</v>
      </c>
      <c r="K107" s="134">
        <f t="shared" si="12"/>
        <v>73.06</v>
      </c>
      <c r="L107" s="133" t="str">
        <f>VLOOKUP($A107,BOM!$B$8:$N$81,11,0)</f>
        <v>RAL 7043 (DARK GREY)</v>
      </c>
      <c r="M107" s="133" t="str">
        <f>VLOOKUP($A107,BOM!$B$8:$N$81,12,0)</f>
        <v>PEB</v>
      </c>
      <c r="N107" s="135" t="s">
        <v>359</v>
      </c>
      <c r="O107" s="135" t="s">
        <v>79</v>
      </c>
    </row>
    <row r="108" spans="1:15" ht="45">
      <c r="A108" s="135" t="s">
        <v>79</v>
      </c>
      <c r="B108" s="135" t="s">
        <v>224</v>
      </c>
      <c r="C108" s="135">
        <f t="shared" si="17"/>
        <v>1</v>
      </c>
      <c r="D108" s="135">
        <v>1</v>
      </c>
      <c r="E108" s="134">
        <f t="shared" si="11"/>
        <v>1</v>
      </c>
      <c r="F108" s="135" t="s">
        <v>156</v>
      </c>
      <c r="G108" s="135"/>
      <c r="H108" s="135" t="s">
        <v>187</v>
      </c>
      <c r="I108" s="135">
        <v>380</v>
      </c>
      <c r="J108" s="135">
        <v>6.09</v>
      </c>
      <c r="K108" s="134">
        <f t="shared" si="12"/>
        <v>6.09</v>
      </c>
      <c r="L108" s="133" t="str">
        <f>VLOOKUP($A108,BOM!$B$8:$N$81,11,0)</f>
        <v>RAL 7043 (DARK GREY)</v>
      </c>
      <c r="M108" s="133" t="str">
        <f>VLOOKUP($A108,BOM!$B$8:$N$81,12,0)</f>
        <v>PEB</v>
      </c>
      <c r="N108" s="135" t="s">
        <v>356</v>
      </c>
      <c r="O108" s="135" t="s">
        <v>79</v>
      </c>
    </row>
    <row r="109" spans="1:15" ht="45">
      <c r="A109" s="135" t="s">
        <v>79</v>
      </c>
      <c r="B109" s="135" t="s">
        <v>188</v>
      </c>
      <c r="C109" s="135">
        <f t="shared" si="17"/>
        <v>1</v>
      </c>
      <c r="D109" s="135">
        <v>2</v>
      </c>
      <c r="E109" s="134">
        <f t="shared" si="11"/>
        <v>2</v>
      </c>
      <c r="F109" s="135" t="s">
        <v>156</v>
      </c>
      <c r="G109" s="135"/>
      <c r="H109" s="135" t="s">
        <v>189</v>
      </c>
      <c r="I109" s="135">
        <v>286</v>
      </c>
      <c r="J109" s="135">
        <v>2.62</v>
      </c>
      <c r="K109" s="134">
        <f t="shared" si="12"/>
        <v>5.24</v>
      </c>
      <c r="L109" s="133" t="str">
        <f>VLOOKUP($A109,BOM!$B$8:$N$81,11,0)</f>
        <v>RAL 7043 (DARK GREY)</v>
      </c>
      <c r="M109" s="133" t="str">
        <f>VLOOKUP($A109,BOM!$B$8:$N$81,12,0)</f>
        <v>PEB</v>
      </c>
      <c r="N109" s="135" t="s">
        <v>356</v>
      </c>
      <c r="O109" s="135" t="s">
        <v>79</v>
      </c>
    </row>
    <row r="110" spans="1:15" ht="45">
      <c r="A110" s="135" t="s">
        <v>79</v>
      </c>
      <c r="B110" s="135" t="s">
        <v>190</v>
      </c>
      <c r="C110" s="135">
        <f t="shared" si="17"/>
        <v>1</v>
      </c>
      <c r="D110" s="135">
        <v>1</v>
      </c>
      <c r="E110" s="134">
        <f t="shared" si="11"/>
        <v>1</v>
      </c>
      <c r="F110" s="135" t="s">
        <v>156</v>
      </c>
      <c r="G110" s="135"/>
      <c r="H110" s="135" t="s">
        <v>189</v>
      </c>
      <c r="I110" s="135">
        <v>286</v>
      </c>
      <c r="J110" s="135">
        <v>1.9</v>
      </c>
      <c r="K110" s="134">
        <f t="shared" si="12"/>
        <v>1.9</v>
      </c>
      <c r="L110" s="133" t="str">
        <f>VLOOKUP($A110,BOM!$B$8:$N$81,11,0)</f>
        <v>RAL 7043 (DARK GREY)</v>
      </c>
      <c r="M110" s="133" t="str">
        <f>VLOOKUP($A110,BOM!$B$8:$N$81,12,0)</f>
        <v>PEB</v>
      </c>
      <c r="N110" s="135" t="s">
        <v>356</v>
      </c>
      <c r="O110" s="135" t="s">
        <v>79</v>
      </c>
    </row>
    <row r="111" spans="1:15" ht="45">
      <c r="A111" s="133" t="s">
        <v>80</v>
      </c>
      <c r="B111" s="133" t="s">
        <v>149</v>
      </c>
      <c r="C111" s="134">
        <v>1</v>
      </c>
      <c r="D111" s="134"/>
      <c r="E111" s="134">
        <f t="shared" si="11"/>
        <v>0</v>
      </c>
      <c r="F111" s="133" t="s">
        <v>149</v>
      </c>
      <c r="G111" s="133" t="s">
        <v>140</v>
      </c>
      <c r="H111" s="133" t="s">
        <v>149</v>
      </c>
      <c r="I111" s="133">
        <v>4482</v>
      </c>
      <c r="J111" s="134">
        <v>164.57</v>
      </c>
      <c r="K111" s="134">
        <f t="shared" si="12"/>
        <v>0</v>
      </c>
      <c r="L111" s="133" t="str">
        <f>VLOOKUP($A111,BOM!$B$8:$N$81,11,0)</f>
        <v>RAL 7043 (DARK GREY)</v>
      </c>
      <c r="M111" s="133" t="str">
        <f>VLOOKUP($A111,BOM!$B$8:$N$81,12,0)</f>
        <v>Cầu thang</v>
      </c>
      <c r="N111" s="133" t="s">
        <v>357</v>
      </c>
      <c r="O111" s="133" t="s">
        <v>80</v>
      </c>
    </row>
    <row r="112" spans="1:15" ht="45">
      <c r="A112" s="135" t="s">
        <v>80</v>
      </c>
      <c r="B112" s="135" t="s">
        <v>214</v>
      </c>
      <c r="C112" s="135">
        <f t="shared" ref="C112:C120" si="18">C111</f>
        <v>1</v>
      </c>
      <c r="D112" s="135">
        <v>12</v>
      </c>
      <c r="E112" s="134">
        <f t="shared" si="11"/>
        <v>12</v>
      </c>
      <c r="F112" s="135" t="s">
        <v>156</v>
      </c>
      <c r="G112" s="135"/>
      <c r="H112" s="135" t="s">
        <v>163</v>
      </c>
      <c r="I112" s="135">
        <v>139</v>
      </c>
      <c r="J112" s="135">
        <v>0.49</v>
      </c>
      <c r="K112" s="134">
        <f t="shared" si="12"/>
        <v>5.88</v>
      </c>
      <c r="L112" s="133" t="str">
        <f>VLOOKUP($A112,BOM!$B$8:$N$81,11,0)</f>
        <v>RAL 7043 (DARK GREY)</v>
      </c>
      <c r="M112" s="133" t="str">
        <f>VLOOKUP($A112,BOM!$B$8:$N$81,12,0)</f>
        <v>Cầu thang</v>
      </c>
      <c r="N112" s="135" t="s">
        <v>356</v>
      </c>
      <c r="O112" s="135" t="s">
        <v>80</v>
      </c>
    </row>
    <row r="113" spans="1:15" ht="45">
      <c r="A113" s="135" t="s">
        <v>80</v>
      </c>
      <c r="B113" s="135" t="s">
        <v>225</v>
      </c>
      <c r="C113" s="135">
        <f t="shared" si="18"/>
        <v>1</v>
      </c>
      <c r="D113" s="135">
        <v>1</v>
      </c>
      <c r="E113" s="134">
        <f t="shared" si="11"/>
        <v>1</v>
      </c>
      <c r="F113" s="135" t="s">
        <v>156</v>
      </c>
      <c r="G113" s="135"/>
      <c r="H113" s="135" t="s">
        <v>163</v>
      </c>
      <c r="I113" s="135">
        <v>95</v>
      </c>
      <c r="J113" s="135">
        <v>0.34</v>
      </c>
      <c r="K113" s="134">
        <f t="shared" si="12"/>
        <v>0.34</v>
      </c>
      <c r="L113" s="133" t="str">
        <f>VLOOKUP($A113,BOM!$B$8:$N$81,11,0)</f>
        <v>RAL 7043 (DARK GREY)</v>
      </c>
      <c r="M113" s="133" t="str">
        <f>VLOOKUP($A113,BOM!$B$8:$N$81,12,0)</f>
        <v>Cầu thang</v>
      </c>
      <c r="N113" s="135" t="s">
        <v>356</v>
      </c>
      <c r="O113" s="135" t="s">
        <v>80</v>
      </c>
    </row>
    <row r="114" spans="1:15" ht="45">
      <c r="A114" s="135" t="s">
        <v>80</v>
      </c>
      <c r="B114" s="135" t="s">
        <v>215</v>
      </c>
      <c r="C114" s="135">
        <f t="shared" si="18"/>
        <v>1</v>
      </c>
      <c r="D114" s="135">
        <v>1</v>
      </c>
      <c r="E114" s="134">
        <f t="shared" si="11"/>
        <v>1</v>
      </c>
      <c r="F114" s="135" t="s">
        <v>181</v>
      </c>
      <c r="G114" s="135"/>
      <c r="H114" s="135" t="s">
        <v>141</v>
      </c>
      <c r="I114" s="135">
        <v>166</v>
      </c>
      <c r="J114" s="135">
        <v>2.78</v>
      </c>
      <c r="K114" s="134">
        <f t="shared" si="12"/>
        <v>2.78</v>
      </c>
      <c r="L114" s="133" t="str">
        <f>VLOOKUP($A114,BOM!$B$8:$N$81,11,0)</f>
        <v>RAL 7043 (DARK GREY)</v>
      </c>
      <c r="M114" s="133" t="str">
        <f>VLOOKUP($A114,BOM!$B$8:$N$81,12,0)</f>
        <v>Cầu thang</v>
      </c>
      <c r="N114" s="135" t="s">
        <v>359</v>
      </c>
      <c r="O114" s="135" t="s">
        <v>80</v>
      </c>
    </row>
    <row r="115" spans="1:15" ht="45">
      <c r="A115" s="135" t="s">
        <v>80</v>
      </c>
      <c r="B115" s="135" t="s">
        <v>226</v>
      </c>
      <c r="C115" s="135">
        <f t="shared" si="18"/>
        <v>1</v>
      </c>
      <c r="D115" s="135">
        <v>1</v>
      </c>
      <c r="E115" s="134">
        <f t="shared" si="11"/>
        <v>1</v>
      </c>
      <c r="F115" s="135" t="s">
        <v>181</v>
      </c>
      <c r="G115" s="135"/>
      <c r="H115" s="135" t="s">
        <v>141</v>
      </c>
      <c r="I115" s="135">
        <v>189</v>
      </c>
      <c r="J115" s="135">
        <v>5.22</v>
      </c>
      <c r="K115" s="134">
        <f t="shared" si="12"/>
        <v>5.22</v>
      </c>
      <c r="L115" s="133" t="str">
        <f>VLOOKUP($A115,BOM!$B$8:$N$81,11,0)</f>
        <v>RAL 7043 (DARK GREY)</v>
      </c>
      <c r="M115" s="133" t="str">
        <f>VLOOKUP($A115,BOM!$B$8:$N$81,12,0)</f>
        <v>Cầu thang</v>
      </c>
      <c r="N115" s="135" t="s">
        <v>359</v>
      </c>
      <c r="O115" s="135" t="s">
        <v>80</v>
      </c>
    </row>
    <row r="116" spans="1:15" ht="45">
      <c r="A116" s="135" t="s">
        <v>80</v>
      </c>
      <c r="B116" s="135" t="s">
        <v>217</v>
      </c>
      <c r="C116" s="135">
        <f t="shared" si="18"/>
        <v>1</v>
      </c>
      <c r="D116" s="135">
        <v>1</v>
      </c>
      <c r="E116" s="134">
        <f t="shared" si="11"/>
        <v>1</v>
      </c>
      <c r="F116" s="135" t="s">
        <v>181</v>
      </c>
      <c r="G116" s="135"/>
      <c r="H116" s="135" t="s">
        <v>141</v>
      </c>
      <c r="I116" s="135">
        <v>287</v>
      </c>
      <c r="J116" s="135">
        <v>5.15</v>
      </c>
      <c r="K116" s="134">
        <f t="shared" si="12"/>
        <v>5.15</v>
      </c>
      <c r="L116" s="133" t="str">
        <f>VLOOKUP($A116,BOM!$B$8:$N$81,11,0)</f>
        <v>RAL 7043 (DARK GREY)</v>
      </c>
      <c r="M116" s="133" t="str">
        <f>VLOOKUP($A116,BOM!$B$8:$N$81,12,0)</f>
        <v>Cầu thang</v>
      </c>
      <c r="N116" s="135" t="s">
        <v>359</v>
      </c>
      <c r="O116" s="135" t="s">
        <v>80</v>
      </c>
    </row>
    <row r="117" spans="1:15" ht="45">
      <c r="A117" s="135" t="s">
        <v>80</v>
      </c>
      <c r="B117" s="135" t="s">
        <v>227</v>
      </c>
      <c r="C117" s="135">
        <f t="shared" si="18"/>
        <v>1</v>
      </c>
      <c r="D117" s="135">
        <v>1</v>
      </c>
      <c r="E117" s="134">
        <f t="shared" si="11"/>
        <v>1</v>
      </c>
      <c r="F117" s="135" t="s">
        <v>181</v>
      </c>
      <c r="G117" s="135"/>
      <c r="H117" s="135" t="s">
        <v>141</v>
      </c>
      <c r="I117" s="135">
        <v>4166</v>
      </c>
      <c r="J117" s="135">
        <v>125.9</v>
      </c>
      <c r="K117" s="134">
        <f t="shared" si="12"/>
        <v>125.9</v>
      </c>
      <c r="L117" s="133" t="str">
        <f>VLOOKUP($A117,BOM!$B$8:$N$81,11,0)</f>
        <v>RAL 7043 (DARK GREY)</v>
      </c>
      <c r="M117" s="133" t="str">
        <f>VLOOKUP($A117,BOM!$B$8:$N$81,12,0)</f>
        <v>Cầu thang</v>
      </c>
      <c r="N117" s="135" t="s">
        <v>359</v>
      </c>
      <c r="O117" s="135" t="s">
        <v>80</v>
      </c>
    </row>
    <row r="118" spans="1:15" ht="45">
      <c r="A118" s="135" t="s">
        <v>80</v>
      </c>
      <c r="B118" s="135" t="s">
        <v>219</v>
      </c>
      <c r="C118" s="135">
        <f t="shared" si="18"/>
        <v>1</v>
      </c>
      <c r="D118" s="135">
        <v>13</v>
      </c>
      <c r="E118" s="134">
        <f t="shared" si="11"/>
        <v>13</v>
      </c>
      <c r="F118" s="135" t="s">
        <v>156</v>
      </c>
      <c r="G118" s="135"/>
      <c r="H118" s="135" t="s">
        <v>163</v>
      </c>
      <c r="I118" s="135">
        <v>263</v>
      </c>
      <c r="J118" s="135">
        <v>0.93</v>
      </c>
      <c r="K118" s="134">
        <f t="shared" si="12"/>
        <v>12.09</v>
      </c>
      <c r="L118" s="133" t="str">
        <f>VLOOKUP($A118,BOM!$B$8:$N$81,11,0)</f>
        <v>RAL 7043 (DARK GREY)</v>
      </c>
      <c r="M118" s="133" t="str">
        <f>VLOOKUP($A118,BOM!$B$8:$N$81,12,0)</f>
        <v>Cầu thang</v>
      </c>
      <c r="N118" s="135" t="s">
        <v>356</v>
      </c>
      <c r="O118" s="135" t="s">
        <v>80</v>
      </c>
    </row>
    <row r="119" spans="1:15" ht="45">
      <c r="A119" s="135" t="s">
        <v>80</v>
      </c>
      <c r="B119" s="135" t="s">
        <v>228</v>
      </c>
      <c r="C119" s="135">
        <f t="shared" si="18"/>
        <v>1</v>
      </c>
      <c r="D119" s="135">
        <v>1</v>
      </c>
      <c r="E119" s="134">
        <f t="shared" si="11"/>
        <v>1</v>
      </c>
      <c r="F119" s="135" t="s">
        <v>156</v>
      </c>
      <c r="G119" s="135"/>
      <c r="H119" s="135" t="s">
        <v>229</v>
      </c>
      <c r="I119" s="135">
        <v>257</v>
      </c>
      <c r="J119" s="135">
        <v>0.5</v>
      </c>
      <c r="K119" s="134">
        <f t="shared" si="12"/>
        <v>0.5</v>
      </c>
      <c r="L119" s="133" t="str">
        <f>VLOOKUP($A119,BOM!$B$8:$N$81,11,0)</f>
        <v>RAL 7043 (DARK GREY)</v>
      </c>
      <c r="M119" s="133" t="str">
        <f>VLOOKUP($A119,BOM!$B$8:$N$81,12,0)</f>
        <v>Cầu thang</v>
      </c>
      <c r="N119" s="135" t="s">
        <v>356</v>
      </c>
      <c r="O119" s="135" t="s">
        <v>80</v>
      </c>
    </row>
    <row r="120" spans="1:15" ht="45">
      <c r="A120" s="135" t="s">
        <v>80</v>
      </c>
      <c r="B120" s="135" t="s">
        <v>220</v>
      </c>
      <c r="C120" s="135">
        <f t="shared" si="18"/>
        <v>1</v>
      </c>
      <c r="D120" s="135">
        <v>12</v>
      </c>
      <c r="E120" s="134">
        <f t="shared" si="11"/>
        <v>12</v>
      </c>
      <c r="F120" s="135" t="s">
        <v>156</v>
      </c>
      <c r="G120" s="135"/>
      <c r="H120" s="135" t="s">
        <v>221</v>
      </c>
      <c r="I120" s="135">
        <v>257</v>
      </c>
      <c r="J120" s="135">
        <v>0.56000000000000005</v>
      </c>
      <c r="K120" s="134">
        <f t="shared" si="12"/>
        <v>6.7200000000000006</v>
      </c>
      <c r="L120" s="133" t="str">
        <f>VLOOKUP($A120,BOM!$B$8:$N$81,11,0)</f>
        <v>RAL 7043 (DARK GREY)</v>
      </c>
      <c r="M120" s="133" t="str">
        <f>VLOOKUP($A120,BOM!$B$8:$N$81,12,0)</f>
        <v>Cầu thang</v>
      </c>
      <c r="N120" s="135" t="s">
        <v>356</v>
      </c>
      <c r="O120" s="135" t="s">
        <v>80</v>
      </c>
    </row>
    <row r="121" spans="1:15" ht="45">
      <c r="A121" s="133" t="s">
        <v>81</v>
      </c>
      <c r="B121" s="133" t="s">
        <v>149</v>
      </c>
      <c r="C121" s="134">
        <v>1</v>
      </c>
      <c r="D121" s="134"/>
      <c r="E121" s="134">
        <f t="shared" si="11"/>
        <v>0</v>
      </c>
      <c r="F121" s="133" t="s">
        <v>149</v>
      </c>
      <c r="G121" s="133" t="s">
        <v>140</v>
      </c>
      <c r="H121" s="133" t="s">
        <v>149</v>
      </c>
      <c r="I121" s="133">
        <v>4658</v>
      </c>
      <c r="J121" s="134">
        <v>170.71</v>
      </c>
      <c r="K121" s="134">
        <f t="shared" si="12"/>
        <v>0</v>
      </c>
      <c r="L121" s="133" t="str">
        <f>VLOOKUP($A121,BOM!$B$8:$N$81,11,0)</f>
        <v>RAL 7043 (DARK GREY)</v>
      </c>
      <c r="M121" s="133" t="str">
        <f>VLOOKUP($A121,BOM!$B$8:$N$81,12,0)</f>
        <v>Cầu thang</v>
      </c>
      <c r="N121" s="133" t="s">
        <v>357</v>
      </c>
      <c r="O121" s="133" t="s">
        <v>81</v>
      </c>
    </row>
    <row r="122" spans="1:15" ht="45">
      <c r="A122" s="135" t="s">
        <v>81</v>
      </c>
      <c r="B122" s="135" t="s">
        <v>214</v>
      </c>
      <c r="C122" s="135">
        <f t="shared" ref="C122:C130" si="19">C121</f>
        <v>1</v>
      </c>
      <c r="D122" s="135">
        <v>12</v>
      </c>
      <c r="E122" s="134">
        <f t="shared" si="11"/>
        <v>12</v>
      </c>
      <c r="F122" s="135" t="s">
        <v>156</v>
      </c>
      <c r="G122" s="135"/>
      <c r="H122" s="135" t="s">
        <v>163</v>
      </c>
      <c r="I122" s="135">
        <v>139</v>
      </c>
      <c r="J122" s="135">
        <v>0.49</v>
      </c>
      <c r="K122" s="134">
        <f t="shared" si="12"/>
        <v>5.88</v>
      </c>
      <c r="L122" s="133" t="str">
        <f>VLOOKUP($A122,BOM!$B$8:$N$81,11,0)</f>
        <v>RAL 7043 (DARK GREY)</v>
      </c>
      <c r="M122" s="133" t="str">
        <f>VLOOKUP($A122,BOM!$B$8:$N$81,12,0)</f>
        <v>Cầu thang</v>
      </c>
      <c r="N122" s="135" t="s">
        <v>356</v>
      </c>
      <c r="O122" s="135" t="s">
        <v>81</v>
      </c>
    </row>
    <row r="123" spans="1:15" ht="45">
      <c r="A123" s="135" t="s">
        <v>81</v>
      </c>
      <c r="B123" s="135" t="s">
        <v>225</v>
      </c>
      <c r="C123" s="135">
        <f t="shared" si="19"/>
        <v>1</v>
      </c>
      <c r="D123" s="135">
        <v>1</v>
      </c>
      <c r="E123" s="134">
        <f t="shared" si="11"/>
        <v>1</v>
      </c>
      <c r="F123" s="135" t="s">
        <v>156</v>
      </c>
      <c r="G123" s="135"/>
      <c r="H123" s="135" t="s">
        <v>163</v>
      </c>
      <c r="I123" s="135">
        <v>95</v>
      </c>
      <c r="J123" s="135">
        <v>0.34</v>
      </c>
      <c r="K123" s="134">
        <f t="shared" si="12"/>
        <v>0.34</v>
      </c>
      <c r="L123" s="133" t="str">
        <f>VLOOKUP($A123,BOM!$B$8:$N$81,11,0)</f>
        <v>RAL 7043 (DARK GREY)</v>
      </c>
      <c r="M123" s="133" t="str">
        <f>VLOOKUP($A123,BOM!$B$8:$N$81,12,0)</f>
        <v>Cầu thang</v>
      </c>
      <c r="N123" s="135" t="s">
        <v>356</v>
      </c>
      <c r="O123" s="135" t="s">
        <v>81</v>
      </c>
    </row>
    <row r="124" spans="1:15" ht="45">
      <c r="A124" s="135" t="s">
        <v>81</v>
      </c>
      <c r="B124" s="135" t="s">
        <v>230</v>
      </c>
      <c r="C124" s="135">
        <f t="shared" si="19"/>
        <v>1</v>
      </c>
      <c r="D124" s="135">
        <v>1</v>
      </c>
      <c r="E124" s="134">
        <f t="shared" si="11"/>
        <v>1</v>
      </c>
      <c r="F124" s="135" t="s">
        <v>181</v>
      </c>
      <c r="G124" s="135"/>
      <c r="H124" s="135" t="s">
        <v>141</v>
      </c>
      <c r="I124" s="135">
        <v>366</v>
      </c>
      <c r="J124" s="135">
        <v>8.92</v>
      </c>
      <c r="K124" s="134">
        <f t="shared" si="12"/>
        <v>8.92</v>
      </c>
      <c r="L124" s="133" t="str">
        <f>VLOOKUP($A124,BOM!$B$8:$N$81,11,0)</f>
        <v>RAL 7043 (DARK GREY)</v>
      </c>
      <c r="M124" s="133" t="str">
        <f>VLOOKUP($A124,BOM!$B$8:$N$81,12,0)</f>
        <v>Cầu thang</v>
      </c>
      <c r="N124" s="135" t="s">
        <v>359</v>
      </c>
      <c r="O124" s="135" t="s">
        <v>81</v>
      </c>
    </row>
    <row r="125" spans="1:15" ht="45">
      <c r="A125" s="135" t="s">
        <v>81</v>
      </c>
      <c r="B125" s="135" t="s">
        <v>226</v>
      </c>
      <c r="C125" s="135">
        <f t="shared" si="19"/>
        <v>1</v>
      </c>
      <c r="D125" s="135">
        <v>1</v>
      </c>
      <c r="E125" s="134">
        <f t="shared" si="11"/>
        <v>1</v>
      </c>
      <c r="F125" s="135" t="s">
        <v>181</v>
      </c>
      <c r="G125" s="135"/>
      <c r="H125" s="135" t="s">
        <v>141</v>
      </c>
      <c r="I125" s="135">
        <v>189</v>
      </c>
      <c r="J125" s="135">
        <v>5.22</v>
      </c>
      <c r="K125" s="134">
        <f t="shared" si="12"/>
        <v>5.22</v>
      </c>
      <c r="L125" s="133" t="str">
        <f>VLOOKUP($A125,BOM!$B$8:$N$81,11,0)</f>
        <v>RAL 7043 (DARK GREY)</v>
      </c>
      <c r="M125" s="133" t="str">
        <f>VLOOKUP($A125,BOM!$B$8:$N$81,12,0)</f>
        <v>Cầu thang</v>
      </c>
      <c r="N125" s="135" t="s">
        <v>359</v>
      </c>
      <c r="O125" s="135" t="s">
        <v>81</v>
      </c>
    </row>
    <row r="126" spans="1:15" ht="45">
      <c r="A126" s="135" t="s">
        <v>81</v>
      </c>
      <c r="B126" s="135" t="s">
        <v>217</v>
      </c>
      <c r="C126" s="135">
        <f t="shared" si="19"/>
        <v>1</v>
      </c>
      <c r="D126" s="135">
        <v>1</v>
      </c>
      <c r="E126" s="134">
        <f t="shared" si="11"/>
        <v>1</v>
      </c>
      <c r="F126" s="135" t="s">
        <v>181</v>
      </c>
      <c r="G126" s="135"/>
      <c r="H126" s="135" t="s">
        <v>141</v>
      </c>
      <c r="I126" s="135">
        <v>287</v>
      </c>
      <c r="J126" s="135">
        <v>5.15</v>
      </c>
      <c r="K126" s="134">
        <f t="shared" si="12"/>
        <v>5.15</v>
      </c>
      <c r="L126" s="133" t="str">
        <f>VLOOKUP($A126,BOM!$B$8:$N$81,11,0)</f>
        <v>RAL 7043 (DARK GREY)</v>
      </c>
      <c r="M126" s="133" t="str">
        <f>VLOOKUP($A126,BOM!$B$8:$N$81,12,0)</f>
        <v>Cầu thang</v>
      </c>
      <c r="N126" s="135" t="s">
        <v>359</v>
      </c>
      <c r="O126" s="135" t="s">
        <v>81</v>
      </c>
    </row>
    <row r="127" spans="1:15" ht="45">
      <c r="A127" s="135" t="s">
        <v>81</v>
      </c>
      <c r="B127" s="135" t="s">
        <v>227</v>
      </c>
      <c r="C127" s="135">
        <f t="shared" si="19"/>
        <v>1</v>
      </c>
      <c r="D127" s="135">
        <v>1</v>
      </c>
      <c r="E127" s="134">
        <f t="shared" si="11"/>
        <v>1</v>
      </c>
      <c r="F127" s="135" t="s">
        <v>181</v>
      </c>
      <c r="G127" s="135"/>
      <c r="H127" s="135" t="s">
        <v>141</v>
      </c>
      <c r="I127" s="135">
        <v>4166</v>
      </c>
      <c r="J127" s="135">
        <v>125.9</v>
      </c>
      <c r="K127" s="134">
        <f t="shared" si="12"/>
        <v>125.9</v>
      </c>
      <c r="L127" s="133" t="str">
        <f>VLOOKUP($A127,BOM!$B$8:$N$81,11,0)</f>
        <v>RAL 7043 (DARK GREY)</v>
      </c>
      <c r="M127" s="133" t="str">
        <f>VLOOKUP($A127,BOM!$B$8:$N$81,12,0)</f>
        <v>Cầu thang</v>
      </c>
      <c r="N127" s="135" t="s">
        <v>359</v>
      </c>
      <c r="O127" s="135" t="s">
        <v>81</v>
      </c>
    </row>
    <row r="128" spans="1:15" ht="45">
      <c r="A128" s="135" t="s">
        <v>81</v>
      </c>
      <c r="B128" s="135" t="s">
        <v>219</v>
      </c>
      <c r="C128" s="135">
        <f t="shared" si="19"/>
        <v>1</v>
      </c>
      <c r="D128" s="135">
        <v>13</v>
      </c>
      <c r="E128" s="134">
        <f t="shared" si="11"/>
        <v>13</v>
      </c>
      <c r="F128" s="135" t="s">
        <v>156</v>
      </c>
      <c r="G128" s="135"/>
      <c r="H128" s="135" t="s">
        <v>163</v>
      </c>
      <c r="I128" s="135">
        <v>263</v>
      </c>
      <c r="J128" s="135">
        <v>0.93</v>
      </c>
      <c r="K128" s="134">
        <f t="shared" si="12"/>
        <v>12.09</v>
      </c>
      <c r="L128" s="133" t="str">
        <f>VLOOKUP($A128,BOM!$B$8:$N$81,11,0)</f>
        <v>RAL 7043 (DARK GREY)</v>
      </c>
      <c r="M128" s="133" t="str">
        <f>VLOOKUP($A128,BOM!$B$8:$N$81,12,0)</f>
        <v>Cầu thang</v>
      </c>
      <c r="N128" s="135" t="s">
        <v>356</v>
      </c>
      <c r="O128" s="135" t="s">
        <v>81</v>
      </c>
    </row>
    <row r="129" spans="1:15" ht="45">
      <c r="A129" s="135" t="s">
        <v>81</v>
      </c>
      <c r="B129" s="135" t="s">
        <v>228</v>
      </c>
      <c r="C129" s="135">
        <f t="shared" si="19"/>
        <v>1</v>
      </c>
      <c r="D129" s="135">
        <v>1</v>
      </c>
      <c r="E129" s="134">
        <f t="shared" si="11"/>
        <v>1</v>
      </c>
      <c r="F129" s="135" t="s">
        <v>156</v>
      </c>
      <c r="G129" s="135"/>
      <c r="H129" s="135" t="s">
        <v>229</v>
      </c>
      <c r="I129" s="135">
        <v>257</v>
      </c>
      <c r="J129" s="135">
        <v>0.5</v>
      </c>
      <c r="K129" s="134">
        <f t="shared" si="12"/>
        <v>0.5</v>
      </c>
      <c r="L129" s="133" t="str">
        <f>VLOOKUP($A129,BOM!$B$8:$N$81,11,0)</f>
        <v>RAL 7043 (DARK GREY)</v>
      </c>
      <c r="M129" s="133" t="str">
        <f>VLOOKUP($A129,BOM!$B$8:$N$81,12,0)</f>
        <v>Cầu thang</v>
      </c>
      <c r="N129" s="135" t="s">
        <v>356</v>
      </c>
      <c r="O129" s="135" t="s">
        <v>81</v>
      </c>
    </row>
    <row r="130" spans="1:15" ht="45">
      <c r="A130" s="135" t="s">
        <v>81</v>
      </c>
      <c r="B130" s="135" t="s">
        <v>220</v>
      </c>
      <c r="C130" s="135">
        <f t="shared" si="19"/>
        <v>1</v>
      </c>
      <c r="D130" s="135">
        <v>12</v>
      </c>
      <c r="E130" s="134">
        <f t="shared" si="11"/>
        <v>12</v>
      </c>
      <c r="F130" s="135" t="s">
        <v>156</v>
      </c>
      <c r="G130" s="135"/>
      <c r="H130" s="135" t="s">
        <v>221</v>
      </c>
      <c r="I130" s="135">
        <v>257</v>
      </c>
      <c r="J130" s="135">
        <v>0.56000000000000005</v>
      </c>
      <c r="K130" s="134">
        <f t="shared" si="12"/>
        <v>6.7200000000000006</v>
      </c>
      <c r="L130" s="133" t="str">
        <f>VLOOKUP($A130,BOM!$B$8:$N$81,11,0)</f>
        <v>RAL 7043 (DARK GREY)</v>
      </c>
      <c r="M130" s="133" t="str">
        <f>VLOOKUP($A130,BOM!$B$8:$N$81,12,0)</f>
        <v>Cầu thang</v>
      </c>
      <c r="N130" s="135" t="s">
        <v>356</v>
      </c>
      <c r="O130" s="135" t="s">
        <v>81</v>
      </c>
    </row>
    <row r="131" spans="1:15" ht="45">
      <c r="A131" s="133" t="s">
        <v>82</v>
      </c>
      <c r="B131" s="133" t="s">
        <v>149</v>
      </c>
      <c r="C131" s="134">
        <v>1</v>
      </c>
      <c r="D131" s="134"/>
      <c r="E131" s="134">
        <f t="shared" si="11"/>
        <v>0</v>
      </c>
      <c r="F131" s="133" t="s">
        <v>149</v>
      </c>
      <c r="G131" s="133" t="s">
        <v>140</v>
      </c>
      <c r="H131" s="133" t="s">
        <v>149</v>
      </c>
      <c r="I131" s="133">
        <v>1789</v>
      </c>
      <c r="J131" s="134">
        <v>54.68</v>
      </c>
      <c r="K131" s="134">
        <f t="shared" si="12"/>
        <v>0</v>
      </c>
      <c r="L131" s="133" t="str">
        <f>VLOOKUP($A131,BOM!$B$8:$N$81,11,0)</f>
        <v>RAL 7004 (LIGHT GREY)</v>
      </c>
      <c r="M131" s="133" t="str">
        <f>VLOOKUP($A131,BOM!$B$8:$N$81,12,0)</f>
        <v>PEB</v>
      </c>
      <c r="N131" s="133" t="s">
        <v>357</v>
      </c>
      <c r="O131" s="133" t="s">
        <v>82</v>
      </c>
    </row>
    <row r="132" spans="1:15" ht="45">
      <c r="A132" s="135" t="s">
        <v>82</v>
      </c>
      <c r="B132" s="135" t="s">
        <v>231</v>
      </c>
      <c r="C132" s="135">
        <f>C131</f>
        <v>1</v>
      </c>
      <c r="D132" s="135">
        <v>1</v>
      </c>
      <c r="E132" s="134">
        <f t="shared" ref="E132:E195" si="20">C132*D132</f>
        <v>1</v>
      </c>
      <c r="F132" s="135" t="s">
        <v>181</v>
      </c>
      <c r="G132" s="135"/>
      <c r="H132" s="135" t="s">
        <v>141</v>
      </c>
      <c r="I132" s="135">
        <v>1789</v>
      </c>
      <c r="J132" s="135">
        <v>54.68</v>
      </c>
      <c r="K132" s="134">
        <f t="shared" ref="K132:K195" si="21">E132*J132</f>
        <v>54.68</v>
      </c>
      <c r="L132" s="133" t="str">
        <f>VLOOKUP($A132,BOM!$B$8:$N$81,11,0)</f>
        <v>RAL 7004 (LIGHT GREY)</v>
      </c>
      <c r="M132" s="133" t="str">
        <f>VLOOKUP($A132,BOM!$B$8:$N$81,12,0)</f>
        <v>PEB</v>
      </c>
      <c r="N132" s="135" t="s">
        <v>359</v>
      </c>
      <c r="O132" s="135" t="s">
        <v>82</v>
      </c>
    </row>
    <row r="133" spans="1:15" ht="45">
      <c r="A133" s="133" t="s">
        <v>83</v>
      </c>
      <c r="B133" s="133" t="s">
        <v>149</v>
      </c>
      <c r="C133" s="134">
        <v>1</v>
      </c>
      <c r="D133" s="134"/>
      <c r="E133" s="134">
        <f t="shared" si="20"/>
        <v>0</v>
      </c>
      <c r="F133" s="133" t="s">
        <v>149</v>
      </c>
      <c r="G133" s="133" t="s">
        <v>140</v>
      </c>
      <c r="H133" s="133" t="s">
        <v>149</v>
      </c>
      <c r="I133" s="133">
        <v>1814</v>
      </c>
      <c r="J133" s="134">
        <v>55.44</v>
      </c>
      <c r="K133" s="134">
        <f t="shared" si="21"/>
        <v>0</v>
      </c>
      <c r="L133" s="133" t="str">
        <f>VLOOKUP($A133,BOM!$B$8:$N$81,11,0)</f>
        <v>RAL 7004 (LIGHT GREY)</v>
      </c>
      <c r="M133" s="133" t="str">
        <f>VLOOKUP($A133,BOM!$B$8:$N$81,12,0)</f>
        <v>PEB</v>
      </c>
      <c r="N133" s="133" t="s">
        <v>357</v>
      </c>
      <c r="O133" s="133" t="s">
        <v>83</v>
      </c>
    </row>
    <row r="134" spans="1:15" ht="45">
      <c r="A134" s="135" t="s">
        <v>83</v>
      </c>
      <c r="B134" s="135" t="s">
        <v>232</v>
      </c>
      <c r="C134" s="135">
        <f>C133</f>
        <v>1</v>
      </c>
      <c r="D134" s="135">
        <v>1</v>
      </c>
      <c r="E134" s="134">
        <f t="shared" si="20"/>
        <v>1</v>
      </c>
      <c r="F134" s="135" t="s">
        <v>181</v>
      </c>
      <c r="G134" s="135"/>
      <c r="H134" s="135" t="s">
        <v>141</v>
      </c>
      <c r="I134" s="135">
        <v>1814</v>
      </c>
      <c r="J134" s="135">
        <v>55.44</v>
      </c>
      <c r="K134" s="134">
        <f t="shared" si="21"/>
        <v>55.44</v>
      </c>
      <c r="L134" s="133" t="str">
        <f>VLOOKUP($A134,BOM!$B$8:$N$81,11,0)</f>
        <v>RAL 7004 (LIGHT GREY)</v>
      </c>
      <c r="M134" s="133" t="str">
        <f>VLOOKUP($A134,BOM!$B$8:$N$81,12,0)</f>
        <v>PEB</v>
      </c>
      <c r="N134" s="135" t="s">
        <v>359</v>
      </c>
      <c r="O134" s="135" t="s">
        <v>83</v>
      </c>
    </row>
    <row r="135" spans="1:15" ht="45">
      <c r="A135" s="133" t="s">
        <v>84</v>
      </c>
      <c r="B135" s="133" t="s">
        <v>149</v>
      </c>
      <c r="C135" s="134">
        <v>2</v>
      </c>
      <c r="D135" s="134"/>
      <c r="E135" s="134">
        <f t="shared" si="20"/>
        <v>0</v>
      </c>
      <c r="F135" s="133" t="s">
        <v>149</v>
      </c>
      <c r="G135" s="133" t="s">
        <v>140</v>
      </c>
      <c r="H135" s="133" t="s">
        <v>149</v>
      </c>
      <c r="I135" s="133">
        <v>3241</v>
      </c>
      <c r="J135" s="134">
        <v>99.48</v>
      </c>
      <c r="K135" s="134">
        <f t="shared" si="21"/>
        <v>0</v>
      </c>
      <c r="L135" s="133" t="str">
        <f>VLOOKUP($A135,BOM!$B$8:$N$81,11,0)</f>
        <v>RAL 7004 (LIGHT GREY)</v>
      </c>
      <c r="M135" s="133" t="str">
        <f>VLOOKUP($A135,BOM!$B$8:$N$81,12,0)</f>
        <v>PEB</v>
      </c>
      <c r="N135" s="133" t="s">
        <v>357</v>
      </c>
      <c r="O135" s="133" t="s">
        <v>84</v>
      </c>
    </row>
    <row r="136" spans="1:15" ht="45">
      <c r="A136" s="135" t="s">
        <v>84</v>
      </c>
      <c r="B136" s="135" t="s">
        <v>233</v>
      </c>
      <c r="C136" s="135">
        <f>C135</f>
        <v>2</v>
      </c>
      <c r="D136" s="135">
        <v>1</v>
      </c>
      <c r="E136" s="134">
        <f t="shared" si="20"/>
        <v>2</v>
      </c>
      <c r="F136" s="135" t="s">
        <v>181</v>
      </c>
      <c r="G136" s="135"/>
      <c r="H136" s="135" t="s">
        <v>141</v>
      </c>
      <c r="I136" s="135">
        <v>3241</v>
      </c>
      <c r="J136" s="135">
        <v>99.48</v>
      </c>
      <c r="K136" s="134">
        <f t="shared" si="21"/>
        <v>198.96</v>
      </c>
      <c r="L136" s="133" t="str">
        <f>VLOOKUP($A136,BOM!$B$8:$N$81,11,0)</f>
        <v>RAL 7004 (LIGHT GREY)</v>
      </c>
      <c r="M136" s="133" t="str">
        <f>VLOOKUP($A136,BOM!$B$8:$N$81,12,0)</f>
        <v>PEB</v>
      </c>
      <c r="N136" s="135" t="s">
        <v>359</v>
      </c>
      <c r="O136" s="135" t="s">
        <v>84</v>
      </c>
    </row>
    <row r="137" spans="1:15" ht="45">
      <c r="A137" s="133" t="s">
        <v>85</v>
      </c>
      <c r="B137" s="133" t="s">
        <v>149</v>
      </c>
      <c r="C137" s="134">
        <v>2</v>
      </c>
      <c r="D137" s="134"/>
      <c r="E137" s="134">
        <f t="shared" si="20"/>
        <v>0</v>
      </c>
      <c r="F137" s="133" t="s">
        <v>149</v>
      </c>
      <c r="G137" s="133" t="s">
        <v>140</v>
      </c>
      <c r="H137" s="133" t="s">
        <v>149</v>
      </c>
      <c r="I137" s="133">
        <v>3856</v>
      </c>
      <c r="J137" s="134">
        <v>118.35</v>
      </c>
      <c r="K137" s="134">
        <f t="shared" si="21"/>
        <v>0</v>
      </c>
      <c r="L137" s="133" t="str">
        <f>VLOOKUP($A137,BOM!$B$8:$N$81,11,0)</f>
        <v>RAL 7004 (LIGHT GREY)</v>
      </c>
      <c r="M137" s="133" t="str">
        <f>VLOOKUP($A137,BOM!$B$8:$N$81,12,0)</f>
        <v>PEB</v>
      </c>
      <c r="N137" s="133" t="s">
        <v>357</v>
      </c>
      <c r="O137" s="133" t="s">
        <v>85</v>
      </c>
    </row>
    <row r="138" spans="1:15" ht="45">
      <c r="A138" s="135" t="s">
        <v>85</v>
      </c>
      <c r="B138" s="135" t="s">
        <v>234</v>
      </c>
      <c r="C138" s="135">
        <f>C137</f>
        <v>2</v>
      </c>
      <c r="D138" s="135">
        <v>1</v>
      </c>
      <c r="E138" s="134">
        <f t="shared" si="20"/>
        <v>2</v>
      </c>
      <c r="F138" s="135" t="s">
        <v>181</v>
      </c>
      <c r="G138" s="135"/>
      <c r="H138" s="135" t="s">
        <v>141</v>
      </c>
      <c r="I138" s="135">
        <v>3856</v>
      </c>
      <c r="J138" s="135">
        <v>118.35</v>
      </c>
      <c r="K138" s="134">
        <f t="shared" si="21"/>
        <v>236.7</v>
      </c>
      <c r="L138" s="133" t="str">
        <f>VLOOKUP($A138,BOM!$B$8:$N$81,11,0)</f>
        <v>RAL 7004 (LIGHT GREY)</v>
      </c>
      <c r="M138" s="133" t="str">
        <f>VLOOKUP($A138,BOM!$B$8:$N$81,12,0)</f>
        <v>PEB</v>
      </c>
      <c r="N138" s="135" t="s">
        <v>359</v>
      </c>
      <c r="O138" s="135" t="s">
        <v>85</v>
      </c>
    </row>
    <row r="139" spans="1:15" ht="45">
      <c r="A139" s="133" t="s">
        <v>86</v>
      </c>
      <c r="B139" s="133" t="s">
        <v>149</v>
      </c>
      <c r="C139" s="134">
        <v>4</v>
      </c>
      <c r="D139" s="134"/>
      <c r="E139" s="134">
        <f t="shared" si="20"/>
        <v>0</v>
      </c>
      <c r="F139" s="133" t="s">
        <v>149</v>
      </c>
      <c r="G139" s="133" t="s">
        <v>140</v>
      </c>
      <c r="H139" s="133" t="s">
        <v>149</v>
      </c>
      <c r="I139" s="133">
        <v>3241</v>
      </c>
      <c r="J139" s="134">
        <v>99.48</v>
      </c>
      <c r="K139" s="134">
        <f t="shared" si="21"/>
        <v>0</v>
      </c>
      <c r="L139" s="133" t="str">
        <f>VLOOKUP($A139,BOM!$B$8:$N$81,11,0)</f>
        <v>RAL 7004 (LIGHT GREY)</v>
      </c>
      <c r="M139" s="133" t="str">
        <f>VLOOKUP($A139,BOM!$B$8:$N$81,12,0)</f>
        <v>PEB</v>
      </c>
      <c r="N139" s="133" t="s">
        <v>357</v>
      </c>
      <c r="O139" s="133" t="s">
        <v>86</v>
      </c>
    </row>
    <row r="140" spans="1:15" ht="45">
      <c r="A140" s="135" t="s">
        <v>86</v>
      </c>
      <c r="B140" s="135" t="s">
        <v>235</v>
      </c>
      <c r="C140" s="135">
        <f>C139</f>
        <v>4</v>
      </c>
      <c r="D140" s="135">
        <v>1</v>
      </c>
      <c r="E140" s="134">
        <f t="shared" si="20"/>
        <v>4</v>
      </c>
      <c r="F140" s="135" t="s">
        <v>181</v>
      </c>
      <c r="G140" s="135"/>
      <c r="H140" s="135" t="s">
        <v>141</v>
      </c>
      <c r="I140" s="135">
        <v>3241</v>
      </c>
      <c r="J140" s="135">
        <v>99.48</v>
      </c>
      <c r="K140" s="134">
        <f t="shared" si="21"/>
        <v>397.92</v>
      </c>
      <c r="L140" s="133" t="str">
        <f>VLOOKUP($A140,BOM!$B$8:$N$81,11,0)</f>
        <v>RAL 7004 (LIGHT GREY)</v>
      </c>
      <c r="M140" s="133" t="str">
        <f>VLOOKUP($A140,BOM!$B$8:$N$81,12,0)</f>
        <v>PEB</v>
      </c>
      <c r="N140" s="135" t="s">
        <v>359</v>
      </c>
      <c r="O140" s="135" t="s">
        <v>86</v>
      </c>
    </row>
    <row r="141" spans="1:15" ht="45">
      <c r="A141" s="133" t="s">
        <v>87</v>
      </c>
      <c r="B141" s="133" t="s">
        <v>149</v>
      </c>
      <c r="C141" s="134">
        <v>2</v>
      </c>
      <c r="D141" s="134"/>
      <c r="E141" s="134">
        <f t="shared" si="20"/>
        <v>0</v>
      </c>
      <c r="F141" s="133" t="s">
        <v>149</v>
      </c>
      <c r="G141" s="133" t="s">
        <v>140</v>
      </c>
      <c r="H141" s="133" t="s">
        <v>149</v>
      </c>
      <c r="I141" s="133">
        <v>3246</v>
      </c>
      <c r="J141" s="134">
        <v>99.63</v>
      </c>
      <c r="K141" s="134">
        <f t="shared" si="21"/>
        <v>0</v>
      </c>
      <c r="L141" s="133" t="str">
        <f>VLOOKUP($A141,BOM!$B$8:$N$81,11,0)</f>
        <v>RAL 7004 (LIGHT GREY)</v>
      </c>
      <c r="M141" s="133" t="str">
        <f>VLOOKUP($A141,BOM!$B$8:$N$81,12,0)</f>
        <v>PEB</v>
      </c>
      <c r="N141" s="133" t="s">
        <v>357</v>
      </c>
      <c r="O141" s="133" t="s">
        <v>87</v>
      </c>
    </row>
    <row r="142" spans="1:15" ht="45">
      <c r="A142" s="135" t="s">
        <v>87</v>
      </c>
      <c r="B142" s="135" t="s">
        <v>236</v>
      </c>
      <c r="C142" s="135">
        <f>C141</f>
        <v>2</v>
      </c>
      <c r="D142" s="135">
        <v>1</v>
      </c>
      <c r="E142" s="134">
        <f t="shared" si="20"/>
        <v>2</v>
      </c>
      <c r="F142" s="135" t="s">
        <v>181</v>
      </c>
      <c r="G142" s="135"/>
      <c r="H142" s="135" t="s">
        <v>141</v>
      </c>
      <c r="I142" s="135">
        <v>3246</v>
      </c>
      <c r="J142" s="135">
        <v>99.63</v>
      </c>
      <c r="K142" s="134">
        <f t="shared" si="21"/>
        <v>199.26</v>
      </c>
      <c r="L142" s="133" t="str">
        <f>VLOOKUP($A142,BOM!$B$8:$N$81,11,0)</f>
        <v>RAL 7004 (LIGHT GREY)</v>
      </c>
      <c r="M142" s="133" t="str">
        <f>VLOOKUP($A142,BOM!$B$8:$N$81,12,0)</f>
        <v>PEB</v>
      </c>
      <c r="N142" s="135" t="s">
        <v>359</v>
      </c>
      <c r="O142" s="135" t="s">
        <v>87</v>
      </c>
    </row>
    <row r="143" spans="1:15" ht="45">
      <c r="A143" s="133" t="s">
        <v>88</v>
      </c>
      <c r="B143" s="133" t="s">
        <v>149</v>
      </c>
      <c r="C143" s="134">
        <v>5</v>
      </c>
      <c r="D143" s="134"/>
      <c r="E143" s="134">
        <f t="shared" si="20"/>
        <v>0</v>
      </c>
      <c r="F143" s="133" t="s">
        <v>149</v>
      </c>
      <c r="G143" s="133" t="s">
        <v>140</v>
      </c>
      <c r="H143" s="133" t="s">
        <v>149</v>
      </c>
      <c r="I143" s="133">
        <v>1230</v>
      </c>
      <c r="J143" s="134">
        <v>37.75</v>
      </c>
      <c r="K143" s="134">
        <f t="shared" si="21"/>
        <v>0</v>
      </c>
      <c r="L143" s="133" t="str">
        <f>VLOOKUP($A143,BOM!$B$8:$N$81,11,0)</f>
        <v>RAL 7004 (LIGHT GREY)</v>
      </c>
      <c r="M143" s="133" t="str">
        <f>VLOOKUP($A143,BOM!$B$8:$N$81,12,0)</f>
        <v>PEB</v>
      </c>
      <c r="N143" s="133" t="s">
        <v>357</v>
      </c>
      <c r="O143" s="133" t="s">
        <v>88</v>
      </c>
    </row>
    <row r="144" spans="1:15" ht="45">
      <c r="A144" s="135" t="s">
        <v>88</v>
      </c>
      <c r="B144" s="135" t="s">
        <v>237</v>
      </c>
      <c r="C144" s="135">
        <f>C143</f>
        <v>5</v>
      </c>
      <c r="D144" s="135">
        <v>1</v>
      </c>
      <c r="E144" s="134">
        <f t="shared" si="20"/>
        <v>5</v>
      </c>
      <c r="F144" s="135" t="s">
        <v>181</v>
      </c>
      <c r="G144" s="135"/>
      <c r="H144" s="135" t="s">
        <v>141</v>
      </c>
      <c r="I144" s="135">
        <v>1230</v>
      </c>
      <c r="J144" s="135">
        <v>37.75</v>
      </c>
      <c r="K144" s="134">
        <f t="shared" si="21"/>
        <v>188.75</v>
      </c>
      <c r="L144" s="133" t="str">
        <f>VLOOKUP($A144,BOM!$B$8:$N$81,11,0)</f>
        <v>RAL 7004 (LIGHT GREY)</v>
      </c>
      <c r="M144" s="133" t="str">
        <f>VLOOKUP($A144,BOM!$B$8:$N$81,12,0)</f>
        <v>PEB</v>
      </c>
      <c r="N144" s="135" t="s">
        <v>359</v>
      </c>
      <c r="O144" s="135" t="s">
        <v>88</v>
      </c>
    </row>
    <row r="145" spans="1:15" ht="45">
      <c r="A145" s="133" t="s">
        <v>89</v>
      </c>
      <c r="B145" s="133" t="s">
        <v>149</v>
      </c>
      <c r="C145" s="134">
        <v>2</v>
      </c>
      <c r="D145" s="134"/>
      <c r="E145" s="134">
        <f t="shared" si="20"/>
        <v>0</v>
      </c>
      <c r="F145" s="133" t="s">
        <v>149</v>
      </c>
      <c r="G145" s="133" t="s">
        <v>140</v>
      </c>
      <c r="H145" s="133" t="s">
        <v>149</v>
      </c>
      <c r="I145" s="133">
        <v>3920</v>
      </c>
      <c r="J145" s="134">
        <v>167.13</v>
      </c>
      <c r="K145" s="134">
        <f t="shared" si="21"/>
        <v>0</v>
      </c>
      <c r="L145" s="133" t="str">
        <f>VLOOKUP($A145,BOM!$B$8:$N$81,11,0)</f>
        <v>RAL 7043 (DARK GREY)</v>
      </c>
      <c r="M145" s="133" t="str">
        <f>VLOOKUP($A145,BOM!$B$8:$N$81,12,0)</f>
        <v>Cầu thang</v>
      </c>
      <c r="N145" s="133" t="s">
        <v>357</v>
      </c>
      <c r="O145" s="133" t="s">
        <v>89</v>
      </c>
    </row>
    <row r="146" spans="1:15" ht="45">
      <c r="A146" s="135" t="s">
        <v>89</v>
      </c>
      <c r="B146" s="135" t="s">
        <v>238</v>
      </c>
      <c r="C146" s="135">
        <f t="shared" ref="C146:C154" si="22">C145</f>
        <v>2</v>
      </c>
      <c r="D146" s="135">
        <v>1</v>
      </c>
      <c r="E146" s="134">
        <f t="shared" si="20"/>
        <v>2</v>
      </c>
      <c r="F146" s="135" t="s">
        <v>181</v>
      </c>
      <c r="G146" s="135"/>
      <c r="H146" s="135" t="s">
        <v>141</v>
      </c>
      <c r="I146" s="135">
        <v>166</v>
      </c>
      <c r="J146" s="135">
        <v>4.51</v>
      </c>
      <c r="K146" s="134">
        <f t="shared" si="21"/>
        <v>9.02</v>
      </c>
      <c r="L146" s="133" t="str">
        <f>VLOOKUP($A146,BOM!$B$8:$N$81,11,0)</f>
        <v>RAL 7043 (DARK GREY)</v>
      </c>
      <c r="M146" s="133" t="str">
        <f>VLOOKUP($A146,BOM!$B$8:$N$81,12,0)</f>
        <v>Cầu thang</v>
      </c>
      <c r="N146" s="135" t="s">
        <v>359</v>
      </c>
      <c r="O146" s="135" t="s">
        <v>89</v>
      </c>
    </row>
    <row r="147" spans="1:15" ht="45">
      <c r="A147" s="135" t="s">
        <v>89</v>
      </c>
      <c r="B147" s="135" t="s">
        <v>239</v>
      </c>
      <c r="C147" s="135">
        <f t="shared" si="22"/>
        <v>2</v>
      </c>
      <c r="D147" s="135">
        <v>1</v>
      </c>
      <c r="E147" s="134">
        <f t="shared" si="20"/>
        <v>2</v>
      </c>
      <c r="F147" s="135" t="s">
        <v>181</v>
      </c>
      <c r="G147" s="135"/>
      <c r="H147" s="135" t="s">
        <v>141</v>
      </c>
      <c r="I147" s="135">
        <v>251</v>
      </c>
      <c r="J147" s="135">
        <v>5.39</v>
      </c>
      <c r="K147" s="134">
        <f t="shared" si="21"/>
        <v>10.78</v>
      </c>
      <c r="L147" s="133" t="str">
        <f>VLOOKUP($A147,BOM!$B$8:$N$81,11,0)</f>
        <v>RAL 7043 (DARK GREY)</v>
      </c>
      <c r="M147" s="133" t="str">
        <f>VLOOKUP($A147,BOM!$B$8:$N$81,12,0)</f>
        <v>Cầu thang</v>
      </c>
      <c r="N147" s="135" t="s">
        <v>359</v>
      </c>
      <c r="O147" s="135" t="s">
        <v>89</v>
      </c>
    </row>
    <row r="148" spans="1:15" ht="45">
      <c r="A148" s="135" t="s">
        <v>89</v>
      </c>
      <c r="B148" s="135" t="s">
        <v>201</v>
      </c>
      <c r="C148" s="135">
        <f t="shared" si="22"/>
        <v>2</v>
      </c>
      <c r="D148" s="135">
        <v>1</v>
      </c>
      <c r="E148" s="134">
        <f t="shared" si="20"/>
        <v>2</v>
      </c>
      <c r="F148" s="135" t="s">
        <v>181</v>
      </c>
      <c r="G148" s="135"/>
      <c r="H148" s="135" t="s">
        <v>141</v>
      </c>
      <c r="I148" s="135">
        <v>294</v>
      </c>
      <c r="J148" s="135">
        <v>5.35</v>
      </c>
      <c r="K148" s="134">
        <f t="shared" si="21"/>
        <v>10.7</v>
      </c>
      <c r="L148" s="133" t="str">
        <f>VLOOKUP($A148,BOM!$B$8:$N$81,11,0)</f>
        <v>RAL 7043 (DARK GREY)</v>
      </c>
      <c r="M148" s="133" t="str">
        <f>VLOOKUP($A148,BOM!$B$8:$N$81,12,0)</f>
        <v>Cầu thang</v>
      </c>
      <c r="N148" s="135" t="s">
        <v>359</v>
      </c>
      <c r="O148" s="135" t="s">
        <v>89</v>
      </c>
    </row>
    <row r="149" spans="1:15" ht="45">
      <c r="A149" s="135" t="s">
        <v>89</v>
      </c>
      <c r="B149" s="135" t="s">
        <v>240</v>
      </c>
      <c r="C149" s="135">
        <f t="shared" si="22"/>
        <v>2</v>
      </c>
      <c r="D149" s="135">
        <v>1</v>
      </c>
      <c r="E149" s="134">
        <f t="shared" si="20"/>
        <v>2</v>
      </c>
      <c r="F149" s="135" t="s">
        <v>181</v>
      </c>
      <c r="G149" s="135"/>
      <c r="H149" s="135" t="s">
        <v>141</v>
      </c>
      <c r="I149" s="135">
        <v>4152</v>
      </c>
      <c r="J149" s="135">
        <v>125.48</v>
      </c>
      <c r="K149" s="134">
        <f t="shared" si="21"/>
        <v>250.96</v>
      </c>
      <c r="L149" s="133" t="str">
        <f>VLOOKUP($A149,BOM!$B$8:$N$81,11,0)</f>
        <v>RAL 7043 (DARK GREY)</v>
      </c>
      <c r="M149" s="133" t="str">
        <f>VLOOKUP($A149,BOM!$B$8:$N$81,12,0)</f>
        <v>Cầu thang</v>
      </c>
      <c r="N149" s="135" t="s">
        <v>359</v>
      </c>
      <c r="O149" s="135" t="s">
        <v>89</v>
      </c>
    </row>
    <row r="150" spans="1:15" ht="45">
      <c r="A150" s="135" t="s">
        <v>89</v>
      </c>
      <c r="B150" s="135" t="s">
        <v>205</v>
      </c>
      <c r="C150" s="135">
        <f t="shared" si="22"/>
        <v>2</v>
      </c>
      <c r="D150" s="135">
        <v>13</v>
      </c>
      <c r="E150" s="134">
        <f t="shared" si="20"/>
        <v>26</v>
      </c>
      <c r="F150" s="135" t="s">
        <v>156</v>
      </c>
      <c r="G150" s="135"/>
      <c r="H150" s="135" t="s">
        <v>163</v>
      </c>
      <c r="I150" s="135">
        <v>270</v>
      </c>
      <c r="J150" s="135">
        <v>0.95</v>
      </c>
      <c r="K150" s="134">
        <f t="shared" si="21"/>
        <v>24.7</v>
      </c>
      <c r="L150" s="133" t="str">
        <f>VLOOKUP($A150,BOM!$B$8:$N$81,11,0)</f>
        <v>RAL 7043 (DARK GREY)</v>
      </c>
      <c r="M150" s="133" t="str">
        <f>VLOOKUP($A150,BOM!$B$8:$N$81,12,0)</f>
        <v>Cầu thang</v>
      </c>
      <c r="N150" s="135" t="s">
        <v>356</v>
      </c>
      <c r="O150" s="135" t="s">
        <v>89</v>
      </c>
    </row>
    <row r="151" spans="1:15" ht="45">
      <c r="A151" s="135" t="s">
        <v>89</v>
      </c>
      <c r="B151" s="135" t="s">
        <v>206</v>
      </c>
      <c r="C151" s="135">
        <f t="shared" si="22"/>
        <v>2</v>
      </c>
      <c r="D151" s="135">
        <v>12</v>
      </c>
      <c r="E151" s="134">
        <f t="shared" si="20"/>
        <v>24</v>
      </c>
      <c r="F151" s="135" t="s">
        <v>156</v>
      </c>
      <c r="G151" s="135"/>
      <c r="H151" s="135" t="s">
        <v>163</v>
      </c>
      <c r="I151" s="135">
        <v>143</v>
      </c>
      <c r="J151" s="135">
        <v>0.5</v>
      </c>
      <c r="K151" s="134">
        <f t="shared" si="21"/>
        <v>12</v>
      </c>
      <c r="L151" s="133" t="str">
        <f>VLOOKUP($A151,BOM!$B$8:$N$81,11,0)</f>
        <v>RAL 7043 (DARK GREY)</v>
      </c>
      <c r="M151" s="133" t="str">
        <f>VLOOKUP($A151,BOM!$B$8:$N$81,12,0)</f>
        <v>Cầu thang</v>
      </c>
      <c r="N151" s="135" t="s">
        <v>356</v>
      </c>
      <c r="O151" s="135" t="s">
        <v>89</v>
      </c>
    </row>
    <row r="152" spans="1:15" ht="45">
      <c r="A152" s="135" t="s">
        <v>89</v>
      </c>
      <c r="B152" s="135" t="s">
        <v>241</v>
      </c>
      <c r="C152" s="135">
        <f t="shared" si="22"/>
        <v>2</v>
      </c>
      <c r="D152" s="135">
        <v>1</v>
      </c>
      <c r="E152" s="134">
        <f t="shared" si="20"/>
        <v>2</v>
      </c>
      <c r="F152" s="135" t="s">
        <v>156</v>
      </c>
      <c r="G152" s="135"/>
      <c r="H152" s="135" t="s">
        <v>163</v>
      </c>
      <c r="I152" s="135">
        <v>95</v>
      </c>
      <c r="J152" s="135">
        <v>0.34</v>
      </c>
      <c r="K152" s="134">
        <f t="shared" si="21"/>
        <v>0.68</v>
      </c>
      <c r="L152" s="133" t="str">
        <f>VLOOKUP($A152,BOM!$B$8:$N$81,11,0)</f>
        <v>RAL 7043 (DARK GREY)</v>
      </c>
      <c r="M152" s="133" t="str">
        <f>VLOOKUP($A152,BOM!$B$8:$N$81,12,0)</f>
        <v>Cầu thang</v>
      </c>
      <c r="N152" s="135" t="s">
        <v>356</v>
      </c>
      <c r="O152" s="135" t="s">
        <v>89</v>
      </c>
    </row>
    <row r="153" spans="1:15" ht="45">
      <c r="A153" s="135" t="s">
        <v>89</v>
      </c>
      <c r="B153" s="135" t="s">
        <v>242</v>
      </c>
      <c r="C153" s="135">
        <f t="shared" si="22"/>
        <v>2</v>
      </c>
      <c r="D153" s="135">
        <v>1</v>
      </c>
      <c r="E153" s="134">
        <f t="shared" si="20"/>
        <v>2</v>
      </c>
      <c r="F153" s="135" t="s">
        <v>156</v>
      </c>
      <c r="G153" s="135"/>
      <c r="H153" s="135" t="s">
        <v>229</v>
      </c>
      <c r="I153" s="135">
        <v>264</v>
      </c>
      <c r="J153" s="135">
        <v>0.53</v>
      </c>
      <c r="K153" s="134">
        <f t="shared" si="21"/>
        <v>1.06</v>
      </c>
      <c r="L153" s="133" t="str">
        <f>VLOOKUP($A153,BOM!$B$8:$N$81,11,0)</f>
        <v>RAL 7043 (DARK GREY)</v>
      </c>
      <c r="M153" s="133" t="str">
        <f>VLOOKUP($A153,BOM!$B$8:$N$81,12,0)</f>
        <v>Cầu thang</v>
      </c>
      <c r="N153" s="135" t="s">
        <v>356</v>
      </c>
      <c r="O153" s="135" t="s">
        <v>89</v>
      </c>
    </row>
    <row r="154" spans="1:15" ht="45">
      <c r="A154" s="135" t="s">
        <v>89</v>
      </c>
      <c r="B154" s="135" t="s">
        <v>207</v>
      </c>
      <c r="C154" s="135">
        <f t="shared" si="22"/>
        <v>2</v>
      </c>
      <c r="D154" s="135">
        <v>12</v>
      </c>
      <c r="E154" s="134">
        <f t="shared" si="20"/>
        <v>24</v>
      </c>
      <c r="F154" s="135" t="s">
        <v>156</v>
      </c>
      <c r="G154" s="135"/>
      <c r="H154" s="135" t="s">
        <v>208</v>
      </c>
      <c r="I154" s="135">
        <v>264</v>
      </c>
      <c r="J154" s="135">
        <v>0.59</v>
      </c>
      <c r="K154" s="134">
        <f t="shared" si="21"/>
        <v>14.16</v>
      </c>
      <c r="L154" s="133" t="str">
        <f>VLOOKUP($A154,BOM!$B$8:$N$81,11,0)</f>
        <v>RAL 7043 (DARK GREY)</v>
      </c>
      <c r="M154" s="133" t="str">
        <f>VLOOKUP($A154,BOM!$B$8:$N$81,12,0)</f>
        <v>Cầu thang</v>
      </c>
      <c r="N154" s="135" t="s">
        <v>356</v>
      </c>
      <c r="O154" s="135" t="s">
        <v>89</v>
      </c>
    </row>
    <row r="155" spans="1:15" ht="45">
      <c r="A155" s="133" t="s">
        <v>90</v>
      </c>
      <c r="B155" s="133" t="s">
        <v>149</v>
      </c>
      <c r="C155" s="134">
        <v>1</v>
      </c>
      <c r="D155" s="134"/>
      <c r="E155" s="134">
        <f t="shared" si="20"/>
        <v>0</v>
      </c>
      <c r="F155" s="133" t="s">
        <v>149</v>
      </c>
      <c r="G155" s="133" t="s">
        <v>140</v>
      </c>
      <c r="H155" s="133" t="s">
        <v>149</v>
      </c>
      <c r="I155" s="133">
        <v>2890</v>
      </c>
      <c r="J155" s="134">
        <v>88.7</v>
      </c>
      <c r="K155" s="134">
        <f t="shared" si="21"/>
        <v>0</v>
      </c>
      <c r="L155" s="133" t="str">
        <f>VLOOKUP($A155,BOM!$B$8:$N$81,11,0)</f>
        <v>RAL 7043 (DARK GREY)</v>
      </c>
      <c r="M155" s="133" t="str">
        <f>VLOOKUP($A155,BOM!$B$8:$N$81,12,0)</f>
        <v>PEB</v>
      </c>
      <c r="N155" s="133" t="s">
        <v>357</v>
      </c>
      <c r="O155" s="133" t="s">
        <v>90</v>
      </c>
    </row>
    <row r="156" spans="1:15" ht="45">
      <c r="A156" s="135" t="s">
        <v>90</v>
      </c>
      <c r="B156" s="135" t="s">
        <v>243</v>
      </c>
      <c r="C156" s="135">
        <f>C155</f>
        <v>1</v>
      </c>
      <c r="D156" s="135">
        <v>1</v>
      </c>
      <c r="E156" s="134">
        <f t="shared" si="20"/>
        <v>1</v>
      </c>
      <c r="F156" s="135" t="s">
        <v>181</v>
      </c>
      <c r="G156" s="135"/>
      <c r="H156" s="135" t="s">
        <v>141</v>
      </c>
      <c r="I156" s="135">
        <v>2890</v>
      </c>
      <c r="J156" s="135">
        <v>88.7</v>
      </c>
      <c r="K156" s="134">
        <f t="shared" si="21"/>
        <v>88.7</v>
      </c>
      <c r="L156" s="133" t="str">
        <f>VLOOKUP($A156,BOM!$B$8:$N$81,11,0)</f>
        <v>RAL 7043 (DARK GREY)</v>
      </c>
      <c r="M156" s="133" t="str">
        <f>VLOOKUP($A156,BOM!$B$8:$N$81,12,0)</f>
        <v>PEB</v>
      </c>
      <c r="N156" s="135" t="s">
        <v>359</v>
      </c>
      <c r="O156" s="135" t="s">
        <v>90</v>
      </c>
    </row>
    <row r="157" spans="1:15" ht="45">
      <c r="A157" s="133" t="s">
        <v>91</v>
      </c>
      <c r="B157" s="133" t="s">
        <v>149</v>
      </c>
      <c r="C157" s="134">
        <v>1</v>
      </c>
      <c r="D157" s="134"/>
      <c r="E157" s="134">
        <f t="shared" si="20"/>
        <v>0</v>
      </c>
      <c r="F157" s="133" t="s">
        <v>149</v>
      </c>
      <c r="G157" s="133" t="s">
        <v>140</v>
      </c>
      <c r="H157" s="133" t="s">
        <v>149</v>
      </c>
      <c r="I157" s="133">
        <v>1730</v>
      </c>
      <c r="J157" s="134">
        <v>53.1</v>
      </c>
      <c r="K157" s="134">
        <f t="shared" si="21"/>
        <v>0</v>
      </c>
      <c r="L157" s="133" t="str">
        <f>VLOOKUP($A157,BOM!$B$8:$N$81,11,0)</f>
        <v>RAL 7043 (DARK GREY)</v>
      </c>
      <c r="M157" s="133" t="str">
        <f>VLOOKUP($A157,BOM!$B$8:$N$81,12,0)</f>
        <v>PEB</v>
      </c>
      <c r="N157" s="133" t="s">
        <v>357</v>
      </c>
      <c r="O157" s="133" t="s">
        <v>91</v>
      </c>
    </row>
    <row r="158" spans="1:15" ht="45">
      <c r="A158" s="135" t="s">
        <v>91</v>
      </c>
      <c r="B158" s="135" t="s">
        <v>244</v>
      </c>
      <c r="C158" s="135">
        <f>C157</f>
        <v>1</v>
      </c>
      <c r="D158" s="135">
        <v>1</v>
      </c>
      <c r="E158" s="134">
        <f t="shared" si="20"/>
        <v>1</v>
      </c>
      <c r="F158" s="135" t="s">
        <v>181</v>
      </c>
      <c r="G158" s="135"/>
      <c r="H158" s="135" t="s">
        <v>141</v>
      </c>
      <c r="I158" s="135">
        <v>1730</v>
      </c>
      <c r="J158" s="135">
        <v>53.1</v>
      </c>
      <c r="K158" s="134">
        <f t="shared" si="21"/>
        <v>53.1</v>
      </c>
      <c r="L158" s="133" t="str">
        <f>VLOOKUP($A158,BOM!$B$8:$N$81,11,0)</f>
        <v>RAL 7043 (DARK GREY)</v>
      </c>
      <c r="M158" s="133" t="str">
        <f>VLOOKUP($A158,BOM!$B$8:$N$81,12,0)</f>
        <v>PEB</v>
      </c>
      <c r="N158" s="135" t="s">
        <v>359</v>
      </c>
      <c r="O158" s="135" t="s">
        <v>91</v>
      </c>
    </row>
    <row r="159" spans="1:15" ht="45">
      <c r="A159" s="133" t="s">
        <v>92</v>
      </c>
      <c r="B159" s="133" t="s">
        <v>149</v>
      </c>
      <c r="C159" s="134">
        <v>2</v>
      </c>
      <c r="D159" s="134"/>
      <c r="E159" s="134">
        <f t="shared" si="20"/>
        <v>0</v>
      </c>
      <c r="F159" s="133" t="s">
        <v>149</v>
      </c>
      <c r="G159" s="133" t="s">
        <v>140</v>
      </c>
      <c r="H159" s="133" t="s">
        <v>149</v>
      </c>
      <c r="I159" s="133">
        <v>1930</v>
      </c>
      <c r="J159" s="134">
        <v>59.24</v>
      </c>
      <c r="K159" s="134">
        <f t="shared" si="21"/>
        <v>0</v>
      </c>
      <c r="L159" s="133" t="str">
        <f>VLOOKUP($A159,BOM!$B$8:$N$81,11,0)</f>
        <v>RAL 7043 (DARK GREY)</v>
      </c>
      <c r="M159" s="133" t="str">
        <f>VLOOKUP($A159,BOM!$B$8:$N$81,12,0)</f>
        <v>PEB</v>
      </c>
      <c r="N159" s="133" t="s">
        <v>357</v>
      </c>
      <c r="O159" s="133" t="s">
        <v>92</v>
      </c>
    </row>
    <row r="160" spans="1:15" ht="45">
      <c r="A160" s="135" t="s">
        <v>92</v>
      </c>
      <c r="B160" s="135" t="s">
        <v>245</v>
      </c>
      <c r="C160" s="135">
        <f>C159</f>
        <v>2</v>
      </c>
      <c r="D160" s="135">
        <v>1</v>
      </c>
      <c r="E160" s="134">
        <f t="shared" si="20"/>
        <v>2</v>
      </c>
      <c r="F160" s="135" t="s">
        <v>181</v>
      </c>
      <c r="G160" s="135"/>
      <c r="H160" s="135" t="s">
        <v>141</v>
      </c>
      <c r="I160" s="135">
        <v>1930</v>
      </c>
      <c r="J160" s="135">
        <v>59.24</v>
      </c>
      <c r="K160" s="134">
        <f t="shared" si="21"/>
        <v>118.48</v>
      </c>
      <c r="L160" s="133" t="str">
        <f>VLOOKUP($A160,BOM!$B$8:$N$81,11,0)</f>
        <v>RAL 7043 (DARK GREY)</v>
      </c>
      <c r="M160" s="133" t="str">
        <f>VLOOKUP($A160,BOM!$B$8:$N$81,12,0)</f>
        <v>PEB</v>
      </c>
      <c r="N160" s="135" t="s">
        <v>359</v>
      </c>
      <c r="O160" s="135" t="s">
        <v>92</v>
      </c>
    </row>
    <row r="161" spans="1:15" ht="45">
      <c r="A161" s="133" t="s">
        <v>93</v>
      </c>
      <c r="B161" s="133" t="s">
        <v>149</v>
      </c>
      <c r="C161" s="134">
        <v>1</v>
      </c>
      <c r="D161" s="134"/>
      <c r="E161" s="134">
        <f t="shared" si="20"/>
        <v>0</v>
      </c>
      <c r="F161" s="133" t="s">
        <v>149</v>
      </c>
      <c r="G161" s="133" t="s">
        <v>140</v>
      </c>
      <c r="H161" s="133" t="s">
        <v>149</v>
      </c>
      <c r="I161" s="133">
        <v>1980</v>
      </c>
      <c r="J161" s="134">
        <v>60.77</v>
      </c>
      <c r="K161" s="134">
        <f t="shared" si="21"/>
        <v>0</v>
      </c>
      <c r="L161" s="133" t="str">
        <f>VLOOKUP($A161,BOM!$B$8:$N$81,11,0)</f>
        <v>RAL 7043 (DARK GREY)</v>
      </c>
      <c r="M161" s="133" t="str">
        <f>VLOOKUP($A161,BOM!$B$8:$N$81,12,0)</f>
        <v>PEB</v>
      </c>
      <c r="N161" s="133" t="s">
        <v>357</v>
      </c>
      <c r="O161" s="133" t="s">
        <v>93</v>
      </c>
    </row>
    <row r="162" spans="1:15" ht="45">
      <c r="A162" s="135" t="s">
        <v>93</v>
      </c>
      <c r="B162" s="135" t="s">
        <v>246</v>
      </c>
      <c r="C162" s="135">
        <f>C161</f>
        <v>1</v>
      </c>
      <c r="D162" s="135">
        <v>1</v>
      </c>
      <c r="E162" s="134">
        <f t="shared" si="20"/>
        <v>1</v>
      </c>
      <c r="F162" s="135" t="s">
        <v>181</v>
      </c>
      <c r="G162" s="135"/>
      <c r="H162" s="135" t="s">
        <v>141</v>
      </c>
      <c r="I162" s="135">
        <v>1980</v>
      </c>
      <c r="J162" s="135">
        <v>60.77</v>
      </c>
      <c r="K162" s="134">
        <f t="shared" si="21"/>
        <v>60.77</v>
      </c>
      <c r="L162" s="133" t="str">
        <f>VLOOKUP($A162,BOM!$B$8:$N$81,11,0)</f>
        <v>RAL 7043 (DARK GREY)</v>
      </c>
      <c r="M162" s="133" t="str">
        <f>VLOOKUP($A162,BOM!$B$8:$N$81,12,0)</f>
        <v>PEB</v>
      </c>
      <c r="N162" s="135" t="s">
        <v>359</v>
      </c>
      <c r="O162" s="135" t="s">
        <v>93</v>
      </c>
    </row>
    <row r="163" spans="1:15" ht="45">
      <c r="A163" s="133" t="s">
        <v>94</v>
      </c>
      <c r="B163" s="133" t="s">
        <v>149</v>
      </c>
      <c r="C163" s="134">
        <v>1</v>
      </c>
      <c r="D163" s="134"/>
      <c r="E163" s="134">
        <f t="shared" si="20"/>
        <v>0</v>
      </c>
      <c r="F163" s="133" t="s">
        <v>149</v>
      </c>
      <c r="G163" s="133" t="s">
        <v>140</v>
      </c>
      <c r="H163" s="133" t="s">
        <v>149</v>
      </c>
      <c r="I163" s="133">
        <v>1880</v>
      </c>
      <c r="J163" s="134">
        <v>57.7</v>
      </c>
      <c r="K163" s="134">
        <f t="shared" si="21"/>
        <v>0</v>
      </c>
      <c r="L163" s="133" t="str">
        <f>VLOOKUP($A163,BOM!$B$8:$N$81,11,0)</f>
        <v>RAL 7043 (DARK GREY)</v>
      </c>
      <c r="M163" s="133" t="str">
        <f>VLOOKUP($A163,BOM!$B$8:$N$81,12,0)</f>
        <v>PEB</v>
      </c>
      <c r="N163" s="133" t="s">
        <v>357</v>
      </c>
      <c r="O163" s="133" t="s">
        <v>94</v>
      </c>
    </row>
    <row r="164" spans="1:15" ht="45">
      <c r="A164" s="135" t="s">
        <v>94</v>
      </c>
      <c r="B164" s="135" t="s">
        <v>247</v>
      </c>
      <c r="C164" s="135">
        <f>C163</f>
        <v>1</v>
      </c>
      <c r="D164" s="135">
        <v>1</v>
      </c>
      <c r="E164" s="134">
        <f t="shared" si="20"/>
        <v>1</v>
      </c>
      <c r="F164" s="135" t="s">
        <v>181</v>
      </c>
      <c r="G164" s="135"/>
      <c r="H164" s="135" t="s">
        <v>141</v>
      </c>
      <c r="I164" s="135">
        <v>1880</v>
      </c>
      <c r="J164" s="135">
        <v>57.7</v>
      </c>
      <c r="K164" s="134">
        <f t="shared" si="21"/>
        <v>57.7</v>
      </c>
      <c r="L164" s="133" t="str">
        <f>VLOOKUP($A164,BOM!$B$8:$N$81,11,0)</f>
        <v>RAL 7043 (DARK GREY)</v>
      </c>
      <c r="M164" s="133" t="str">
        <f>VLOOKUP($A164,BOM!$B$8:$N$81,12,0)</f>
        <v>PEB</v>
      </c>
      <c r="N164" s="135" t="s">
        <v>359</v>
      </c>
      <c r="O164" s="135" t="s">
        <v>94</v>
      </c>
    </row>
    <row r="165" spans="1:15" ht="45">
      <c r="A165" s="133" t="s">
        <v>95</v>
      </c>
      <c r="B165" s="133" t="s">
        <v>149</v>
      </c>
      <c r="C165" s="134">
        <v>4</v>
      </c>
      <c r="D165" s="134"/>
      <c r="E165" s="134">
        <f t="shared" si="20"/>
        <v>0</v>
      </c>
      <c r="F165" s="133" t="s">
        <v>149</v>
      </c>
      <c r="G165" s="133" t="s">
        <v>140</v>
      </c>
      <c r="H165" s="133" t="s">
        <v>149</v>
      </c>
      <c r="I165" s="133">
        <v>3246</v>
      </c>
      <c r="J165" s="134">
        <v>99.63</v>
      </c>
      <c r="K165" s="134">
        <f t="shared" si="21"/>
        <v>0</v>
      </c>
      <c r="L165" s="133" t="str">
        <f>VLOOKUP($A165,BOM!$B$8:$N$81,11,0)</f>
        <v>RAL 7004 (LIGHT GREY)</v>
      </c>
      <c r="M165" s="133" t="str">
        <f>VLOOKUP($A165,BOM!$B$8:$N$81,12,0)</f>
        <v>PEB</v>
      </c>
      <c r="N165" s="133" t="s">
        <v>357</v>
      </c>
      <c r="O165" s="133" t="s">
        <v>95</v>
      </c>
    </row>
    <row r="166" spans="1:15" ht="45">
      <c r="A166" s="135" t="s">
        <v>95</v>
      </c>
      <c r="B166" s="135" t="s">
        <v>248</v>
      </c>
      <c r="C166" s="135">
        <f>C165</f>
        <v>4</v>
      </c>
      <c r="D166" s="135">
        <v>1</v>
      </c>
      <c r="E166" s="134">
        <f t="shared" si="20"/>
        <v>4</v>
      </c>
      <c r="F166" s="135" t="s">
        <v>181</v>
      </c>
      <c r="G166" s="135"/>
      <c r="H166" s="135" t="s">
        <v>141</v>
      </c>
      <c r="I166" s="135">
        <v>3246</v>
      </c>
      <c r="J166" s="135">
        <v>99.63</v>
      </c>
      <c r="K166" s="134">
        <f t="shared" si="21"/>
        <v>398.52</v>
      </c>
      <c r="L166" s="133" t="str">
        <f>VLOOKUP($A166,BOM!$B$8:$N$81,11,0)</f>
        <v>RAL 7004 (LIGHT GREY)</v>
      </c>
      <c r="M166" s="133" t="str">
        <f>VLOOKUP($A166,BOM!$B$8:$N$81,12,0)</f>
        <v>PEB</v>
      </c>
      <c r="N166" s="135" t="s">
        <v>359</v>
      </c>
      <c r="O166" s="135" t="s">
        <v>95</v>
      </c>
    </row>
    <row r="167" spans="1:15" ht="45">
      <c r="A167" s="133" t="s">
        <v>96</v>
      </c>
      <c r="B167" s="133" t="s">
        <v>149</v>
      </c>
      <c r="C167" s="134">
        <v>1</v>
      </c>
      <c r="D167" s="134"/>
      <c r="E167" s="134">
        <f t="shared" si="20"/>
        <v>0</v>
      </c>
      <c r="F167" s="133" t="s">
        <v>149</v>
      </c>
      <c r="G167" s="133" t="s">
        <v>138</v>
      </c>
      <c r="H167" s="133" t="s">
        <v>149</v>
      </c>
      <c r="I167" s="133">
        <v>4505</v>
      </c>
      <c r="J167" s="134">
        <v>206.79</v>
      </c>
      <c r="K167" s="134">
        <f t="shared" si="21"/>
        <v>0</v>
      </c>
      <c r="L167" s="133" t="str">
        <f>VLOOKUP($A167,BOM!$B$8:$N$81,11,0)</f>
        <v>RAL 7004 (LIGHT GREY)</v>
      </c>
      <c r="M167" s="133" t="str">
        <f>VLOOKUP($A167,BOM!$B$8:$N$81,12,0)</f>
        <v>PEB</v>
      </c>
      <c r="N167" s="133" t="s">
        <v>357</v>
      </c>
      <c r="O167" s="133" t="s">
        <v>96</v>
      </c>
    </row>
    <row r="168" spans="1:15" ht="45">
      <c r="A168" s="135" t="s">
        <v>96</v>
      </c>
      <c r="B168" s="135" t="s">
        <v>249</v>
      </c>
      <c r="C168" s="135">
        <f t="shared" ref="C168:C174" si="23">C167</f>
        <v>1</v>
      </c>
      <c r="D168" s="135">
        <v>5</v>
      </c>
      <c r="E168" s="134">
        <f t="shared" si="20"/>
        <v>5</v>
      </c>
      <c r="F168" s="135" t="s">
        <v>156</v>
      </c>
      <c r="G168" s="135"/>
      <c r="H168" s="135" t="s">
        <v>250</v>
      </c>
      <c r="I168" s="135">
        <v>75</v>
      </c>
      <c r="J168" s="135">
        <v>0.92</v>
      </c>
      <c r="K168" s="134">
        <f t="shared" si="21"/>
        <v>4.6000000000000005</v>
      </c>
      <c r="L168" s="133" t="str">
        <f>VLOOKUP($A168,BOM!$B$8:$N$81,11,0)</f>
        <v>RAL 7004 (LIGHT GREY)</v>
      </c>
      <c r="M168" s="133" t="str">
        <f>VLOOKUP($A168,BOM!$B$8:$N$81,12,0)</f>
        <v>PEB</v>
      </c>
      <c r="N168" s="135" t="s">
        <v>356</v>
      </c>
      <c r="O168" s="135" t="s">
        <v>96</v>
      </c>
    </row>
    <row r="169" spans="1:15" ht="45">
      <c r="A169" s="135" t="s">
        <v>96</v>
      </c>
      <c r="B169" s="135" t="s">
        <v>251</v>
      </c>
      <c r="C169" s="135">
        <f t="shared" si="23"/>
        <v>1</v>
      </c>
      <c r="D169" s="135">
        <v>2</v>
      </c>
      <c r="E169" s="134">
        <f t="shared" si="20"/>
        <v>2</v>
      </c>
      <c r="F169" s="135" t="s">
        <v>156</v>
      </c>
      <c r="G169" s="135"/>
      <c r="H169" s="135" t="s">
        <v>178</v>
      </c>
      <c r="I169" s="135">
        <v>328</v>
      </c>
      <c r="J169" s="135">
        <v>2.13</v>
      </c>
      <c r="K169" s="134">
        <f t="shared" si="21"/>
        <v>4.26</v>
      </c>
      <c r="L169" s="133" t="str">
        <f>VLOOKUP($A169,BOM!$B$8:$N$81,11,0)</f>
        <v>RAL 7004 (LIGHT GREY)</v>
      </c>
      <c r="M169" s="133" t="str">
        <f>VLOOKUP($A169,BOM!$B$8:$N$81,12,0)</f>
        <v>PEB</v>
      </c>
      <c r="N169" s="135" t="s">
        <v>356</v>
      </c>
      <c r="O169" s="135" t="s">
        <v>96</v>
      </c>
    </row>
    <row r="170" spans="1:15" ht="45">
      <c r="A170" s="135" t="s">
        <v>96</v>
      </c>
      <c r="B170" s="135" t="s">
        <v>252</v>
      </c>
      <c r="C170" s="135">
        <f t="shared" si="23"/>
        <v>1</v>
      </c>
      <c r="D170" s="135">
        <v>2</v>
      </c>
      <c r="E170" s="134">
        <f t="shared" si="20"/>
        <v>2</v>
      </c>
      <c r="F170" s="135" t="s">
        <v>156</v>
      </c>
      <c r="G170" s="135"/>
      <c r="H170" s="135" t="s">
        <v>178</v>
      </c>
      <c r="I170" s="135">
        <v>328</v>
      </c>
      <c r="J170" s="135">
        <v>1.75</v>
      </c>
      <c r="K170" s="134">
        <f t="shared" si="21"/>
        <v>3.5</v>
      </c>
      <c r="L170" s="133" t="str">
        <f>VLOOKUP($A170,BOM!$B$8:$N$81,11,0)</f>
        <v>RAL 7004 (LIGHT GREY)</v>
      </c>
      <c r="M170" s="133" t="str">
        <f>VLOOKUP($A170,BOM!$B$8:$N$81,12,0)</f>
        <v>PEB</v>
      </c>
      <c r="N170" s="135" t="s">
        <v>356</v>
      </c>
      <c r="O170" s="135" t="s">
        <v>96</v>
      </c>
    </row>
    <row r="171" spans="1:15" ht="45">
      <c r="A171" s="135" t="s">
        <v>96</v>
      </c>
      <c r="B171" s="135" t="s">
        <v>253</v>
      </c>
      <c r="C171" s="135">
        <f t="shared" si="23"/>
        <v>1</v>
      </c>
      <c r="D171" s="135">
        <v>2</v>
      </c>
      <c r="E171" s="134">
        <f t="shared" si="20"/>
        <v>2</v>
      </c>
      <c r="F171" s="135" t="s">
        <v>156</v>
      </c>
      <c r="G171" s="135"/>
      <c r="H171" s="135" t="s">
        <v>178</v>
      </c>
      <c r="I171" s="135">
        <v>328</v>
      </c>
      <c r="J171" s="135">
        <v>1.75</v>
      </c>
      <c r="K171" s="134">
        <f t="shared" si="21"/>
        <v>3.5</v>
      </c>
      <c r="L171" s="133" t="str">
        <f>VLOOKUP($A171,BOM!$B$8:$N$81,11,0)</f>
        <v>RAL 7004 (LIGHT GREY)</v>
      </c>
      <c r="M171" s="133" t="str">
        <f>VLOOKUP($A171,BOM!$B$8:$N$81,12,0)</f>
        <v>PEB</v>
      </c>
      <c r="N171" s="135" t="s">
        <v>356</v>
      </c>
      <c r="O171" s="135" t="s">
        <v>96</v>
      </c>
    </row>
    <row r="172" spans="1:15" ht="45">
      <c r="A172" s="135" t="s">
        <v>96</v>
      </c>
      <c r="B172" s="135" t="s">
        <v>254</v>
      </c>
      <c r="C172" s="135">
        <f t="shared" si="23"/>
        <v>1</v>
      </c>
      <c r="D172" s="135">
        <v>1</v>
      </c>
      <c r="E172" s="134">
        <f t="shared" si="20"/>
        <v>1</v>
      </c>
      <c r="F172" s="135" t="s">
        <v>156</v>
      </c>
      <c r="G172" s="135"/>
      <c r="H172" s="135" t="s">
        <v>255</v>
      </c>
      <c r="I172" s="135">
        <v>989</v>
      </c>
      <c r="J172" s="135">
        <v>10.49</v>
      </c>
      <c r="K172" s="134">
        <f t="shared" si="21"/>
        <v>10.49</v>
      </c>
      <c r="L172" s="133" t="str">
        <f>VLOOKUP($A172,BOM!$B$8:$N$81,11,0)</f>
        <v>RAL 7004 (LIGHT GREY)</v>
      </c>
      <c r="M172" s="133" t="str">
        <f>VLOOKUP($A172,BOM!$B$8:$N$81,12,0)</f>
        <v>PEB</v>
      </c>
      <c r="N172" s="135" t="s">
        <v>356</v>
      </c>
      <c r="O172" s="135" t="s">
        <v>96</v>
      </c>
    </row>
    <row r="173" spans="1:15" ht="45">
      <c r="A173" s="135" t="s">
        <v>96</v>
      </c>
      <c r="B173" s="135" t="s">
        <v>256</v>
      </c>
      <c r="C173" s="135">
        <f t="shared" si="23"/>
        <v>1</v>
      </c>
      <c r="D173" s="135">
        <v>1</v>
      </c>
      <c r="E173" s="134">
        <f t="shared" si="20"/>
        <v>1</v>
      </c>
      <c r="F173" s="135" t="s">
        <v>181</v>
      </c>
      <c r="G173" s="135"/>
      <c r="H173" s="135" t="s">
        <v>137</v>
      </c>
      <c r="I173" s="135">
        <v>4505</v>
      </c>
      <c r="J173" s="135">
        <v>179.66</v>
      </c>
      <c r="K173" s="134">
        <f t="shared" si="21"/>
        <v>179.66</v>
      </c>
      <c r="L173" s="133" t="str">
        <f>VLOOKUP($A173,BOM!$B$8:$N$81,11,0)</f>
        <v>RAL 7004 (LIGHT GREY)</v>
      </c>
      <c r="M173" s="133" t="str">
        <f>VLOOKUP($A173,BOM!$B$8:$N$81,12,0)</f>
        <v>PEB</v>
      </c>
      <c r="N173" s="135" t="s">
        <v>359</v>
      </c>
      <c r="O173" s="135" t="s">
        <v>96</v>
      </c>
    </row>
    <row r="174" spans="1:15" ht="45">
      <c r="A174" s="135" t="s">
        <v>96</v>
      </c>
      <c r="B174" s="135" t="s">
        <v>257</v>
      </c>
      <c r="C174" s="135">
        <f t="shared" si="23"/>
        <v>1</v>
      </c>
      <c r="D174" s="135">
        <v>5</v>
      </c>
      <c r="E174" s="134">
        <f t="shared" si="20"/>
        <v>5</v>
      </c>
      <c r="F174" s="135" t="s">
        <v>156</v>
      </c>
      <c r="G174" s="135"/>
      <c r="H174" s="135" t="s">
        <v>258</v>
      </c>
      <c r="I174" s="135">
        <v>100</v>
      </c>
      <c r="J174" s="135">
        <v>0.16</v>
      </c>
      <c r="K174" s="134">
        <f t="shared" si="21"/>
        <v>0.8</v>
      </c>
      <c r="L174" s="133" t="str">
        <f>VLOOKUP($A174,BOM!$B$8:$N$81,11,0)</f>
        <v>RAL 7004 (LIGHT GREY)</v>
      </c>
      <c r="M174" s="133" t="str">
        <f>VLOOKUP($A174,BOM!$B$8:$N$81,12,0)</f>
        <v>PEB</v>
      </c>
      <c r="N174" s="135" t="s">
        <v>356</v>
      </c>
      <c r="O174" s="135" t="s">
        <v>96</v>
      </c>
    </row>
    <row r="175" spans="1:15" ht="45">
      <c r="A175" s="133" t="s">
        <v>97</v>
      </c>
      <c r="B175" s="133" t="s">
        <v>149</v>
      </c>
      <c r="C175" s="134">
        <v>1</v>
      </c>
      <c r="D175" s="134"/>
      <c r="E175" s="134">
        <f t="shared" si="20"/>
        <v>0</v>
      </c>
      <c r="F175" s="133" t="s">
        <v>149</v>
      </c>
      <c r="G175" s="133" t="s">
        <v>138</v>
      </c>
      <c r="H175" s="133" t="s">
        <v>149</v>
      </c>
      <c r="I175" s="133">
        <v>4505</v>
      </c>
      <c r="J175" s="134">
        <v>205.8</v>
      </c>
      <c r="K175" s="134">
        <f t="shared" si="21"/>
        <v>0</v>
      </c>
      <c r="L175" s="133" t="str">
        <f>VLOOKUP($A175,BOM!$B$8:$N$81,11,0)</f>
        <v>RAL 7004 (LIGHT GREY)</v>
      </c>
      <c r="M175" s="133" t="str">
        <f>VLOOKUP($A175,BOM!$B$8:$N$81,12,0)</f>
        <v>PEB</v>
      </c>
      <c r="N175" s="133" t="s">
        <v>357</v>
      </c>
      <c r="O175" s="133" t="s">
        <v>97</v>
      </c>
    </row>
    <row r="176" spans="1:15" ht="45">
      <c r="A176" s="135" t="s">
        <v>97</v>
      </c>
      <c r="B176" s="135" t="s">
        <v>249</v>
      </c>
      <c r="C176" s="135">
        <f t="shared" ref="C176:C182" si="24">C175</f>
        <v>1</v>
      </c>
      <c r="D176" s="135">
        <v>5</v>
      </c>
      <c r="E176" s="134">
        <f t="shared" si="20"/>
        <v>5</v>
      </c>
      <c r="F176" s="135" t="s">
        <v>156</v>
      </c>
      <c r="G176" s="135"/>
      <c r="H176" s="135" t="s">
        <v>250</v>
      </c>
      <c r="I176" s="135">
        <v>75</v>
      </c>
      <c r="J176" s="135">
        <v>0.92</v>
      </c>
      <c r="K176" s="134">
        <f t="shared" si="21"/>
        <v>4.6000000000000005</v>
      </c>
      <c r="L176" s="133" t="str">
        <f>VLOOKUP($A176,BOM!$B$8:$N$81,11,0)</f>
        <v>RAL 7004 (LIGHT GREY)</v>
      </c>
      <c r="M176" s="133" t="str">
        <f>VLOOKUP($A176,BOM!$B$8:$N$81,12,0)</f>
        <v>PEB</v>
      </c>
      <c r="N176" s="135" t="s">
        <v>356</v>
      </c>
      <c r="O176" s="135" t="s">
        <v>97</v>
      </c>
    </row>
    <row r="177" spans="1:15" ht="45">
      <c r="A177" s="135" t="s">
        <v>97</v>
      </c>
      <c r="B177" s="135" t="s">
        <v>259</v>
      </c>
      <c r="C177" s="135">
        <f t="shared" si="24"/>
        <v>1</v>
      </c>
      <c r="D177" s="135">
        <v>1</v>
      </c>
      <c r="E177" s="134">
        <f t="shared" si="20"/>
        <v>1</v>
      </c>
      <c r="F177" s="135" t="s">
        <v>156</v>
      </c>
      <c r="G177" s="135"/>
      <c r="H177" s="135" t="s">
        <v>178</v>
      </c>
      <c r="I177" s="135">
        <v>328</v>
      </c>
      <c r="J177" s="135">
        <v>2.13</v>
      </c>
      <c r="K177" s="134">
        <f t="shared" si="21"/>
        <v>2.13</v>
      </c>
      <c r="L177" s="133" t="str">
        <f>VLOOKUP($A177,BOM!$B$8:$N$81,11,0)</f>
        <v>RAL 7004 (LIGHT GREY)</v>
      </c>
      <c r="M177" s="133" t="str">
        <f>VLOOKUP($A177,BOM!$B$8:$N$81,12,0)</f>
        <v>PEB</v>
      </c>
      <c r="N177" s="135" t="s">
        <v>356</v>
      </c>
      <c r="O177" s="135" t="s">
        <v>97</v>
      </c>
    </row>
    <row r="178" spans="1:15" ht="45">
      <c r="A178" s="135" t="s">
        <v>97</v>
      </c>
      <c r="B178" s="135" t="s">
        <v>251</v>
      </c>
      <c r="C178" s="135">
        <f t="shared" si="24"/>
        <v>1</v>
      </c>
      <c r="D178" s="135">
        <v>2</v>
      </c>
      <c r="E178" s="134">
        <f t="shared" si="20"/>
        <v>2</v>
      </c>
      <c r="F178" s="135" t="s">
        <v>156</v>
      </c>
      <c r="G178" s="135"/>
      <c r="H178" s="135" t="s">
        <v>178</v>
      </c>
      <c r="I178" s="135">
        <v>328</v>
      </c>
      <c r="J178" s="135">
        <v>2.13</v>
      </c>
      <c r="K178" s="134">
        <f t="shared" si="21"/>
        <v>4.26</v>
      </c>
      <c r="L178" s="133" t="str">
        <f>VLOOKUP($A178,BOM!$B$8:$N$81,11,0)</f>
        <v>RAL 7004 (LIGHT GREY)</v>
      </c>
      <c r="M178" s="133" t="str">
        <f>VLOOKUP($A178,BOM!$B$8:$N$81,12,0)</f>
        <v>PEB</v>
      </c>
      <c r="N178" s="135" t="s">
        <v>356</v>
      </c>
      <c r="O178" s="135" t="s">
        <v>97</v>
      </c>
    </row>
    <row r="179" spans="1:15" ht="45">
      <c r="A179" s="135" t="s">
        <v>97</v>
      </c>
      <c r="B179" s="135" t="s">
        <v>254</v>
      </c>
      <c r="C179" s="135">
        <f t="shared" si="24"/>
        <v>1</v>
      </c>
      <c r="D179" s="135">
        <v>1</v>
      </c>
      <c r="E179" s="134">
        <f t="shared" si="20"/>
        <v>1</v>
      </c>
      <c r="F179" s="135" t="s">
        <v>156</v>
      </c>
      <c r="G179" s="135"/>
      <c r="H179" s="135" t="s">
        <v>255</v>
      </c>
      <c r="I179" s="135">
        <v>989</v>
      </c>
      <c r="J179" s="135">
        <v>10.49</v>
      </c>
      <c r="K179" s="134">
        <f t="shared" si="21"/>
        <v>10.49</v>
      </c>
      <c r="L179" s="133" t="str">
        <f>VLOOKUP($A179,BOM!$B$8:$N$81,11,0)</f>
        <v>RAL 7004 (LIGHT GREY)</v>
      </c>
      <c r="M179" s="133" t="str">
        <f>VLOOKUP($A179,BOM!$B$8:$N$81,12,0)</f>
        <v>PEB</v>
      </c>
      <c r="N179" s="135" t="s">
        <v>356</v>
      </c>
      <c r="O179" s="135" t="s">
        <v>97</v>
      </c>
    </row>
    <row r="180" spans="1:15" ht="45">
      <c r="A180" s="135" t="s">
        <v>97</v>
      </c>
      <c r="B180" s="135" t="s">
        <v>256</v>
      </c>
      <c r="C180" s="135">
        <f t="shared" si="24"/>
        <v>1</v>
      </c>
      <c r="D180" s="135">
        <v>1</v>
      </c>
      <c r="E180" s="134">
        <f t="shared" si="20"/>
        <v>1</v>
      </c>
      <c r="F180" s="135" t="s">
        <v>181</v>
      </c>
      <c r="G180" s="135"/>
      <c r="H180" s="135" t="s">
        <v>137</v>
      </c>
      <c r="I180" s="135">
        <v>4505</v>
      </c>
      <c r="J180" s="135">
        <v>179.66</v>
      </c>
      <c r="K180" s="134">
        <f t="shared" si="21"/>
        <v>179.66</v>
      </c>
      <c r="L180" s="133" t="str">
        <f>VLOOKUP($A180,BOM!$B$8:$N$81,11,0)</f>
        <v>RAL 7004 (LIGHT GREY)</v>
      </c>
      <c r="M180" s="133" t="str">
        <f>VLOOKUP($A180,BOM!$B$8:$N$81,12,0)</f>
        <v>PEB</v>
      </c>
      <c r="N180" s="135" t="s">
        <v>359</v>
      </c>
      <c r="O180" s="135" t="s">
        <v>97</v>
      </c>
    </row>
    <row r="181" spans="1:15" ht="45">
      <c r="A181" s="135" t="s">
        <v>97</v>
      </c>
      <c r="B181" s="135" t="s">
        <v>183</v>
      </c>
      <c r="C181" s="135">
        <f t="shared" si="24"/>
        <v>1</v>
      </c>
      <c r="D181" s="135">
        <v>3</v>
      </c>
      <c r="E181" s="134">
        <f t="shared" si="20"/>
        <v>3</v>
      </c>
      <c r="F181" s="135" t="s">
        <v>156</v>
      </c>
      <c r="G181" s="135"/>
      <c r="H181" s="135" t="s">
        <v>184</v>
      </c>
      <c r="I181" s="135">
        <v>328</v>
      </c>
      <c r="J181" s="135">
        <v>1.3</v>
      </c>
      <c r="K181" s="134">
        <f t="shared" si="21"/>
        <v>3.9000000000000004</v>
      </c>
      <c r="L181" s="133" t="str">
        <f>VLOOKUP($A181,BOM!$B$8:$N$81,11,0)</f>
        <v>RAL 7004 (LIGHT GREY)</v>
      </c>
      <c r="M181" s="133" t="str">
        <f>VLOOKUP($A181,BOM!$B$8:$N$81,12,0)</f>
        <v>PEB</v>
      </c>
      <c r="N181" s="135" t="s">
        <v>356</v>
      </c>
      <c r="O181" s="135" t="s">
        <v>97</v>
      </c>
    </row>
    <row r="182" spans="1:15" ht="45">
      <c r="A182" s="135" t="s">
        <v>97</v>
      </c>
      <c r="B182" s="135" t="s">
        <v>257</v>
      </c>
      <c r="C182" s="135">
        <f t="shared" si="24"/>
        <v>1</v>
      </c>
      <c r="D182" s="135">
        <v>5</v>
      </c>
      <c r="E182" s="134">
        <f t="shared" si="20"/>
        <v>5</v>
      </c>
      <c r="F182" s="135" t="s">
        <v>156</v>
      </c>
      <c r="G182" s="135"/>
      <c r="H182" s="135" t="s">
        <v>258</v>
      </c>
      <c r="I182" s="135">
        <v>100</v>
      </c>
      <c r="J182" s="135">
        <v>0.16</v>
      </c>
      <c r="K182" s="134">
        <f t="shared" si="21"/>
        <v>0.8</v>
      </c>
      <c r="L182" s="133" t="str">
        <f>VLOOKUP($A182,BOM!$B$8:$N$81,11,0)</f>
        <v>RAL 7004 (LIGHT GREY)</v>
      </c>
      <c r="M182" s="133" t="str">
        <f>VLOOKUP($A182,BOM!$B$8:$N$81,12,0)</f>
        <v>PEB</v>
      </c>
      <c r="N182" s="135" t="s">
        <v>356</v>
      </c>
      <c r="O182" s="135" t="s">
        <v>97</v>
      </c>
    </row>
    <row r="183" spans="1:15" ht="45">
      <c r="A183" s="133" t="s">
        <v>98</v>
      </c>
      <c r="B183" s="133" t="s">
        <v>149</v>
      </c>
      <c r="C183" s="134">
        <v>1</v>
      </c>
      <c r="D183" s="134"/>
      <c r="E183" s="134">
        <f t="shared" si="20"/>
        <v>0</v>
      </c>
      <c r="F183" s="133" t="s">
        <v>149</v>
      </c>
      <c r="G183" s="133" t="s">
        <v>138</v>
      </c>
      <c r="H183" s="133" t="s">
        <v>149</v>
      </c>
      <c r="I183" s="133">
        <v>4505</v>
      </c>
      <c r="J183" s="134">
        <v>205.8</v>
      </c>
      <c r="K183" s="134">
        <f t="shared" si="21"/>
        <v>0</v>
      </c>
      <c r="L183" s="133" t="str">
        <f>VLOOKUP($A183,BOM!$B$8:$N$81,11,0)</f>
        <v>RAL 7004 (LIGHT GREY)</v>
      </c>
      <c r="M183" s="133" t="str">
        <f>VLOOKUP($A183,BOM!$B$8:$N$81,12,0)</f>
        <v>PEB</v>
      </c>
      <c r="N183" s="133" t="s">
        <v>357</v>
      </c>
      <c r="O183" s="133" t="s">
        <v>98</v>
      </c>
    </row>
    <row r="184" spans="1:15" ht="45">
      <c r="A184" s="135" t="s">
        <v>98</v>
      </c>
      <c r="B184" s="135" t="s">
        <v>249</v>
      </c>
      <c r="C184" s="135">
        <f t="shared" ref="C184:C190" si="25">C183</f>
        <v>1</v>
      </c>
      <c r="D184" s="135">
        <v>5</v>
      </c>
      <c r="E184" s="134">
        <f t="shared" si="20"/>
        <v>5</v>
      </c>
      <c r="F184" s="135" t="s">
        <v>156</v>
      </c>
      <c r="G184" s="135"/>
      <c r="H184" s="135" t="s">
        <v>250</v>
      </c>
      <c r="I184" s="135">
        <v>75</v>
      </c>
      <c r="J184" s="135">
        <v>0.92</v>
      </c>
      <c r="K184" s="134">
        <f t="shared" si="21"/>
        <v>4.6000000000000005</v>
      </c>
      <c r="L184" s="133" t="str">
        <f>VLOOKUP($A184,BOM!$B$8:$N$81,11,0)</f>
        <v>RAL 7004 (LIGHT GREY)</v>
      </c>
      <c r="M184" s="133" t="str">
        <f>VLOOKUP($A184,BOM!$B$8:$N$81,12,0)</f>
        <v>PEB</v>
      </c>
      <c r="N184" s="135" t="s">
        <v>356</v>
      </c>
      <c r="O184" s="135" t="s">
        <v>98</v>
      </c>
    </row>
    <row r="185" spans="1:15" ht="45">
      <c r="A185" s="135" t="s">
        <v>98</v>
      </c>
      <c r="B185" s="135" t="s">
        <v>259</v>
      </c>
      <c r="C185" s="135">
        <f t="shared" si="25"/>
        <v>1</v>
      </c>
      <c r="D185" s="135">
        <v>1</v>
      </c>
      <c r="E185" s="134">
        <f t="shared" si="20"/>
        <v>1</v>
      </c>
      <c r="F185" s="135" t="s">
        <v>156</v>
      </c>
      <c r="G185" s="135"/>
      <c r="H185" s="135" t="s">
        <v>178</v>
      </c>
      <c r="I185" s="135">
        <v>328</v>
      </c>
      <c r="J185" s="135">
        <v>2.13</v>
      </c>
      <c r="K185" s="134">
        <f t="shared" si="21"/>
        <v>2.13</v>
      </c>
      <c r="L185" s="133" t="str">
        <f>VLOOKUP($A185,BOM!$B$8:$N$81,11,0)</f>
        <v>RAL 7004 (LIGHT GREY)</v>
      </c>
      <c r="M185" s="133" t="str">
        <f>VLOOKUP($A185,BOM!$B$8:$N$81,12,0)</f>
        <v>PEB</v>
      </c>
      <c r="N185" s="135" t="s">
        <v>356</v>
      </c>
      <c r="O185" s="135" t="s">
        <v>98</v>
      </c>
    </row>
    <row r="186" spans="1:15" ht="45">
      <c r="A186" s="135" t="s">
        <v>98</v>
      </c>
      <c r="B186" s="135" t="s">
        <v>251</v>
      </c>
      <c r="C186" s="135">
        <f t="shared" si="25"/>
        <v>1</v>
      </c>
      <c r="D186" s="135">
        <v>2</v>
      </c>
      <c r="E186" s="134">
        <f t="shared" si="20"/>
        <v>2</v>
      </c>
      <c r="F186" s="135" t="s">
        <v>156</v>
      </c>
      <c r="G186" s="135"/>
      <c r="H186" s="135" t="s">
        <v>178</v>
      </c>
      <c r="I186" s="135">
        <v>328</v>
      </c>
      <c r="J186" s="135">
        <v>2.13</v>
      </c>
      <c r="K186" s="134">
        <f t="shared" si="21"/>
        <v>4.26</v>
      </c>
      <c r="L186" s="133" t="str">
        <f>VLOOKUP($A186,BOM!$B$8:$N$81,11,0)</f>
        <v>RAL 7004 (LIGHT GREY)</v>
      </c>
      <c r="M186" s="133" t="str">
        <f>VLOOKUP($A186,BOM!$B$8:$N$81,12,0)</f>
        <v>PEB</v>
      </c>
      <c r="N186" s="135" t="s">
        <v>356</v>
      </c>
      <c r="O186" s="135" t="s">
        <v>98</v>
      </c>
    </row>
    <row r="187" spans="1:15" ht="45">
      <c r="A187" s="135" t="s">
        <v>98</v>
      </c>
      <c r="B187" s="135" t="s">
        <v>254</v>
      </c>
      <c r="C187" s="135">
        <f t="shared" si="25"/>
        <v>1</v>
      </c>
      <c r="D187" s="135">
        <v>1</v>
      </c>
      <c r="E187" s="134">
        <f t="shared" si="20"/>
        <v>1</v>
      </c>
      <c r="F187" s="135" t="s">
        <v>156</v>
      </c>
      <c r="G187" s="135"/>
      <c r="H187" s="135" t="s">
        <v>255</v>
      </c>
      <c r="I187" s="135">
        <v>989</v>
      </c>
      <c r="J187" s="135">
        <v>10.49</v>
      </c>
      <c r="K187" s="134">
        <f t="shared" si="21"/>
        <v>10.49</v>
      </c>
      <c r="L187" s="133" t="str">
        <f>VLOOKUP($A187,BOM!$B$8:$N$81,11,0)</f>
        <v>RAL 7004 (LIGHT GREY)</v>
      </c>
      <c r="M187" s="133" t="str">
        <f>VLOOKUP($A187,BOM!$B$8:$N$81,12,0)</f>
        <v>PEB</v>
      </c>
      <c r="N187" s="135" t="s">
        <v>356</v>
      </c>
      <c r="O187" s="135" t="s">
        <v>98</v>
      </c>
    </row>
    <row r="188" spans="1:15" ht="45">
      <c r="A188" s="135" t="s">
        <v>98</v>
      </c>
      <c r="B188" s="135" t="s">
        <v>256</v>
      </c>
      <c r="C188" s="135">
        <f t="shared" si="25"/>
        <v>1</v>
      </c>
      <c r="D188" s="135">
        <v>1</v>
      </c>
      <c r="E188" s="134">
        <f t="shared" si="20"/>
        <v>1</v>
      </c>
      <c r="F188" s="135" t="s">
        <v>181</v>
      </c>
      <c r="G188" s="135"/>
      <c r="H188" s="135" t="s">
        <v>137</v>
      </c>
      <c r="I188" s="135">
        <v>4505</v>
      </c>
      <c r="J188" s="135">
        <v>179.66</v>
      </c>
      <c r="K188" s="134">
        <f t="shared" si="21"/>
        <v>179.66</v>
      </c>
      <c r="L188" s="133" t="str">
        <f>VLOOKUP($A188,BOM!$B$8:$N$81,11,0)</f>
        <v>RAL 7004 (LIGHT GREY)</v>
      </c>
      <c r="M188" s="133" t="str">
        <f>VLOOKUP($A188,BOM!$B$8:$N$81,12,0)</f>
        <v>PEB</v>
      </c>
      <c r="N188" s="135" t="s">
        <v>359</v>
      </c>
      <c r="O188" s="135" t="s">
        <v>98</v>
      </c>
    </row>
    <row r="189" spans="1:15" ht="45">
      <c r="A189" s="135" t="s">
        <v>98</v>
      </c>
      <c r="B189" s="135" t="s">
        <v>183</v>
      </c>
      <c r="C189" s="135">
        <f t="shared" si="25"/>
        <v>1</v>
      </c>
      <c r="D189" s="135">
        <v>3</v>
      </c>
      <c r="E189" s="134">
        <f t="shared" si="20"/>
        <v>3</v>
      </c>
      <c r="F189" s="135" t="s">
        <v>156</v>
      </c>
      <c r="G189" s="135"/>
      <c r="H189" s="135" t="s">
        <v>184</v>
      </c>
      <c r="I189" s="135">
        <v>328</v>
      </c>
      <c r="J189" s="135">
        <v>1.3</v>
      </c>
      <c r="K189" s="134">
        <f t="shared" si="21"/>
        <v>3.9000000000000004</v>
      </c>
      <c r="L189" s="133" t="str">
        <f>VLOOKUP($A189,BOM!$B$8:$N$81,11,0)</f>
        <v>RAL 7004 (LIGHT GREY)</v>
      </c>
      <c r="M189" s="133" t="str">
        <f>VLOOKUP($A189,BOM!$B$8:$N$81,12,0)</f>
        <v>PEB</v>
      </c>
      <c r="N189" s="135" t="s">
        <v>356</v>
      </c>
      <c r="O189" s="135" t="s">
        <v>98</v>
      </c>
    </row>
    <row r="190" spans="1:15" ht="45">
      <c r="A190" s="135" t="s">
        <v>98</v>
      </c>
      <c r="B190" s="135" t="s">
        <v>257</v>
      </c>
      <c r="C190" s="135">
        <f t="shared" si="25"/>
        <v>1</v>
      </c>
      <c r="D190" s="135">
        <v>5</v>
      </c>
      <c r="E190" s="134">
        <f t="shared" si="20"/>
        <v>5</v>
      </c>
      <c r="F190" s="135" t="s">
        <v>156</v>
      </c>
      <c r="G190" s="135"/>
      <c r="H190" s="135" t="s">
        <v>258</v>
      </c>
      <c r="I190" s="135">
        <v>100</v>
      </c>
      <c r="J190" s="135">
        <v>0.16</v>
      </c>
      <c r="K190" s="134">
        <f t="shared" si="21"/>
        <v>0.8</v>
      </c>
      <c r="L190" s="133" t="str">
        <f>VLOOKUP($A190,BOM!$B$8:$N$81,11,0)</f>
        <v>RAL 7004 (LIGHT GREY)</v>
      </c>
      <c r="M190" s="133" t="str">
        <f>VLOOKUP($A190,BOM!$B$8:$N$81,12,0)</f>
        <v>PEB</v>
      </c>
      <c r="N190" s="135" t="s">
        <v>356</v>
      </c>
      <c r="O190" s="135" t="s">
        <v>98</v>
      </c>
    </row>
    <row r="191" spans="1:15" ht="45">
      <c r="A191" s="133" t="s">
        <v>99</v>
      </c>
      <c r="B191" s="133" t="s">
        <v>149</v>
      </c>
      <c r="C191" s="134">
        <v>1</v>
      </c>
      <c r="D191" s="134"/>
      <c r="E191" s="134">
        <f t="shared" si="20"/>
        <v>0</v>
      </c>
      <c r="F191" s="133" t="s">
        <v>149</v>
      </c>
      <c r="G191" s="133" t="s">
        <v>138</v>
      </c>
      <c r="H191" s="133" t="s">
        <v>149</v>
      </c>
      <c r="I191" s="133">
        <v>4505</v>
      </c>
      <c r="J191" s="134">
        <v>205.05</v>
      </c>
      <c r="K191" s="134">
        <f t="shared" si="21"/>
        <v>0</v>
      </c>
      <c r="L191" s="133" t="str">
        <f>VLOOKUP($A191,BOM!$B$8:$N$81,11,0)</f>
        <v>RAL 7004 (LIGHT GREY)</v>
      </c>
      <c r="M191" s="133" t="str">
        <f>VLOOKUP($A191,BOM!$B$8:$N$81,12,0)</f>
        <v>PEB</v>
      </c>
      <c r="N191" s="133" t="s">
        <v>357</v>
      </c>
      <c r="O191" s="133" t="s">
        <v>99</v>
      </c>
    </row>
    <row r="192" spans="1:15" ht="45">
      <c r="A192" s="135" t="s">
        <v>99</v>
      </c>
      <c r="B192" s="135" t="s">
        <v>249</v>
      </c>
      <c r="C192" s="135">
        <f t="shared" ref="C192:C199" si="26">C191</f>
        <v>1</v>
      </c>
      <c r="D192" s="135">
        <v>5</v>
      </c>
      <c r="E192" s="134">
        <f t="shared" si="20"/>
        <v>5</v>
      </c>
      <c r="F192" s="135" t="s">
        <v>156</v>
      </c>
      <c r="G192" s="135"/>
      <c r="H192" s="135" t="s">
        <v>250</v>
      </c>
      <c r="I192" s="135">
        <v>75</v>
      </c>
      <c r="J192" s="135">
        <v>0.92</v>
      </c>
      <c r="K192" s="134">
        <f t="shared" si="21"/>
        <v>4.6000000000000005</v>
      </c>
      <c r="L192" s="133" t="str">
        <f>VLOOKUP($A192,BOM!$B$8:$N$81,11,0)</f>
        <v>RAL 7004 (LIGHT GREY)</v>
      </c>
      <c r="M192" s="133" t="str">
        <f>VLOOKUP($A192,BOM!$B$8:$N$81,12,0)</f>
        <v>PEB</v>
      </c>
      <c r="N192" s="135" t="s">
        <v>356</v>
      </c>
      <c r="O192" s="135" t="s">
        <v>99</v>
      </c>
    </row>
    <row r="193" spans="1:15" ht="45">
      <c r="A193" s="135" t="s">
        <v>99</v>
      </c>
      <c r="B193" s="135" t="s">
        <v>251</v>
      </c>
      <c r="C193" s="135">
        <f t="shared" si="26"/>
        <v>1</v>
      </c>
      <c r="D193" s="135">
        <v>1</v>
      </c>
      <c r="E193" s="134">
        <f t="shared" si="20"/>
        <v>1</v>
      </c>
      <c r="F193" s="135" t="s">
        <v>156</v>
      </c>
      <c r="G193" s="135"/>
      <c r="H193" s="135" t="s">
        <v>178</v>
      </c>
      <c r="I193" s="135">
        <v>328</v>
      </c>
      <c r="J193" s="135">
        <v>2.13</v>
      </c>
      <c r="K193" s="134">
        <f t="shared" si="21"/>
        <v>2.13</v>
      </c>
      <c r="L193" s="133" t="str">
        <f>VLOOKUP($A193,BOM!$B$8:$N$81,11,0)</f>
        <v>RAL 7004 (LIGHT GREY)</v>
      </c>
      <c r="M193" s="133" t="str">
        <f>VLOOKUP($A193,BOM!$B$8:$N$81,12,0)</f>
        <v>PEB</v>
      </c>
      <c r="N193" s="135" t="s">
        <v>356</v>
      </c>
      <c r="O193" s="135" t="s">
        <v>99</v>
      </c>
    </row>
    <row r="194" spans="1:15" ht="45">
      <c r="A194" s="135" t="s">
        <v>99</v>
      </c>
      <c r="B194" s="135" t="s">
        <v>252</v>
      </c>
      <c r="C194" s="135">
        <f t="shared" si="26"/>
        <v>1</v>
      </c>
      <c r="D194" s="135">
        <v>1</v>
      </c>
      <c r="E194" s="134">
        <f t="shared" si="20"/>
        <v>1</v>
      </c>
      <c r="F194" s="135" t="s">
        <v>156</v>
      </c>
      <c r="G194" s="135"/>
      <c r="H194" s="135" t="s">
        <v>178</v>
      </c>
      <c r="I194" s="135">
        <v>328</v>
      </c>
      <c r="J194" s="135">
        <v>1.75</v>
      </c>
      <c r="K194" s="134">
        <f t="shared" si="21"/>
        <v>1.75</v>
      </c>
      <c r="L194" s="133" t="str">
        <f>VLOOKUP($A194,BOM!$B$8:$N$81,11,0)</f>
        <v>RAL 7004 (LIGHT GREY)</v>
      </c>
      <c r="M194" s="133" t="str">
        <f>VLOOKUP($A194,BOM!$B$8:$N$81,12,0)</f>
        <v>PEB</v>
      </c>
      <c r="N194" s="135" t="s">
        <v>356</v>
      </c>
      <c r="O194" s="135" t="s">
        <v>99</v>
      </c>
    </row>
    <row r="195" spans="1:15" ht="45">
      <c r="A195" s="135" t="s">
        <v>99</v>
      </c>
      <c r="B195" s="135" t="s">
        <v>253</v>
      </c>
      <c r="C195" s="135">
        <f t="shared" si="26"/>
        <v>1</v>
      </c>
      <c r="D195" s="135">
        <v>1</v>
      </c>
      <c r="E195" s="134">
        <f t="shared" si="20"/>
        <v>1</v>
      </c>
      <c r="F195" s="135" t="s">
        <v>156</v>
      </c>
      <c r="G195" s="135"/>
      <c r="H195" s="135" t="s">
        <v>178</v>
      </c>
      <c r="I195" s="135">
        <v>328</v>
      </c>
      <c r="J195" s="135">
        <v>1.75</v>
      </c>
      <c r="K195" s="134">
        <f t="shared" si="21"/>
        <v>1.75</v>
      </c>
      <c r="L195" s="133" t="str">
        <f>VLOOKUP($A195,BOM!$B$8:$N$81,11,0)</f>
        <v>RAL 7004 (LIGHT GREY)</v>
      </c>
      <c r="M195" s="133" t="str">
        <f>VLOOKUP($A195,BOM!$B$8:$N$81,12,0)</f>
        <v>PEB</v>
      </c>
      <c r="N195" s="135" t="s">
        <v>356</v>
      </c>
      <c r="O195" s="135" t="s">
        <v>99</v>
      </c>
    </row>
    <row r="196" spans="1:15" ht="45">
      <c r="A196" s="135" t="s">
        <v>99</v>
      </c>
      <c r="B196" s="135" t="s">
        <v>254</v>
      </c>
      <c r="C196" s="135">
        <f t="shared" si="26"/>
        <v>1</v>
      </c>
      <c r="D196" s="135">
        <v>1</v>
      </c>
      <c r="E196" s="134">
        <f t="shared" ref="E196:E259" si="27">C196*D196</f>
        <v>1</v>
      </c>
      <c r="F196" s="135" t="s">
        <v>156</v>
      </c>
      <c r="G196" s="135"/>
      <c r="H196" s="135" t="s">
        <v>255</v>
      </c>
      <c r="I196" s="135">
        <v>989</v>
      </c>
      <c r="J196" s="135">
        <v>10.49</v>
      </c>
      <c r="K196" s="134">
        <f t="shared" ref="K196:K259" si="28">E196*J196</f>
        <v>10.49</v>
      </c>
      <c r="L196" s="133" t="str">
        <f>VLOOKUP($A196,BOM!$B$8:$N$81,11,0)</f>
        <v>RAL 7004 (LIGHT GREY)</v>
      </c>
      <c r="M196" s="133" t="str">
        <f>VLOOKUP($A196,BOM!$B$8:$N$81,12,0)</f>
        <v>PEB</v>
      </c>
      <c r="N196" s="135" t="s">
        <v>356</v>
      </c>
      <c r="O196" s="135" t="s">
        <v>99</v>
      </c>
    </row>
    <row r="197" spans="1:15" ht="45">
      <c r="A197" s="135" t="s">
        <v>99</v>
      </c>
      <c r="B197" s="135" t="s">
        <v>256</v>
      </c>
      <c r="C197" s="135">
        <f t="shared" si="26"/>
        <v>1</v>
      </c>
      <c r="D197" s="135">
        <v>1</v>
      </c>
      <c r="E197" s="134">
        <f t="shared" si="27"/>
        <v>1</v>
      </c>
      <c r="F197" s="135" t="s">
        <v>181</v>
      </c>
      <c r="G197" s="135"/>
      <c r="H197" s="135" t="s">
        <v>137</v>
      </c>
      <c r="I197" s="135">
        <v>4505</v>
      </c>
      <c r="J197" s="135">
        <v>179.66</v>
      </c>
      <c r="K197" s="134">
        <f t="shared" si="28"/>
        <v>179.66</v>
      </c>
      <c r="L197" s="133" t="str">
        <f>VLOOKUP($A197,BOM!$B$8:$N$81,11,0)</f>
        <v>RAL 7004 (LIGHT GREY)</v>
      </c>
      <c r="M197" s="133" t="str">
        <f>VLOOKUP($A197,BOM!$B$8:$N$81,12,0)</f>
        <v>PEB</v>
      </c>
      <c r="N197" s="135" t="s">
        <v>359</v>
      </c>
      <c r="O197" s="135" t="s">
        <v>99</v>
      </c>
    </row>
    <row r="198" spans="1:15" ht="45">
      <c r="A198" s="135" t="s">
        <v>99</v>
      </c>
      <c r="B198" s="135" t="s">
        <v>183</v>
      </c>
      <c r="C198" s="135">
        <f t="shared" si="26"/>
        <v>1</v>
      </c>
      <c r="D198" s="135">
        <v>3</v>
      </c>
      <c r="E198" s="134">
        <f t="shared" si="27"/>
        <v>3</v>
      </c>
      <c r="F198" s="135" t="s">
        <v>156</v>
      </c>
      <c r="G198" s="135"/>
      <c r="H198" s="135" t="s">
        <v>184</v>
      </c>
      <c r="I198" s="135">
        <v>328</v>
      </c>
      <c r="J198" s="135">
        <v>1.3</v>
      </c>
      <c r="K198" s="134">
        <f t="shared" si="28"/>
        <v>3.9000000000000004</v>
      </c>
      <c r="L198" s="133" t="str">
        <f>VLOOKUP($A198,BOM!$B$8:$N$81,11,0)</f>
        <v>RAL 7004 (LIGHT GREY)</v>
      </c>
      <c r="M198" s="133" t="str">
        <f>VLOOKUP($A198,BOM!$B$8:$N$81,12,0)</f>
        <v>PEB</v>
      </c>
      <c r="N198" s="135" t="s">
        <v>356</v>
      </c>
      <c r="O198" s="135" t="s">
        <v>99</v>
      </c>
    </row>
    <row r="199" spans="1:15" ht="45">
      <c r="A199" s="135" t="s">
        <v>99</v>
      </c>
      <c r="B199" s="135" t="s">
        <v>257</v>
      </c>
      <c r="C199" s="135">
        <f t="shared" si="26"/>
        <v>1</v>
      </c>
      <c r="D199" s="135">
        <v>5</v>
      </c>
      <c r="E199" s="134">
        <f t="shared" si="27"/>
        <v>5</v>
      </c>
      <c r="F199" s="135" t="s">
        <v>156</v>
      </c>
      <c r="G199" s="135"/>
      <c r="H199" s="135" t="s">
        <v>258</v>
      </c>
      <c r="I199" s="135">
        <v>100</v>
      </c>
      <c r="J199" s="135">
        <v>0.16</v>
      </c>
      <c r="K199" s="134">
        <f t="shared" si="28"/>
        <v>0.8</v>
      </c>
      <c r="L199" s="133" t="str">
        <f>VLOOKUP($A199,BOM!$B$8:$N$81,11,0)</f>
        <v>RAL 7004 (LIGHT GREY)</v>
      </c>
      <c r="M199" s="133" t="str">
        <f>VLOOKUP($A199,BOM!$B$8:$N$81,12,0)</f>
        <v>PEB</v>
      </c>
      <c r="N199" s="135" t="s">
        <v>356</v>
      </c>
      <c r="O199" s="135" t="s">
        <v>99</v>
      </c>
    </row>
    <row r="200" spans="1:15" ht="45">
      <c r="A200" s="133" t="s">
        <v>100</v>
      </c>
      <c r="B200" s="133" t="s">
        <v>149</v>
      </c>
      <c r="C200" s="134">
        <v>1</v>
      </c>
      <c r="D200" s="134"/>
      <c r="E200" s="134">
        <f t="shared" si="27"/>
        <v>0</v>
      </c>
      <c r="F200" s="133" t="s">
        <v>149</v>
      </c>
      <c r="G200" s="133" t="s">
        <v>138</v>
      </c>
      <c r="H200" s="133" t="s">
        <v>149</v>
      </c>
      <c r="I200" s="133">
        <v>5036</v>
      </c>
      <c r="J200" s="134">
        <v>229.52</v>
      </c>
      <c r="K200" s="134">
        <f t="shared" si="28"/>
        <v>0</v>
      </c>
      <c r="L200" s="133" t="str">
        <f>VLOOKUP($A200,BOM!$B$8:$N$81,11,0)</f>
        <v>RAL 7004 (LIGHT GREY)</v>
      </c>
      <c r="M200" s="133" t="str">
        <f>VLOOKUP($A200,BOM!$B$8:$N$81,12,0)</f>
        <v>PEB</v>
      </c>
      <c r="N200" s="133" t="s">
        <v>357</v>
      </c>
      <c r="O200" s="133" t="s">
        <v>100</v>
      </c>
    </row>
    <row r="201" spans="1:15" ht="45">
      <c r="A201" s="135" t="s">
        <v>100</v>
      </c>
      <c r="B201" s="135" t="s">
        <v>249</v>
      </c>
      <c r="C201" s="135">
        <f t="shared" ref="C201:C207" si="29">C200</f>
        <v>1</v>
      </c>
      <c r="D201" s="135">
        <v>5</v>
      </c>
      <c r="E201" s="134">
        <f t="shared" si="27"/>
        <v>5</v>
      </c>
      <c r="F201" s="135" t="s">
        <v>156</v>
      </c>
      <c r="G201" s="135"/>
      <c r="H201" s="135" t="s">
        <v>250</v>
      </c>
      <c r="I201" s="135">
        <v>75</v>
      </c>
      <c r="J201" s="135">
        <v>0.92</v>
      </c>
      <c r="K201" s="134">
        <f t="shared" si="28"/>
        <v>4.6000000000000005</v>
      </c>
      <c r="L201" s="133" t="str">
        <f>VLOOKUP($A201,BOM!$B$8:$N$81,11,0)</f>
        <v>RAL 7004 (LIGHT GREY)</v>
      </c>
      <c r="M201" s="133" t="str">
        <f>VLOOKUP($A201,BOM!$B$8:$N$81,12,0)</f>
        <v>PEB</v>
      </c>
      <c r="N201" s="135" t="s">
        <v>356</v>
      </c>
      <c r="O201" s="135" t="s">
        <v>100</v>
      </c>
    </row>
    <row r="202" spans="1:15" ht="45">
      <c r="A202" s="135" t="s">
        <v>100</v>
      </c>
      <c r="B202" s="135" t="s">
        <v>260</v>
      </c>
      <c r="C202" s="135">
        <f t="shared" si="29"/>
        <v>1</v>
      </c>
      <c r="D202" s="135">
        <v>1</v>
      </c>
      <c r="E202" s="134">
        <f t="shared" si="27"/>
        <v>1</v>
      </c>
      <c r="F202" s="135" t="s">
        <v>156</v>
      </c>
      <c r="G202" s="135"/>
      <c r="H202" s="135" t="s">
        <v>261</v>
      </c>
      <c r="I202" s="135">
        <v>1338</v>
      </c>
      <c r="J202" s="135">
        <v>14.1</v>
      </c>
      <c r="K202" s="134">
        <f t="shared" si="28"/>
        <v>14.1</v>
      </c>
      <c r="L202" s="133" t="str">
        <f>VLOOKUP($A202,BOM!$B$8:$N$81,11,0)</f>
        <v>RAL 7004 (LIGHT GREY)</v>
      </c>
      <c r="M202" s="133" t="str">
        <f>VLOOKUP($A202,BOM!$B$8:$N$81,12,0)</f>
        <v>PEB</v>
      </c>
      <c r="N202" s="135" t="s">
        <v>356</v>
      </c>
      <c r="O202" s="135" t="s">
        <v>100</v>
      </c>
    </row>
    <row r="203" spans="1:15" ht="45">
      <c r="A203" s="135" t="s">
        <v>100</v>
      </c>
      <c r="B203" s="135" t="s">
        <v>252</v>
      </c>
      <c r="C203" s="135">
        <f t="shared" si="29"/>
        <v>1</v>
      </c>
      <c r="D203" s="135">
        <v>2</v>
      </c>
      <c r="E203" s="134">
        <f t="shared" si="27"/>
        <v>2</v>
      </c>
      <c r="F203" s="135" t="s">
        <v>156</v>
      </c>
      <c r="G203" s="135"/>
      <c r="H203" s="135" t="s">
        <v>178</v>
      </c>
      <c r="I203" s="135">
        <v>328</v>
      </c>
      <c r="J203" s="135">
        <v>1.75</v>
      </c>
      <c r="K203" s="134">
        <f t="shared" si="28"/>
        <v>3.5</v>
      </c>
      <c r="L203" s="133" t="str">
        <f>VLOOKUP($A203,BOM!$B$8:$N$81,11,0)</f>
        <v>RAL 7004 (LIGHT GREY)</v>
      </c>
      <c r="M203" s="133" t="str">
        <f>VLOOKUP($A203,BOM!$B$8:$N$81,12,0)</f>
        <v>PEB</v>
      </c>
      <c r="N203" s="135" t="s">
        <v>356</v>
      </c>
      <c r="O203" s="135" t="s">
        <v>100</v>
      </c>
    </row>
    <row r="204" spans="1:15" ht="45">
      <c r="A204" s="135" t="s">
        <v>100</v>
      </c>
      <c r="B204" s="135" t="s">
        <v>253</v>
      </c>
      <c r="C204" s="135">
        <f t="shared" si="29"/>
        <v>1</v>
      </c>
      <c r="D204" s="135">
        <v>1</v>
      </c>
      <c r="E204" s="134">
        <f t="shared" si="27"/>
        <v>1</v>
      </c>
      <c r="F204" s="135" t="s">
        <v>156</v>
      </c>
      <c r="G204" s="135"/>
      <c r="H204" s="135" t="s">
        <v>178</v>
      </c>
      <c r="I204" s="135">
        <v>328</v>
      </c>
      <c r="J204" s="135">
        <v>1.75</v>
      </c>
      <c r="K204" s="134">
        <f t="shared" si="28"/>
        <v>1.75</v>
      </c>
      <c r="L204" s="133" t="str">
        <f>VLOOKUP($A204,BOM!$B$8:$N$81,11,0)</f>
        <v>RAL 7004 (LIGHT GREY)</v>
      </c>
      <c r="M204" s="133" t="str">
        <f>VLOOKUP($A204,BOM!$B$8:$N$81,12,0)</f>
        <v>PEB</v>
      </c>
      <c r="N204" s="135" t="s">
        <v>356</v>
      </c>
      <c r="O204" s="135" t="s">
        <v>100</v>
      </c>
    </row>
    <row r="205" spans="1:15" ht="45">
      <c r="A205" s="135" t="s">
        <v>100</v>
      </c>
      <c r="B205" s="135" t="s">
        <v>262</v>
      </c>
      <c r="C205" s="135">
        <f t="shared" si="29"/>
        <v>1</v>
      </c>
      <c r="D205" s="135">
        <v>1</v>
      </c>
      <c r="E205" s="134">
        <f t="shared" si="27"/>
        <v>1</v>
      </c>
      <c r="F205" s="135" t="s">
        <v>181</v>
      </c>
      <c r="G205" s="135"/>
      <c r="H205" s="135" t="s">
        <v>137</v>
      </c>
      <c r="I205" s="135">
        <v>5036</v>
      </c>
      <c r="J205" s="135">
        <v>200.91</v>
      </c>
      <c r="K205" s="134">
        <f t="shared" si="28"/>
        <v>200.91</v>
      </c>
      <c r="L205" s="133" t="str">
        <f>VLOOKUP($A205,BOM!$B$8:$N$81,11,0)</f>
        <v>RAL 7004 (LIGHT GREY)</v>
      </c>
      <c r="M205" s="133" t="str">
        <f>VLOOKUP($A205,BOM!$B$8:$N$81,12,0)</f>
        <v>PEB</v>
      </c>
      <c r="N205" s="135" t="s">
        <v>359</v>
      </c>
      <c r="O205" s="135" t="s">
        <v>100</v>
      </c>
    </row>
    <row r="206" spans="1:15" ht="45">
      <c r="A206" s="135" t="s">
        <v>100</v>
      </c>
      <c r="B206" s="135" t="s">
        <v>183</v>
      </c>
      <c r="C206" s="135">
        <f t="shared" si="29"/>
        <v>1</v>
      </c>
      <c r="D206" s="135">
        <v>3</v>
      </c>
      <c r="E206" s="134">
        <f t="shared" si="27"/>
        <v>3</v>
      </c>
      <c r="F206" s="135" t="s">
        <v>156</v>
      </c>
      <c r="G206" s="135"/>
      <c r="H206" s="135" t="s">
        <v>184</v>
      </c>
      <c r="I206" s="135">
        <v>328</v>
      </c>
      <c r="J206" s="135">
        <v>1.3</v>
      </c>
      <c r="K206" s="134">
        <f t="shared" si="28"/>
        <v>3.9000000000000004</v>
      </c>
      <c r="L206" s="133" t="str">
        <f>VLOOKUP($A206,BOM!$B$8:$N$81,11,0)</f>
        <v>RAL 7004 (LIGHT GREY)</v>
      </c>
      <c r="M206" s="133" t="str">
        <f>VLOOKUP($A206,BOM!$B$8:$N$81,12,0)</f>
        <v>PEB</v>
      </c>
      <c r="N206" s="135" t="s">
        <v>356</v>
      </c>
      <c r="O206" s="135" t="s">
        <v>100</v>
      </c>
    </row>
    <row r="207" spans="1:15" ht="45">
      <c r="A207" s="135" t="s">
        <v>100</v>
      </c>
      <c r="B207" s="135" t="s">
        <v>257</v>
      </c>
      <c r="C207" s="135">
        <f t="shared" si="29"/>
        <v>1</v>
      </c>
      <c r="D207" s="135">
        <v>5</v>
      </c>
      <c r="E207" s="134">
        <f t="shared" si="27"/>
        <v>5</v>
      </c>
      <c r="F207" s="135" t="s">
        <v>156</v>
      </c>
      <c r="G207" s="135"/>
      <c r="H207" s="135" t="s">
        <v>258</v>
      </c>
      <c r="I207" s="135">
        <v>100</v>
      </c>
      <c r="J207" s="135">
        <v>0.16</v>
      </c>
      <c r="K207" s="134">
        <f t="shared" si="28"/>
        <v>0.8</v>
      </c>
      <c r="L207" s="133" t="str">
        <f>VLOOKUP($A207,BOM!$B$8:$N$81,11,0)</f>
        <v>RAL 7004 (LIGHT GREY)</v>
      </c>
      <c r="M207" s="133" t="str">
        <f>VLOOKUP($A207,BOM!$B$8:$N$81,12,0)</f>
        <v>PEB</v>
      </c>
      <c r="N207" s="135" t="s">
        <v>356</v>
      </c>
      <c r="O207" s="135" t="s">
        <v>100</v>
      </c>
    </row>
    <row r="208" spans="1:15" ht="45">
      <c r="A208" s="133" t="s">
        <v>101</v>
      </c>
      <c r="B208" s="133" t="s">
        <v>149</v>
      </c>
      <c r="C208" s="134">
        <v>1</v>
      </c>
      <c r="D208" s="134"/>
      <c r="E208" s="134">
        <f t="shared" si="27"/>
        <v>0</v>
      </c>
      <c r="F208" s="133" t="s">
        <v>149</v>
      </c>
      <c r="G208" s="133" t="s">
        <v>138</v>
      </c>
      <c r="H208" s="133" t="s">
        <v>149</v>
      </c>
      <c r="I208" s="133">
        <v>2014</v>
      </c>
      <c r="J208" s="134">
        <v>70.680000000000007</v>
      </c>
      <c r="K208" s="134">
        <f t="shared" si="28"/>
        <v>0</v>
      </c>
      <c r="L208" s="133" t="str">
        <f>VLOOKUP($A208,BOM!$B$8:$N$81,11,0)</f>
        <v>RAL 7004 (LIGHT GREY)</v>
      </c>
      <c r="M208" s="133" t="str">
        <f>VLOOKUP($A208,BOM!$B$8:$N$81,12,0)</f>
        <v>PEB</v>
      </c>
      <c r="N208" s="133" t="s">
        <v>357</v>
      </c>
      <c r="O208" s="133" t="s">
        <v>101</v>
      </c>
    </row>
    <row r="209" spans="1:15" ht="45">
      <c r="A209" s="135" t="s">
        <v>101</v>
      </c>
      <c r="B209" s="135" t="s">
        <v>249</v>
      </c>
      <c r="C209" s="135">
        <f t="shared" ref="C209:C216" si="30">C208</f>
        <v>1</v>
      </c>
      <c r="D209" s="135">
        <v>3</v>
      </c>
      <c r="E209" s="134">
        <f t="shared" si="27"/>
        <v>3</v>
      </c>
      <c r="F209" s="135" t="s">
        <v>156</v>
      </c>
      <c r="G209" s="135"/>
      <c r="H209" s="135" t="s">
        <v>250</v>
      </c>
      <c r="I209" s="135">
        <v>75</v>
      </c>
      <c r="J209" s="135">
        <v>0.92</v>
      </c>
      <c r="K209" s="134">
        <f t="shared" si="28"/>
        <v>2.7600000000000002</v>
      </c>
      <c r="L209" s="133" t="str">
        <f>VLOOKUP($A209,BOM!$B$8:$N$81,11,0)</f>
        <v>RAL 7004 (LIGHT GREY)</v>
      </c>
      <c r="M209" s="133" t="str">
        <f>VLOOKUP($A209,BOM!$B$8:$N$81,12,0)</f>
        <v>PEB</v>
      </c>
      <c r="N209" s="135" t="s">
        <v>356</v>
      </c>
      <c r="O209" s="135" t="s">
        <v>101</v>
      </c>
    </row>
    <row r="210" spans="1:15" ht="45">
      <c r="A210" s="135" t="s">
        <v>101</v>
      </c>
      <c r="B210" s="135" t="s">
        <v>263</v>
      </c>
      <c r="C210" s="135">
        <f t="shared" si="30"/>
        <v>1</v>
      </c>
      <c r="D210" s="135">
        <v>1</v>
      </c>
      <c r="E210" s="134">
        <f t="shared" si="27"/>
        <v>1</v>
      </c>
      <c r="F210" s="135" t="s">
        <v>156</v>
      </c>
      <c r="G210" s="135"/>
      <c r="H210" s="135" t="s">
        <v>264</v>
      </c>
      <c r="I210" s="135">
        <v>300</v>
      </c>
      <c r="J210" s="135">
        <v>4.71</v>
      </c>
      <c r="K210" s="134">
        <f t="shared" si="28"/>
        <v>4.71</v>
      </c>
      <c r="L210" s="133" t="str">
        <f>VLOOKUP($A210,BOM!$B$8:$N$81,11,0)</f>
        <v>RAL 7004 (LIGHT GREY)</v>
      </c>
      <c r="M210" s="133" t="str">
        <f>VLOOKUP($A210,BOM!$B$8:$N$81,12,0)</f>
        <v>PEB</v>
      </c>
      <c r="N210" s="135" t="s">
        <v>356</v>
      </c>
      <c r="O210" s="135" t="s">
        <v>101</v>
      </c>
    </row>
    <row r="211" spans="1:15" ht="45">
      <c r="A211" s="135" t="s">
        <v>101</v>
      </c>
      <c r="B211" s="135" t="s">
        <v>265</v>
      </c>
      <c r="C211" s="135">
        <f t="shared" si="30"/>
        <v>1</v>
      </c>
      <c r="D211" s="135">
        <v>1</v>
      </c>
      <c r="E211" s="134">
        <f t="shared" si="27"/>
        <v>1</v>
      </c>
      <c r="F211" s="135" t="s">
        <v>156</v>
      </c>
      <c r="G211" s="135"/>
      <c r="H211" s="135" t="s">
        <v>266</v>
      </c>
      <c r="I211" s="135">
        <v>130</v>
      </c>
      <c r="J211" s="135">
        <v>0.89</v>
      </c>
      <c r="K211" s="134">
        <f t="shared" si="28"/>
        <v>0.89</v>
      </c>
      <c r="L211" s="133" t="str">
        <f>VLOOKUP($A211,BOM!$B$8:$N$81,11,0)</f>
        <v>RAL 7004 (LIGHT GREY)</v>
      </c>
      <c r="M211" s="133" t="str">
        <f>VLOOKUP($A211,BOM!$B$8:$N$81,12,0)</f>
        <v>PEB</v>
      </c>
      <c r="N211" s="135" t="s">
        <v>356</v>
      </c>
      <c r="O211" s="135" t="s">
        <v>101</v>
      </c>
    </row>
    <row r="212" spans="1:15" ht="45">
      <c r="A212" s="135" t="s">
        <v>101</v>
      </c>
      <c r="B212" s="135" t="s">
        <v>267</v>
      </c>
      <c r="C212" s="135">
        <f t="shared" si="30"/>
        <v>1</v>
      </c>
      <c r="D212" s="135">
        <v>1</v>
      </c>
      <c r="E212" s="134">
        <f t="shared" si="27"/>
        <v>1</v>
      </c>
      <c r="F212" s="135" t="s">
        <v>181</v>
      </c>
      <c r="G212" s="135"/>
      <c r="H212" s="135" t="s">
        <v>141</v>
      </c>
      <c r="I212" s="135">
        <v>2000</v>
      </c>
      <c r="J212" s="135">
        <v>61.16</v>
      </c>
      <c r="K212" s="134">
        <f t="shared" si="28"/>
        <v>61.16</v>
      </c>
      <c r="L212" s="133" t="str">
        <f>VLOOKUP($A212,BOM!$B$8:$N$81,11,0)</f>
        <v>RAL 7004 (LIGHT GREY)</v>
      </c>
      <c r="M212" s="133" t="str">
        <f>VLOOKUP($A212,BOM!$B$8:$N$81,12,0)</f>
        <v>PEB</v>
      </c>
      <c r="N212" s="135" t="s">
        <v>359</v>
      </c>
      <c r="O212" s="135" t="s">
        <v>101</v>
      </c>
    </row>
    <row r="213" spans="1:15" ht="45">
      <c r="A213" s="135" t="s">
        <v>101</v>
      </c>
      <c r="B213" s="135" t="s">
        <v>268</v>
      </c>
      <c r="C213" s="135">
        <f t="shared" si="30"/>
        <v>1</v>
      </c>
      <c r="D213" s="135">
        <v>1</v>
      </c>
      <c r="E213" s="134">
        <f t="shared" si="27"/>
        <v>1</v>
      </c>
      <c r="F213" s="135" t="s">
        <v>156</v>
      </c>
      <c r="G213" s="135"/>
      <c r="H213" s="135" t="s">
        <v>269</v>
      </c>
      <c r="I213" s="135">
        <v>129</v>
      </c>
      <c r="J213" s="135">
        <v>0.44</v>
      </c>
      <c r="K213" s="134">
        <f t="shared" si="28"/>
        <v>0.44</v>
      </c>
      <c r="L213" s="133" t="str">
        <f>VLOOKUP($A213,BOM!$B$8:$N$81,11,0)</f>
        <v>RAL 7004 (LIGHT GREY)</v>
      </c>
      <c r="M213" s="133" t="str">
        <f>VLOOKUP($A213,BOM!$B$8:$N$81,12,0)</f>
        <v>PEB</v>
      </c>
      <c r="N213" s="135" t="s">
        <v>356</v>
      </c>
      <c r="O213" s="135" t="s">
        <v>101</v>
      </c>
    </row>
    <row r="214" spans="1:15" ht="45">
      <c r="A214" s="135" t="s">
        <v>101</v>
      </c>
      <c r="B214" s="135" t="s">
        <v>270</v>
      </c>
      <c r="C214" s="135">
        <f t="shared" si="30"/>
        <v>1</v>
      </c>
      <c r="D214" s="135">
        <v>1</v>
      </c>
      <c r="E214" s="134">
        <f t="shared" si="27"/>
        <v>1</v>
      </c>
      <c r="F214" s="135" t="s">
        <v>156</v>
      </c>
      <c r="G214" s="135"/>
      <c r="H214" s="135" t="s">
        <v>271</v>
      </c>
      <c r="I214" s="135">
        <v>75</v>
      </c>
      <c r="J214" s="135">
        <v>0.13</v>
      </c>
      <c r="K214" s="134">
        <f t="shared" si="28"/>
        <v>0.13</v>
      </c>
      <c r="L214" s="133" t="str">
        <f>VLOOKUP($A214,BOM!$B$8:$N$81,11,0)</f>
        <v>RAL 7004 (LIGHT GREY)</v>
      </c>
      <c r="M214" s="133" t="str">
        <f>VLOOKUP($A214,BOM!$B$8:$N$81,12,0)</f>
        <v>PEB</v>
      </c>
      <c r="N214" s="135" t="s">
        <v>356</v>
      </c>
      <c r="O214" s="135" t="s">
        <v>101</v>
      </c>
    </row>
    <row r="215" spans="1:15" ht="45">
      <c r="A215" s="135" t="s">
        <v>101</v>
      </c>
      <c r="B215" s="135" t="s">
        <v>272</v>
      </c>
      <c r="C215" s="135">
        <f t="shared" si="30"/>
        <v>1</v>
      </c>
      <c r="D215" s="135">
        <v>1</v>
      </c>
      <c r="E215" s="134">
        <f t="shared" si="27"/>
        <v>1</v>
      </c>
      <c r="F215" s="135" t="s">
        <v>156</v>
      </c>
      <c r="G215" s="135"/>
      <c r="H215" s="135" t="s">
        <v>273</v>
      </c>
      <c r="I215" s="135">
        <v>74</v>
      </c>
      <c r="J215" s="135">
        <v>0.13</v>
      </c>
      <c r="K215" s="134">
        <f t="shared" si="28"/>
        <v>0.13</v>
      </c>
      <c r="L215" s="133" t="str">
        <f>VLOOKUP($A215,BOM!$B$8:$N$81,11,0)</f>
        <v>RAL 7004 (LIGHT GREY)</v>
      </c>
      <c r="M215" s="133" t="str">
        <f>VLOOKUP($A215,BOM!$B$8:$N$81,12,0)</f>
        <v>PEB</v>
      </c>
      <c r="N215" s="135" t="s">
        <v>356</v>
      </c>
      <c r="O215" s="135" t="s">
        <v>101</v>
      </c>
    </row>
    <row r="216" spans="1:15" ht="45">
      <c r="A216" s="135" t="s">
        <v>101</v>
      </c>
      <c r="B216" s="135" t="s">
        <v>257</v>
      </c>
      <c r="C216" s="135">
        <f t="shared" si="30"/>
        <v>1</v>
      </c>
      <c r="D216" s="135">
        <v>3</v>
      </c>
      <c r="E216" s="134">
        <f t="shared" si="27"/>
        <v>3</v>
      </c>
      <c r="F216" s="135" t="s">
        <v>156</v>
      </c>
      <c r="G216" s="135"/>
      <c r="H216" s="135" t="s">
        <v>258</v>
      </c>
      <c r="I216" s="135">
        <v>100</v>
      </c>
      <c r="J216" s="135">
        <v>0.16</v>
      </c>
      <c r="K216" s="134">
        <f t="shared" si="28"/>
        <v>0.48</v>
      </c>
      <c r="L216" s="133" t="str">
        <f>VLOOKUP($A216,BOM!$B$8:$N$81,11,0)</f>
        <v>RAL 7004 (LIGHT GREY)</v>
      </c>
      <c r="M216" s="133" t="str">
        <f>VLOOKUP($A216,BOM!$B$8:$N$81,12,0)</f>
        <v>PEB</v>
      </c>
      <c r="N216" s="135" t="s">
        <v>356</v>
      </c>
      <c r="O216" s="135" t="s">
        <v>101</v>
      </c>
    </row>
    <row r="217" spans="1:15" ht="45">
      <c r="A217" s="133" t="s">
        <v>102</v>
      </c>
      <c r="B217" s="133" t="s">
        <v>149</v>
      </c>
      <c r="C217" s="134">
        <v>1</v>
      </c>
      <c r="D217" s="134"/>
      <c r="E217" s="134">
        <f t="shared" si="27"/>
        <v>0</v>
      </c>
      <c r="F217" s="133" t="s">
        <v>149</v>
      </c>
      <c r="G217" s="133" t="s">
        <v>138</v>
      </c>
      <c r="H217" s="133" t="s">
        <v>149</v>
      </c>
      <c r="I217" s="133">
        <v>2014</v>
      </c>
      <c r="J217" s="134">
        <v>70.680000000000007</v>
      </c>
      <c r="K217" s="134">
        <f t="shared" si="28"/>
        <v>0</v>
      </c>
      <c r="L217" s="133" t="str">
        <f>VLOOKUP($A217,BOM!$B$8:$N$81,11,0)</f>
        <v>RAL 7004 (LIGHT GREY)</v>
      </c>
      <c r="M217" s="133" t="str">
        <f>VLOOKUP($A217,BOM!$B$8:$N$81,12,0)</f>
        <v>PEB</v>
      </c>
      <c r="N217" s="133" t="s">
        <v>357</v>
      </c>
      <c r="O217" s="133" t="s">
        <v>102</v>
      </c>
    </row>
    <row r="218" spans="1:15" ht="45">
      <c r="A218" s="135" t="s">
        <v>102</v>
      </c>
      <c r="B218" s="135" t="s">
        <v>249</v>
      </c>
      <c r="C218" s="135">
        <f t="shared" ref="C218:C225" si="31">C217</f>
        <v>1</v>
      </c>
      <c r="D218" s="135">
        <v>3</v>
      </c>
      <c r="E218" s="134">
        <f t="shared" si="27"/>
        <v>3</v>
      </c>
      <c r="F218" s="135" t="s">
        <v>156</v>
      </c>
      <c r="G218" s="135"/>
      <c r="H218" s="135" t="s">
        <v>250</v>
      </c>
      <c r="I218" s="135">
        <v>75</v>
      </c>
      <c r="J218" s="135">
        <v>0.92</v>
      </c>
      <c r="K218" s="134">
        <f t="shared" si="28"/>
        <v>2.7600000000000002</v>
      </c>
      <c r="L218" s="133" t="str">
        <f>VLOOKUP($A218,BOM!$B$8:$N$81,11,0)</f>
        <v>RAL 7004 (LIGHT GREY)</v>
      </c>
      <c r="M218" s="133" t="str">
        <f>VLOOKUP($A218,BOM!$B$8:$N$81,12,0)</f>
        <v>PEB</v>
      </c>
      <c r="N218" s="135" t="s">
        <v>356</v>
      </c>
      <c r="O218" s="135" t="s">
        <v>102</v>
      </c>
    </row>
    <row r="219" spans="1:15" ht="45">
      <c r="A219" s="135" t="s">
        <v>102</v>
      </c>
      <c r="B219" s="135" t="s">
        <v>263</v>
      </c>
      <c r="C219" s="135">
        <f t="shared" si="31"/>
        <v>1</v>
      </c>
      <c r="D219" s="135">
        <v>1</v>
      </c>
      <c r="E219" s="134">
        <f t="shared" si="27"/>
        <v>1</v>
      </c>
      <c r="F219" s="135" t="s">
        <v>156</v>
      </c>
      <c r="G219" s="135"/>
      <c r="H219" s="135" t="s">
        <v>264</v>
      </c>
      <c r="I219" s="135">
        <v>300</v>
      </c>
      <c r="J219" s="135">
        <v>4.71</v>
      </c>
      <c r="K219" s="134">
        <f t="shared" si="28"/>
        <v>4.71</v>
      </c>
      <c r="L219" s="133" t="str">
        <f>VLOOKUP($A219,BOM!$B$8:$N$81,11,0)</f>
        <v>RAL 7004 (LIGHT GREY)</v>
      </c>
      <c r="M219" s="133" t="str">
        <f>VLOOKUP($A219,BOM!$B$8:$N$81,12,0)</f>
        <v>PEB</v>
      </c>
      <c r="N219" s="135" t="s">
        <v>356</v>
      </c>
      <c r="O219" s="135" t="s">
        <v>102</v>
      </c>
    </row>
    <row r="220" spans="1:15" ht="45">
      <c r="A220" s="135" t="s">
        <v>102</v>
      </c>
      <c r="B220" s="135" t="s">
        <v>274</v>
      </c>
      <c r="C220" s="135">
        <f t="shared" si="31"/>
        <v>1</v>
      </c>
      <c r="D220" s="135">
        <v>1</v>
      </c>
      <c r="E220" s="134">
        <f t="shared" si="27"/>
        <v>1</v>
      </c>
      <c r="F220" s="135" t="s">
        <v>156</v>
      </c>
      <c r="G220" s="135"/>
      <c r="H220" s="135" t="s">
        <v>275</v>
      </c>
      <c r="I220" s="135">
        <v>130</v>
      </c>
      <c r="J220" s="135">
        <v>0.89</v>
      </c>
      <c r="K220" s="134">
        <f t="shared" si="28"/>
        <v>0.89</v>
      </c>
      <c r="L220" s="133" t="str">
        <f>VLOOKUP($A220,BOM!$B$8:$N$81,11,0)</f>
        <v>RAL 7004 (LIGHT GREY)</v>
      </c>
      <c r="M220" s="133" t="str">
        <f>VLOOKUP($A220,BOM!$B$8:$N$81,12,0)</f>
        <v>PEB</v>
      </c>
      <c r="N220" s="135" t="s">
        <v>356</v>
      </c>
      <c r="O220" s="135" t="s">
        <v>102</v>
      </c>
    </row>
    <row r="221" spans="1:15" ht="45">
      <c r="A221" s="135" t="s">
        <v>102</v>
      </c>
      <c r="B221" s="135" t="s">
        <v>267</v>
      </c>
      <c r="C221" s="135">
        <f t="shared" si="31"/>
        <v>1</v>
      </c>
      <c r="D221" s="135">
        <v>1</v>
      </c>
      <c r="E221" s="134">
        <f t="shared" si="27"/>
        <v>1</v>
      </c>
      <c r="F221" s="135" t="s">
        <v>181</v>
      </c>
      <c r="G221" s="135"/>
      <c r="H221" s="135" t="s">
        <v>141</v>
      </c>
      <c r="I221" s="135">
        <v>2000</v>
      </c>
      <c r="J221" s="135">
        <v>61.16</v>
      </c>
      <c r="K221" s="134">
        <f t="shared" si="28"/>
        <v>61.16</v>
      </c>
      <c r="L221" s="133" t="str">
        <f>VLOOKUP($A221,BOM!$B$8:$N$81,11,0)</f>
        <v>RAL 7004 (LIGHT GREY)</v>
      </c>
      <c r="M221" s="133" t="str">
        <f>VLOOKUP($A221,BOM!$B$8:$N$81,12,0)</f>
        <v>PEB</v>
      </c>
      <c r="N221" s="135" t="s">
        <v>359</v>
      </c>
      <c r="O221" s="135" t="s">
        <v>102</v>
      </c>
    </row>
    <row r="222" spans="1:15" ht="45">
      <c r="A222" s="135" t="s">
        <v>102</v>
      </c>
      <c r="B222" s="135" t="s">
        <v>268</v>
      </c>
      <c r="C222" s="135">
        <f t="shared" si="31"/>
        <v>1</v>
      </c>
      <c r="D222" s="135">
        <v>1</v>
      </c>
      <c r="E222" s="134">
        <f t="shared" si="27"/>
        <v>1</v>
      </c>
      <c r="F222" s="135" t="s">
        <v>156</v>
      </c>
      <c r="G222" s="135"/>
      <c r="H222" s="135" t="s">
        <v>269</v>
      </c>
      <c r="I222" s="135">
        <v>129</v>
      </c>
      <c r="J222" s="135">
        <v>0.44</v>
      </c>
      <c r="K222" s="134">
        <f t="shared" si="28"/>
        <v>0.44</v>
      </c>
      <c r="L222" s="133" t="str">
        <f>VLOOKUP($A222,BOM!$B$8:$N$81,11,0)</f>
        <v>RAL 7004 (LIGHT GREY)</v>
      </c>
      <c r="M222" s="133" t="str">
        <f>VLOOKUP($A222,BOM!$B$8:$N$81,12,0)</f>
        <v>PEB</v>
      </c>
      <c r="N222" s="135" t="s">
        <v>356</v>
      </c>
      <c r="O222" s="135" t="s">
        <v>102</v>
      </c>
    </row>
    <row r="223" spans="1:15" ht="45">
      <c r="A223" s="135" t="s">
        <v>102</v>
      </c>
      <c r="B223" s="135" t="s">
        <v>270</v>
      </c>
      <c r="C223" s="135">
        <f t="shared" si="31"/>
        <v>1</v>
      </c>
      <c r="D223" s="135">
        <v>1</v>
      </c>
      <c r="E223" s="134">
        <f t="shared" si="27"/>
        <v>1</v>
      </c>
      <c r="F223" s="135" t="s">
        <v>156</v>
      </c>
      <c r="G223" s="135"/>
      <c r="H223" s="135" t="s">
        <v>271</v>
      </c>
      <c r="I223" s="135">
        <v>75</v>
      </c>
      <c r="J223" s="135">
        <v>0.13</v>
      </c>
      <c r="K223" s="134">
        <f t="shared" si="28"/>
        <v>0.13</v>
      </c>
      <c r="L223" s="133" t="str">
        <f>VLOOKUP($A223,BOM!$B$8:$N$81,11,0)</f>
        <v>RAL 7004 (LIGHT GREY)</v>
      </c>
      <c r="M223" s="133" t="str">
        <f>VLOOKUP($A223,BOM!$B$8:$N$81,12,0)</f>
        <v>PEB</v>
      </c>
      <c r="N223" s="135" t="s">
        <v>356</v>
      </c>
      <c r="O223" s="135" t="s">
        <v>102</v>
      </c>
    </row>
    <row r="224" spans="1:15" ht="45">
      <c r="A224" s="135" t="s">
        <v>102</v>
      </c>
      <c r="B224" s="135" t="s">
        <v>272</v>
      </c>
      <c r="C224" s="135">
        <f t="shared" si="31"/>
        <v>1</v>
      </c>
      <c r="D224" s="135">
        <v>1</v>
      </c>
      <c r="E224" s="134">
        <f t="shared" si="27"/>
        <v>1</v>
      </c>
      <c r="F224" s="135" t="s">
        <v>156</v>
      </c>
      <c r="G224" s="135"/>
      <c r="H224" s="135" t="s">
        <v>273</v>
      </c>
      <c r="I224" s="135">
        <v>74</v>
      </c>
      <c r="J224" s="135">
        <v>0.13</v>
      </c>
      <c r="K224" s="134">
        <f t="shared" si="28"/>
        <v>0.13</v>
      </c>
      <c r="L224" s="133" t="str">
        <f>VLOOKUP($A224,BOM!$B$8:$N$81,11,0)</f>
        <v>RAL 7004 (LIGHT GREY)</v>
      </c>
      <c r="M224" s="133" t="str">
        <f>VLOOKUP($A224,BOM!$B$8:$N$81,12,0)</f>
        <v>PEB</v>
      </c>
      <c r="N224" s="135" t="s">
        <v>356</v>
      </c>
      <c r="O224" s="135" t="s">
        <v>102</v>
      </c>
    </row>
    <row r="225" spans="1:15" ht="45">
      <c r="A225" s="135" t="s">
        <v>102</v>
      </c>
      <c r="B225" s="135" t="s">
        <v>257</v>
      </c>
      <c r="C225" s="135">
        <f t="shared" si="31"/>
        <v>1</v>
      </c>
      <c r="D225" s="135">
        <v>3</v>
      </c>
      <c r="E225" s="134">
        <f t="shared" si="27"/>
        <v>3</v>
      </c>
      <c r="F225" s="135" t="s">
        <v>156</v>
      </c>
      <c r="G225" s="135"/>
      <c r="H225" s="135" t="s">
        <v>258</v>
      </c>
      <c r="I225" s="135">
        <v>100</v>
      </c>
      <c r="J225" s="135">
        <v>0.16</v>
      </c>
      <c r="K225" s="134">
        <f t="shared" si="28"/>
        <v>0.48</v>
      </c>
      <c r="L225" s="133" t="str">
        <f>VLOOKUP($A225,BOM!$B$8:$N$81,11,0)</f>
        <v>RAL 7004 (LIGHT GREY)</v>
      </c>
      <c r="M225" s="133" t="str">
        <f>VLOOKUP($A225,BOM!$B$8:$N$81,12,0)</f>
        <v>PEB</v>
      </c>
      <c r="N225" s="135" t="s">
        <v>356</v>
      </c>
      <c r="O225" s="135" t="s">
        <v>102</v>
      </c>
    </row>
    <row r="226" spans="1:15" ht="45">
      <c r="A226" s="133" t="s">
        <v>103</v>
      </c>
      <c r="B226" s="133" t="s">
        <v>149</v>
      </c>
      <c r="C226" s="134">
        <v>1</v>
      </c>
      <c r="D226" s="134"/>
      <c r="E226" s="134">
        <f t="shared" si="27"/>
        <v>0</v>
      </c>
      <c r="F226" s="133" t="s">
        <v>149</v>
      </c>
      <c r="G226" s="133" t="s">
        <v>138</v>
      </c>
      <c r="H226" s="133" t="s">
        <v>149</v>
      </c>
      <c r="I226" s="133">
        <v>4505</v>
      </c>
      <c r="J226" s="134">
        <v>205.05</v>
      </c>
      <c r="K226" s="134">
        <f t="shared" si="28"/>
        <v>0</v>
      </c>
      <c r="L226" s="133" t="str">
        <f>VLOOKUP($A226,BOM!$B$8:$N$81,11,0)</f>
        <v>RAL 7004 (LIGHT GREY)</v>
      </c>
      <c r="M226" s="133" t="str">
        <f>VLOOKUP($A226,BOM!$B$8:$N$81,12,0)</f>
        <v>PEB</v>
      </c>
      <c r="N226" s="133" t="s">
        <v>357</v>
      </c>
      <c r="O226" s="133" t="s">
        <v>103</v>
      </c>
    </row>
    <row r="227" spans="1:15" ht="45">
      <c r="A227" s="135" t="s">
        <v>103</v>
      </c>
      <c r="B227" s="135" t="s">
        <v>249</v>
      </c>
      <c r="C227" s="135">
        <f t="shared" ref="C227:C234" si="32">C226</f>
        <v>1</v>
      </c>
      <c r="D227" s="135">
        <v>5</v>
      </c>
      <c r="E227" s="134">
        <f t="shared" si="27"/>
        <v>5</v>
      </c>
      <c r="F227" s="135" t="s">
        <v>156</v>
      </c>
      <c r="G227" s="135"/>
      <c r="H227" s="135" t="s">
        <v>250</v>
      </c>
      <c r="I227" s="135">
        <v>75</v>
      </c>
      <c r="J227" s="135">
        <v>0.92</v>
      </c>
      <c r="K227" s="134">
        <f t="shared" si="28"/>
        <v>4.6000000000000005</v>
      </c>
      <c r="L227" s="133" t="str">
        <f>VLOOKUP($A227,BOM!$B$8:$N$81,11,0)</f>
        <v>RAL 7004 (LIGHT GREY)</v>
      </c>
      <c r="M227" s="133" t="str">
        <f>VLOOKUP($A227,BOM!$B$8:$N$81,12,0)</f>
        <v>PEB</v>
      </c>
      <c r="N227" s="135" t="s">
        <v>356</v>
      </c>
      <c r="O227" s="135" t="s">
        <v>103</v>
      </c>
    </row>
    <row r="228" spans="1:15" ht="45">
      <c r="A228" s="135" t="s">
        <v>103</v>
      </c>
      <c r="B228" s="135" t="s">
        <v>251</v>
      </c>
      <c r="C228" s="135">
        <f t="shared" si="32"/>
        <v>1</v>
      </c>
      <c r="D228" s="135">
        <v>1</v>
      </c>
      <c r="E228" s="134">
        <f t="shared" si="27"/>
        <v>1</v>
      </c>
      <c r="F228" s="135" t="s">
        <v>156</v>
      </c>
      <c r="G228" s="135"/>
      <c r="H228" s="135" t="s">
        <v>178</v>
      </c>
      <c r="I228" s="135">
        <v>328</v>
      </c>
      <c r="J228" s="135">
        <v>2.13</v>
      </c>
      <c r="K228" s="134">
        <f t="shared" si="28"/>
        <v>2.13</v>
      </c>
      <c r="L228" s="133" t="str">
        <f>VLOOKUP($A228,BOM!$B$8:$N$81,11,0)</f>
        <v>RAL 7004 (LIGHT GREY)</v>
      </c>
      <c r="M228" s="133" t="str">
        <f>VLOOKUP($A228,BOM!$B$8:$N$81,12,0)</f>
        <v>PEB</v>
      </c>
      <c r="N228" s="135" t="s">
        <v>356</v>
      </c>
      <c r="O228" s="135" t="s">
        <v>103</v>
      </c>
    </row>
    <row r="229" spans="1:15" ht="45">
      <c r="A229" s="135" t="s">
        <v>103</v>
      </c>
      <c r="B229" s="135" t="s">
        <v>252</v>
      </c>
      <c r="C229" s="135">
        <f t="shared" si="32"/>
        <v>1</v>
      </c>
      <c r="D229" s="135">
        <v>1</v>
      </c>
      <c r="E229" s="134">
        <f t="shared" si="27"/>
        <v>1</v>
      </c>
      <c r="F229" s="135" t="s">
        <v>156</v>
      </c>
      <c r="G229" s="135"/>
      <c r="H229" s="135" t="s">
        <v>178</v>
      </c>
      <c r="I229" s="135">
        <v>328</v>
      </c>
      <c r="J229" s="135">
        <v>1.75</v>
      </c>
      <c r="K229" s="134">
        <f t="shared" si="28"/>
        <v>1.75</v>
      </c>
      <c r="L229" s="133" t="str">
        <f>VLOOKUP($A229,BOM!$B$8:$N$81,11,0)</f>
        <v>RAL 7004 (LIGHT GREY)</v>
      </c>
      <c r="M229" s="133" t="str">
        <f>VLOOKUP($A229,BOM!$B$8:$N$81,12,0)</f>
        <v>PEB</v>
      </c>
      <c r="N229" s="135" t="s">
        <v>356</v>
      </c>
      <c r="O229" s="135" t="s">
        <v>103</v>
      </c>
    </row>
    <row r="230" spans="1:15" ht="45">
      <c r="A230" s="135" t="s">
        <v>103</v>
      </c>
      <c r="B230" s="135" t="s">
        <v>253</v>
      </c>
      <c r="C230" s="135">
        <f t="shared" si="32"/>
        <v>1</v>
      </c>
      <c r="D230" s="135">
        <v>1</v>
      </c>
      <c r="E230" s="134">
        <f t="shared" si="27"/>
        <v>1</v>
      </c>
      <c r="F230" s="135" t="s">
        <v>156</v>
      </c>
      <c r="G230" s="135"/>
      <c r="H230" s="135" t="s">
        <v>178</v>
      </c>
      <c r="I230" s="135">
        <v>328</v>
      </c>
      <c r="J230" s="135">
        <v>1.75</v>
      </c>
      <c r="K230" s="134">
        <f t="shared" si="28"/>
        <v>1.75</v>
      </c>
      <c r="L230" s="133" t="str">
        <f>VLOOKUP($A230,BOM!$B$8:$N$81,11,0)</f>
        <v>RAL 7004 (LIGHT GREY)</v>
      </c>
      <c r="M230" s="133" t="str">
        <f>VLOOKUP($A230,BOM!$B$8:$N$81,12,0)</f>
        <v>PEB</v>
      </c>
      <c r="N230" s="135" t="s">
        <v>356</v>
      </c>
      <c r="O230" s="135" t="s">
        <v>103</v>
      </c>
    </row>
    <row r="231" spans="1:15" ht="45">
      <c r="A231" s="135" t="s">
        <v>103</v>
      </c>
      <c r="B231" s="135" t="s">
        <v>254</v>
      </c>
      <c r="C231" s="135">
        <f t="shared" si="32"/>
        <v>1</v>
      </c>
      <c r="D231" s="135">
        <v>1</v>
      </c>
      <c r="E231" s="134">
        <f t="shared" si="27"/>
        <v>1</v>
      </c>
      <c r="F231" s="135" t="s">
        <v>156</v>
      </c>
      <c r="G231" s="135"/>
      <c r="H231" s="135" t="s">
        <v>255</v>
      </c>
      <c r="I231" s="135">
        <v>989</v>
      </c>
      <c r="J231" s="135">
        <v>10.49</v>
      </c>
      <c r="K231" s="134">
        <f t="shared" si="28"/>
        <v>10.49</v>
      </c>
      <c r="L231" s="133" t="str">
        <f>VLOOKUP($A231,BOM!$B$8:$N$81,11,0)</f>
        <v>RAL 7004 (LIGHT GREY)</v>
      </c>
      <c r="M231" s="133" t="str">
        <f>VLOOKUP($A231,BOM!$B$8:$N$81,12,0)</f>
        <v>PEB</v>
      </c>
      <c r="N231" s="135" t="s">
        <v>356</v>
      </c>
      <c r="O231" s="135" t="s">
        <v>103</v>
      </c>
    </row>
    <row r="232" spans="1:15" ht="45">
      <c r="A232" s="135" t="s">
        <v>103</v>
      </c>
      <c r="B232" s="135" t="s">
        <v>256</v>
      </c>
      <c r="C232" s="135">
        <f t="shared" si="32"/>
        <v>1</v>
      </c>
      <c r="D232" s="135">
        <v>1</v>
      </c>
      <c r="E232" s="134">
        <f t="shared" si="27"/>
        <v>1</v>
      </c>
      <c r="F232" s="135" t="s">
        <v>181</v>
      </c>
      <c r="G232" s="135"/>
      <c r="H232" s="135" t="s">
        <v>137</v>
      </c>
      <c r="I232" s="135">
        <v>4505</v>
      </c>
      <c r="J232" s="135">
        <v>179.66</v>
      </c>
      <c r="K232" s="134">
        <f t="shared" si="28"/>
        <v>179.66</v>
      </c>
      <c r="L232" s="133" t="str">
        <f>VLOOKUP($A232,BOM!$B$8:$N$81,11,0)</f>
        <v>RAL 7004 (LIGHT GREY)</v>
      </c>
      <c r="M232" s="133" t="str">
        <f>VLOOKUP($A232,BOM!$B$8:$N$81,12,0)</f>
        <v>PEB</v>
      </c>
      <c r="N232" s="135" t="s">
        <v>359</v>
      </c>
      <c r="O232" s="135" t="s">
        <v>103</v>
      </c>
    </row>
    <row r="233" spans="1:15" ht="45">
      <c r="A233" s="135" t="s">
        <v>103</v>
      </c>
      <c r="B233" s="135" t="s">
        <v>183</v>
      </c>
      <c r="C233" s="135">
        <f t="shared" si="32"/>
        <v>1</v>
      </c>
      <c r="D233" s="135">
        <v>3</v>
      </c>
      <c r="E233" s="134">
        <f t="shared" si="27"/>
        <v>3</v>
      </c>
      <c r="F233" s="135" t="s">
        <v>156</v>
      </c>
      <c r="G233" s="135"/>
      <c r="H233" s="135" t="s">
        <v>184</v>
      </c>
      <c r="I233" s="135">
        <v>328</v>
      </c>
      <c r="J233" s="135">
        <v>1.3</v>
      </c>
      <c r="K233" s="134">
        <f t="shared" si="28"/>
        <v>3.9000000000000004</v>
      </c>
      <c r="L233" s="133" t="str">
        <f>VLOOKUP($A233,BOM!$B$8:$N$81,11,0)</f>
        <v>RAL 7004 (LIGHT GREY)</v>
      </c>
      <c r="M233" s="133" t="str">
        <f>VLOOKUP($A233,BOM!$B$8:$N$81,12,0)</f>
        <v>PEB</v>
      </c>
      <c r="N233" s="135" t="s">
        <v>356</v>
      </c>
      <c r="O233" s="135" t="s">
        <v>103</v>
      </c>
    </row>
    <row r="234" spans="1:15" ht="45">
      <c r="A234" s="135" t="s">
        <v>103</v>
      </c>
      <c r="B234" s="135" t="s">
        <v>257</v>
      </c>
      <c r="C234" s="135">
        <f t="shared" si="32"/>
        <v>1</v>
      </c>
      <c r="D234" s="135">
        <v>5</v>
      </c>
      <c r="E234" s="134">
        <f t="shared" si="27"/>
        <v>5</v>
      </c>
      <c r="F234" s="135" t="s">
        <v>156</v>
      </c>
      <c r="G234" s="135"/>
      <c r="H234" s="135" t="s">
        <v>258</v>
      </c>
      <c r="I234" s="135">
        <v>100</v>
      </c>
      <c r="J234" s="135">
        <v>0.16</v>
      </c>
      <c r="K234" s="134">
        <f t="shared" si="28"/>
        <v>0.8</v>
      </c>
      <c r="L234" s="133" t="str">
        <f>VLOOKUP($A234,BOM!$B$8:$N$81,11,0)</f>
        <v>RAL 7004 (LIGHT GREY)</v>
      </c>
      <c r="M234" s="133" t="str">
        <f>VLOOKUP($A234,BOM!$B$8:$N$81,12,0)</f>
        <v>PEB</v>
      </c>
      <c r="N234" s="135" t="s">
        <v>356</v>
      </c>
      <c r="O234" s="135" t="s">
        <v>103</v>
      </c>
    </row>
    <row r="235" spans="1:15" ht="45">
      <c r="A235" s="133" t="s">
        <v>104</v>
      </c>
      <c r="B235" s="133" t="s">
        <v>149</v>
      </c>
      <c r="C235" s="134">
        <v>1</v>
      </c>
      <c r="D235" s="134"/>
      <c r="E235" s="134">
        <f t="shared" si="27"/>
        <v>0</v>
      </c>
      <c r="F235" s="133" t="s">
        <v>149</v>
      </c>
      <c r="G235" s="133" t="s">
        <v>138</v>
      </c>
      <c r="H235" s="133" t="s">
        <v>149</v>
      </c>
      <c r="I235" s="133">
        <v>2014</v>
      </c>
      <c r="J235" s="134">
        <v>70.680000000000007</v>
      </c>
      <c r="K235" s="134">
        <f t="shared" si="28"/>
        <v>0</v>
      </c>
      <c r="L235" s="133" t="str">
        <f>VLOOKUP($A235,BOM!$B$8:$N$81,11,0)</f>
        <v>RAL 7004 (LIGHT GREY)</v>
      </c>
      <c r="M235" s="133" t="str">
        <f>VLOOKUP($A235,BOM!$B$8:$N$81,12,0)</f>
        <v>PEB</v>
      </c>
      <c r="N235" s="133" t="s">
        <v>357</v>
      </c>
      <c r="O235" s="133" t="s">
        <v>104</v>
      </c>
    </row>
    <row r="236" spans="1:15" ht="45">
      <c r="A236" s="135" t="s">
        <v>104</v>
      </c>
      <c r="B236" s="135" t="s">
        <v>249</v>
      </c>
      <c r="C236" s="135">
        <f t="shared" ref="C236:C243" si="33">C235</f>
        <v>1</v>
      </c>
      <c r="D236" s="135">
        <v>3</v>
      </c>
      <c r="E236" s="134">
        <f t="shared" si="27"/>
        <v>3</v>
      </c>
      <c r="F236" s="135" t="s">
        <v>156</v>
      </c>
      <c r="G236" s="135"/>
      <c r="H236" s="135" t="s">
        <v>250</v>
      </c>
      <c r="I236" s="135">
        <v>75</v>
      </c>
      <c r="J236" s="135">
        <v>0.92</v>
      </c>
      <c r="K236" s="134">
        <f t="shared" si="28"/>
        <v>2.7600000000000002</v>
      </c>
      <c r="L236" s="133" t="str">
        <f>VLOOKUP($A236,BOM!$B$8:$N$81,11,0)</f>
        <v>RAL 7004 (LIGHT GREY)</v>
      </c>
      <c r="M236" s="133" t="str">
        <f>VLOOKUP($A236,BOM!$B$8:$N$81,12,0)</f>
        <v>PEB</v>
      </c>
      <c r="N236" s="135" t="s">
        <v>356</v>
      </c>
      <c r="O236" s="135" t="s">
        <v>104</v>
      </c>
    </row>
    <row r="237" spans="1:15" ht="45">
      <c r="A237" s="135" t="s">
        <v>104</v>
      </c>
      <c r="B237" s="135" t="s">
        <v>263</v>
      </c>
      <c r="C237" s="135">
        <f t="shared" si="33"/>
        <v>1</v>
      </c>
      <c r="D237" s="135">
        <v>1</v>
      </c>
      <c r="E237" s="134">
        <f t="shared" si="27"/>
        <v>1</v>
      </c>
      <c r="F237" s="135" t="s">
        <v>156</v>
      </c>
      <c r="G237" s="135"/>
      <c r="H237" s="135" t="s">
        <v>264</v>
      </c>
      <c r="I237" s="135">
        <v>300</v>
      </c>
      <c r="J237" s="135">
        <v>4.71</v>
      </c>
      <c r="K237" s="134">
        <f t="shared" si="28"/>
        <v>4.71</v>
      </c>
      <c r="L237" s="133" t="str">
        <f>VLOOKUP($A237,BOM!$B$8:$N$81,11,0)</f>
        <v>RAL 7004 (LIGHT GREY)</v>
      </c>
      <c r="M237" s="133" t="str">
        <f>VLOOKUP($A237,BOM!$B$8:$N$81,12,0)</f>
        <v>PEB</v>
      </c>
      <c r="N237" s="135" t="s">
        <v>356</v>
      </c>
      <c r="O237" s="135" t="s">
        <v>104</v>
      </c>
    </row>
    <row r="238" spans="1:15" ht="45">
      <c r="A238" s="135" t="s">
        <v>104</v>
      </c>
      <c r="B238" s="135" t="s">
        <v>274</v>
      </c>
      <c r="C238" s="135">
        <f t="shared" si="33"/>
        <v>1</v>
      </c>
      <c r="D238" s="135">
        <v>1</v>
      </c>
      <c r="E238" s="134">
        <f t="shared" si="27"/>
        <v>1</v>
      </c>
      <c r="F238" s="135" t="s">
        <v>156</v>
      </c>
      <c r="G238" s="135"/>
      <c r="H238" s="135" t="s">
        <v>275</v>
      </c>
      <c r="I238" s="135">
        <v>130</v>
      </c>
      <c r="J238" s="135">
        <v>0.89</v>
      </c>
      <c r="K238" s="134">
        <f t="shared" si="28"/>
        <v>0.89</v>
      </c>
      <c r="L238" s="133" t="str">
        <f>VLOOKUP($A238,BOM!$B$8:$N$81,11,0)</f>
        <v>RAL 7004 (LIGHT GREY)</v>
      </c>
      <c r="M238" s="133" t="str">
        <f>VLOOKUP($A238,BOM!$B$8:$N$81,12,0)</f>
        <v>PEB</v>
      </c>
      <c r="N238" s="135" t="s">
        <v>356</v>
      </c>
      <c r="O238" s="135" t="s">
        <v>104</v>
      </c>
    </row>
    <row r="239" spans="1:15" ht="45">
      <c r="A239" s="135" t="s">
        <v>104</v>
      </c>
      <c r="B239" s="135" t="s">
        <v>267</v>
      </c>
      <c r="C239" s="135">
        <f t="shared" si="33"/>
        <v>1</v>
      </c>
      <c r="D239" s="135">
        <v>1</v>
      </c>
      <c r="E239" s="134">
        <f t="shared" si="27"/>
        <v>1</v>
      </c>
      <c r="F239" s="135" t="s">
        <v>181</v>
      </c>
      <c r="G239" s="135"/>
      <c r="H239" s="135" t="s">
        <v>141</v>
      </c>
      <c r="I239" s="135">
        <v>2000</v>
      </c>
      <c r="J239" s="135">
        <v>61.16</v>
      </c>
      <c r="K239" s="134">
        <f t="shared" si="28"/>
        <v>61.16</v>
      </c>
      <c r="L239" s="133" t="str">
        <f>VLOOKUP($A239,BOM!$B$8:$N$81,11,0)</f>
        <v>RAL 7004 (LIGHT GREY)</v>
      </c>
      <c r="M239" s="133" t="str">
        <f>VLOOKUP($A239,BOM!$B$8:$N$81,12,0)</f>
        <v>PEB</v>
      </c>
      <c r="N239" s="135" t="s">
        <v>359</v>
      </c>
      <c r="O239" s="135" t="s">
        <v>104</v>
      </c>
    </row>
    <row r="240" spans="1:15" ht="45">
      <c r="A240" s="135" t="s">
        <v>104</v>
      </c>
      <c r="B240" s="135" t="s">
        <v>268</v>
      </c>
      <c r="C240" s="135">
        <f t="shared" si="33"/>
        <v>1</v>
      </c>
      <c r="D240" s="135">
        <v>1</v>
      </c>
      <c r="E240" s="134">
        <f t="shared" si="27"/>
        <v>1</v>
      </c>
      <c r="F240" s="135" t="s">
        <v>156</v>
      </c>
      <c r="G240" s="135"/>
      <c r="H240" s="135" t="s">
        <v>269</v>
      </c>
      <c r="I240" s="135">
        <v>129</v>
      </c>
      <c r="J240" s="135">
        <v>0.44</v>
      </c>
      <c r="K240" s="134">
        <f t="shared" si="28"/>
        <v>0.44</v>
      </c>
      <c r="L240" s="133" t="str">
        <f>VLOOKUP($A240,BOM!$B$8:$N$81,11,0)</f>
        <v>RAL 7004 (LIGHT GREY)</v>
      </c>
      <c r="M240" s="133" t="str">
        <f>VLOOKUP($A240,BOM!$B$8:$N$81,12,0)</f>
        <v>PEB</v>
      </c>
      <c r="N240" s="135" t="s">
        <v>356</v>
      </c>
      <c r="O240" s="135" t="s">
        <v>104</v>
      </c>
    </row>
    <row r="241" spans="1:15" ht="45">
      <c r="A241" s="135" t="s">
        <v>104</v>
      </c>
      <c r="B241" s="135" t="s">
        <v>270</v>
      </c>
      <c r="C241" s="135">
        <f t="shared" si="33"/>
        <v>1</v>
      </c>
      <c r="D241" s="135">
        <v>1</v>
      </c>
      <c r="E241" s="134">
        <f t="shared" si="27"/>
        <v>1</v>
      </c>
      <c r="F241" s="135" t="s">
        <v>156</v>
      </c>
      <c r="G241" s="135"/>
      <c r="H241" s="135" t="s">
        <v>271</v>
      </c>
      <c r="I241" s="135">
        <v>75</v>
      </c>
      <c r="J241" s="135">
        <v>0.13</v>
      </c>
      <c r="K241" s="134">
        <f t="shared" si="28"/>
        <v>0.13</v>
      </c>
      <c r="L241" s="133" t="str">
        <f>VLOOKUP($A241,BOM!$B$8:$N$81,11,0)</f>
        <v>RAL 7004 (LIGHT GREY)</v>
      </c>
      <c r="M241" s="133" t="str">
        <f>VLOOKUP($A241,BOM!$B$8:$N$81,12,0)</f>
        <v>PEB</v>
      </c>
      <c r="N241" s="135" t="s">
        <v>356</v>
      </c>
      <c r="O241" s="135" t="s">
        <v>104</v>
      </c>
    </row>
    <row r="242" spans="1:15" ht="45">
      <c r="A242" s="135" t="s">
        <v>104</v>
      </c>
      <c r="B242" s="135" t="s">
        <v>272</v>
      </c>
      <c r="C242" s="135">
        <f t="shared" si="33"/>
        <v>1</v>
      </c>
      <c r="D242" s="135">
        <v>1</v>
      </c>
      <c r="E242" s="134">
        <f t="shared" si="27"/>
        <v>1</v>
      </c>
      <c r="F242" s="135" t="s">
        <v>156</v>
      </c>
      <c r="G242" s="135"/>
      <c r="H242" s="135" t="s">
        <v>273</v>
      </c>
      <c r="I242" s="135">
        <v>74</v>
      </c>
      <c r="J242" s="135">
        <v>0.13</v>
      </c>
      <c r="K242" s="134">
        <f t="shared" si="28"/>
        <v>0.13</v>
      </c>
      <c r="L242" s="133" t="str">
        <f>VLOOKUP($A242,BOM!$B$8:$N$81,11,0)</f>
        <v>RAL 7004 (LIGHT GREY)</v>
      </c>
      <c r="M242" s="133" t="str">
        <f>VLOOKUP($A242,BOM!$B$8:$N$81,12,0)</f>
        <v>PEB</v>
      </c>
      <c r="N242" s="135" t="s">
        <v>356</v>
      </c>
      <c r="O242" s="135" t="s">
        <v>104</v>
      </c>
    </row>
    <row r="243" spans="1:15" ht="45">
      <c r="A243" s="135" t="s">
        <v>104</v>
      </c>
      <c r="B243" s="135" t="s">
        <v>257</v>
      </c>
      <c r="C243" s="135">
        <f t="shared" si="33"/>
        <v>1</v>
      </c>
      <c r="D243" s="135">
        <v>3</v>
      </c>
      <c r="E243" s="134">
        <f t="shared" si="27"/>
        <v>3</v>
      </c>
      <c r="F243" s="135" t="s">
        <v>156</v>
      </c>
      <c r="G243" s="135"/>
      <c r="H243" s="135" t="s">
        <v>258</v>
      </c>
      <c r="I243" s="135">
        <v>100</v>
      </c>
      <c r="J243" s="135">
        <v>0.16</v>
      </c>
      <c r="K243" s="134">
        <f t="shared" si="28"/>
        <v>0.48</v>
      </c>
      <c r="L243" s="133" t="str">
        <f>VLOOKUP($A243,BOM!$B$8:$N$81,11,0)</f>
        <v>RAL 7004 (LIGHT GREY)</v>
      </c>
      <c r="M243" s="133" t="str">
        <f>VLOOKUP($A243,BOM!$B$8:$N$81,12,0)</f>
        <v>PEB</v>
      </c>
      <c r="N243" s="135" t="s">
        <v>356</v>
      </c>
      <c r="O243" s="135" t="s">
        <v>104</v>
      </c>
    </row>
    <row r="244" spans="1:15" ht="45">
      <c r="A244" s="133" t="s">
        <v>105</v>
      </c>
      <c r="B244" s="133" t="s">
        <v>149</v>
      </c>
      <c r="C244" s="134">
        <v>1</v>
      </c>
      <c r="D244" s="134"/>
      <c r="E244" s="134">
        <f t="shared" si="27"/>
        <v>0</v>
      </c>
      <c r="F244" s="133" t="s">
        <v>149</v>
      </c>
      <c r="G244" s="133" t="s">
        <v>138</v>
      </c>
      <c r="H244" s="133" t="s">
        <v>149</v>
      </c>
      <c r="I244" s="133">
        <v>2014</v>
      </c>
      <c r="J244" s="134">
        <v>70.680000000000007</v>
      </c>
      <c r="K244" s="134">
        <f t="shared" si="28"/>
        <v>0</v>
      </c>
      <c r="L244" s="133" t="str">
        <f>VLOOKUP($A244,BOM!$B$8:$N$81,11,0)</f>
        <v>RAL 7004 (LIGHT GREY)</v>
      </c>
      <c r="M244" s="133" t="str">
        <f>VLOOKUP($A244,BOM!$B$8:$N$81,12,0)</f>
        <v>PEB</v>
      </c>
      <c r="N244" s="133" t="s">
        <v>357</v>
      </c>
      <c r="O244" s="133" t="s">
        <v>105</v>
      </c>
    </row>
    <row r="245" spans="1:15" ht="45">
      <c r="A245" s="135" t="s">
        <v>105</v>
      </c>
      <c r="B245" s="135" t="s">
        <v>249</v>
      </c>
      <c r="C245" s="135">
        <f t="shared" ref="C245:C252" si="34">C244</f>
        <v>1</v>
      </c>
      <c r="D245" s="135">
        <v>3</v>
      </c>
      <c r="E245" s="134">
        <f t="shared" si="27"/>
        <v>3</v>
      </c>
      <c r="F245" s="135" t="s">
        <v>156</v>
      </c>
      <c r="G245" s="135"/>
      <c r="H245" s="135" t="s">
        <v>250</v>
      </c>
      <c r="I245" s="135">
        <v>75</v>
      </c>
      <c r="J245" s="135">
        <v>0.92</v>
      </c>
      <c r="K245" s="134">
        <f t="shared" si="28"/>
        <v>2.7600000000000002</v>
      </c>
      <c r="L245" s="133" t="str">
        <f>VLOOKUP($A245,BOM!$B$8:$N$81,11,0)</f>
        <v>RAL 7004 (LIGHT GREY)</v>
      </c>
      <c r="M245" s="133" t="str">
        <f>VLOOKUP($A245,BOM!$B$8:$N$81,12,0)</f>
        <v>PEB</v>
      </c>
      <c r="N245" s="135" t="s">
        <v>356</v>
      </c>
      <c r="O245" s="135" t="s">
        <v>105</v>
      </c>
    </row>
    <row r="246" spans="1:15" ht="45">
      <c r="A246" s="135" t="s">
        <v>105</v>
      </c>
      <c r="B246" s="135" t="s">
        <v>263</v>
      </c>
      <c r="C246" s="135">
        <f t="shared" si="34"/>
        <v>1</v>
      </c>
      <c r="D246" s="135">
        <v>1</v>
      </c>
      <c r="E246" s="134">
        <f t="shared" si="27"/>
        <v>1</v>
      </c>
      <c r="F246" s="135" t="s">
        <v>156</v>
      </c>
      <c r="G246" s="135"/>
      <c r="H246" s="135" t="s">
        <v>264</v>
      </c>
      <c r="I246" s="135">
        <v>300</v>
      </c>
      <c r="J246" s="135">
        <v>4.71</v>
      </c>
      <c r="K246" s="134">
        <f t="shared" si="28"/>
        <v>4.71</v>
      </c>
      <c r="L246" s="133" t="str">
        <f>VLOOKUP($A246,BOM!$B$8:$N$81,11,0)</f>
        <v>RAL 7004 (LIGHT GREY)</v>
      </c>
      <c r="M246" s="133" t="str">
        <f>VLOOKUP($A246,BOM!$B$8:$N$81,12,0)</f>
        <v>PEB</v>
      </c>
      <c r="N246" s="135" t="s">
        <v>356</v>
      </c>
      <c r="O246" s="135" t="s">
        <v>105</v>
      </c>
    </row>
    <row r="247" spans="1:15" ht="45">
      <c r="A247" s="135" t="s">
        <v>105</v>
      </c>
      <c r="B247" s="135" t="s">
        <v>265</v>
      </c>
      <c r="C247" s="135">
        <f t="shared" si="34"/>
        <v>1</v>
      </c>
      <c r="D247" s="135">
        <v>1</v>
      </c>
      <c r="E247" s="134">
        <f t="shared" si="27"/>
        <v>1</v>
      </c>
      <c r="F247" s="135" t="s">
        <v>156</v>
      </c>
      <c r="G247" s="135"/>
      <c r="H247" s="135" t="s">
        <v>266</v>
      </c>
      <c r="I247" s="135">
        <v>130</v>
      </c>
      <c r="J247" s="135">
        <v>0.89</v>
      </c>
      <c r="K247" s="134">
        <f t="shared" si="28"/>
        <v>0.89</v>
      </c>
      <c r="L247" s="133" t="str">
        <f>VLOOKUP($A247,BOM!$B$8:$N$81,11,0)</f>
        <v>RAL 7004 (LIGHT GREY)</v>
      </c>
      <c r="M247" s="133" t="str">
        <f>VLOOKUP($A247,BOM!$B$8:$N$81,12,0)</f>
        <v>PEB</v>
      </c>
      <c r="N247" s="135" t="s">
        <v>356</v>
      </c>
      <c r="O247" s="135" t="s">
        <v>105</v>
      </c>
    </row>
    <row r="248" spans="1:15" ht="45">
      <c r="A248" s="135" t="s">
        <v>105</v>
      </c>
      <c r="B248" s="135" t="s">
        <v>267</v>
      </c>
      <c r="C248" s="135">
        <f t="shared" si="34"/>
        <v>1</v>
      </c>
      <c r="D248" s="135">
        <v>1</v>
      </c>
      <c r="E248" s="134">
        <f t="shared" si="27"/>
        <v>1</v>
      </c>
      <c r="F248" s="135" t="s">
        <v>181</v>
      </c>
      <c r="G248" s="135"/>
      <c r="H248" s="135" t="s">
        <v>141</v>
      </c>
      <c r="I248" s="135">
        <v>2000</v>
      </c>
      <c r="J248" s="135">
        <v>61.16</v>
      </c>
      <c r="K248" s="134">
        <f t="shared" si="28"/>
        <v>61.16</v>
      </c>
      <c r="L248" s="133" t="str">
        <f>VLOOKUP($A248,BOM!$B$8:$N$81,11,0)</f>
        <v>RAL 7004 (LIGHT GREY)</v>
      </c>
      <c r="M248" s="133" t="str">
        <f>VLOOKUP($A248,BOM!$B$8:$N$81,12,0)</f>
        <v>PEB</v>
      </c>
      <c r="N248" s="135" t="s">
        <v>359</v>
      </c>
      <c r="O248" s="135" t="s">
        <v>105</v>
      </c>
    </row>
    <row r="249" spans="1:15" ht="45">
      <c r="A249" s="135" t="s">
        <v>105</v>
      </c>
      <c r="B249" s="135" t="s">
        <v>268</v>
      </c>
      <c r="C249" s="135">
        <f t="shared" si="34"/>
        <v>1</v>
      </c>
      <c r="D249" s="135">
        <v>1</v>
      </c>
      <c r="E249" s="134">
        <f t="shared" si="27"/>
        <v>1</v>
      </c>
      <c r="F249" s="135" t="s">
        <v>156</v>
      </c>
      <c r="G249" s="135"/>
      <c r="H249" s="135" t="s">
        <v>269</v>
      </c>
      <c r="I249" s="135">
        <v>129</v>
      </c>
      <c r="J249" s="135">
        <v>0.44</v>
      </c>
      <c r="K249" s="134">
        <f t="shared" si="28"/>
        <v>0.44</v>
      </c>
      <c r="L249" s="133" t="str">
        <f>VLOOKUP($A249,BOM!$B$8:$N$81,11,0)</f>
        <v>RAL 7004 (LIGHT GREY)</v>
      </c>
      <c r="M249" s="133" t="str">
        <f>VLOOKUP($A249,BOM!$B$8:$N$81,12,0)</f>
        <v>PEB</v>
      </c>
      <c r="N249" s="135" t="s">
        <v>356</v>
      </c>
      <c r="O249" s="135" t="s">
        <v>105</v>
      </c>
    </row>
    <row r="250" spans="1:15" ht="45">
      <c r="A250" s="135" t="s">
        <v>105</v>
      </c>
      <c r="B250" s="135" t="s">
        <v>270</v>
      </c>
      <c r="C250" s="135">
        <f t="shared" si="34"/>
        <v>1</v>
      </c>
      <c r="D250" s="135">
        <v>1</v>
      </c>
      <c r="E250" s="134">
        <f t="shared" si="27"/>
        <v>1</v>
      </c>
      <c r="F250" s="135" t="s">
        <v>156</v>
      </c>
      <c r="G250" s="135"/>
      <c r="H250" s="135" t="s">
        <v>271</v>
      </c>
      <c r="I250" s="135">
        <v>75</v>
      </c>
      <c r="J250" s="135">
        <v>0.13</v>
      </c>
      <c r="K250" s="134">
        <f t="shared" si="28"/>
        <v>0.13</v>
      </c>
      <c r="L250" s="133" t="str">
        <f>VLOOKUP($A250,BOM!$B$8:$N$81,11,0)</f>
        <v>RAL 7004 (LIGHT GREY)</v>
      </c>
      <c r="M250" s="133" t="str">
        <f>VLOOKUP($A250,BOM!$B$8:$N$81,12,0)</f>
        <v>PEB</v>
      </c>
      <c r="N250" s="135" t="s">
        <v>356</v>
      </c>
      <c r="O250" s="135" t="s">
        <v>105</v>
      </c>
    </row>
    <row r="251" spans="1:15" ht="45">
      <c r="A251" s="135" t="s">
        <v>105</v>
      </c>
      <c r="B251" s="135" t="s">
        <v>272</v>
      </c>
      <c r="C251" s="135">
        <f t="shared" si="34"/>
        <v>1</v>
      </c>
      <c r="D251" s="135">
        <v>1</v>
      </c>
      <c r="E251" s="134">
        <f t="shared" si="27"/>
        <v>1</v>
      </c>
      <c r="F251" s="135" t="s">
        <v>156</v>
      </c>
      <c r="G251" s="135"/>
      <c r="H251" s="135" t="s">
        <v>273</v>
      </c>
      <c r="I251" s="135">
        <v>74</v>
      </c>
      <c r="J251" s="135">
        <v>0.13</v>
      </c>
      <c r="K251" s="134">
        <f t="shared" si="28"/>
        <v>0.13</v>
      </c>
      <c r="L251" s="133" t="str">
        <f>VLOOKUP($A251,BOM!$B$8:$N$81,11,0)</f>
        <v>RAL 7004 (LIGHT GREY)</v>
      </c>
      <c r="M251" s="133" t="str">
        <f>VLOOKUP($A251,BOM!$B$8:$N$81,12,0)</f>
        <v>PEB</v>
      </c>
      <c r="N251" s="135" t="s">
        <v>356</v>
      </c>
      <c r="O251" s="135" t="s">
        <v>105</v>
      </c>
    </row>
    <row r="252" spans="1:15" ht="45">
      <c r="A252" s="135" t="s">
        <v>105</v>
      </c>
      <c r="B252" s="135" t="s">
        <v>257</v>
      </c>
      <c r="C252" s="135">
        <f t="shared" si="34"/>
        <v>1</v>
      </c>
      <c r="D252" s="135">
        <v>3</v>
      </c>
      <c r="E252" s="134">
        <f t="shared" si="27"/>
        <v>3</v>
      </c>
      <c r="F252" s="135" t="s">
        <v>156</v>
      </c>
      <c r="G252" s="135"/>
      <c r="H252" s="135" t="s">
        <v>258</v>
      </c>
      <c r="I252" s="135">
        <v>100</v>
      </c>
      <c r="J252" s="135">
        <v>0.16</v>
      </c>
      <c r="K252" s="134">
        <f t="shared" si="28"/>
        <v>0.48</v>
      </c>
      <c r="L252" s="133" t="str">
        <f>VLOOKUP($A252,BOM!$B$8:$N$81,11,0)</f>
        <v>RAL 7004 (LIGHT GREY)</v>
      </c>
      <c r="M252" s="133" t="str">
        <f>VLOOKUP($A252,BOM!$B$8:$N$81,12,0)</f>
        <v>PEB</v>
      </c>
      <c r="N252" s="135" t="s">
        <v>356</v>
      </c>
      <c r="O252" s="135" t="s">
        <v>105</v>
      </c>
    </row>
    <row r="253" spans="1:15" ht="45">
      <c r="A253" s="133" t="s">
        <v>106</v>
      </c>
      <c r="B253" s="133" t="s">
        <v>149</v>
      </c>
      <c r="C253" s="134">
        <v>1</v>
      </c>
      <c r="D253" s="134"/>
      <c r="E253" s="134">
        <f t="shared" si="27"/>
        <v>0</v>
      </c>
      <c r="F253" s="133" t="s">
        <v>149</v>
      </c>
      <c r="G253" s="133" t="s">
        <v>138</v>
      </c>
      <c r="H253" s="133" t="s">
        <v>149</v>
      </c>
      <c r="I253" s="133">
        <v>2014</v>
      </c>
      <c r="J253" s="134">
        <v>71.25</v>
      </c>
      <c r="K253" s="134">
        <f t="shared" si="28"/>
        <v>0</v>
      </c>
      <c r="L253" s="133" t="str">
        <f>VLOOKUP($A253,BOM!$B$8:$N$81,11,0)</f>
        <v>RAL 7004 (LIGHT GREY)</v>
      </c>
      <c r="M253" s="133" t="str">
        <f>VLOOKUP($A253,BOM!$B$8:$N$81,12,0)</f>
        <v>PEB</v>
      </c>
      <c r="N253" s="133" t="s">
        <v>357</v>
      </c>
      <c r="O253" s="133" t="s">
        <v>106</v>
      </c>
    </row>
    <row r="254" spans="1:15" ht="45">
      <c r="A254" s="135" t="s">
        <v>106</v>
      </c>
      <c r="B254" s="135" t="s">
        <v>249</v>
      </c>
      <c r="C254" s="135">
        <f t="shared" ref="C254:C260" si="35">C253</f>
        <v>1</v>
      </c>
      <c r="D254" s="135">
        <v>3</v>
      </c>
      <c r="E254" s="134">
        <f t="shared" si="27"/>
        <v>3</v>
      </c>
      <c r="F254" s="135" t="s">
        <v>156</v>
      </c>
      <c r="G254" s="135"/>
      <c r="H254" s="135" t="s">
        <v>250</v>
      </c>
      <c r="I254" s="135">
        <v>75</v>
      </c>
      <c r="J254" s="135">
        <v>0.92</v>
      </c>
      <c r="K254" s="134">
        <f t="shared" si="28"/>
        <v>2.7600000000000002</v>
      </c>
      <c r="L254" s="133" t="str">
        <f>VLOOKUP($A254,BOM!$B$8:$N$81,11,0)</f>
        <v>RAL 7004 (LIGHT GREY)</v>
      </c>
      <c r="M254" s="133" t="str">
        <f>VLOOKUP($A254,BOM!$B$8:$N$81,12,0)</f>
        <v>PEB</v>
      </c>
      <c r="N254" s="135" t="s">
        <v>356</v>
      </c>
      <c r="O254" s="135" t="s">
        <v>106</v>
      </c>
    </row>
    <row r="255" spans="1:15" ht="45">
      <c r="A255" s="135" t="s">
        <v>106</v>
      </c>
      <c r="B255" s="135" t="s">
        <v>263</v>
      </c>
      <c r="C255" s="135">
        <f t="shared" si="35"/>
        <v>1</v>
      </c>
      <c r="D255" s="135">
        <v>1</v>
      </c>
      <c r="E255" s="134">
        <f t="shared" si="27"/>
        <v>1</v>
      </c>
      <c r="F255" s="135" t="s">
        <v>156</v>
      </c>
      <c r="G255" s="135"/>
      <c r="H255" s="135" t="s">
        <v>264</v>
      </c>
      <c r="I255" s="135">
        <v>300</v>
      </c>
      <c r="J255" s="135">
        <v>4.71</v>
      </c>
      <c r="K255" s="134">
        <f t="shared" si="28"/>
        <v>4.71</v>
      </c>
      <c r="L255" s="133" t="str">
        <f>VLOOKUP($A255,BOM!$B$8:$N$81,11,0)</f>
        <v>RAL 7004 (LIGHT GREY)</v>
      </c>
      <c r="M255" s="133" t="str">
        <f>VLOOKUP($A255,BOM!$B$8:$N$81,12,0)</f>
        <v>PEB</v>
      </c>
      <c r="N255" s="135" t="s">
        <v>356</v>
      </c>
      <c r="O255" s="135" t="s">
        <v>106</v>
      </c>
    </row>
    <row r="256" spans="1:15" ht="45">
      <c r="A256" s="135" t="s">
        <v>106</v>
      </c>
      <c r="B256" s="135" t="s">
        <v>265</v>
      </c>
      <c r="C256" s="135">
        <f t="shared" si="35"/>
        <v>1</v>
      </c>
      <c r="D256" s="135">
        <v>2</v>
      </c>
      <c r="E256" s="134">
        <f t="shared" si="27"/>
        <v>2</v>
      </c>
      <c r="F256" s="135" t="s">
        <v>156</v>
      </c>
      <c r="G256" s="135"/>
      <c r="H256" s="135" t="s">
        <v>266</v>
      </c>
      <c r="I256" s="135">
        <v>130</v>
      </c>
      <c r="J256" s="135">
        <v>0.89</v>
      </c>
      <c r="K256" s="134">
        <f t="shared" si="28"/>
        <v>1.78</v>
      </c>
      <c r="L256" s="133" t="str">
        <f>VLOOKUP($A256,BOM!$B$8:$N$81,11,0)</f>
        <v>RAL 7004 (LIGHT GREY)</v>
      </c>
      <c r="M256" s="133" t="str">
        <f>VLOOKUP($A256,BOM!$B$8:$N$81,12,0)</f>
        <v>PEB</v>
      </c>
      <c r="N256" s="135" t="s">
        <v>356</v>
      </c>
      <c r="O256" s="135" t="s">
        <v>106</v>
      </c>
    </row>
    <row r="257" spans="1:15" ht="45">
      <c r="A257" s="135" t="s">
        <v>106</v>
      </c>
      <c r="B257" s="135" t="s">
        <v>276</v>
      </c>
      <c r="C257" s="135">
        <f t="shared" si="35"/>
        <v>1</v>
      </c>
      <c r="D257" s="135">
        <v>1</v>
      </c>
      <c r="E257" s="134">
        <f t="shared" si="27"/>
        <v>1</v>
      </c>
      <c r="F257" s="135" t="s">
        <v>181</v>
      </c>
      <c r="G257" s="135"/>
      <c r="H257" s="135" t="s">
        <v>141</v>
      </c>
      <c r="I257" s="135">
        <v>2000</v>
      </c>
      <c r="J257" s="135">
        <v>61.27</v>
      </c>
      <c r="K257" s="134">
        <f t="shared" si="28"/>
        <v>61.27</v>
      </c>
      <c r="L257" s="133" t="str">
        <f>VLOOKUP($A257,BOM!$B$8:$N$81,11,0)</f>
        <v>RAL 7004 (LIGHT GREY)</v>
      </c>
      <c r="M257" s="133" t="str">
        <f>VLOOKUP($A257,BOM!$B$8:$N$81,12,0)</f>
        <v>PEB</v>
      </c>
      <c r="N257" s="135" t="s">
        <v>359</v>
      </c>
      <c r="O257" s="135" t="s">
        <v>106</v>
      </c>
    </row>
    <row r="258" spans="1:15" ht="45">
      <c r="A258" s="135" t="s">
        <v>106</v>
      </c>
      <c r="B258" s="135" t="s">
        <v>270</v>
      </c>
      <c r="C258" s="135">
        <f t="shared" si="35"/>
        <v>1</v>
      </c>
      <c r="D258" s="135">
        <v>1</v>
      </c>
      <c r="E258" s="134">
        <f t="shared" si="27"/>
        <v>1</v>
      </c>
      <c r="F258" s="135" t="s">
        <v>156</v>
      </c>
      <c r="G258" s="135"/>
      <c r="H258" s="135" t="s">
        <v>271</v>
      </c>
      <c r="I258" s="135">
        <v>75</v>
      </c>
      <c r="J258" s="135">
        <v>0.13</v>
      </c>
      <c r="K258" s="134">
        <f t="shared" si="28"/>
        <v>0.13</v>
      </c>
      <c r="L258" s="133" t="str">
        <f>VLOOKUP($A258,BOM!$B$8:$N$81,11,0)</f>
        <v>RAL 7004 (LIGHT GREY)</v>
      </c>
      <c r="M258" s="133" t="str">
        <f>VLOOKUP($A258,BOM!$B$8:$N$81,12,0)</f>
        <v>PEB</v>
      </c>
      <c r="N258" s="135" t="s">
        <v>356</v>
      </c>
      <c r="O258" s="135" t="s">
        <v>106</v>
      </c>
    </row>
    <row r="259" spans="1:15" ht="45">
      <c r="A259" s="135" t="s">
        <v>106</v>
      </c>
      <c r="B259" s="135" t="s">
        <v>272</v>
      </c>
      <c r="C259" s="135">
        <f t="shared" si="35"/>
        <v>1</v>
      </c>
      <c r="D259" s="135">
        <v>1</v>
      </c>
      <c r="E259" s="134">
        <f t="shared" si="27"/>
        <v>1</v>
      </c>
      <c r="F259" s="135" t="s">
        <v>156</v>
      </c>
      <c r="G259" s="135"/>
      <c r="H259" s="135" t="s">
        <v>273</v>
      </c>
      <c r="I259" s="135">
        <v>74</v>
      </c>
      <c r="J259" s="135">
        <v>0.13</v>
      </c>
      <c r="K259" s="134">
        <f t="shared" si="28"/>
        <v>0.13</v>
      </c>
      <c r="L259" s="133" t="str">
        <f>VLOOKUP($A259,BOM!$B$8:$N$81,11,0)</f>
        <v>RAL 7004 (LIGHT GREY)</v>
      </c>
      <c r="M259" s="133" t="str">
        <f>VLOOKUP($A259,BOM!$B$8:$N$81,12,0)</f>
        <v>PEB</v>
      </c>
      <c r="N259" s="135" t="s">
        <v>356</v>
      </c>
      <c r="O259" s="135" t="s">
        <v>106</v>
      </c>
    </row>
    <row r="260" spans="1:15" ht="45">
      <c r="A260" s="135" t="s">
        <v>106</v>
      </c>
      <c r="B260" s="135" t="s">
        <v>257</v>
      </c>
      <c r="C260" s="135">
        <f t="shared" si="35"/>
        <v>1</v>
      </c>
      <c r="D260" s="135">
        <v>3</v>
      </c>
      <c r="E260" s="134">
        <f t="shared" ref="E260:E323" si="36">C260*D260</f>
        <v>3</v>
      </c>
      <c r="F260" s="135" t="s">
        <v>156</v>
      </c>
      <c r="G260" s="135"/>
      <c r="H260" s="135" t="s">
        <v>258</v>
      </c>
      <c r="I260" s="135">
        <v>100</v>
      </c>
      <c r="J260" s="135">
        <v>0.16</v>
      </c>
      <c r="K260" s="134">
        <f t="shared" ref="K260:K323" si="37">E260*J260</f>
        <v>0.48</v>
      </c>
      <c r="L260" s="133" t="str">
        <f>VLOOKUP($A260,BOM!$B$8:$N$81,11,0)</f>
        <v>RAL 7004 (LIGHT GREY)</v>
      </c>
      <c r="M260" s="133" t="str">
        <f>VLOOKUP($A260,BOM!$B$8:$N$81,12,0)</f>
        <v>PEB</v>
      </c>
      <c r="N260" s="135" t="s">
        <v>356</v>
      </c>
      <c r="O260" s="135" t="s">
        <v>106</v>
      </c>
    </row>
    <row r="261" spans="1:15" ht="45">
      <c r="A261" s="133" t="s">
        <v>107</v>
      </c>
      <c r="B261" s="133" t="s">
        <v>149</v>
      </c>
      <c r="C261" s="134">
        <v>3</v>
      </c>
      <c r="D261" s="134"/>
      <c r="E261" s="134">
        <f t="shared" si="36"/>
        <v>0</v>
      </c>
      <c r="F261" s="133" t="s">
        <v>149</v>
      </c>
      <c r="G261" s="133" t="s">
        <v>138</v>
      </c>
      <c r="H261" s="133" t="s">
        <v>149</v>
      </c>
      <c r="I261" s="133">
        <v>2014</v>
      </c>
      <c r="J261" s="134">
        <v>71.13</v>
      </c>
      <c r="K261" s="134">
        <f t="shared" si="37"/>
        <v>0</v>
      </c>
      <c r="L261" s="133" t="str">
        <f>VLOOKUP($A261,BOM!$B$8:$N$81,11,0)</f>
        <v>RAL 7004 (LIGHT GREY)</v>
      </c>
      <c r="M261" s="133" t="str">
        <f>VLOOKUP($A261,BOM!$B$8:$N$81,12,0)</f>
        <v>PEB</v>
      </c>
      <c r="N261" s="133" t="s">
        <v>357</v>
      </c>
      <c r="O261" s="133" t="s">
        <v>107</v>
      </c>
    </row>
    <row r="262" spans="1:15" ht="45">
      <c r="A262" s="135" t="s">
        <v>107</v>
      </c>
      <c r="B262" s="135" t="s">
        <v>249</v>
      </c>
      <c r="C262" s="135">
        <f t="shared" ref="C262:C268" si="38">C261</f>
        <v>3</v>
      </c>
      <c r="D262" s="135">
        <v>3</v>
      </c>
      <c r="E262" s="134">
        <f t="shared" si="36"/>
        <v>9</v>
      </c>
      <c r="F262" s="135" t="s">
        <v>156</v>
      </c>
      <c r="G262" s="135"/>
      <c r="H262" s="135" t="s">
        <v>250</v>
      </c>
      <c r="I262" s="135">
        <v>75</v>
      </c>
      <c r="J262" s="135">
        <v>0.92</v>
      </c>
      <c r="K262" s="134">
        <f t="shared" si="37"/>
        <v>8.2800000000000011</v>
      </c>
      <c r="L262" s="133" t="str">
        <f>VLOOKUP($A262,BOM!$B$8:$N$81,11,0)</f>
        <v>RAL 7004 (LIGHT GREY)</v>
      </c>
      <c r="M262" s="133" t="str">
        <f>VLOOKUP($A262,BOM!$B$8:$N$81,12,0)</f>
        <v>PEB</v>
      </c>
      <c r="N262" s="135" t="s">
        <v>356</v>
      </c>
      <c r="O262" s="135" t="s">
        <v>107</v>
      </c>
    </row>
    <row r="263" spans="1:15" ht="45">
      <c r="A263" s="135" t="s">
        <v>107</v>
      </c>
      <c r="B263" s="135" t="s">
        <v>263</v>
      </c>
      <c r="C263" s="135">
        <f t="shared" si="38"/>
        <v>3</v>
      </c>
      <c r="D263" s="135">
        <v>1</v>
      </c>
      <c r="E263" s="134">
        <f t="shared" si="36"/>
        <v>3</v>
      </c>
      <c r="F263" s="135" t="s">
        <v>156</v>
      </c>
      <c r="G263" s="135"/>
      <c r="H263" s="135" t="s">
        <v>264</v>
      </c>
      <c r="I263" s="135">
        <v>300</v>
      </c>
      <c r="J263" s="135">
        <v>4.71</v>
      </c>
      <c r="K263" s="134">
        <f t="shared" si="37"/>
        <v>14.129999999999999</v>
      </c>
      <c r="L263" s="133" t="str">
        <f>VLOOKUP($A263,BOM!$B$8:$N$81,11,0)</f>
        <v>RAL 7004 (LIGHT GREY)</v>
      </c>
      <c r="M263" s="133" t="str">
        <f>VLOOKUP($A263,BOM!$B$8:$N$81,12,0)</f>
        <v>PEB</v>
      </c>
      <c r="N263" s="135" t="s">
        <v>356</v>
      </c>
      <c r="O263" s="135" t="s">
        <v>107</v>
      </c>
    </row>
    <row r="264" spans="1:15" ht="45">
      <c r="A264" s="135" t="s">
        <v>107</v>
      </c>
      <c r="B264" s="135" t="s">
        <v>265</v>
      </c>
      <c r="C264" s="135">
        <f t="shared" si="38"/>
        <v>3</v>
      </c>
      <c r="D264" s="135">
        <v>2</v>
      </c>
      <c r="E264" s="134">
        <f t="shared" si="36"/>
        <v>6</v>
      </c>
      <c r="F264" s="135" t="s">
        <v>156</v>
      </c>
      <c r="G264" s="135"/>
      <c r="H264" s="135" t="s">
        <v>266</v>
      </c>
      <c r="I264" s="135">
        <v>130</v>
      </c>
      <c r="J264" s="135">
        <v>0.89</v>
      </c>
      <c r="K264" s="134">
        <f t="shared" si="37"/>
        <v>5.34</v>
      </c>
      <c r="L264" s="133" t="str">
        <f>VLOOKUP($A264,BOM!$B$8:$N$81,11,0)</f>
        <v>RAL 7004 (LIGHT GREY)</v>
      </c>
      <c r="M264" s="133" t="str">
        <f>VLOOKUP($A264,BOM!$B$8:$N$81,12,0)</f>
        <v>PEB</v>
      </c>
      <c r="N264" s="135" t="s">
        <v>356</v>
      </c>
      <c r="O264" s="135" t="s">
        <v>107</v>
      </c>
    </row>
    <row r="265" spans="1:15" ht="45">
      <c r="A265" s="135" t="s">
        <v>107</v>
      </c>
      <c r="B265" s="135" t="s">
        <v>267</v>
      </c>
      <c r="C265" s="135">
        <f t="shared" si="38"/>
        <v>3</v>
      </c>
      <c r="D265" s="135">
        <v>1</v>
      </c>
      <c r="E265" s="134">
        <f t="shared" si="36"/>
        <v>3</v>
      </c>
      <c r="F265" s="135" t="s">
        <v>181</v>
      </c>
      <c r="G265" s="135"/>
      <c r="H265" s="135" t="s">
        <v>141</v>
      </c>
      <c r="I265" s="135">
        <v>2000</v>
      </c>
      <c r="J265" s="135">
        <v>61.16</v>
      </c>
      <c r="K265" s="134">
        <f t="shared" si="37"/>
        <v>183.48</v>
      </c>
      <c r="L265" s="133" t="str">
        <f>VLOOKUP($A265,BOM!$B$8:$N$81,11,0)</f>
        <v>RAL 7004 (LIGHT GREY)</v>
      </c>
      <c r="M265" s="133" t="str">
        <f>VLOOKUP($A265,BOM!$B$8:$N$81,12,0)</f>
        <v>PEB</v>
      </c>
      <c r="N265" s="135" t="s">
        <v>359</v>
      </c>
      <c r="O265" s="135" t="s">
        <v>107</v>
      </c>
    </row>
    <row r="266" spans="1:15" ht="45">
      <c r="A266" s="135" t="s">
        <v>107</v>
      </c>
      <c r="B266" s="135" t="s">
        <v>270</v>
      </c>
      <c r="C266" s="135">
        <f t="shared" si="38"/>
        <v>3</v>
      </c>
      <c r="D266" s="135">
        <v>1</v>
      </c>
      <c r="E266" s="134">
        <f t="shared" si="36"/>
        <v>3</v>
      </c>
      <c r="F266" s="135" t="s">
        <v>156</v>
      </c>
      <c r="G266" s="135"/>
      <c r="H266" s="135" t="s">
        <v>271</v>
      </c>
      <c r="I266" s="135">
        <v>75</v>
      </c>
      <c r="J266" s="135">
        <v>0.13</v>
      </c>
      <c r="K266" s="134">
        <f t="shared" si="37"/>
        <v>0.39</v>
      </c>
      <c r="L266" s="133" t="str">
        <f>VLOOKUP($A266,BOM!$B$8:$N$81,11,0)</f>
        <v>RAL 7004 (LIGHT GREY)</v>
      </c>
      <c r="M266" s="133" t="str">
        <f>VLOOKUP($A266,BOM!$B$8:$N$81,12,0)</f>
        <v>PEB</v>
      </c>
      <c r="N266" s="135" t="s">
        <v>356</v>
      </c>
      <c r="O266" s="135" t="s">
        <v>107</v>
      </c>
    </row>
    <row r="267" spans="1:15" ht="45">
      <c r="A267" s="135" t="s">
        <v>107</v>
      </c>
      <c r="B267" s="135" t="s">
        <v>272</v>
      </c>
      <c r="C267" s="135">
        <f t="shared" si="38"/>
        <v>3</v>
      </c>
      <c r="D267" s="135">
        <v>1</v>
      </c>
      <c r="E267" s="134">
        <f t="shared" si="36"/>
        <v>3</v>
      </c>
      <c r="F267" s="135" t="s">
        <v>156</v>
      </c>
      <c r="G267" s="135"/>
      <c r="H267" s="135" t="s">
        <v>273</v>
      </c>
      <c r="I267" s="135">
        <v>74</v>
      </c>
      <c r="J267" s="135">
        <v>0.13</v>
      </c>
      <c r="K267" s="134">
        <f t="shared" si="37"/>
        <v>0.39</v>
      </c>
      <c r="L267" s="133" t="str">
        <f>VLOOKUP($A267,BOM!$B$8:$N$81,11,0)</f>
        <v>RAL 7004 (LIGHT GREY)</v>
      </c>
      <c r="M267" s="133" t="str">
        <f>VLOOKUP($A267,BOM!$B$8:$N$81,12,0)</f>
        <v>PEB</v>
      </c>
      <c r="N267" s="135" t="s">
        <v>356</v>
      </c>
      <c r="O267" s="135" t="s">
        <v>107</v>
      </c>
    </row>
    <row r="268" spans="1:15" ht="45">
      <c r="A268" s="135" t="s">
        <v>107</v>
      </c>
      <c r="B268" s="135" t="s">
        <v>257</v>
      </c>
      <c r="C268" s="135">
        <f t="shared" si="38"/>
        <v>3</v>
      </c>
      <c r="D268" s="135">
        <v>3</v>
      </c>
      <c r="E268" s="134">
        <f t="shared" si="36"/>
        <v>9</v>
      </c>
      <c r="F268" s="135" t="s">
        <v>156</v>
      </c>
      <c r="G268" s="135"/>
      <c r="H268" s="135" t="s">
        <v>258</v>
      </c>
      <c r="I268" s="135">
        <v>100</v>
      </c>
      <c r="J268" s="135">
        <v>0.16</v>
      </c>
      <c r="K268" s="134">
        <f t="shared" si="37"/>
        <v>1.44</v>
      </c>
      <c r="L268" s="133" t="str">
        <f>VLOOKUP($A268,BOM!$B$8:$N$81,11,0)</f>
        <v>RAL 7004 (LIGHT GREY)</v>
      </c>
      <c r="M268" s="133" t="str">
        <f>VLOOKUP($A268,BOM!$B$8:$N$81,12,0)</f>
        <v>PEB</v>
      </c>
      <c r="N268" s="135" t="s">
        <v>356</v>
      </c>
      <c r="O268" s="135" t="s">
        <v>107</v>
      </c>
    </row>
    <row r="269" spans="1:15" ht="45">
      <c r="A269" s="133" t="s">
        <v>108</v>
      </c>
      <c r="B269" s="133" t="s">
        <v>149</v>
      </c>
      <c r="C269" s="134">
        <v>4</v>
      </c>
      <c r="D269" s="134"/>
      <c r="E269" s="134">
        <f t="shared" si="36"/>
        <v>0</v>
      </c>
      <c r="F269" s="133" t="s">
        <v>149</v>
      </c>
      <c r="G269" s="133" t="s">
        <v>138</v>
      </c>
      <c r="H269" s="133" t="s">
        <v>149</v>
      </c>
      <c r="I269" s="133">
        <v>2014</v>
      </c>
      <c r="J269" s="134">
        <v>71.13</v>
      </c>
      <c r="K269" s="134">
        <f t="shared" si="37"/>
        <v>0</v>
      </c>
      <c r="L269" s="133" t="str">
        <f>VLOOKUP($A269,BOM!$B$8:$N$81,11,0)</f>
        <v>RAL 7004 (LIGHT GREY)</v>
      </c>
      <c r="M269" s="133" t="str">
        <f>VLOOKUP($A269,BOM!$B$8:$N$81,12,0)</f>
        <v>PEB</v>
      </c>
      <c r="N269" s="133" t="s">
        <v>357</v>
      </c>
      <c r="O269" s="133" t="s">
        <v>108</v>
      </c>
    </row>
    <row r="270" spans="1:15" ht="45">
      <c r="A270" s="135" t="s">
        <v>108</v>
      </c>
      <c r="B270" s="135" t="s">
        <v>249</v>
      </c>
      <c r="C270" s="135">
        <f t="shared" ref="C270:C276" si="39">C269</f>
        <v>4</v>
      </c>
      <c r="D270" s="135">
        <v>3</v>
      </c>
      <c r="E270" s="134">
        <f t="shared" si="36"/>
        <v>12</v>
      </c>
      <c r="F270" s="135" t="s">
        <v>156</v>
      </c>
      <c r="G270" s="135"/>
      <c r="H270" s="135" t="s">
        <v>250</v>
      </c>
      <c r="I270" s="135">
        <v>75</v>
      </c>
      <c r="J270" s="135">
        <v>0.92</v>
      </c>
      <c r="K270" s="134">
        <f t="shared" si="37"/>
        <v>11.040000000000001</v>
      </c>
      <c r="L270" s="133" t="str">
        <f>VLOOKUP($A270,BOM!$B$8:$N$81,11,0)</f>
        <v>RAL 7004 (LIGHT GREY)</v>
      </c>
      <c r="M270" s="133" t="str">
        <f>VLOOKUP($A270,BOM!$B$8:$N$81,12,0)</f>
        <v>PEB</v>
      </c>
      <c r="N270" s="135" t="s">
        <v>356</v>
      </c>
      <c r="O270" s="135" t="s">
        <v>108</v>
      </c>
    </row>
    <row r="271" spans="1:15" ht="45">
      <c r="A271" s="135" t="s">
        <v>108</v>
      </c>
      <c r="B271" s="135" t="s">
        <v>263</v>
      </c>
      <c r="C271" s="135">
        <f t="shared" si="39"/>
        <v>4</v>
      </c>
      <c r="D271" s="135">
        <v>1</v>
      </c>
      <c r="E271" s="134">
        <f t="shared" si="36"/>
        <v>4</v>
      </c>
      <c r="F271" s="135" t="s">
        <v>156</v>
      </c>
      <c r="G271" s="135"/>
      <c r="H271" s="135" t="s">
        <v>264</v>
      </c>
      <c r="I271" s="135">
        <v>300</v>
      </c>
      <c r="J271" s="135">
        <v>4.71</v>
      </c>
      <c r="K271" s="134">
        <f t="shared" si="37"/>
        <v>18.84</v>
      </c>
      <c r="L271" s="133" t="str">
        <f>VLOOKUP($A271,BOM!$B$8:$N$81,11,0)</f>
        <v>RAL 7004 (LIGHT GREY)</v>
      </c>
      <c r="M271" s="133" t="str">
        <f>VLOOKUP($A271,BOM!$B$8:$N$81,12,0)</f>
        <v>PEB</v>
      </c>
      <c r="N271" s="135" t="s">
        <v>356</v>
      </c>
      <c r="O271" s="135" t="s">
        <v>108</v>
      </c>
    </row>
    <row r="272" spans="1:15" ht="45">
      <c r="A272" s="135" t="s">
        <v>108</v>
      </c>
      <c r="B272" s="135" t="s">
        <v>274</v>
      </c>
      <c r="C272" s="135">
        <f t="shared" si="39"/>
        <v>4</v>
      </c>
      <c r="D272" s="135">
        <v>2</v>
      </c>
      <c r="E272" s="134">
        <f t="shared" si="36"/>
        <v>8</v>
      </c>
      <c r="F272" s="135" t="s">
        <v>156</v>
      </c>
      <c r="G272" s="135"/>
      <c r="H272" s="135" t="s">
        <v>275</v>
      </c>
      <c r="I272" s="135">
        <v>130</v>
      </c>
      <c r="J272" s="135">
        <v>0.89</v>
      </c>
      <c r="K272" s="134">
        <f t="shared" si="37"/>
        <v>7.12</v>
      </c>
      <c r="L272" s="133" t="str">
        <f>VLOOKUP($A272,BOM!$B$8:$N$81,11,0)</f>
        <v>RAL 7004 (LIGHT GREY)</v>
      </c>
      <c r="M272" s="133" t="str">
        <f>VLOOKUP($A272,BOM!$B$8:$N$81,12,0)</f>
        <v>PEB</v>
      </c>
      <c r="N272" s="135" t="s">
        <v>356</v>
      </c>
      <c r="O272" s="135" t="s">
        <v>108</v>
      </c>
    </row>
    <row r="273" spans="1:15" ht="45">
      <c r="A273" s="135" t="s">
        <v>108</v>
      </c>
      <c r="B273" s="135" t="s">
        <v>267</v>
      </c>
      <c r="C273" s="135">
        <f t="shared" si="39"/>
        <v>4</v>
      </c>
      <c r="D273" s="135">
        <v>1</v>
      </c>
      <c r="E273" s="134">
        <f t="shared" si="36"/>
        <v>4</v>
      </c>
      <c r="F273" s="135" t="s">
        <v>181</v>
      </c>
      <c r="G273" s="135"/>
      <c r="H273" s="135" t="s">
        <v>141</v>
      </c>
      <c r="I273" s="135">
        <v>2000</v>
      </c>
      <c r="J273" s="135">
        <v>61.16</v>
      </c>
      <c r="K273" s="134">
        <f t="shared" si="37"/>
        <v>244.64</v>
      </c>
      <c r="L273" s="133" t="str">
        <f>VLOOKUP($A273,BOM!$B$8:$N$81,11,0)</f>
        <v>RAL 7004 (LIGHT GREY)</v>
      </c>
      <c r="M273" s="133" t="str">
        <f>VLOOKUP($A273,BOM!$B$8:$N$81,12,0)</f>
        <v>PEB</v>
      </c>
      <c r="N273" s="135" t="s">
        <v>359</v>
      </c>
      <c r="O273" s="135" t="s">
        <v>108</v>
      </c>
    </row>
    <row r="274" spans="1:15" ht="45">
      <c r="A274" s="135" t="s">
        <v>108</v>
      </c>
      <c r="B274" s="135" t="s">
        <v>270</v>
      </c>
      <c r="C274" s="135">
        <f t="shared" si="39"/>
        <v>4</v>
      </c>
      <c r="D274" s="135">
        <v>1</v>
      </c>
      <c r="E274" s="134">
        <f t="shared" si="36"/>
        <v>4</v>
      </c>
      <c r="F274" s="135" t="s">
        <v>156</v>
      </c>
      <c r="G274" s="135"/>
      <c r="H274" s="135" t="s">
        <v>271</v>
      </c>
      <c r="I274" s="135">
        <v>75</v>
      </c>
      <c r="J274" s="135">
        <v>0.13</v>
      </c>
      <c r="K274" s="134">
        <f t="shared" si="37"/>
        <v>0.52</v>
      </c>
      <c r="L274" s="133" t="str">
        <f>VLOOKUP($A274,BOM!$B$8:$N$81,11,0)</f>
        <v>RAL 7004 (LIGHT GREY)</v>
      </c>
      <c r="M274" s="133" t="str">
        <f>VLOOKUP($A274,BOM!$B$8:$N$81,12,0)</f>
        <v>PEB</v>
      </c>
      <c r="N274" s="135" t="s">
        <v>356</v>
      </c>
      <c r="O274" s="135" t="s">
        <v>108</v>
      </c>
    </row>
    <row r="275" spans="1:15" ht="45">
      <c r="A275" s="135" t="s">
        <v>108</v>
      </c>
      <c r="B275" s="135" t="s">
        <v>272</v>
      </c>
      <c r="C275" s="135">
        <f t="shared" si="39"/>
        <v>4</v>
      </c>
      <c r="D275" s="135">
        <v>1</v>
      </c>
      <c r="E275" s="134">
        <f t="shared" si="36"/>
        <v>4</v>
      </c>
      <c r="F275" s="135" t="s">
        <v>156</v>
      </c>
      <c r="G275" s="135"/>
      <c r="H275" s="135" t="s">
        <v>273</v>
      </c>
      <c r="I275" s="135">
        <v>74</v>
      </c>
      <c r="J275" s="135">
        <v>0.13</v>
      </c>
      <c r="K275" s="134">
        <f t="shared" si="37"/>
        <v>0.52</v>
      </c>
      <c r="L275" s="133" t="str">
        <f>VLOOKUP($A275,BOM!$B$8:$N$81,11,0)</f>
        <v>RAL 7004 (LIGHT GREY)</v>
      </c>
      <c r="M275" s="133" t="str">
        <f>VLOOKUP($A275,BOM!$B$8:$N$81,12,0)</f>
        <v>PEB</v>
      </c>
      <c r="N275" s="135" t="s">
        <v>356</v>
      </c>
      <c r="O275" s="135" t="s">
        <v>108</v>
      </c>
    </row>
    <row r="276" spans="1:15" ht="45">
      <c r="A276" s="135" t="s">
        <v>108</v>
      </c>
      <c r="B276" s="135" t="s">
        <v>257</v>
      </c>
      <c r="C276" s="135">
        <f t="shared" si="39"/>
        <v>4</v>
      </c>
      <c r="D276" s="135">
        <v>3</v>
      </c>
      <c r="E276" s="134">
        <f t="shared" si="36"/>
        <v>12</v>
      </c>
      <c r="F276" s="135" t="s">
        <v>156</v>
      </c>
      <c r="G276" s="135"/>
      <c r="H276" s="135" t="s">
        <v>258</v>
      </c>
      <c r="I276" s="135">
        <v>100</v>
      </c>
      <c r="J276" s="135">
        <v>0.16</v>
      </c>
      <c r="K276" s="134">
        <f t="shared" si="37"/>
        <v>1.92</v>
      </c>
      <c r="L276" s="133" t="str">
        <f>VLOOKUP($A276,BOM!$B$8:$N$81,11,0)</f>
        <v>RAL 7004 (LIGHT GREY)</v>
      </c>
      <c r="M276" s="133" t="str">
        <f>VLOOKUP($A276,BOM!$B$8:$N$81,12,0)</f>
        <v>PEB</v>
      </c>
      <c r="N276" s="135" t="s">
        <v>356</v>
      </c>
      <c r="O276" s="135" t="s">
        <v>108</v>
      </c>
    </row>
    <row r="277" spans="1:15" ht="45">
      <c r="A277" s="133" t="s">
        <v>109</v>
      </c>
      <c r="B277" s="133" t="s">
        <v>149</v>
      </c>
      <c r="C277" s="134">
        <v>1</v>
      </c>
      <c r="D277" s="134"/>
      <c r="E277" s="134">
        <f t="shared" si="36"/>
        <v>0</v>
      </c>
      <c r="F277" s="133" t="s">
        <v>149</v>
      </c>
      <c r="G277" s="133" t="s">
        <v>138</v>
      </c>
      <c r="H277" s="133" t="s">
        <v>149</v>
      </c>
      <c r="I277" s="133">
        <v>5036</v>
      </c>
      <c r="J277" s="134">
        <v>229.52</v>
      </c>
      <c r="K277" s="134">
        <f t="shared" si="37"/>
        <v>0</v>
      </c>
      <c r="L277" s="133" t="str">
        <f>VLOOKUP($A277,BOM!$B$8:$N$81,11,0)</f>
        <v>RAL 7004 (LIGHT GREY)</v>
      </c>
      <c r="M277" s="133" t="str">
        <f>VLOOKUP($A277,BOM!$B$8:$N$81,12,0)</f>
        <v>PEB</v>
      </c>
      <c r="N277" s="133" t="s">
        <v>357</v>
      </c>
      <c r="O277" s="133" t="s">
        <v>109</v>
      </c>
    </row>
    <row r="278" spans="1:15" ht="45">
      <c r="A278" s="135" t="s">
        <v>109</v>
      </c>
      <c r="B278" s="135" t="s">
        <v>249</v>
      </c>
      <c r="C278" s="135">
        <f t="shared" ref="C278:C284" si="40">C277</f>
        <v>1</v>
      </c>
      <c r="D278" s="135">
        <v>5</v>
      </c>
      <c r="E278" s="134">
        <f t="shared" si="36"/>
        <v>5</v>
      </c>
      <c r="F278" s="135" t="s">
        <v>156</v>
      </c>
      <c r="G278" s="135"/>
      <c r="H278" s="135" t="s">
        <v>250</v>
      </c>
      <c r="I278" s="135">
        <v>75</v>
      </c>
      <c r="J278" s="135">
        <v>0.92</v>
      </c>
      <c r="K278" s="134">
        <f t="shared" si="37"/>
        <v>4.6000000000000005</v>
      </c>
      <c r="L278" s="133" t="str">
        <f>VLOOKUP($A278,BOM!$B$8:$N$81,11,0)</f>
        <v>RAL 7004 (LIGHT GREY)</v>
      </c>
      <c r="M278" s="133" t="str">
        <f>VLOOKUP($A278,BOM!$B$8:$N$81,12,0)</f>
        <v>PEB</v>
      </c>
      <c r="N278" s="135" t="s">
        <v>356</v>
      </c>
      <c r="O278" s="135" t="s">
        <v>109</v>
      </c>
    </row>
    <row r="279" spans="1:15" ht="45">
      <c r="A279" s="135" t="s">
        <v>109</v>
      </c>
      <c r="B279" s="135" t="s">
        <v>260</v>
      </c>
      <c r="C279" s="135">
        <f t="shared" si="40"/>
        <v>1</v>
      </c>
      <c r="D279" s="135">
        <v>1</v>
      </c>
      <c r="E279" s="134">
        <f t="shared" si="36"/>
        <v>1</v>
      </c>
      <c r="F279" s="135" t="s">
        <v>156</v>
      </c>
      <c r="G279" s="135"/>
      <c r="H279" s="135" t="s">
        <v>261</v>
      </c>
      <c r="I279" s="135">
        <v>1338</v>
      </c>
      <c r="J279" s="135">
        <v>14.1</v>
      </c>
      <c r="K279" s="134">
        <f t="shared" si="37"/>
        <v>14.1</v>
      </c>
      <c r="L279" s="133" t="str">
        <f>VLOOKUP($A279,BOM!$B$8:$N$81,11,0)</f>
        <v>RAL 7004 (LIGHT GREY)</v>
      </c>
      <c r="M279" s="133" t="str">
        <f>VLOOKUP($A279,BOM!$B$8:$N$81,12,0)</f>
        <v>PEB</v>
      </c>
      <c r="N279" s="135" t="s">
        <v>356</v>
      </c>
      <c r="O279" s="135" t="s">
        <v>109</v>
      </c>
    </row>
    <row r="280" spans="1:15" ht="45">
      <c r="A280" s="135" t="s">
        <v>109</v>
      </c>
      <c r="B280" s="135" t="s">
        <v>252</v>
      </c>
      <c r="C280" s="135">
        <f t="shared" si="40"/>
        <v>1</v>
      </c>
      <c r="D280" s="135">
        <v>2</v>
      </c>
      <c r="E280" s="134">
        <f t="shared" si="36"/>
        <v>2</v>
      </c>
      <c r="F280" s="135" t="s">
        <v>156</v>
      </c>
      <c r="G280" s="135"/>
      <c r="H280" s="135" t="s">
        <v>178</v>
      </c>
      <c r="I280" s="135">
        <v>328</v>
      </c>
      <c r="J280" s="135">
        <v>1.75</v>
      </c>
      <c r="K280" s="134">
        <f t="shared" si="37"/>
        <v>3.5</v>
      </c>
      <c r="L280" s="133" t="str">
        <f>VLOOKUP($A280,BOM!$B$8:$N$81,11,0)</f>
        <v>RAL 7004 (LIGHT GREY)</v>
      </c>
      <c r="M280" s="133" t="str">
        <f>VLOOKUP($A280,BOM!$B$8:$N$81,12,0)</f>
        <v>PEB</v>
      </c>
      <c r="N280" s="135" t="s">
        <v>356</v>
      </c>
      <c r="O280" s="135" t="s">
        <v>109</v>
      </c>
    </row>
    <row r="281" spans="1:15" ht="45">
      <c r="A281" s="135" t="s">
        <v>109</v>
      </c>
      <c r="B281" s="135" t="s">
        <v>253</v>
      </c>
      <c r="C281" s="135">
        <f t="shared" si="40"/>
        <v>1</v>
      </c>
      <c r="D281" s="135">
        <v>1</v>
      </c>
      <c r="E281" s="134">
        <f t="shared" si="36"/>
        <v>1</v>
      </c>
      <c r="F281" s="135" t="s">
        <v>156</v>
      </c>
      <c r="G281" s="135"/>
      <c r="H281" s="135" t="s">
        <v>178</v>
      </c>
      <c r="I281" s="135">
        <v>328</v>
      </c>
      <c r="J281" s="135">
        <v>1.75</v>
      </c>
      <c r="K281" s="134">
        <f t="shared" si="37"/>
        <v>1.75</v>
      </c>
      <c r="L281" s="133" t="str">
        <f>VLOOKUP($A281,BOM!$B$8:$N$81,11,0)</f>
        <v>RAL 7004 (LIGHT GREY)</v>
      </c>
      <c r="M281" s="133" t="str">
        <f>VLOOKUP($A281,BOM!$B$8:$N$81,12,0)</f>
        <v>PEB</v>
      </c>
      <c r="N281" s="135" t="s">
        <v>356</v>
      </c>
      <c r="O281" s="135" t="s">
        <v>109</v>
      </c>
    </row>
    <row r="282" spans="1:15" ht="45">
      <c r="A282" s="135" t="s">
        <v>109</v>
      </c>
      <c r="B282" s="135" t="s">
        <v>262</v>
      </c>
      <c r="C282" s="135">
        <f t="shared" si="40"/>
        <v>1</v>
      </c>
      <c r="D282" s="135">
        <v>1</v>
      </c>
      <c r="E282" s="134">
        <f t="shared" si="36"/>
        <v>1</v>
      </c>
      <c r="F282" s="135" t="s">
        <v>181</v>
      </c>
      <c r="G282" s="135"/>
      <c r="H282" s="135" t="s">
        <v>137</v>
      </c>
      <c r="I282" s="135">
        <v>5036</v>
      </c>
      <c r="J282" s="135">
        <v>200.91</v>
      </c>
      <c r="K282" s="134">
        <f t="shared" si="37"/>
        <v>200.91</v>
      </c>
      <c r="L282" s="133" t="str">
        <f>VLOOKUP($A282,BOM!$B$8:$N$81,11,0)</f>
        <v>RAL 7004 (LIGHT GREY)</v>
      </c>
      <c r="M282" s="133" t="str">
        <f>VLOOKUP($A282,BOM!$B$8:$N$81,12,0)</f>
        <v>PEB</v>
      </c>
      <c r="N282" s="135" t="s">
        <v>359</v>
      </c>
      <c r="O282" s="135" t="s">
        <v>109</v>
      </c>
    </row>
    <row r="283" spans="1:15" ht="45">
      <c r="A283" s="135" t="s">
        <v>109</v>
      </c>
      <c r="B283" s="135" t="s">
        <v>183</v>
      </c>
      <c r="C283" s="135">
        <f t="shared" si="40"/>
        <v>1</v>
      </c>
      <c r="D283" s="135">
        <v>3</v>
      </c>
      <c r="E283" s="134">
        <f t="shared" si="36"/>
        <v>3</v>
      </c>
      <c r="F283" s="135" t="s">
        <v>156</v>
      </c>
      <c r="G283" s="135"/>
      <c r="H283" s="135" t="s">
        <v>184</v>
      </c>
      <c r="I283" s="135">
        <v>328</v>
      </c>
      <c r="J283" s="135">
        <v>1.3</v>
      </c>
      <c r="K283" s="134">
        <f t="shared" si="37"/>
        <v>3.9000000000000004</v>
      </c>
      <c r="L283" s="133" t="str">
        <f>VLOOKUP($A283,BOM!$B$8:$N$81,11,0)</f>
        <v>RAL 7004 (LIGHT GREY)</v>
      </c>
      <c r="M283" s="133" t="str">
        <f>VLOOKUP($A283,BOM!$B$8:$N$81,12,0)</f>
        <v>PEB</v>
      </c>
      <c r="N283" s="135" t="s">
        <v>356</v>
      </c>
      <c r="O283" s="135" t="s">
        <v>109</v>
      </c>
    </row>
    <row r="284" spans="1:15" ht="45">
      <c r="A284" s="135" t="s">
        <v>109</v>
      </c>
      <c r="B284" s="135" t="s">
        <v>257</v>
      </c>
      <c r="C284" s="135">
        <f t="shared" si="40"/>
        <v>1</v>
      </c>
      <c r="D284" s="135">
        <v>5</v>
      </c>
      <c r="E284" s="134">
        <f t="shared" si="36"/>
        <v>5</v>
      </c>
      <c r="F284" s="135" t="s">
        <v>156</v>
      </c>
      <c r="G284" s="135"/>
      <c r="H284" s="135" t="s">
        <v>258</v>
      </c>
      <c r="I284" s="135">
        <v>100</v>
      </c>
      <c r="J284" s="135">
        <v>0.16</v>
      </c>
      <c r="K284" s="134">
        <f t="shared" si="37"/>
        <v>0.8</v>
      </c>
      <c r="L284" s="133" t="str">
        <f>VLOOKUP($A284,BOM!$B$8:$N$81,11,0)</f>
        <v>RAL 7004 (LIGHT GREY)</v>
      </c>
      <c r="M284" s="133" t="str">
        <f>VLOOKUP($A284,BOM!$B$8:$N$81,12,0)</f>
        <v>PEB</v>
      </c>
      <c r="N284" s="135" t="s">
        <v>356</v>
      </c>
      <c r="O284" s="135" t="s">
        <v>109</v>
      </c>
    </row>
    <row r="285" spans="1:15" ht="45">
      <c r="A285" s="133" t="s">
        <v>110</v>
      </c>
      <c r="B285" s="133" t="s">
        <v>149</v>
      </c>
      <c r="C285" s="134">
        <v>3</v>
      </c>
      <c r="D285" s="134"/>
      <c r="E285" s="134">
        <f t="shared" si="36"/>
        <v>0</v>
      </c>
      <c r="F285" s="133" t="s">
        <v>149</v>
      </c>
      <c r="G285" s="133" t="s">
        <v>138</v>
      </c>
      <c r="H285" s="133" t="s">
        <v>149</v>
      </c>
      <c r="I285" s="133">
        <v>5036</v>
      </c>
      <c r="J285" s="134">
        <v>230.88</v>
      </c>
      <c r="K285" s="134">
        <f t="shared" si="37"/>
        <v>0</v>
      </c>
      <c r="L285" s="133" t="str">
        <f>VLOOKUP($A285,BOM!$B$8:$N$81,11,0)</f>
        <v>RAL 7004 (LIGHT GREY)</v>
      </c>
      <c r="M285" s="133" t="str">
        <f>VLOOKUP($A285,BOM!$B$8:$N$81,12,0)</f>
        <v>PEB</v>
      </c>
      <c r="N285" s="133" t="s">
        <v>357</v>
      </c>
      <c r="O285" s="133" t="s">
        <v>110</v>
      </c>
    </row>
    <row r="286" spans="1:15" ht="45">
      <c r="A286" s="135" t="s">
        <v>110</v>
      </c>
      <c r="B286" s="135" t="s">
        <v>249</v>
      </c>
      <c r="C286" s="135">
        <f t="shared" ref="C286:C291" si="41">C285</f>
        <v>3</v>
      </c>
      <c r="D286" s="135">
        <v>5</v>
      </c>
      <c r="E286" s="134">
        <f t="shared" si="36"/>
        <v>15</v>
      </c>
      <c r="F286" s="135" t="s">
        <v>156</v>
      </c>
      <c r="G286" s="135"/>
      <c r="H286" s="135" t="s">
        <v>250</v>
      </c>
      <c r="I286" s="135">
        <v>75</v>
      </c>
      <c r="J286" s="135">
        <v>0.92</v>
      </c>
      <c r="K286" s="134">
        <f t="shared" si="37"/>
        <v>13.8</v>
      </c>
      <c r="L286" s="133" t="str">
        <f>VLOOKUP($A286,BOM!$B$8:$N$81,11,0)</f>
        <v>RAL 7004 (LIGHT GREY)</v>
      </c>
      <c r="M286" s="133" t="str">
        <f>VLOOKUP($A286,BOM!$B$8:$N$81,12,0)</f>
        <v>PEB</v>
      </c>
      <c r="N286" s="135" t="s">
        <v>356</v>
      </c>
      <c r="O286" s="135" t="s">
        <v>110</v>
      </c>
    </row>
    <row r="287" spans="1:15" ht="45">
      <c r="A287" s="135" t="s">
        <v>110</v>
      </c>
      <c r="B287" s="135" t="s">
        <v>260</v>
      </c>
      <c r="C287" s="135">
        <f t="shared" si="41"/>
        <v>3</v>
      </c>
      <c r="D287" s="135">
        <v>1</v>
      </c>
      <c r="E287" s="134">
        <f t="shared" si="36"/>
        <v>3</v>
      </c>
      <c r="F287" s="135" t="s">
        <v>156</v>
      </c>
      <c r="G287" s="135"/>
      <c r="H287" s="135" t="s">
        <v>261</v>
      </c>
      <c r="I287" s="135">
        <v>1338</v>
      </c>
      <c r="J287" s="135">
        <v>14.1</v>
      </c>
      <c r="K287" s="134">
        <f t="shared" si="37"/>
        <v>42.3</v>
      </c>
      <c r="L287" s="133" t="str">
        <f>VLOOKUP($A287,BOM!$B$8:$N$81,11,0)</f>
        <v>RAL 7004 (LIGHT GREY)</v>
      </c>
      <c r="M287" s="133" t="str">
        <f>VLOOKUP($A287,BOM!$B$8:$N$81,12,0)</f>
        <v>PEB</v>
      </c>
      <c r="N287" s="135" t="s">
        <v>356</v>
      </c>
      <c r="O287" s="135" t="s">
        <v>110</v>
      </c>
    </row>
    <row r="288" spans="1:15" ht="45">
      <c r="A288" s="135" t="s">
        <v>110</v>
      </c>
      <c r="B288" s="135" t="s">
        <v>252</v>
      </c>
      <c r="C288" s="135">
        <f t="shared" si="41"/>
        <v>3</v>
      </c>
      <c r="D288" s="135">
        <v>4</v>
      </c>
      <c r="E288" s="134">
        <f t="shared" si="36"/>
        <v>12</v>
      </c>
      <c r="F288" s="135" t="s">
        <v>156</v>
      </c>
      <c r="G288" s="135"/>
      <c r="H288" s="135" t="s">
        <v>178</v>
      </c>
      <c r="I288" s="135">
        <v>328</v>
      </c>
      <c r="J288" s="135">
        <v>1.75</v>
      </c>
      <c r="K288" s="134">
        <f t="shared" si="37"/>
        <v>21</v>
      </c>
      <c r="L288" s="133" t="str">
        <f>VLOOKUP($A288,BOM!$B$8:$N$81,11,0)</f>
        <v>RAL 7004 (LIGHT GREY)</v>
      </c>
      <c r="M288" s="133" t="str">
        <f>VLOOKUP($A288,BOM!$B$8:$N$81,12,0)</f>
        <v>PEB</v>
      </c>
      <c r="N288" s="135" t="s">
        <v>356</v>
      </c>
      <c r="O288" s="135" t="s">
        <v>110</v>
      </c>
    </row>
    <row r="289" spans="1:15" ht="45">
      <c r="A289" s="135" t="s">
        <v>110</v>
      </c>
      <c r="B289" s="135" t="s">
        <v>253</v>
      </c>
      <c r="C289" s="135">
        <f t="shared" si="41"/>
        <v>3</v>
      </c>
      <c r="D289" s="135">
        <v>2</v>
      </c>
      <c r="E289" s="134">
        <f t="shared" si="36"/>
        <v>6</v>
      </c>
      <c r="F289" s="135" t="s">
        <v>156</v>
      </c>
      <c r="G289" s="135"/>
      <c r="H289" s="135" t="s">
        <v>178</v>
      </c>
      <c r="I289" s="135">
        <v>328</v>
      </c>
      <c r="J289" s="135">
        <v>1.75</v>
      </c>
      <c r="K289" s="134">
        <f t="shared" si="37"/>
        <v>10.5</v>
      </c>
      <c r="L289" s="133" t="str">
        <f>VLOOKUP($A289,BOM!$B$8:$N$81,11,0)</f>
        <v>RAL 7004 (LIGHT GREY)</v>
      </c>
      <c r="M289" s="133" t="str">
        <f>VLOOKUP($A289,BOM!$B$8:$N$81,12,0)</f>
        <v>PEB</v>
      </c>
      <c r="N289" s="135" t="s">
        <v>356</v>
      </c>
      <c r="O289" s="135" t="s">
        <v>110</v>
      </c>
    </row>
    <row r="290" spans="1:15" ht="45">
      <c r="A290" s="135" t="s">
        <v>110</v>
      </c>
      <c r="B290" s="135" t="s">
        <v>262</v>
      </c>
      <c r="C290" s="135">
        <f t="shared" si="41"/>
        <v>3</v>
      </c>
      <c r="D290" s="135">
        <v>1</v>
      </c>
      <c r="E290" s="134">
        <f t="shared" si="36"/>
        <v>3</v>
      </c>
      <c r="F290" s="135" t="s">
        <v>181</v>
      </c>
      <c r="G290" s="135"/>
      <c r="H290" s="135" t="s">
        <v>137</v>
      </c>
      <c r="I290" s="135">
        <v>5036</v>
      </c>
      <c r="J290" s="135">
        <v>200.91</v>
      </c>
      <c r="K290" s="134">
        <f t="shared" si="37"/>
        <v>602.73</v>
      </c>
      <c r="L290" s="133" t="str">
        <f>VLOOKUP($A290,BOM!$B$8:$N$81,11,0)</f>
        <v>RAL 7004 (LIGHT GREY)</v>
      </c>
      <c r="M290" s="133" t="str">
        <f>VLOOKUP($A290,BOM!$B$8:$N$81,12,0)</f>
        <v>PEB</v>
      </c>
      <c r="N290" s="135" t="s">
        <v>359</v>
      </c>
      <c r="O290" s="135" t="s">
        <v>110</v>
      </c>
    </row>
    <row r="291" spans="1:15" ht="45">
      <c r="A291" s="135" t="s">
        <v>110</v>
      </c>
      <c r="B291" s="135" t="s">
        <v>257</v>
      </c>
      <c r="C291" s="135">
        <f t="shared" si="41"/>
        <v>3</v>
      </c>
      <c r="D291" s="135">
        <v>5</v>
      </c>
      <c r="E291" s="134">
        <f t="shared" si="36"/>
        <v>15</v>
      </c>
      <c r="F291" s="135" t="s">
        <v>156</v>
      </c>
      <c r="G291" s="135"/>
      <c r="H291" s="135" t="s">
        <v>258</v>
      </c>
      <c r="I291" s="135">
        <v>100</v>
      </c>
      <c r="J291" s="135">
        <v>0.16</v>
      </c>
      <c r="K291" s="134">
        <f t="shared" si="37"/>
        <v>2.4</v>
      </c>
      <c r="L291" s="133" t="str">
        <f>VLOOKUP($A291,BOM!$B$8:$N$81,11,0)</f>
        <v>RAL 7004 (LIGHT GREY)</v>
      </c>
      <c r="M291" s="133" t="str">
        <f>VLOOKUP($A291,BOM!$B$8:$N$81,12,0)</f>
        <v>PEB</v>
      </c>
      <c r="N291" s="135" t="s">
        <v>356</v>
      </c>
      <c r="O291" s="135" t="s">
        <v>110</v>
      </c>
    </row>
    <row r="292" spans="1:15" ht="45">
      <c r="A292" s="133" t="s">
        <v>111</v>
      </c>
      <c r="B292" s="133" t="s">
        <v>149</v>
      </c>
      <c r="C292" s="134">
        <v>10</v>
      </c>
      <c r="D292" s="134"/>
      <c r="E292" s="134">
        <f t="shared" si="36"/>
        <v>0</v>
      </c>
      <c r="F292" s="133" t="s">
        <v>149</v>
      </c>
      <c r="G292" s="133" t="s">
        <v>143</v>
      </c>
      <c r="H292" s="133" t="s">
        <v>149</v>
      </c>
      <c r="I292" s="133">
        <v>200</v>
      </c>
      <c r="J292" s="134">
        <v>4.08</v>
      </c>
      <c r="K292" s="134">
        <f t="shared" si="37"/>
        <v>0</v>
      </c>
      <c r="L292" s="133" t="str">
        <f>VLOOKUP($A292,BOM!$B$8:$N$81,11,0)</f>
        <v>RAL 7004 (LIGHT GREY)</v>
      </c>
      <c r="M292" s="133" t="str">
        <f>VLOOKUP($A292,BOM!$B$8:$N$81,12,0)</f>
        <v>SD</v>
      </c>
      <c r="N292" s="133" t="s">
        <v>357</v>
      </c>
      <c r="O292" s="133" t="s">
        <v>111</v>
      </c>
    </row>
    <row r="293" spans="1:15" ht="45">
      <c r="A293" s="135" t="s">
        <v>111</v>
      </c>
      <c r="B293" s="135" t="s">
        <v>277</v>
      </c>
      <c r="C293" s="135">
        <f t="shared" ref="C293:C294" si="42">C292</f>
        <v>10</v>
      </c>
      <c r="D293" s="135">
        <v>1</v>
      </c>
      <c r="E293" s="134">
        <f t="shared" si="36"/>
        <v>10</v>
      </c>
      <c r="F293" s="135" t="s">
        <v>156</v>
      </c>
      <c r="G293" s="135"/>
      <c r="H293" s="135" t="s">
        <v>278</v>
      </c>
      <c r="I293" s="135">
        <v>200</v>
      </c>
      <c r="J293" s="135">
        <v>1.57</v>
      </c>
      <c r="K293" s="134">
        <f t="shared" si="37"/>
        <v>15.700000000000001</v>
      </c>
      <c r="L293" s="133" t="str">
        <f>VLOOKUP($A293,BOM!$B$8:$N$81,11,0)</f>
        <v>RAL 7004 (LIGHT GREY)</v>
      </c>
      <c r="M293" s="133" t="str">
        <f>VLOOKUP($A293,BOM!$B$8:$N$81,12,0)</f>
        <v>SD</v>
      </c>
      <c r="N293" s="135" t="s">
        <v>356</v>
      </c>
      <c r="O293" s="135" t="s">
        <v>111</v>
      </c>
    </row>
    <row r="294" spans="1:15" ht="45">
      <c r="A294" s="135" t="s">
        <v>111</v>
      </c>
      <c r="B294" s="135" t="s">
        <v>279</v>
      </c>
      <c r="C294" s="135">
        <f t="shared" si="42"/>
        <v>10</v>
      </c>
      <c r="D294" s="135">
        <v>1</v>
      </c>
      <c r="E294" s="134">
        <f t="shared" si="36"/>
        <v>10</v>
      </c>
      <c r="F294" s="135" t="s">
        <v>156</v>
      </c>
      <c r="G294" s="135"/>
      <c r="H294" s="135" t="s">
        <v>142</v>
      </c>
      <c r="I294" s="135">
        <v>200</v>
      </c>
      <c r="J294" s="135">
        <v>2.5099999999999998</v>
      </c>
      <c r="K294" s="134">
        <f t="shared" si="37"/>
        <v>25.099999999999998</v>
      </c>
      <c r="L294" s="133" t="str">
        <f>VLOOKUP($A294,BOM!$B$8:$N$81,11,0)</f>
        <v>RAL 7004 (LIGHT GREY)</v>
      </c>
      <c r="M294" s="133" t="str">
        <f>VLOOKUP($A294,BOM!$B$8:$N$81,12,0)</f>
        <v>SD</v>
      </c>
      <c r="N294" s="135" t="s">
        <v>356</v>
      </c>
      <c r="O294" s="135" t="s">
        <v>111</v>
      </c>
    </row>
    <row r="295" spans="1:15" ht="45">
      <c r="A295" s="133" t="s">
        <v>112</v>
      </c>
      <c r="B295" s="133" t="s">
        <v>149</v>
      </c>
      <c r="C295" s="134">
        <v>5</v>
      </c>
      <c r="D295" s="134"/>
      <c r="E295" s="134">
        <f t="shared" si="36"/>
        <v>0</v>
      </c>
      <c r="F295" s="133" t="s">
        <v>149</v>
      </c>
      <c r="G295" s="133" t="s">
        <v>143</v>
      </c>
      <c r="H295" s="133" t="s">
        <v>149</v>
      </c>
      <c r="I295" s="133">
        <v>200</v>
      </c>
      <c r="J295" s="134">
        <v>7.43</v>
      </c>
      <c r="K295" s="134">
        <f t="shared" si="37"/>
        <v>0</v>
      </c>
      <c r="L295" s="133" t="str">
        <f>VLOOKUP($A295,BOM!$B$8:$N$81,11,0)</f>
        <v>RAL 7004 (LIGHT GREY)</v>
      </c>
      <c r="M295" s="133" t="str">
        <f>VLOOKUP($A295,BOM!$B$8:$N$81,12,0)</f>
        <v>SD</v>
      </c>
      <c r="N295" s="133" t="s">
        <v>357</v>
      </c>
      <c r="O295" s="133" t="s">
        <v>112</v>
      </c>
    </row>
    <row r="296" spans="1:15" ht="45">
      <c r="A296" s="135" t="s">
        <v>112</v>
      </c>
      <c r="B296" s="135" t="s">
        <v>280</v>
      </c>
      <c r="C296" s="135">
        <f t="shared" ref="C296:C297" si="43">C295</f>
        <v>5</v>
      </c>
      <c r="D296" s="135">
        <v>1</v>
      </c>
      <c r="E296" s="134">
        <f t="shared" si="36"/>
        <v>5</v>
      </c>
      <c r="F296" s="135" t="s">
        <v>156</v>
      </c>
      <c r="G296" s="135"/>
      <c r="H296" s="135" t="s">
        <v>281</v>
      </c>
      <c r="I296" s="135">
        <v>195</v>
      </c>
      <c r="J296" s="135">
        <v>3.03</v>
      </c>
      <c r="K296" s="134">
        <f t="shared" si="37"/>
        <v>15.149999999999999</v>
      </c>
      <c r="L296" s="133" t="str">
        <f>VLOOKUP($A296,BOM!$B$8:$N$81,11,0)</f>
        <v>RAL 7004 (LIGHT GREY)</v>
      </c>
      <c r="M296" s="133" t="str">
        <f>VLOOKUP($A296,BOM!$B$8:$N$81,12,0)</f>
        <v>SD</v>
      </c>
      <c r="N296" s="135" t="s">
        <v>356</v>
      </c>
      <c r="O296" s="135" t="s">
        <v>112</v>
      </c>
    </row>
    <row r="297" spans="1:15" ht="45">
      <c r="A297" s="135" t="s">
        <v>112</v>
      </c>
      <c r="B297" s="135" t="s">
        <v>282</v>
      </c>
      <c r="C297" s="135">
        <f t="shared" si="43"/>
        <v>5</v>
      </c>
      <c r="D297" s="135">
        <v>1</v>
      </c>
      <c r="E297" s="134">
        <f t="shared" si="36"/>
        <v>5</v>
      </c>
      <c r="F297" s="135" t="s">
        <v>156</v>
      </c>
      <c r="G297" s="135"/>
      <c r="H297" s="135" t="s">
        <v>144</v>
      </c>
      <c r="I297" s="135">
        <v>200</v>
      </c>
      <c r="J297" s="135">
        <v>4.4000000000000004</v>
      </c>
      <c r="K297" s="134">
        <f t="shared" si="37"/>
        <v>22</v>
      </c>
      <c r="L297" s="133" t="str">
        <f>VLOOKUP($A297,BOM!$B$8:$N$81,11,0)</f>
        <v>RAL 7004 (LIGHT GREY)</v>
      </c>
      <c r="M297" s="133" t="str">
        <f>VLOOKUP($A297,BOM!$B$8:$N$81,12,0)</f>
        <v>SD</v>
      </c>
      <c r="N297" s="135" t="s">
        <v>356</v>
      </c>
      <c r="O297" s="135" t="s">
        <v>112</v>
      </c>
    </row>
    <row r="298" spans="1:15" ht="45">
      <c r="A298" s="133" t="s">
        <v>113</v>
      </c>
      <c r="B298" s="133" t="s">
        <v>149</v>
      </c>
      <c r="C298" s="134">
        <v>3</v>
      </c>
      <c r="D298" s="134"/>
      <c r="E298" s="134">
        <f t="shared" si="36"/>
        <v>0</v>
      </c>
      <c r="F298" s="133" t="s">
        <v>149</v>
      </c>
      <c r="G298" s="133" t="s">
        <v>143</v>
      </c>
      <c r="H298" s="133" t="s">
        <v>149</v>
      </c>
      <c r="I298" s="133">
        <v>200</v>
      </c>
      <c r="J298" s="134">
        <v>7.27</v>
      </c>
      <c r="K298" s="134">
        <f t="shared" si="37"/>
        <v>0</v>
      </c>
      <c r="L298" s="133" t="str">
        <f>VLOOKUP($A298,BOM!$B$8:$N$81,11,0)</f>
        <v>RAL 7004 (LIGHT GREY)</v>
      </c>
      <c r="M298" s="133" t="str">
        <f>VLOOKUP($A298,BOM!$B$8:$N$81,12,0)</f>
        <v>SD</v>
      </c>
      <c r="N298" s="133" t="s">
        <v>357</v>
      </c>
      <c r="O298" s="133" t="s">
        <v>113</v>
      </c>
    </row>
    <row r="299" spans="1:15" ht="45">
      <c r="A299" s="135" t="s">
        <v>113</v>
      </c>
      <c r="B299" s="135" t="s">
        <v>283</v>
      </c>
      <c r="C299" s="135">
        <f t="shared" ref="C299:C300" si="44">C298</f>
        <v>3</v>
      </c>
      <c r="D299" s="135">
        <v>1</v>
      </c>
      <c r="E299" s="134">
        <f t="shared" si="36"/>
        <v>3</v>
      </c>
      <c r="F299" s="135" t="s">
        <v>156</v>
      </c>
      <c r="G299" s="135"/>
      <c r="H299" s="135" t="s">
        <v>284</v>
      </c>
      <c r="I299" s="135">
        <v>232</v>
      </c>
      <c r="J299" s="135">
        <v>2.87</v>
      </c>
      <c r="K299" s="134">
        <f t="shared" si="37"/>
        <v>8.61</v>
      </c>
      <c r="L299" s="133" t="str">
        <f>VLOOKUP($A299,BOM!$B$8:$N$81,11,0)</f>
        <v>RAL 7004 (LIGHT GREY)</v>
      </c>
      <c r="M299" s="133" t="str">
        <f>VLOOKUP($A299,BOM!$B$8:$N$81,12,0)</f>
        <v>SD</v>
      </c>
      <c r="N299" s="135" t="s">
        <v>356</v>
      </c>
      <c r="O299" s="135" t="s">
        <v>113</v>
      </c>
    </row>
    <row r="300" spans="1:15" ht="45">
      <c r="A300" s="135" t="s">
        <v>113</v>
      </c>
      <c r="B300" s="135" t="s">
        <v>282</v>
      </c>
      <c r="C300" s="135">
        <f t="shared" si="44"/>
        <v>3</v>
      </c>
      <c r="D300" s="135">
        <v>1</v>
      </c>
      <c r="E300" s="134">
        <f t="shared" si="36"/>
        <v>3</v>
      </c>
      <c r="F300" s="135" t="s">
        <v>156</v>
      </c>
      <c r="G300" s="135"/>
      <c r="H300" s="135" t="s">
        <v>144</v>
      </c>
      <c r="I300" s="135">
        <v>200</v>
      </c>
      <c r="J300" s="135">
        <v>4.4000000000000004</v>
      </c>
      <c r="K300" s="134">
        <f t="shared" si="37"/>
        <v>13.200000000000001</v>
      </c>
      <c r="L300" s="133" t="str">
        <f>VLOOKUP($A300,BOM!$B$8:$N$81,11,0)</f>
        <v>RAL 7004 (LIGHT GREY)</v>
      </c>
      <c r="M300" s="133" t="str">
        <f>VLOOKUP($A300,BOM!$B$8:$N$81,12,0)</f>
        <v>SD</v>
      </c>
      <c r="N300" s="135" t="s">
        <v>356</v>
      </c>
      <c r="O300" s="135" t="s">
        <v>113</v>
      </c>
    </row>
    <row r="301" spans="1:15" ht="45">
      <c r="A301" s="133" t="s">
        <v>114</v>
      </c>
      <c r="B301" s="133" t="s">
        <v>149</v>
      </c>
      <c r="C301" s="134">
        <v>2</v>
      </c>
      <c r="D301" s="134"/>
      <c r="E301" s="134">
        <f t="shared" si="36"/>
        <v>0</v>
      </c>
      <c r="F301" s="133" t="s">
        <v>149</v>
      </c>
      <c r="G301" s="133" t="s">
        <v>143</v>
      </c>
      <c r="H301" s="133" t="s">
        <v>149</v>
      </c>
      <c r="I301" s="133">
        <v>200</v>
      </c>
      <c r="J301" s="134">
        <v>11.36</v>
      </c>
      <c r="K301" s="134">
        <f t="shared" si="37"/>
        <v>0</v>
      </c>
      <c r="L301" s="133" t="str">
        <f>VLOOKUP($A301,BOM!$B$8:$N$81,11,0)</f>
        <v>RAL 7004 (LIGHT GREY)</v>
      </c>
      <c r="M301" s="133" t="str">
        <f>VLOOKUP($A301,BOM!$B$8:$N$81,12,0)</f>
        <v>SD</v>
      </c>
      <c r="N301" s="133" t="s">
        <v>357</v>
      </c>
      <c r="O301" s="133" t="s">
        <v>114</v>
      </c>
    </row>
    <row r="302" spans="1:15" ht="45">
      <c r="A302" s="135" t="s">
        <v>114</v>
      </c>
      <c r="B302" s="135" t="s">
        <v>285</v>
      </c>
      <c r="C302" s="135">
        <f t="shared" ref="C302:C303" si="45">C301</f>
        <v>2</v>
      </c>
      <c r="D302" s="135">
        <v>1</v>
      </c>
      <c r="E302" s="134">
        <f t="shared" si="36"/>
        <v>2</v>
      </c>
      <c r="F302" s="135" t="s">
        <v>156</v>
      </c>
      <c r="G302" s="135"/>
      <c r="H302" s="135" t="s">
        <v>286</v>
      </c>
      <c r="I302" s="135">
        <v>320</v>
      </c>
      <c r="J302" s="135">
        <v>4.33</v>
      </c>
      <c r="K302" s="134">
        <f t="shared" si="37"/>
        <v>8.66</v>
      </c>
      <c r="L302" s="133" t="str">
        <f>VLOOKUP($A302,BOM!$B$8:$N$81,11,0)</f>
        <v>RAL 7004 (LIGHT GREY)</v>
      </c>
      <c r="M302" s="133" t="str">
        <f>VLOOKUP($A302,BOM!$B$8:$N$81,12,0)</f>
        <v>SD</v>
      </c>
      <c r="N302" s="135" t="s">
        <v>356</v>
      </c>
      <c r="O302" s="135" t="s">
        <v>114</v>
      </c>
    </row>
    <row r="303" spans="1:15" ht="45">
      <c r="A303" s="135" t="s">
        <v>114</v>
      </c>
      <c r="B303" s="135" t="s">
        <v>287</v>
      </c>
      <c r="C303" s="135">
        <f t="shared" si="45"/>
        <v>2</v>
      </c>
      <c r="D303" s="135">
        <v>1</v>
      </c>
      <c r="E303" s="134">
        <f t="shared" si="36"/>
        <v>2</v>
      </c>
      <c r="F303" s="135" t="s">
        <v>156</v>
      </c>
      <c r="G303" s="135"/>
      <c r="H303" s="135" t="s">
        <v>144</v>
      </c>
      <c r="I303" s="135">
        <v>320</v>
      </c>
      <c r="J303" s="135">
        <v>7.03</v>
      </c>
      <c r="K303" s="134">
        <f t="shared" si="37"/>
        <v>14.06</v>
      </c>
      <c r="L303" s="133" t="str">
        <f>VLOOKUP($A303,BOM!$B$8:$N$81,11,0)</f>
        <v>RAL 7004 (LIGHT GREY)</v>
      </c>
      <c r="M303" s="133" t="str">
        <f>VLOOKUP($A303,BOM!$B$8:$N$81,12,0)</f>
        <v>SD</v>
      </c>
      <c r="N303" s="135" t="s">
        <v>356</v>
      </c>
      <c r="O303" s="135" t="s">
        <v>114</v>
      </c>
    </row>
    <row r="304" spans="1:15" ht="45">
      <c r="A304" s="133" t="s">
        <v>115</v>
      </c>
      <c r="B304" s="133" t="s">
        <v>149</v>
      </c>
      <c r="C304" s="134">
        <v>5</v>
      </c>
      <c r="D304" s="134"/>
      <c r="E304" s="134">
        <f t="shared" si="36"/>
        <v>0</v>
      </c>
      <c r="F304" s="133" t="s">
        <v>149</v>
      </c>
      <c r="G304" s="133" t="s">
        <v>146</v>
      </c>
      <c r="H304" s="133" t="s">
        <v>149</v>
      </c>
      <c r="I304" s="133">
        <v>2414</v>
      </c>
      <c r="J304" s="134">
        <v>13.51</v>
      </c>
      <c r="K304" s="134">
        <f t="shared" si="37"/>
        <v>0</v>
      </c>
      <c r="L304" s="133" t="str">
        <f>VLOOKUP($A304,BOM!$B$8:$N$81,11,0)</f>
        <v>RAL 7004 (LIGHT GREY)</v>
      </c>
      <c r="M304" s="133" t="str">
        <f>VLOOKUP($A304,BOM!$B$8:$N$81,12,0)</f>
        <v>PEB</v>
      </c>
      <c r="N304" s="133" t="s">
        <v>357</v>
      </c>
      <c r="O304" s="133" t="s">
        <v>115</v>
      </c>
    </row>
    <row r="305" spans="1:15" ht="45">
      <c r="A305" s="135" t="s">
        <v>115</v>
      </c>
      <c r="B305" s="135" t="s">
        <v>288</v>
      </c>
      <c r="C305" s="135">
        <f t="shared" ref="C305:C307" si="46">C304</f>
        <v>5</v>
      </c>
      <c r="D305" s="135">
        <v>2</v>
      </c>
      <c r="E305" s="134">
        <f t="shared" si="36"/>
        <v>10</v>
      </c>
      <c r="F305" s="135" t="s">
        <v>156</v>
      </c>
      <c r="G305" s="135"/>
      <c r="H305" s="135" t="s">
        <v>289</v>
      </c>
      <c r="I305" s="135">
        <v>320</v>
      </c>
      <c r="J305" s="135">
        <v>3.01</v>
      </c>
      <c r="K305" s="134">
        <f t="shared" si="37"/>
        <v>30.099999999999998</v>
      </c>
      <c r="L305" s="133" t="str">
        <f>VLOOKUP($A305,BOM!$B$8:$N$81,11,0)</f>
        <v>RAL 7004 (LIGHT GREY)</v>
      </c>
      <c r="M305" s="133" t="str">
        <f>VLOOKUP($A305,BOM!$B$8:$N$81,12,0)</f>
        <v>PEB</v>
      </c>
      <c r="N305" s="135" t="s">
        <v>356</v>
      </c>
      <c r="O305" s="135" t="s">
        <v>115</v>
      </c>
    </row>
    <row r="306" spans="1:15" ht="45">
      <c r="A306" s="135" t="s">
        <v>115</v>
      </c>
      <c r="B306" s="135" t="s">
        <v>290</v>
      </c>
      <c r="C306" s="135">
        <f t="shared" si="46"/>
        <v>5</v>
      </c>
      <c r="D306" s="135">
        <v>1</v>
      </c>
      <c r="E306" s="134">
        <f t="shared" si="36"/>
        <v>5</v>
      </c>
      <c r="F306" s="135" t="s">
        <v>291</v>
      </c>
      <c r="G306" s="135"/>
      <c r="H306" s="135" t="s">
        <v>145</v>
      </c>
      <c r="I306" s="135">
        <v>2074</v>
      </c>
      <c r="J306" s="135">
        <v>7.21</v>
      </c>
      <c r="K306" s="134">
        <f t="shared" si="37"/>
        <v>36.049999999999997</v>
      </c>
      <c r="L306" s="133" t="str">
        <f>VLOOKUP($A306,BOM!$B$8:$N$81,11,0)</f>
        <v>RAL 7004 (LIGHT GREY)</v>
      </c>
      <c r="M306" s="133" t="str">
        <f>VLOOKUP($A306,BOM!$B$8:$N$81,12,0)</f>
        <v>PEB</v>
      </c>
      <c r="N306" s="135" t="s">
        <v>359</v>
      </c>
      <c r="O306" s="135" t="s">
        <v>115</v>
      </c>
    </row>
    <row r="307" spans="1:15" ht="45">
      <c r="A307" s="135" t="s">
        <v>115</v>
      </c>
      <c r="B307" s="135" t="s">
        <v>292</v>
      </c>
      <c r="C307" s="135">
        <f t="shared" si="46"/>
        <v>5</v>
      </c>
      <c r="D307" s="135">
        <v>4</v>
      </c>
      <c r="E307" s="134">
        <f t="shared" si="36"/>
        <v>20</v>
      </c>
      <c r="F307" s="135" t="s">
        <v>156</v>
      </c>
      <c r="G307" s="135"/>
      <c r="H307" s="135" t="s">
        <v>293</v>
      </c>
      <c r="I307" s="135">
        <v>28</v>
      </c>
      <c r="J307" s="135">
        <v>7.0000000000000007E-2</v>
      </c>
      <c r="K307" s="134">
        <f t="shared" si="37"/>
        <v>1.4000000000000001</v>
      </c>
      <c r="L307" s="133" t="str">
        <f>VLOOKUP($A307,BOM!$B$8:$N$81,11,0)</f>
        <v>RAL 7004 (LIGHT GREY)</v>
      </c>
      <c r="M307" s="133" t="str">
        <f>VLOOKUP($A307,BOM!$B$8:$N$81,12,0)</f>
        <v>PEB</v>
      </c>
      <c r="N307" s="135" t="s">
        <v>356</v>
      </c>
      <c r="O307" s="135" t="s">
        <v>115</v>
      </c>
    </row>
    <row r="308" spans="1:15" ht="45">
      <c r="A308" s="133" t="s">
        <v>116</v>
      </c>
      <c r="B308" s="133" t="s">
        <v>149</v>
      </c>
      <c r="C308" s="134">
        <v>5</v>
      </c>
      <c r="D308" s="134"/>
      <c r="E308" s="134">
        <f t="shared" si="36"/>
        <v>0</v>
      </c>
      <c r="F308" s="133" t="s">
        <v>149</v>
      </c>
      <c r="G308" s="133" t="s">
        <v>146</v>
      </c>
      <c r="H308" s="133" t="s">
        <v>149</v>
      </c>
      <c r="I308" s="133">
        <v>2462</v>
      </c>
      <c r="J308" s="134">
        <v>13.68</v>
      </c>
      <c r="K308" s="134">
        <f t="shared" si="37"/>
        <v>0</v>
      </c>
      <c r="L308" s="133" t="str">
        <f>VLOOKUP($A308,BOM!$B$8:$N$81,11,0)</f>
        <v>RAL 7004 (LIGHT GREY)</v>
      </c>
      <c r="M308" s="133" t="str">
        <f>VLOOKUP($A308,BOM!$B$8:$N$81,12,0)</f>
        <v>PEB</v>
      </c>
      <c r="N308" s="133" t="s">
        <v>357</v>
      </c>
      <c r="O308" s="133" t="s">
        <v>116</v>
      </c>
    </row>
    <row r="309" spans="1:15" ht="45">
      <c r="A309" s="135" t="s">
        <v>116</v>
      </c>
      <c r="B309" s="135" t="s">
        <v>288</v>
      </c>
      <c r="C309" s="135">
        <f t="shared" ref="C309:C311" si="47">C308</f>
        <v>5</v>
      </c>
      <c r="D309" s="135">
        <v>2</v>
      </c>
      <c r="E309" s="134">
        <f t="shared" si="36"/>
        <v>10</v>
      </c>
      <c r="F309" s="135" t="s">
        <v>156</v>
      </c>
      <c r="G309" s="135"/>
      <c r="H309" s="135" t="s">
        <v>289</v>
      </c>
      <c r="I309" s="135">
        <v>320</v>
      </c>
      <c r="J309" s="135">
        <v>3.01</v>
      </c>
      <c r="K309" s="134">
        <f t="shared" si="37"/>
        <v>30.099999999999998</v>
      </c>
      <c r="L309" s="133" t="str">
        <f>VLOOKUP($A309,BOM!$B$8:$N$81,11,0)</f>
        <v>RAL 7004 (LIGHT GREY)</v>
      </c>
      <c r="M309" s="133" t="str">
        <f>VLOOKUP($A309,BOM!$B$8:$N$81,12,0)</f>
        <v>PEB</v>
      </c>
      <c r="N309" s="135" t="s">
        <v>356</v>
      </c>
      <c r="O309" s="135" t="s">
        <v>116</v>
      </c>
    </row>
    <row r="310" spans="1:15" ht="45">
      <c r="A310" s="135" t="s">
        <v>116</v>
      </c>
      <c r="B310" s="135" t="s">
        <v>294</v>
      </c>
      <c r="C310" s="135">
        <f t="shared" si="47"/>
        <v>5</v>
      </c>
      <c r="D310" s="135">
        <v>1</v>
      </c>
      <c r="E310" s="134">
        <f t="shared" si="36"/>
        <v>5</v>
      </c>
      <c r="F310" s="135" t="s">
        <v>291</v>
      </c>
      <c r="G310" s="135"/>
      <c r="H310" s="135" t="s">
        <v>145</v>
      </c>
      <c r="I310" s="135">
        <v>2122</v>
      </c>
      <c r="J310" s="135">
        <v>7.38</v>
      </c>
      <c r="K310" s="134">
        <f t="shared" si="37"/>
        <v>36.9</v>
      </c>
      <c r="L310" s="133" t="str">
        <f>VLOOKUP($A310,BOM!$B$8:$N$81,11,0)</f>
        <v>RAL 7004 (LIGHT GREY)</v>
      </c>
      <c r="M310" s="133" t="str">
        <f>VLOOKUP($A310,BOM!$B$8:$N$81,12,0)</f>
        <v>PEB</v>
      </c>
      <c r="N310" s="135" t="s">
        <v>359</v>
      </c>
      <c r="O310" s="135" t="s">
        <v>116</v>
      </c>
    </row>
    <row r="311" spans="1:15" ht="45">
      <c r="A311" s="135" t="s">
        <v>116</v>
      </c>
      <c r="B311" s="135" t="s">
        <v>292</v>
      </c>
      <c r="C311" s="135">
        <f t="shared" si="47"/>
        <v>5</v>
      </c>
      <c r="D311" s="135">
        <v>4</v>
      </c>
      <c r="E311" s="134">
        <f t="shared" si="36"/>
        <v>20</v>
      </c>
      <c r="F311" s="135" t="s">
        <v>156</v>
      </c>
      <c r="G311" s="135"/>
      <c r="H311" s="135" t="s">
        <v>293</v>
      </c>
      <c r="I311" s="135">
        <v>28</v>
      </c>
      <c r="J311" s="135">
        <v>7.0000000000000007E-2</v>
      </c>
      <c r="K311" s="134">
        <f t="shared" si="37"/>
        <v>1.4000000000000001</v>
      </c>
      <c r="L311" s="133" t="str">
        <f>VLOOKUP($A311,BOM!$B$8:$N$81,11,0)</f>
        <v>RAL 7004 (LIGHT GREY)</v>
      </c>
      <c r="M311" s="133" t="str">
        <f>VLOOKUP($A311,BOM!$B$8:$N$81,12,0)</f>
        <v>PEB</v>
      </c>
      <c r="N311" s="135" t="s">
        <v>356</v>
      </c>
      <c r="O311" s="135" t="s">
        <v>116</v>
      </c>
    </row>
    <row r="312" spans="1:15" ht="45">
      <c r="A312" s="133" t="s">
        <v>117</v>
      </c>
      <c r="B312" s="133" t="s">
        <v>149</v>
      </c>
      <c r="C312" s="134">
        <v>1</v>
      </c>
      <c r="D312" s="134"/>
      <c r="E312" s="134">
        <f t="shared" si="36"/>
        <v>0</v>
      </c>
      <c r="F312" s="133" t="s">
        <v>149</v>
      </c>
      <c r="G312" s="133" t="s">
        <v>148</v>
      </c>
      <c r="H312" s="133" t="s">
        <v>149</v>
      </c>
      <c r="I312" s="133">
        <v>4382</v>
      </c>
      <c r="J312" s="134">
        <v>89.32</v>
      </c>
      <c r="K312" s="134">
        <f t="shared" si="37"/>
        <v>0</v>
      </c>
      <c r="L312" s="133" t="str">
        <f>VLOOKUP($A312,BOM!$B$8:$N$81,11,0)</f>
        <v>RAL 7043 (DARK GREY)</v>
      </c>
      <c r="M312" s="133" t="str">
        <f>VLOOKUP($A312,BOM!$B$8:$N$81,12,0)</f>
        <v>Cầu thang</v>
      </c>
      <c r="N312" s="133" t="s">
        <v>357</v>
      </c>
      <c r="O312" s="133" t="s">
        <v>117</v>
      </c>
    </row>
    <row r="313" spans="1:15" ht="45">
      <c r="A313" s="135" t="s">
        <v>117</v>
      </c>
      <c r="B313" s="135" t="s">
        <v>295</v>
      </c>
      <c r="C313" s="135">
        <f t="shared" ref="C313:C318" si="48">C312</f>
        <v>1</v>
      </c>
      <c r="D313" s="135">
        <v>1</v>
      </c>
      <c r="E313" s="134">
        <f t="shared" si="36"/>
        <v>1</v>
      </c>
      <c r="F313" s="135" t="s">
        <v>156</v>
      </c>
      <c r="G313" s="135"/>
      <c r="H313" s="135" t="s">
        <v>296</v>
      </c>
      <c r="I313" s="135">
        <v>320</v>
      </c>
      <c r="J313" s="135">
        <v>3.62</v>
      </c>
      <c r="K313" s="134">
        <f t="shared" si="37"/>
        <v>3.62</v>
      </c>
      <c r="L313" s="133" t="str">
        <f>VLOOKUP($A313,BOM!$B$8:$N$81,11,0)</f>
        <v>RAL 7043 (DARK GREY)</v>
      </c>
      <c r="M313" s="133" t="str">
        <f>VLOOKUP($A313,BOM!$B$8:$N$81,12,0)</f>
        <v>Cầu thang</v>
      </c>
      <c r="N313" s="135" t="s">
        <v>356</v>
      </c>
      <c r="O313" s="135" t="s">
        <v>117</v>
      </c>
    </row>
    <row r="314" spans="1:15" ht="45">
      <c r="A314" s="135" t="s">
        <v>117</v>
      </c>
      <c r="B314" s="135" t="s">
        <v>297</v>
      </c>
      <c r="C314" s="135">
        <f t="shared" si="48"/>
        <v>1</v>
      </c>
      <c r="D314" s="135">
        <v>1</v>
      </c>
      <c r="E314" s="134">
        <f t="shared" si="36"/>
        <v>1</v>
      </c>
      <c r="F314" s="135" t="s">
        <v>156</v>
      </c>
      <c r="G314" s="135"/>
      <c r="H314" s="135" t="s">
        <v>298</v>
      </c>
      <c r="I314" s="135">
        <v>166</v>
      </c>
      <c r="J314" s="135">
        <v>0.39</v>
      </c>
      <c r="K314" s="134">
        <f t="shared" si="37"/>
        <v>0.39</v>
      </c>
      <c r="L314" s="133" t="str">
        <f>VLOOKUP($A314,BOM!$B$8:$N$81,11,0)</f>
        <v>RAL 7043 (DARK GREY)</v>
      </c>
      <c r="M314" s="133" t="str">
        <f>VLOOKUP($A314,BOM!$B$8:$N$81,12,0)</f>
        <v>Cầu thang</v>
      </c>
      <c r="N314" s="135" t="s">
        <v>356</v>
      </c>
      <c r="O314" s="135" t="s">
        <v>117</v>
      </c>
    </row>
    <row r="315" spans="1:15" ht="45">
      <c r="A315" s="135" t="s">
        <v>117</v>
      </c>
      <c r="B315" s="135" t="s">
        <v>299</v>
      </c>
      <c r="C315" s="135">
        <f t="shared" si="48"/>
        <v>1</v>
      </c>
      <c r="D315" s="135">
        <v>3</v>
      </c>
      <c r="E315" s="134">
        <f t="shared" si="36"/>
        <v>3</v>
      </c>
      <c r="F315" s="135" t="s">
        <v>156</v>
      </c>
      <c r="G315" s="135"/>
      <c r="H315" s="135" t="s">
        <v>300</v>
      </c>
      <c r="I315" s="135">
        <v>287</v>
      </c>
      <c r="J315" s="135">
        <v>0.53</v>
      </c>
      <c r="K315" s="134">
        <f t="shared" si="37"/>
        <v>1.59</v>
      </c>
      <c r="L315" s="133" t="str">
        <f>VLOOKUP($A315,BOM!$B$8:$N$81,11,0)</f>
        <v>RAL 7043 (DARK GREY)</v>
      </c>
      <c r="M315" s="133" t="str">
        <f>VLOOKUP($A315,BOM!$B$8:$N$81,12,0)</f>
        <v>Cầu thang</v>
      </c>
      <c r="N315" s="135" t="s">
        <v>356</v>
      </c>
      <c r="O315" s="135" t="s">
        <v>117</v>
      </c>
    </row>
    <row r="316" spans="1:15" ht="45">
      <c r="A316" s="135" t="s">
        <v>117</v>
      </c>
      <c r="B316" s="135" t="s">
        <v>301</v>
      </c>
      <c r="C316" s="135">
        <f t="shared" si="48"/>
        <v>1</v>
      </c>
      <c r="D316" s="135">
        <v>1</v>
      </c>
      <c r="E316" s="134">
        <f t="shared" si="36"/>
        <v>1</v>
      </c>
      <c r="F316" s="135" t="s">
        <v>156</v>
      </c>
      <c r="G316" s="135"/>
      <c r="H316" s="135" t="s">
        <v>358</v>
      </c>
      <c r="I316" s="135">
        <v>4004</v>
      </c>
      <c r="J316" s="135">
        <v>76.319999999999993</v>
      </c>
      <c r="K316" s="134">
        <f t="shared" si="37"/>
        <v>76.319999999999993</v>
      </c>
      <c r="L316" s="133" t="str">
        <f>VLOOKUP($A316,BOM!$B$8:$N$81,11,0)</f>
        <v>RAL 7043 (DARK GREY)</v>
      </c>
      <c r="M316" s="133" t="str">
        <f>VLOOKUP($A316,BOM!$B$8:$N$81,12,0)</f>
        <v>Cầu thang</v>
      </c>
      <c r="N316" s="135" t="s">
        <v>359</v>
      </c>
      <c r="O316" s="135" t="s">
        <v>117</v>
      </c>
    </row>
    <row r="317" spans="1:15" ht="45">
      <c r="A317" s="135" t="s">
        <v>117</v>
      </c>
      <c r="B317" s="135" t="s">
        <v>302</v>
      </c>
      <c r="C317" s="135">
        <f t="shared" si="48"/>
        <v>1</v>
      </c>
      <c r="D317" s="135">
        <v>1</v>
      </c>
      <c r="E317" s="134">
        <f t="shared" si="36"/>
        <v>1</v>
      </c>
      <c r="F317" s="135" t="s">
        <v>156</v>
      </c>
      <c r="G317" s="135"/>
      <c r="H317" s="135" t="s">
        <v>358</v>
      </c>
      <c r="I317" s="135">
        <v>196</v>
      </c>
      <c r="J317" s="135">
        <v>2.1</v>
      </c>
      <c r="K317" s="134">
        <f t="shared" si="37"/>
        <v>2.1</v>
      </c>
      <c r="L317" s="133" t="str">
        <f>VLOOKUP($A317,BOM!$B$8:$N$81,11,0)</f>
        <v>RAL 7043 (DARK GREY)</v>
      </c>
      <c r="M317" s="133" t="str">
        <f>VLOOKUP($A317,BOM!$B$8:$N$81,12,0)</f>
        <v>Cầu thang</v>
      </c>
      <c r="N317" s="135" t="s">
        <v>359</v>
      </c>
      <c r="O317" s="135" t="s">
        <v>117</v>
      </c>
    </row>
    <row r="318" spans="1:15" ht="45">
      <c r="A318" s="135" t="s">
        <v>117</v>
      </c>
      <c r="B318" s="135" t="s">
        <v>303</v>
      </c>
      <c r="C318" s="135">
        <f t="shared" si="48"/>
        <v>1</v>
      </c>
      <c r="D318" s="135">
        <v>1</v>
      </c>
      <c r="E318" s="134">
        <f t="shared" si="36"/>
        <v>1</v>
      </c>
      <c r="F318" s="135" t="s">
        <v>156</v>
      </c>
      <c r="G318" s="135"/>
      <c r="H318" s="135" t="s">
        <v>358</v>
      </c>
      <c r="I318" s="135">
        <v>307</v>
      </c>
      <c r="J318" s="135">
        <v>5.3</v>
      </c>
      <c r="K318" s="134">
        <f t="shared" si="37"/>
        <v>5.3</v>
      </c>
      <c r="L318" s="133" t="str">
        <f>VLOOKUP($A318,BOM!$B$8:$N$81,11,0)</f>
        <v>RAL 7043 (DARK GREY)</v>
      </c>
      <c r="M318" s="133" t="str">
        <f>VLOOKUP($A318,BOM!$B$8:$N$81,12,0)</f>
        <v>Cầu thang</v>
      </c>
      <c r="N318" s="135" t="s">
        <v>359</v>
      </c>
      <c r="O318" s="135" t="s">
        <v>117</v>
      </c>
    </row>
    <row r="319" spans="1:15" ht="45">
      <c r="A319" s="133" t="s">
        <v>118</v>
      </c>
      <c r="B319" s="133" t="s">
        <v>149</v>
      </c>
      <c r="C319" s="134">
        <v>1</v>
      </c>
      <c r="D319" s="134"/>
      <c r="E319" s="134">
        <f t="shared" si="36"/>
        <v>0</v>
      </c>
      <c r="F319" s="133" t="s">
        <v>149</v>
      </c>
      <c r="G319" s="133" t="s">
        <v>148</v>
      </c>
      <c r="H319" s="133" t="s">
        <v>149</v>
      </c>
      <c r="I319" s="133">
        <v>4382</v>
      </c>
      <c r="J319" s="134">
        <v>89.32</v>
      </c>
      <c r="K319" s="134">
        <f t="shared" si="37"/>
        <v>0</v>
      </c>
      <c r="L319" s="133" t="str">
        <f>VLOOKUP($A319,BOM!$B$8:$N$81,11,0)</f>
        <v>RAL 7043 (DARK GREY)</v>
      </c>
      <c r="M319" s="133" t="str">
        <f>VLOOKUP($A319,BOM!$B$8:$N$81,12,0)</f>
        <v>Cầu thang</v>
      </c>
      <c r="N319" s="133" t="s">
        <v>357</v>
      </c>
      <c r="O319" s="133" t="s">
        <v>118</v>
      </c>
    </row>
    <row r="320" spans="1:15" ht="45">
      <c r="A320" s="135" t="s">
        <v>118</v>
      </c>
      <c r="B320" s="135" t="s">
        <v>295</v>
      </c>
      <c r="C320" s="135">
        <f t="shared" ref="C320:C325" si="49">C319</f>
        <v>1</v>
      </c>
      <c r="D320" s="135">
        <v>1</v>
      </c>
      <c r="E320" s="134">
        <f t="shared" si="36"/>
        <v>1</v>
      </c>
      <c r="F320" s="135" t="s">
        <v>156</v>
      </c>
      <c r="G320" s="135"/>
      <c r="H320" s="135" t="s">
        <v>296</v>
      </c>
      <c r="I320" s="135">
        <v>320</v>
      </c>
      <c r="J320" s="135">
        <v>3.62</v>
      </c>
      <c r="K320" s="134">
        <f t="shared" si="37"/>
        <v>3.62</v>
      </c>
      <c r="L320" s="133" t="str">
        <f>VLOOKUP($A320,BOM!$B$8:$N$81,11,0)</f>
        <v>RAL 7043 (DARK GREY)</v>
      </c>
      <c r="M320" s="133" t="str">
        <f>VLOOKUP($A320,BOM!$B$8:$N$81,12,0)</f>
        <v>Cầu thang</v>
      </c>
      <c r="N320" s="135" t="s">
        <v>356</v>
      </c>
      <c r="O320" s="135" t="s">
        <v>118</v>
      </c>
    </row>
    <row r="321" spans="1:15" ht="45">
      <c r="A321" s="135" t="s">
        <v>118</v>
      </c>
      <c r="B321" s="135" t="s">
        <v>297</v>
      </c>
      <c r="C321" s="135">
        <f t="shared" si="49"/>
        <v>1</v>
      </c>
      <c r="D321" s="135">
        <v>1</v>
      </c>
      <c r="E321" s="134">
        <f t="shared" si="36"/>
        <v>1</v>
      </c>
      <c r="F321" s="135" t="s">
        <v>156</v>
      </c>
      <c r="G321" s="135"/>
      <c r="H321" s="135" t="s">
        <v>298</v>
      </c>
      <c r="I321" s="135">
        <v>166</v>
      </c>
      <c r="J321" s="135">
        <v>0.39</v>
      </c>
      <c r="K321" s="134">
        <f t="shared" si="37"/>
        <v>0.39</v>
      </c>
      <c r="L321" s="133" t="str">
        <f>VLOOKUP($A321,BOM!$B$8:$N$81,11,0)</f>
        <v>RAL 7043 (DARK GREY)</v>
      </c>
      <c r="M321" s="133" t="str">
        <f>VLOOKUP($A321,BOM!$B$8:$N$81,12,0)</f>
        <v>Cầu thang</v>
      </c>
      <c r="N321" s="135" t="s">
        <v>356</v>
      </c>
      <c r="O321" s="135" t="s">
        <v>118</v>
      </c>
    </row>
    <row r="322" spans="1:15" ht="45">
      <c r="A322" s="135" t="s">
        <v>118</v>
      </c>
      <c r="B322" s="135" t="s">
        <v>299</v>
      </c>
      <c r="C322" s="135">
        <f t="shared" si="49"/>
        <v>1</v>
      </c>
      <c r="D322" s="135">
        <v>3</v>
      </c>
      <c r="E322" s="134">
        <f t="shared" si="36"/>
        <v>3</v>
      </c>
      <c r="F322" s="135" t="s">
        <v>156</v>
      </c>
      <c r="G322" s="135"/>
      <c r="H322" s="135" t="s">
        <v>300</v>
      </c>
      <c r="I322" s="135">
        <v>287</v>
      </c>
      <c r="J322" s="135">
        <v>0.53</v>
      </c>
      <c r="K322" s="134">
        <f t="shared" si="37"/>
        <v>1.59</v>
      </c>
      <c r="L322" s="133" t="str">
        <f>VLOOKUP($A322,BOM!$B$8:$N$81,11,0)</f>
        <v>RAL 7043 (DARK GREY)</v>
      </c>
      <c r="M322" s="133" t="str">
        <f>VLOOKUP($A322,BOM!$B$8:$N$81,12,0)</f>
        <v>Cầu thang</v>
      </c>
      <c r="N322" s="135" t="s">
        <v>356</v>
      </c>
      <c r="O322" s="135" t="s">
        <v>118</v>
      </c>
    </row>
    <row r="323" spans="1:15" ht="45">
      <c r="A323" s="135" t="s">
        <v>118</v>
      </c>
      <c r="B323" s="135" t="s">
        <v>304</v>
      </c>
      <c r="C323" s="135">
        <f t="shared" si="49"/>
        <v>1</v>
      </c>
      <c r="D323" s="135">
        <v>1</v>
      </c>
      <c r="E323" s="134">
        <f t="shared" si="36"/>
        <v>1</v>
      </c>
      <c r="F323" s="135" t="s">
        <v>156</v>
      </c>
      <c r="G323" s="135"/>
      <c r="H323" s="135" t="s">
        <v>358</v>
      </c>
      <c r="I323" s="135">
        <v>4004</v>
      </c>
      <c r="J323" s="135">
        <v>76.319999999999993</v>
      </c>
      <c r="K323" s="134">
        <f t="shared" si="37"/>
        <v>76.319999999999993</v>
      </c>
      <c r="L323" s="133" t="str">
        <f>VLOOKUP($A323,BOM!$B$8:$N$81,11,0)</f>
        <v>RAL 7043 (DARK GREY)</v>
      </c>
      <c r="M323" s="133" t="str">
        <f>VLOOKUP($A323,BOM!$B$8:$N$81,12,0)</f>
        <v>Cầu thang</v>
      </c>
      <c r="N323" s="135" t="s">
        <v>359</v>
      </c>
      <c r="O323" s="135" t="s">
        <v>118</v>
      </c>
    </row>
    <row r="324" spans="1:15" ht="45">
      <c r="A324" s="135" t="s">
        <v>118</v>
      </c>
      <c r="B324" s="135" t="s">
        <v>305</v>
      </c>
      <c r="C324" s="135">
        <f t="shared" si="49"/>
        <v>1</v>
      </c>
      <c r="D324" s="135">
        <v>1</v>
      </c>
      <c r="E324" s="134">
        <f t="shared" ref="E324:E387" si="50">C324*D324</f>
        <v>1</v>
      </c>
      <c r="F324" s="135" t="s">
        <v>156</v>
      </c>
      <c r="G324" s="135"/>
      <c r="H324" s="135" t="s">
        <v>358</v>
      </c>
      <c r="I324" s="135">
        <v>196</v>
      </c>
      <c r="J324" s="135">
        <v>2.1</v>
      </c>
      <c r="K324" s="134">
        <f t="shared" ref="K324:K387" si="51">E324*J324</f>
        <v>2.1</v>
      </c>
      <c r="L324" s="133" t="str">
        <f>VLOOKUP($A324,BOM!$B$8:$N$81,11,0)</f>
        <v>RAL 7043 (DARK GREY)</v>
      </c>
      <c r="M324" s="133" t="str">
        <f>VLOOKUP($A324,BOM!$B$8:$N$81,12,0)</f>
        <v>Cầu thang</v>
      </c>
      <c r="N324" s="135" t="s">
        <v>359</v>
      </c>
      <c r="O324" s="135" t="s">
        <v>118</v>
      </c>
    </row>
    <row r="325" spans="1:15" ht="45">
      <c r="A325" s="135" t="s">
        <v>118</v>
      </c>
      <c r="B325" s="135" t="s">
        <v>306</v>
      </c>
      <c r="C325" s="135">
        <f t="shared" si="49"/>
        <v>1</v>
      </c>
      <c r="D325" s="135">
        <v>1</v>
      </c>
      <c r="E325" s="134">
        <f t="shared" si="50"/>
        <v>1</v>
      </c>
      <c r="F325" s="135" t="s">
        <v>156</v>
      </c>
      <c r="G325" s="135"/>
      <c r="H325" s="135" t="s">
        <v>358</v>
      </c>
      <c r="I325" s="135">
        <v>307</v>
      </c>
      <c r="J325" s="135">
        <v>5.3</v>
      </c>
      <c r="K325" s="134">
        <f t="shared" si="51"/>
        <v>5.3</v>
      </c>
      <c r="L325" s="133" t="str">
        <f>VLOOKUP($A325,BOM!$B$8:$N$81,11,0)</f>
        <v>RAL 7043 (DARK GREY)</v>
      </c>
      <c r="M325" s="133" t="str">
        <f>VLOOKUP($A325,BOM!$B$8:$N$81,12,0)</f>
        <v>Cầu thang</v>
      </c>
      <c r="N325" s="135" t="s">
        <v>359</v>
      </c>
      <c r="O325" s="135" t="s">
        <v>118</v>
      </c>
    </row>
    <row r="326" spans="1:15" ht="45">
      <c r="A326" s="133" t="s">
        <v>119</v>
      </c>
      <c r="B326" s="133" t="s">
        <v>149</v>
      </c>
      <c r="C326" s="134">
        <v>1</v>
      </c>
      <c r="D326" s="134"/>
      <c r="E326" s="134">
        <f t="shared" si="50"/>
        <v>0</v>
      </c>
      <c r="F326" s="133" t="s">
        <v>149</v>
      </c>
      <c r="G326" s="133" t="s">
        <v>148</v>
      </c>
      <c r="H326" s="133" t="s">
        <v>149</v>
      </c>
      <c r="I326" s="133">
        <v>4382</v>
      </c>
      <c r="J326" s="134">
        <v>89.2</v>
      </c>
      <c r="K326" s="134">
        <f t="shared" si="51"/>
        <v>0</v>
      </c>
      <c r="L326" s="133" t="str">
        <f>VLOOKUP($A326,BOM!$B$8:$N$81,11,0)</f>
        <v>RAL 7043 (DARK GREY)</v>
      </c>
      <c r="M326" s="133" t="str">
        <f>VLOOKUP($A326,BOM!$B$8:$N$81,12,0)</f>
        <v>Cầu thang</v>
      </c>
      <c r="N326" s="133" t="s">
        <v>357</v>
      </c>
      <c r="O326" s="133" t="s">
        <v>119</v>
      </c>
    </row>
    <row r="327" spans="1:15" ht="45">
      <c r="A327" s="135" t="s">
        <v>119</v>
      </c>
      <c r="B327" s="135" t="s">
        <v>295</v>
      </c>
      <c r="C327" s="135">
        <f t="shared" ref="C327:C332" si="52">C326</f>
        <v>1</v>
      </c>
      <c r="D327" s="135">
        <v>1</v>
      </c>
      <c r="E327" s="134">
        <f t="shared" si="50"/>
        <v>1</v>
      </c>
      <c r="F327" s="135" t="s">
        <v>156</v>
      </c>
      <c r="G327" s="135"/>
      <c r="H327" s="135" t="s">
        <v>296</v>
      </c>
      <c r="I327" s="135">
        <v>320</v>
      </c>
      <c r="J327" s="135">
        <v>3.62</v>
      </c>
      <c r="K327" s="134">
        <f t="shared" si="51"/>
        <v>3.62</v>
      </c>
      <c r="L327" s="133" t="str">
        <f>VLOOKUP($A327,BOM!$B$8:$N$81,11,0)</f>
        <v>RAL 7043 (DARK GREY)</v>
      </c>
      <c r="M327" s="133" t="str">
        <f>VLOOKUP($A327,BOM!$B$8:$N$81,12,0)</f>
        <v>Cầu thang</v>
      </c>
      <c r="N327" s="135" t="s">
        <v>356</v>
      </c>
      <c r="O327" s="135" t="s">
        <v>119</v>
      </c>
    </row>
    <row r="328" spans="1:15" ht="45">
      <c r="A328" s="135" t="s">
        <v>119</v>
      </c>
      <c r="B328" s="135" t="s">
        <v>307</v>
      </c>
      <c r="C328" s="135">
        <f t="shared" si="52"/>
        <v>1</v>
      </c>
      <c r="D328" s="135">
        <v>1</v>
      </c>
      <c r="E328" s="134">
        <f t="shared" si="50"/>
        <v>1</v>
      </c>
      <c r="F328" s="135" t="s">
        <v>156</v>
      </c>
      <c r="G328" s="135"/>
      <c r="H328" s="135" t="s">
        <v>298</v>
      </c>
      <c r="I328" s="135">
        <v>206</v>
      </c>
      <c r="J328" s="135">
        <v>0.48</v>
      </c>
      <c r="K328" s="134">
        <f t="shared" si="51"/>
        <v>0.48</v>
      </c>
      <c r="L328" s="133" t="str">
        <f>VLOOKUP($A328,BOM!$B$8:$N$81,11,0)</f>
        <v>RAL 7043 (DARK GREY)</v>
      </c>
      <c r="M328" s="133" t="str">
        <f>VLOOKUP($A328,BOM!$B$8:$N$81,12,0)</f>
        <v>Cầu thang</v>
      </c>
      <c r="N328" s="135" t="s">
        <v>356</v>
      </c>
      <c r="O328" s="135" t="s">
        <v>119</v>
      </c>
    </row>
    <row r="329" spans="1:15" ht="45">
      <c r="A329" s="135" t="s">
        <v>119</v>
      </c>
      <c r="B329" s="135" t="s">
        <v>299</v>
      </c>
      <c r="C329" s="135">
        <f t="shared" si="52"/>
        <v>1</v>
      </c>
      <c r="D329" s="135">
        <v>3</v>
      </c>
      <c r="E329" s="134">
        <f t="shared" si="50"/>
        <v>3</v>
      </c>
      <c r="F329" s="135" t="s">
        <v>156</v>
      </c>
      <c r="G329" s="135"/>
      <c r="H329" s="135" t="s">
        <v>300</v>
      </c>
      <c r="I329" s="135">
        <v>287</v>
      </c>
      <c r="J329" s="135">
        <v>0.53</v>
      </c>
      <c r="K329" s="134">
        <f t="shared" si="51"/>
        <v>1.59</v>
      </c>
      <c r="L329" s="133" t="str">
        <f>VLOOKUP($A329,BOM!$B$8:$N$81,11,0)</f>
        <v>RAL 7043 (DARK GREY)</v>
      </c>
      <c r="M329" s="133" t="str">
        <f>VLOOKUP($A329,BOM!$B$8:$N$81,12,0)</f>
        <v>Cầu thang</v>
      </c>
      <c r="N329" s="135" t="s">
        <v>356</v>
      </c>
      <c r="O329" s="135" t="s">
        <v>119</v>
      </c>
    </row>
    <row r="330" spans="1:15" ht="45">
      <c r="A330" s="135" t="s">
        <v>119</v>
      </c>
      <c r="B330" s="135" t="s">
        <v>308</v>
      </c>
      <c r="C330" s="135">
        <f t="shared" si="52"/>
        <v>1</v>
      </c>
      <c r="D330" s="135">
        <v>1</v>
      </c>
      <c r="E330" s="134">
        <f t="shared" si="50"/>
        <v>1</v>
      </c>
      <c r="F330" s="135" t="s">
        <v>156</v>
      </c>
      <c r="G330" s="135"/>
      <c r="H330" s="135" t="s">
        <v>358</v>
      </c>
      <c r="I330" s="135">
        <v>4035</v>
      </c>
      <c r="J330" s="135">
        <v>76.930000000000007</v>
      </c>
      <c r="K330" s="134">
        <f t="shared" si="51"/>
        <v>76.930000000000007</v>
      </c>
      <c r="L330" s="133" t="str">
        <f>VLOOKUP($A330,BOM!$B$8:$N$81,11,0)</f>
        <v>RAL 7043 (DARK GREY)</v>
      </c>
      <c r="M330" s="133" t="str">
        <f>VLOOKUP($A330,BOM!$B$8:$N$81,12,0)</f>
        <v>Cầu thang</v>
      </c>
      <c r="N330" s="135" t="s">
        <v>359</v>
      </c>
      <c r="O330" s="135" t="s">
        <v>119</v>
      </c>
    </row>
    <row r="331" spans="1:15" ht="45">
      <c r="A331" s="135" t="s">
        <v>119</v>
      </c>
      <c r="B331" s="135" t="s">
        <v>309</v>
      </c>
      <c r="C331" s="135">
        <f t="shared" si="52"/>
        <v>1</v>
      </c>
      <c r="D331" s="135">
        <v>1</v>
      </c>
      <c r="E331" s="134">
        <f t="shared" si="50"/>
        <v>1</v>
      </c>
      <c r="F331" s="135" t="s">
        <v>156</v>
      </c>
      <c r="G331" s="135"/>
      <c r="H331" s="135" t="s">
        <v>358</v>
      </c>
      <c r="I331" s="135">
        <v>280</v>
      </c>
      <c r="J331" s="135">
        <v>4.76</v>
      </c>
      <c r="K331" s="134">
        <f t="shared" si="51"/>
        <v>4.76</v>
      </c>
      <c r="L331" s="133" t="str">
        <f>VLOOKUP($A331,BOM!$B$8:$N$81,11,0)</f>
        <v>RAL 7043 (DARK GREY)</v>
      </c>
      <c r="M331" s="133" t="str">
        <f>VLOOKUP($A331,BOM!$B$8:$N$81,12,0)</f>
        <v>Cầu thang</v>
      </c>
      <c r="N331" s="135" t="s">
        <v>359</v>
      </c>
      <c r="O331" s="135" t="s">
        <v>119</v>
      </c>
    </row>
    <row r="332" spans="1:15" ht="45">
      <c r="A332" s="135" t="s">
        <v>119</v>
      </c>
      <c r="B332" s="135" t="s">
        <v>310</v>
      </c>
      <c r="C332" s="135">
        <f t="shared" si="52"/>
        <v>1</v>
      </c>
      <c r="D332" s="135">
        <v>1</v>
      </c>
      <c r="E332" s="134">
        <f t="shared" si="50"/>
        <v>1</v>
      </c>
      <c r="F332" s="135" t="s">
        <v>156</v>
      </c>
      <c r="G332" s="135"/>
      <c r="H332" s="135" t="s">
        <v>358</v>
      </c>
      <c r="I332" s="135">
        <v>182</v>
      </c>
      <c r="J332" s="135">
        <v>1.82</v>
      </c>
      <c r="K332" s="134">
        <f t="shared" si="51"/>
        <v>1.82</v>
      </c>
      <c r="L332" s="133" t="str">
        <f>VLOOKUP($A332,BOM!$B$8:$N$81,11,0)</f>
        <v>RAL 7043 (DARK GREY)</v>
      </c>
      <c r="M332" s="133" t="str">
        <f>VLOOKUP($A332,BOM!$B$8:$N$81,12,0)</f>
        <v>Cầu thang</v>
      </c>
      <c r="N332" s="135" t="s">
        <v>359</v>
      </c>
      <c r="O332" s="135" t="s">
        <v>119</v>
      </c>
    </row>
    <row r="333" spans="1:15" ht="45">
      <c r="A333" s="133" t="s">
        <v>120</v>
      </c>
      <c r="B333" s="133" t="s">
        <v>149</v>
      </c>
      <c r="C333" s="134">
        <v>1</v>
      </c>
      <c r="D333" s="134"/>
      <c r="E333" s="134">
        <f t="shared" si="50"/>
        <v>0</v>
      </c>
      <c r="F333" s="133" t="s">
        <v>149</v>
      </c>
      <c r="G333" s="133" t="s">
        <v>148</v>
      </c>
      <c r="H333" s="133" t="s">
        <v>149</v>
      </c>
      <c r="I333" s="133">
        <v>4382</v>
      </c>
      <c r="J333" s="134">
        <v>89.2</v>
      </c>
      <c r="K333" s="134">
        <f t="shared" si="51"/>
        <v>0</v>
      </c>
      <c r="L333" s="133" t="str">
        <f>VLOOKUP($A333,BOM!$B$8:$N$81,11,0)</f>
        <v>RAL 7043 (DARK GREY)</v>
      </c>
      <c r="M333" s="133" t="str">
        <f>VLOOKUP($A333,BOM!$B$8:$N$81,12,0)</f>
        <v>Cầu thang</v>
      </c>
      <c r="N333" s="133" t="s">
        <v>357</v>
      </c>
      <c r="O333" s="133" t="s">
        <v>120</v>
      </c>
    </row>
    <row r="334" spans="1:15" ht="45">
      <c r="A334" s="135" t="s">
        <v>120</v>
      </c>
      <c r="B334" s="135" t="s">
        <v>295</v>
      </c>
      <c r="C334" s="135">
        <f t="shared" ref="C334:C339" si="53">C333</f>
        <v>1</v>
      </c>
      <c r="D334" s="135">
        <v>1</v>
      </c>
      <c r="E334" s="134">
        <f t="shared" si="50"/>
        <v>1</v>
      </c>
      <c r="F334" s="135" t="s">
        <v>156</v>
      </c>
      <c r="G334" s="135"/>
      <c r="H334" s="135" t="s">
        <v>296</v>
      </c>
      <c r="I334" s="135">
        <v>320</v>
      </c>
      <c r="J334" s="135">
        <v>3.62</v>
      </c>
      <c r="K334" s="134">
        <f t="shared" si="51"/>
        <v>3.62</v>
      </c>
      <c r="L334" s="133" t="str">
        <f>VLOOKUP($A334,BOM!$B$8:$N$81,11,0)</f>
        <v>RAL 7043 (DARK GREY)</v>
      </c>
      <c r="M334" s="133" t="str">
        <f>VLOOKUP($A334,BOM!$B$8:$N$81,12,0)</f>
        <v>Cầu thang</v>
      </c>
      <c r="N334" s="135" t="s">
        <v>356</v>
      </c>
      <c r="O334" s="135" t="s">
        <v>120</v>
      </c>
    </row>
    <row r="335" spans="1:15" ht="45">
      <c r="A335" s="135" t="s">
        <v>120</v>
      </c>
      <c r="B335" s="135" t="s">
        <v>307</v>
      </c>
      <c r="C335" s="135">
        <f t="shared" si="53"/>
        <v>1</v>
      </c>
      <c r="D335" s="135">
        <v>1</v>
      </c>
      <c r="E335" s="134">
        <f t="shared" si="50"/>
        <v>1</v>
      </c>
      <c r="F335" s="135" t="s">
        <v>156</v>
      </c>
      <c r="G335" s="135"/>
      <c r="H335" s="135" t="s">
        <v>298</v>
      </c>
      <c r="I335" s="135">
        <v>206</v>
      </c>
      <c r="J335" s="135">
        <v>0.48</v>
      </c>
      <c r="K335" s="134">
        <f t="shared" si="51"/>
        <v>0.48</v>
      </c>
      <c r="L335" s="133" t="str">
        <f>VLOOKUP($A335,BOM!$B$8:$N$81,11,0)</f>
        <v>RAL 7043 (DARK GREY)</v>
      </c>
      <c r="M335" s="133" t="str">
        <f>VLOOKUP($A335,BOM!$B$8:$N$81,12,0)</f>
        <v>Cầu thang</v>
      </c>
      <c r="N335" s="135" t="s">
        <v>356</v>
      </c>
      <c r="O335" s="135" t="s">
        <v>120</v>
      </c>
    </row>
    <row r="336" spans="1:15" ht="45">
      <c r="A336" s="135" t="s">
        <v>120</v>
      </c>
      <c r="B336" s="135" t="s">
        <v>299</v>
      </c>
      <c r="C336" s="135">
        <f t="shared" si="53"/>
        <v>1</v>
      </c>
      <c r="D336" s="135">
        <v>3</v>
      </c>
      <c r="E336" s="134">
        <f t="shared" si="50"/>
        <v>3</v>
      </c>
      <c r="F336" s="135" t="s">
        <v>156</v>
      </c>
      <c r="G336" s="135"/>
      <c r="H336" s="135" t="s">
        <v>300</v>
      </c>
      <c r="I336" s="135">
        <v>287</v>
      </c>
      <c r="J336" s="135">
        <v>0.53</v>
      </c>
      <c r="K336" s="134">
        <f t="shared" si="51"/>
        <v>1.59</v>
      </c>
      <c r="L336" s="133" t="str">
        <f>VLOOKUP($A336,BOM!$B$8:$N$81,11,0)</f>
        <v>RAL 7043 (DARK GREY)</v>
      </c>
      <c r="M336" s="133" t="str">
        <f>VLOOKUP($A336,BOM!$B$8:$N$81,12,0)</f>
        <v>Cầu thang</v>
      </c>
      <c r="N336" s="135" t="s">
        <v>356</v>
      </c>
      <c r="O336" s="135" t="s">
        <v>120</v>
      </c>
    </row>
    <row r="337" spans="1:15" ht="45">
      <c r="A337" s="135" t="s">
        <v>120</v>
      </c>
      <c r="B337" s="135" t="s">
        <v>311</v>
      </c>
      <c r="C337" s="135">
        <f t="shared" si="53"/>
        <v>1</v>
      </c>
      <c r="D337" s="135">
        <v>1</v>
      </c>
      <c r="E337" s="134">
        <f t="shared" si="50"/>
        <v>1</v>
      </c>
      <c r="F337" s="135" t="s">
        <v>156</v>
      </c>
      <c r="G337" s="135"/>
      <c r="H337" s="135" t="s">
        <v>358</v>
      </c>
      <c r="I337" s="135">
        <v>4035</v>
      </c>
      <c r="J337" s="135">
        <v>76.930000000000007</v>
      </c>
      <c r="K337" s="134">
        <f t="shared" si="51"/>
        <v>76.930000000000007</v>
      </c>
      <c r="L337" s="133" t="str">
        <f>VLOOKUP($A337,BOM!$B$8:$N$81,11,0)</f>
        <v>RAL 7043 (DARK GREY)</v>
      </c>
      <c r="M337" s="133" t="str">
        <f>VLOOKUP($A337,BOM!$B$8:$N$81,12,0)</f>
        <v>Cầu thang</v>
      </c>
      <c r="N337" s="135" t="s">
        <v>359</v>
      </c>
      <c r="O337" s="135" t="s">
        <v>120</v>
      </c>
    </row>
    <row r="338" spans="1:15" ht="45">
      <c r="A338" s="135" t="s">
        <v>120</v>
      </c>
      <c r="B338" s="135" t="s">
        <v>312</v>
      </c>
      <c r="C338" s="135">
        <f t="shared" si="53"/>
        <v>1</v>
      </c>
      <c r="D338" s="135">
        <v>1</v>
      </c>
      <c r="E338" s="134">
        <f t="shared" si="50"/>
        <v>1</v>
      </c>
      <c r="F338" s="135" t="s">
        <v>156</v>
      </c>
      <c r="G338" s="135"/>
      <c r="H338" s="135" t="s">
        <v>358</v>
      </c>
      <c r="I338" s="135">
        <v>280</v>
      </c>
      <c r="J338" s="135">
        <v>4.76</v>
      </c>
      <c r="K338" s="134">
        <f t="shared" si="51"/>
        <v>4.76</v>
      </c>
      <c r="L338" s="133" t="str">
        <f>VLOOKUP($A338,BOM!$B$8:$N$81,11,0)</f>
        <v>RAL 7043 (DARK GREY)</v>
      </c>
      <c r="M338" s="133" t="str">
        <f>VLOOKUP($A338,BOM!$B$8:$N$81,12,0)</f>
        <v>Cầu thang</v>
      </c>
      <c r="N338" s="135" t="s">
        <v>359</v>
      </c>
      <c r="O338" s="135" t="s">
        <v>120</v>
      </c>
    </row>
    <row r="339" spans="1:15" ht="45">
      <c r="A339" s="135" t="s">
        <v>120</v>
      </c>
      <c r="B339" s="135" t="s">
        <v>313</v>
      </c>
      <c r="C339" s="135">
        <f t="shared" si="53"/>
        <v>1</v>
      </c>
      <c r="D339" s="135">
        <v>1</v>
      </c>
      <c r="E339" s="134">
        <f t="shared" si="50"/>
        <v>1</v>
      </c>
      <c r="F339" s="135" t="s">
        <v>156</v>
      </c>
      <c r="G339" s="135"/>
      <c r="H339" s="135" t="s">
        <v>358</v>
      </c>
      <c r="I339" s="135">
        <v>182</v>
      </c>
      <c r="J339" s="135">
        <v>1.82</v>
      </c>
      <c r="K339" s="134">
        <f t="shared" si="51"/>
        <v>1.82</v>
      </c>
      <c r="L339" s="133" t="str">
        <f>VLOOKUP($A339,BOM!$B$8:$N$81,11,0)</f>
        <v>RAL 7043 (DARK GREY)</v>
      </c>
      <c r="M339" s="133" t="str">
        <f>VLOOKUP($A339,BOM!$B$8:$N$81,12,0)</f>
        <v>Cầu thang</v>
      </c>
      <c r="N339" s="135" t="s">
        <v>359</v>
      </c>
      <c r="O339" s="135" t="s">
        <v>120</v>
      </c>
    </row>
    <row r="340" spans="1:15" ht="45">
      <c r="A340" s="133" t="s">
        <v>121</v>
      </c>
      <c r="B340" s="133" t="s">
        <v>149</v>
      </c>
      <c r="C340" s="134">
        <v>2</v>
      </c>
      <c r="D340" s="134"/>
      <c r="E340" s="134">
        <f t="shared" si="50"/>
        <v>0</v>
      </c>
      <c r="F340" s="133" t="s">
        <v>149</v>
      </c>
      <c r="G340" s="133" t="s">
        <v>148</v>
      </c>
      <c r="H340" s="133" t="s">
        <v>149</v>
      </c>
      <c r="I340" s="133">
        <v>4598</v>
      </c>
      <c r="J340" s="134">
        <v>93.49</v>
      </c>
      <c r="K340" s="134">
        <f t="shared" si="51"/>
        <v>0</v>
      </c>
      <c r="L340" s="133" t="str">
        <f>VLOOKUP($A340,BOM!$B$8:$N$81,11,0)</f>
        <v>RAL 7043 (DARK GREY)</v>
      </c>
      <c r="M340" s="133" t="str">
        <f>VLOOKUP($A340,BOM!$B$8:$N$81,12,0)</f>
        <v>Cầu thang</v>
      </c>
      <c r="N340" s="133" t="s">
        <v>357</v>
      </c>
      <c r="O340" s="133" t="s">
        <v>121</v>
      </c>
    </row>
    <row r="341" spans="1:15" ht="45">
      <c r="A341" s="135" t="s">
        <v>121</v>
      </c>
      <c r="B341" s="135" t="s">
        <v>314</v>
      </c>
      <c r="C341" s="135">
        <f t="shared" ref="C341:C346" si="54">C340</f>
        <v>2</v>
      </c>
      <c r="D341" s="135">
        <v>1</v>
      </c>
      <c r="E341" s="134">
        <f t="shared" si="50"/>
        <v>2</v>
      </c>
      <c r="F341" s="135" t="s">
        <v>156</v>
      </c>
      <c r="G341" s="135"/>
      <c r="H341" s="135" t="s">
        <v>298</v>
      </c>
      <c r="I341" s="135">
        <v>256</v>
      </c>
      <c r="J341" s="135">
        <v>0.6</v>
      </c>
      <c r="K341" s="134">
        <f t="shared" si="51"/>
        <v>1.2</v>
      </c>
      <c r="L341" s="133" t="str">
        <f>VLOOKUP($A341,BOM!$B$8:$N$81,11,0)</f>
        <v>RAL 7043 (DARK GREY)</v>
      </c>
      <c r="M341" s="133" t="str">
        <f>VLOOKUP($A341,BOM!$B$8:$N$81,12,0)</f>
        <v>Cầu thang</v>
      </c>
      <c r="N341" s="135" t="s">
        <v>356</v>
      </c>
      <c r="O341" s="135" t="s">
        <v>121</v>
      </c>
    </row>
    <row r="342" spans="1:15" ht="45">
      <c r="A342" s="135" t="s">
        <v>121</v>
      </c>
      <c r="B342" s="135" t="s">
        <v>299</v>
      </c>
      <c r="C342" s="135">
        <f t="shared" si="54"/>
        <v>2</v>
      </c>
      <c r="D342" s="135">
        <v>3</v>
      </c>
      <c r="E342" s="134">
        <f t="shared" si="50"/>
        <v>6</v>
      </c>
      <c r="F342" s="135" t="s">
        <v>156</v>
      </c>
      <c r="G342" s="135"/>
      <c r="H342" s="135" t="s">
        <v>300</v>
      </c>
      <c r="I342" s="135">
        <v>287</v>
      </c>
      <c r="J342" s="135">
        <v>0.53</v>
      </c>
      <c r="K342" s="134">
        <f t="shared" si="51"/>
        <v>3.18</v>
      </c>
      <c r="L342" s="133" t="str">
        <f>VLOOKUP($A342,BOM!$B$8:$N$81,11,0)</f>
        <v>RAL 7043 (DARK GREY)</v>
      </c>
      <c r="M342" s="133" t="str">
        <f>VLOOKUP($A342,BOM!$B$8:$N$81,12,0)</f>
        <v>Cầu thang</v>
      </c>
      <c r="N342" s="135" t="s">
        <v>356</v>
      </c>
      <c r="O342" s="135" t="s">
        <v>121</v>
      </c>
    </row>
    <row r="343" spans="1:15" ht="45">
      <c r="A343" s="135" t="s">
        <v>121</v>
      </c>
      <c r="B343" s="135" t="s">
        <v>315</v>
      </c>
      <c r="C343" s="135">
        <f t="shared" si="54"/>
        <v>2</v>
      </c>
      <c r="D343" s="135">
        <v>1</v>
      </c>
      <c r="E343" s="134">
        <f t="shared" si="50"/>
        <v>2</v>
      </c>
      <c r="F343" s="135" t="s">
        <v>156</v>
      </c>
      <c r="G343" s="135"/>
      <c r="H343" s="135" t="s">
        <v>358</v>
      </c>
      <c r="I343" s="135">
        <v>4069</v>
      </c>
      <c r="J343" s="135">
        <v>77.599999999999994</v>
      </c>
      <c r="K343" s="134">
        <f t="shared" si="51"/>
        <v>155.19999999999999</v>
      </c>
      <c r="L343" s="133" t="str">
        <f>VLOOKUP($A343,BOM!$B$8:$N$81,11,0)</f>
        <v>RAL 7043 (DARK GREY)</v>
      </c>
      <c r="M343" s="133" t="str">
        <f>VLOOKUP($A343,BOM!$B$8:$N$81,12,0)</f>
        <v>Cầu thang</v>
      </c>
      <c r="N343" s="135" t="s">
        <v>359</v>
      </c>
      <c r="O343" s="135" t="s">
        <v>121</v>
      </c>
    </row>
    <row r="344" spans="1:15" ht="45">
      <c r="A344" s="135" t="s">
        <v>121</v>
      </c>
      <c r="B344" s="135" t="s">
        <v>316</v>
      </c>
      <c r="C344" s="135">
        <f t="shared" si="54"/>
        <v>2</v>
      </c>
      <c r="D344" s="135">
        <v>1</v>
      </c>
      <c r="E344" s="134">
        <f t="shared" si="50"/>
        <v>2</v>
      </c>
      <c r="F344" s="135" t="s">
        <v>156</v>
      </c>
      <c r="G344" s="135"/>
      <c r="H344" s="135" t="s">
        <v>358</v>
      </c>
      <c r="I344" s="135">
        <v>331</v>
      </c>
      <c r="J344" s="135">
        <v>3.56</v>
      </c>
      <c r="K344" s="134">
        <f t="shared" si="51"/>
        <v>7.12</v>
      </c>
      <c r="L344" s="133" t="str">
        <f>VLOOKUP($A344,BOM!$B$8:$N$81,11,0)</f>
        <v>RAL 7043 (DARK GREY)</v>
      </c>
      <c r="M344" s="133" t="str">
        <f>VLOOKUP($A344,BOM!$B$8:$N$81,12,0)</f>
        <v>Cầu thang</v>
      </c>
      <c r="N344" s="135" t="s">
        <v>359</v>
      </c>
      <c r="O344" s="135" t="s">
        <v>121</v>
      </c>
    </row>
    <row r="345" spans="1:15" ht="45">
      <c r="A345" s="135" t="s">
        <v>121</v>
      </c>
      <c r="B345" s="135" t="s">
        <v>317</v>
      </c>
      <c r="C345" s="135">
        <f t="shared" si="54"/>
        <v>2</v>
      </c>
      <c r="D345" s="135">
        <v>1</v>
      </c>
      <c r="E345" s="134">
        <f t="shared" si="50"/>
        <v>2</v>
      </c>
      <c r="F345" s="135" t="s">
        <v>156</v>
      </c>
      <c r="G345" s="135"/>
      <c r="H345" s="135" t="s">
        <v>358</v>
      </c>
      <c r="I345" s="135">
        <v>309</v>
      </c>
      <c r="J345" s="135">
        <v>5.33</v>
      </c>
      <c r="K345" s="134">
        <f t="shared" si="51"/>
        <v>10.66</v>
      </c>
      <c r="L345" s="133" t="str">
        <f>VLOOKUP($A345,BOM!$B$8:$N$81,11,0)</f>
        <v>RAL 7043 (DARK GREY)</v>
      </c>
      <c r="M345" s="133" t="str">
        <f>VLOOKUP($A345,BOM!$B$8:$N$81,12,0)</f>
        <v>Cầu thang</v>
      </c>
      <c r="N345" s="135" t="s">
        <v>359</v>
      </c>
      <c r="O345" s="135" t="s">
        <v>121</v>
      </c>
    </row>
    <row r="346" spans="1:15" ht="45">
      <c r="A346" s="135" t="s">
        <v>121</v>
      </c>
      <c r="B346" s="135" t="s">
        <v>318</v>
      </c>
      <c r="C346" s="135">
        <f t="shared" si="54"/>
        <v>2</v>
      </c>
      <c r="D346" s="135">
        <v>1</v>
      </c>
      <c r="E346" s="134">
        <f t="shared" si="50"/>
        <v>2</v>
      </c>
      <c r="F346" s="135" t="s">
        <v>156</v>
      </c>
      <c r="G346" s="135"/>
      <c r="H346" s="135" t="s">
        <v>358</v>
      </c>
      <c r="I346" s="135">
        <v>483</v>
      </c>
      <c r="J346" s="135">
        <v>4.8</v>
      </c>
      <c r="K346" s="134">
        <f t="shared" si="51"/>
        <v>9.6</v>
      </c>
      <c r="L346" s="133" t="str">
        <f>VLOOKUP($A346,BOM!$B$8:$N$81,11,0)</f>
        <v>RAL 7043 (DARK GREY)</v>
      </c>
      <c r="M346" s="133" t="str">
        <f>VLOOKUP($A346,BOM!$B$8:$N$81,12,0)</f>
        <v>Cầu thang</v>
      </c>
      <c r="N346" s="135" t="s">
        <v>359</v>
      </c>
      <c r="O346" s="135" t="s">
        <v>121</v>
      </c>
    </row>
    <row r="347" spans="1:15" ht="45">
      <c r="A347" s="133" t="s">
        <v>122</v>
      </c>
      <c r="B347" s="133" t="s">
        <v>149</v>
      </c>
      <c r="C347" s="134">
        <v>2</v>
      </c>
      <c r="D347" s="134"/>
      <c r="E347" s="134">
        <f t="shared" si="50"/>
        <v>0</v>
      </c>
      <c r="F347" s="133" t="s">
        <v>149</v>
      </c>
      <c r="G347" s="133" t="s">
        <v>148</v>
      </c>
      <c r="H347" s="133" t="s">
        <v>149</v>
      </c>
      <c r="I347" s="133">
        <v>4598</v>
      </c>
      <c r="J347" s="134">
        <v>93.49</v>
      </c>
      <c r="K347" s="134">
        <f t="shared" si="51"/>
        <v>0</v>
      </c>
      <c r="L347" s="133" t="str">
        <f>VLOOKUP($A347,BOM!$B$8:$N$81,11,0)</f>
        <v>RAL 7043 (DARK GREY)</v>
      </c>
      <c r="M347" s="133" t="str">
        <f>VLOOKUP($A347,BOM!$B$8:$N$81,12,0)</f>
        <v>Cầu thang</v>
      </c>
      <c r="N347" s="133" t="s">
        <v>357</v>
      </c>
      <c r="O347" s="133" t="s">
        <v>122</v>
      </c>
    </row>
    <row r="348" spans="1:15" ht="45">
      <c r="A348" s="135" t="s">
        <v>122</v>
      </c>
      <c r="B348" s="135" t="s">
        <v>314</v>
      </c>
      <c r="C348" s="135">
        <f t="shared" ref="C348:C353" si="55">C347</f>
        <v>2</v>
      </c>
      <c r="D348" s="135">
        <v>1</v>
      </c>
      <c r="E348" s="134">
        <f t="shared" si="50"/>
        <v>2</v>
      </c>
      <c r="F348" s="135" t="s">
        <v>156</v>
      </c>
      <c r="G348" s="135"/>
      <c r="H348" s="135" t="s">
        <v>298</v>
      </c>
      <c r="I348" s="135">
        <v>256</v>
      </c>
      <c r="J348" s="135">
        <v>0.6</v>
      </c>
      <c r="K348" s="134">
        <f t="shared" si="51"/>
        <v>1.2</v>
      </c>
      <c r="L348" s="133" t="str">
        <f>VLOOKUP($A348,BOM!$B$8:$N$81,11,0)</f>
        <v>RAL 7043 (DARK GREY)</v>
      </c>
      <c r="M348" s="133" t="str">
        <f>VLOOKUP($A348,BOM!$B$8:$N$81,12,0)</f>
        <v>Cầu thang</v>
      </c>
      <c r="N348" s="135" t="s">
        <v>356</v>
      </c>
      <c r="O348" s="135" t="s">
        <v>122</v>
      </c>
    </row>
    <row r="349" spans="1:15" ht="45">
      <c r="A349" s="135" t="s">
        <v>122</v>
      </c>
      <c r="B349" s="135" t="s">
        <v>299</v>
      </c>
      <c r="C349" s="135">
        <f t="shared" si="55"/>
        <v>2</v>
      </c>
      <c r="D349" s="135">
        <v>3</v>
      </c>
      <c r="E349" s="134">
        <f t="shared" si="50"/>
        <v>6</v>
      </c>
      <c r="F349" s="135" t="s">
        <v>156</v>
      </c>
      <c r="G349" s="135"/>
      <c r="H349" s="135" t="s">
        <v>300</v>
      </c>
      <c r="I349" s="135">
        <v>287</v>
      </c>
      <c r="J349" s="135">
        <v>0.53</v>
      </c>
      <c r="K349" s="134">
        <f t="shared" si="51"/>
        <v>3.18</v>
      </c>
      <c r="L349" s="133" t="str">
        <f>VLOOKUP($A349,BOM!$B$8:$N$81,11,0)</f>
        <v>RAL 7043 (DARK GREY)</v>
      </c>
      <c r="M349" s="133" t="str">
        <f>VLOOKUP($A349,BOM!$B$8:$N$81,12,0)</f>
        <v>Cầu thang</v>
      </c>
      <c r="N349" s="135" t="s">
        <v>356</v>
      </c>
      <c r="O349" s="135" t="s">
        <v>122</v>
      </c>
    </row>
    <row r="350" spans="1:15" ht="45">
      <c r="A350" s="135" t="s">
        <v>122</v>
      </c>
      <c r="B350" s="135" t="s">
        <v>319</v>
      </c>
      <c r="C350" s="135">
        <f t="shared" si="55"/>
        <v>2</v>
      </c>
      <c r="D350" s="135">
        <v>1</v>
      </c>
      <c r="E350" s="134">
        <f t="shared" si="50"/>
        <v>2</v>
      </c>
      <c r="F350" s="135" t="s">
        <v>156</v>
      </c>
      <c r="G350" s="135"/>
      <c r="H350" s="135" t="s">
        <v>358</v>
      </c>
      <c r="I350" s="135">
        <v>4069</v>
      </c>
      <c r="J350" s="135">
        <v>77.599999999999994</v>
      </c>
      <c r="K350" s="134">
        <f t="shared" si="51"/>
        <v>155.19999999999999</v>
      </c>
      <c r="L350" s="133" t="str">
        <f>VLOOKUP($A350,BOM!$B$8:$N$81,11,0)</f>
        <v>RAL 7043 (DARK GREY)</v>
      </c>
      <c r="M350" s="133" t="str">
        <f>VLOOKUP($A350,BOM!$B$8:$N$81,12,0)</f>
        <v>Cầu thang</v>
      </c>
      <c r="N350" s="135" t="s">
        <v>359</v>
      </c>
      <c r="O350" s="135" t="s">
        <v>122</v>
      </c>
    </row>
    <row r="351" spans="1:15" ht="45">
      <c r="A351" s="135" t="s">
        <v>122</v>
      </c>
      <c r="B351" s="135" t="s">
        <v>320</v>
      </c>
      <c r="C351" s="135">
        <f t="shared" si="55"/>
        <v>2</v>
      </c>
      <c r="D351" s="135">
        <v>1</v>
      </c>
      <c r="E351" s="134">
        <f t="shared" si="50"/>
        <v>2</v>
      </c>
      <c r="F351" s="135" t="s">
        <v>156</v>
      </c>
      <c r="G351" s="135"/>
      <c r="H351" s="135" t="s">
        <v>358</v>
      </c>
      <c r="I351" s="135">
        <v>309</v>
      </c>
      <c r="J351" s="135">
        <v>5.33</v>
      </c>
      <c r="K351" s="134">
        <f t="shared" si="51"/>
        <v>10.66</v>
      </c>
      <c r="L351" s="133" t="str">
        <f>VLOOKUP($A351,BOM!$B$8:$N$81,11,0)</f>
        <v>RAL 7043 (DARK GREY)</v>
      </c>
      <c r="M351" s="133" t="str">
        <f>VLOOKUP($A351,BOM!$B$8:$N$81,12,0)</f>
        <v>Cầu thang</v>
      </c>
      <c r="N351" s="135" t="s">
        <v>359</v>
      </c>
      <c r="O351" s="135" t="s">
        <v>122</v>
      </c>
    </row>
    <row r="352" spans="1:15" ht="45">
      <c r="A352" s="135" t="s">
        <v>122</v>
      </c>
      <c r="B352" s="135" t="s">
        <v>321</v>
      </c>
      <c r="C352" s="135">
        <f t="shared" si="55"/>
        <v>2</v>
      </c>
      <c r="D352" s="135">
        <v>1</v>
      </c>
      <c r="E352" s="134">
        <f t="shared" si="50"/>
        <v>2</v>
      </c>
      <c r="F352" s="135" t="s">
        <v>156</v>
      </c>
      <c r="G352" s="135"/>
      <c r="H352" s="135" t="s">
        <v>358</v>
      </c>
      <c r="I352" s="135">
        <v>331</v>
      </c>
      <c r="J352" s="135">
        <v>3.56</v>
      </c>
      <c r="K352" s="134">
        <f t="shared" si="51"/>
        <v>7.12</v>
      </c>
      <c r="L352" s="133" t="str">
        <f>VLOOKUP($A352,BOM!$B$8:$N$81,11,0)</f>
        <v>RAL 7043 (DARK GREY)</v>
      </c>
      <c r="M352" s="133" t="str">
        <f>VLOOKUP($A352,BOM!$B$8:$N$81,12,0)</f>
        <v>Cầu thang</v>
      </c>
      <c r="N352" s="135" t="s">
        <v>359</v>
      </c>
      <c r="O352" s="135" t="s">
        <v>122</v>
      </c>
    </row>
    <row r="353" spans="1:15" ht="45">
      <c r="A353" s="135" t="s">
        <v>122</v>
      </c>
      <c r="B353" s="135" t="s">
        <v>322</v>
      </c>
      <c r="C353" s="135">
        <f t="shared" si="55"/>
        <v>2</v>
      </c>
      <c r="D353" s="135">
        <v>1</v>
      </c>
      <c r="E353" s="134">
        <f t="shared" si="50"/>
        <v>2</v>
      </c>
      <c r="F353" s="135" t="s">
        <v>156</v>
      </c>
      <c r="G353" s="135"/>
      <c r="H353" s="135" t="s">
        <v>358</v>
      </c>
      <c r="I353" s="135">
        <v>483</v>
      </c>
      <c r="J353" s="135">
        <v>4.8</v>
      </c>
      <c r="K353" s="134">
        <f t="shared" si="51"/>
        <v>9.6</v>
      </c>
      <c r="L353" s="133" t="str">
        <f>VLOOKUP($A353,BOM!$B$8:$N$81,11,0)</f>
        <v>RAL 7043 (DARK GREY)</v>
      </c>
      <c r="M353" s="133" t="str">
        <f>VLOOKUP($A353,BOM!$B$8:$N$81,12,0)</f>
        <v>Cầu thang</v>
      </c>
      <c r="N353" s="135" t="s">
        <v>359</v>
      </c>
      <c r="O353" s="135" t="s">
        <v>122</v>
      </c>
    </row>
    <row r="354" spans="1:15" ht="45">
      <c r="A354" s="133" t="s">
        <v>123</v>
      </c>
      <c r="B354" s="133" t="s">
        <v>149</v>
      </c>
      <c r="C354" s="134">
        <v>2</v>
      </c>
      <c r="D354" s="134"/>
      <c r="E354" s="134">
        <f t="shared" si="50"/>
        <v>0</v>
      </c>
      <c r="F354" s="133" t="s">
        <v>149</v>
      </c>
      <c r="G354" s="133" t="s">
        <v>148</v>
      </c>
      <c r="H354" s="133" t="s">
        <v>149</v>
      </c>
      <c r="I354" s="133">
        <v>2890</v>
      </c>
      <c r="J354" s="134">
        <v>64.67</v>
      </c>
      <c r="K354" s="134">
        <f t="shared" si="51"/>
        <v>0</v>
      </c>
      <c r="L354" s="133" t="str">
        <f>VLOOKUP($A354,BOM!$B$8:$N$81,11,0)</f>
        <v>RAL 7043 (DARK GREY)</v>
      </c>
      <c r="M354" s="133" t="str">
        <f>VLOOKUP($A354,BOM!$B$8:$N$81,12,0)</f>
        <v>PEB</v>
      </c>
      <c r="N354" s="133" t="s">
        <v>357</v>
      </c>
      <c r="O354" s="133" t="s">
        <v>123</v>
      </c>
    </row>
    <row r="355" spans="1:15" ht="45">
      <c r="A355" s="135" t="s">
        <v>123</v>
      </c>
      <c r="B355" s="135" t="s">
        <v>323</v>
      </c>
      <c r="C355" s="135">
        <f t="shared" ref="C355:C357" si="56">C354</f>
        <v>2</v>
      </c>
      <c r="D355" s="135">
        <v>1</v>
      </c>
      <c r="E355" s="134">
        <f t="shared" si="50"/>
        <v>2</v>
      </c>
      <c r="F355" s="135" t="s">
        <v>156</v>
      </c>
      <c r="G355" s="135"/>
      <c r="H355" s="135" t="s">
        <v>298</v>
      </c>
      <c r="I355" s="135">
        <v>2850</v>
      </c>
      <c r="J355" s="135">
        <v>6.71</v>
      </c>
      <c r="K355" s="134">
        <f t="shared" si="51"/>
        <v>13.42</v>
      </c>
      <c r="L355" s="133" t="str">
        <f>VLOOKUP($A355,BOM!$B$8:$N$81,11,0)</f>
        <v>RAL 7043 (DARK GREY)</v>
      </c>
      <c r="M355" s="133" t="str">
        <f>VLOOKUP($A355,BOM!$B$8:$N$81,12,0)</f>
        <v>PEB</v>
      </c>
      <c r="N355" s="135" t="s">
        <v>356</v>
      </c>
      <c r="O355" s="135" t="s">
        <v>123</v>
      </c>
    </row>
    <row r="356" spans="1:15" ht="45">
      <c r="A356" s="135" t="s">
        <v>123</v>
      </c>
      <c r="B356" s="135" t="s">
        <v>299</v>
      </c>
      <c r="C356" s="135">
        <f t="shared" si="56"/>
        <v>2</v>
      </c>
      <c r="D356" s="135">
        <v>2</v>
      </c>
      <c r="E356" s="134">
        <f t="shared" si="50"/>
        <v>4</v>
      </c>
      <c r="F356" s="135" t="s">
        <v>156</v>
      </c>
      <c r="G356" s="135"/>
      <c r="H356" s="135" t="s">
        <v>300</v>
      </c>
      <c r="I356" s="135">
        <v>287</v>
      </c>
      <c r="J356" s="135">
        <v>0.53</v>
      </c>
      <c r="K356" s="134">
        <f t="shared" si="51"/>
        <v>2.12</v>
      </c>
      <c r="L356" s="133" t="str">
        <f>VLOOKUP($A356,BOM!$B$8:$N$81,11,0)</f>
        <v>RAL 7043 (DARK GREY)</v>
      </c>
      <c r="M356" s="133" t="str">
        <f>VLOOKUP($A356,BOM!$B$8:$N$81,12,0)</f>
        <v>PEB</v>
      </c>
      <c r="N356" s="135" t="s">
        <v>356</v>
      </c>
      <c r="O356" s="135" t="s">
        <v>123</v>
      </c>
    </row>
    <row r="357" spans="1:15" ht="45">
      <c r="A357" s="135" t="s">
        <v>123</v>
      </c>
      <c r="B357" s="135" t="s">
        <v>324</v>
      </c>
      <c r="C357" s="135">
        <f t="shared" si="56"/>
        <v>2</v>
      </c>
      <c r="D357" s="135">
        <v>1</v>
      </c>
      <c r="E357" s="134">
        <f t="shared" si="50"/>
        <v>2</v>
      </c>
      <c r="F357" s="135" t="s">
        <v>156</v>
      </c>
      <c r="G357" s="135"/>
      <c r="H357" s="135" t="s">
        <v>358</v>
      </c>
      <c r="I357" s="135">
        <v>2890</v>
      </c>
      <c r="J357" s="135">
        <v>56.9</v>
      </c>
      <c r="K357" s="134">
        <f t="shared" si="51"/>
        <v>113.8</v>
      </c>
      <c r="L357" s="133" t="str">
        <f>VLOOKUP($A357,BOM!$B$8:$N$81,11,0)</f>
        <v>RAL 7043 (DARK GREY)</v>
      </c>
      <c r="M357" s="133" t="str">
        <f>VLOOKUP($A357,BOM!$B$8:$N$81,12,0)</f>
        <v>PEB</v>
      </c>
      <c r="N357" s="135" t="s">
        <v>359</v>
      </c>
      <c r="O357" s="135" t="s">
        <v>123</v>
      </c>
    </row>
    <row r="358" spans="1:15" ht="45">
      <c r="A358" s="133" t="s">
        <v>124</v>
      </c>
      <c r="B358" s="133" t="s">
        <v>149</v>
      </c>
      <c r="C358" s="134">
        <v>1</v>
      </c>
      <c r="D358" s="134"/>
      <c r="E358" s="134">
        <f t="shared" si="50"/>
        <v>0</v>
      </c>
      <c r="F358" s="133" t="s">
        <v>149</v>
      </c>
      <c r="G358" s="133" t="s">
        <v>148</v>
      </c>
      <c r="H358" s="133" t="s">
        <v>149</v>
      </c>
      <c r="I358" s="133">
        <v>4553</v>
      </c>
      <c r="J358" s="134">
        <v>92.75</v>
      </c>
      <c r="K358" s="134">
        <f t="shared" si="51"/>
        <v>0</v>
      </c>
      <c r="L358" s="133" t="str">
        <f>VLOOKUP($A358,BOM!$B$8:$N$81,11,0)</f>
        <v>RAL 7043 (DARK GREY)</v>
      </c>
      <c r="M358" s="133" t="str">
        <f>VLOOKUP($A358,BOM!$B$8:$N$81,12,0)</f>
        <v>Cầu thang</v>
      </c>
      <c r="N358" s="133" t="s">
        <v>357</v>
      </c>
      <c r="O358" s="133" t="s">
        <v>124</v>
      </c>
    </row>
    <row r="359" spans="1:15" ht="45">
      <c r="A359" s="135" t="s">
        <v>124</v>
      </c>
      <c r="B359" s="135" t="s">
        <v>297</v>
      </c>
      <c r="C359" s="135">
        <f t="shared" ref="C359:C364" si="57">C358</f>
        <v>1</v>
      </c>
      <c r="D359" s="135">
        <v>1</v>
      </c>
      <c r="E359" s="134">
        <f t="shared" si="50"/>
        <v>1</v>
      </c>
      <c r="F359" s="135" t="s">
        <v>156</v>
      </c>
      <c r="G359" s="135"/>
      <c r="H359" s="135" t="s">
        <v>298</v>
      </c>
      <c r="I359" s="135">
        <v>166</v>
      </c>
      <c r="J359" s="135">
        <v>0.39</v>
      </c>
      <c r="K359" s="134">
        <f t="shared" si="51"/>
        <v>0.39</v>
      </c>
      <c r="L359" s="133" t="str">
        <f>VLOOKUP($A359,BOM!$B$8:$N$81,11,0)</f>
        <v>RAL 7043 (DARK GREY)</v>
      </c>
      <c r="M359" s="133" t="str">
        <f>VLOOKUP($A359,BOM!$B$8:$N$81,12,0)</f>
        <v>Cầu thang</v>
      </c>
      <c r="N359" s="135" t="s">
        <v>356</v>
      </c>
      <c r="O359" s="135" t="s">
        <v>124</v>
      </c>
    </row>
    <row r="360" spans="1:15" ht="45">
      <c r="A360" s="135" t="s">
        <v>124</v>
      </c>
      <c r="B360" s="135" t="s">
        <v>299</v>
      </c>
      <c r="C360" s="135">
        <f t="shared" si="57"/>
        <v>1</v>
      </c>
      <c r="D360" s="135">
        <v>3</v>
      </c>
      <c r="E360" s="134">
        <f t="shared" si="50"/>
        <v>3</v>
      </c>
      <c r="F360" s="135" t="s">
        <v>156</v>
      </c>
      <c r="G360" s="135"/>
      <c r="H360" s="135" t="s">
        <v>300</v>
      </c>
      <c r="I360" s="135">
        <v>287</v>
      </c>
      <c r="J360" s="135">
        <v>0.53</v>
      </c>
      <c r="K360" s="134">
        <f t="shared" si="51"/>
        <v>1.59</v>
      </c>
      <c r="L360" s="133" t="str">
        <f>VLOOKUP($A360,BOM!$B$8:$N$81,11,0)</f>
        <v>RAL 7043 (DARK GREY)</v>
      </c>
      <c r="M360" s="133" t="str">
        <f>VLOOKUP($A360,BOM!$B$8:$N$81,12,0)</f>
        <v>Cầu thang</v>
      </c>
      <c r="N360" s="135" t="s">
        <v>356</v>
      </c>
      <c r="O360" s="135" t="s">
        <v>124</v>
      </c>
    </row>
    <row r="361" spans="1:15" ht="45">
      <c r="A361" s="135" t="s">
        <v>124</v>
      </c>
      <c r="B361" s="135" t="s">
        <v>325</v>
      </c>
      <c r="C361" s="135">
        <f t="shared" si="57"/>
        <v>1</v>
      </c>
      <c r="D361" s="135">
        <v>1</v>
      </c>
      <c r="E361" s="134">
        <f t="shared" si="50"/>
        <v>1</v>
      </c>
      <c r="F361" s="135" t="s">
        <v>156</v>
      </c>
      <c r="G361" s="135"/>
      <c r="H361" s="135" t="s">
        <v>358</v>
      </c>
      <c r="I361" s="135">
        <v>4004</v>
      </c>
      <c r="J361" s="135">
        <v>76.33</v>
      </c>
      <c r="K361" s="134">
        <f t="shared" si="51"/>
        <v>76.33</v>
      </c>
      <c r="L361" s="133" t="str">
        <f>VLOOKUP($A361,BOM!$B$8:$N$81,11,0)</f>
        <v>RAL 7043 (DARK GREY)</v>
      </c>
      <c r="M361" s="133" t="str">
        <f>VLOOKUP($A361,BOM!$B$8:$N$81,12,0)</f>
        <v>Cầu thang</v>
      </c>
      <c r="N361" s="135" t="s">
        <v>359</v>
      </c>
      <c r="O361" s="135" t="s">
        <v>124</v>
      </c>
    </row>
    <row r="362" spans="1:15" ht="45">
      <c r="A362" s="135" t="s">
        <v>124</v>
      </c>
      <c r="B362" s="135" t="s">
        <v>326</v>
      </c>
      <c r="C362" s="135">
        <f t="shared" si="57"/>
        <v>1</v>
      </c>
      <c r="D362" s="135">
        <v>1</v>
      </c>
      <c r="E362" s="134">
        <f t="shared" si="50"/>
        <v>1</v>
      </c>
      <c r="F362" s="135" t="s">
        <v>156</v>
      </c>
      <c r="G362" s="135"/>
      <c r="H362" s="135" t="s">
        <v>358</v>
      </c>
      <c r="I362" s="135">
        <v>514</v>
      </c>
      <c r="J362" s="135">
        <v>5.41</v>
      </c>
      <c r="K362" s="134">
        <f t="shared" si="51"/>
        <v>5.41</v>
      </c>
      <c r="L362" s="133" t="str">
        <f>VLOOKUP($A362,BOM!$B$8:$N$81,11,0)</f>
        <v>RAL 7043 (DARK GREY)</v>
      </c>
      <c r="M362" s="133" t="str">
        <f>VLOOKUP($A362,BOM!$B$8:$N$81,12,0)</f>
        <v>Cầu thang</v>
      </c>
      <c r="N362" s="135" t="s">
        <v>359</v>
      </c>
      <c r="O362" s="135" t="s">
        <v>124</v>
      </c>
    </row>
    <row r="363" spans="1:15" ht="45">
      <c r="A363" s="135" t="s">
        <v>124</v>
      </c>
      <c r="B363" s="135" t="s">
        <v>303</v>
      </c>
      <c r="C363" s="135">
        <f t="shared" si="57"/>
        <v>1</v>
      </c>
      <c r="D363" s="135">
        <v>1</v>
      </c>
      <c r="E363" s="134">
        <f t="shared" si="50"/>
        <v>1</v>
      </c>
      <c r="F363" s="135" t="s">
        <v>156</v>
      </c>
      <c r="G363" s="135"/>
      <c r="H363" s="135" t="s">
        <v>358</v>
      </c>
      <c r="I363" s="135">
        <v>306</v>
      </c>
      <c r="J363" s="135">
        <v>5.29</v>
      </c>
      <c r="K363" s="134">
        <f t="shared" si="51"/>
        <v>5.29</v>
      </c>
      <c r="L363" s="133" t="str">
        <f>VLOOKUP($A363,BOM!$B$8:$N$81,11,0)</f>
        <v>RAL 7043 (DARK GREY)</v>
      </c>
      <c r="M363" s="133" t="str">
        <f>VLOOKUP($A363,BOM!$B$8:$N$81,12,0)</f>
        <v>Cầu thang</v>
      </c>
      <c r="N363" s="135" t="s">
        <v>359</v>
      </c>
      <c r="O363" s="135" t="s">
        <v>124</v>
      </c>
    </row>
    <row r="364" spans="1:15" ht="45">
      <c r="A364" s="135" t="s">
        <v>124</v>
      </c>
      <c r="B364" s="135" t="s">
        <v>327</v>
      </c>
      <c r="C364" s="135">
        <f t="shared" si="57"/>
        <v>1</v>
      </c>
      <c r="D364" s="135">
        <v>1</v>
      </c>
      <c r="E364" s="134">
        <f t="shared" si="50"/>
        <v>1</v>
      </c>
      <c r="F364" s="135" t="s">
        <v>156</v>
      </c>
      <c r="G364" s="135"/>
      <c r="H364" s="135" t="s">
        <v>358</v>
      </c>
      <c r="I364" s="135">
        <v>340</v>
      </c>
      <c r="J364" s="135">
        <v>3.74</v>
      </c>
      <c r="K364" s="134">
        <f t="shared" si="51"/>
        <v>3.74</v>
      </c>
      <c r="L364" s="133" t="str">
        <f>VLOOKUP($A364,BOM!$B$8:$N$81,11,0)</f>
        <v>RAL 7043 (DARK GREY)</v>
      </c>
      <c r="M364" s="133" t="str">
        <f>VLOOKUP($A364,BOM!$B$8:$N$81,12,0)</f>
        <v>Cầu thang</v>
      </c>
      <c r="N364" s="135" t="s">
        <v>359</v>
      </c>
      <c r="O364" s="135" t="s">
        <v>124</v>
      </c>
    </row>
    <row r="365" spans="1:15" ht="45">
      <c r="A365" s="133" t="s">
        <v>125</v>
      </c>
      <c r="B365" s="133" t="s">
        <v>149</v>
      </c>
      <c r="C365" s="134">
        <v>1</v>
      </c>
      <c r="D365" s="134"/>
      <c r="E365" s="134">
        <f t="shared" si="50"/>
        <v>0</v>
      </c>
      <c r="F365" s="133" t="s">
        <v>149</v>
      </c>
      <c r="G365" s="133" t="s">
        <v>148</v>
      </c>
      <c r="H365" s="133" t="s">
        <v>149</v>
      </c>
      <c r="I365" s="133">
        <v>4553</v>
      </c>
      <c r="J365" s="134">
        <v>92.75</v>
      </c>
      <c r="K365" s="134">
        <f t="shared" si="51"/>
        <v>0</v>
      </c>
      <c r="L365" s="133" t="str">
        <f>VLOOKUP($A365,BOM!$B$8:$N$81,11,0)</f>
        <v>RAL 7043 (DARK GREY)</v>
      </c>
      <c r="M365" s="133" t="str">
        <f>VLOOKUP($A365,BOM!$B$8:$N$81,12,0)</f>
        <v>Cầu thang</v>
      </c>
      <c r="N365" s="133" t="s">
        <v>357</v>
      </c>
      <c r="O365" s="133" t="s">
        <v>125</v>
      </c>
    </row>
    <row r="366" spans="1:15" ht="45">
      <c r="A366" s="135" t="s">
        <v>125</v>
      </c>
      <c r="B366" s="135" t="s">
        <v>297</v>
      </c>
      <c r="C366" s="135">
        <f t="shared" ref="C366:C371" si="58">C365</f>
        <v>1</v>
      </c>
      <c r="D366" s="135">
        <v>1</v>
      </c>
      <c r="E366" s="134">
        <f t="shared" si="50"/>
        <v>1</v>
      </c>
      <c r="F366" s="135" t="s">
        <v>156</v>
      </c>
      <c r="G366" s="135"/>
      <c r="H366" s="135" t="s">
        <v>298</v>
      </c>
      <c r="I366" s="135">
        <v>166</v>
      </c>
      <c r="J366" s="135">
        <v>0.39</v>
      </c>
      <c r="K366" s="134">
        <f t="shared" si="51"/>
        <v>0.39</v>
      </c>
      <c r="L366" s="133" t="str">
        <f>VLOOKUP($A366,BOM!$B$8:$N$81,11,0)</f>
        <v>RAL 7043 (DARK GREY)</v>
      </c>
      <c r="M366" s="133" t="str">
        <f>VLOOKUP($A366,BOM!$B$8:$N$81,12,0)</f>
        <v>Cầu thang</v>
      </c>
      <c r="N366" s="135" t="s">
        <v>356</v>
      </c>
      <c r="O366" s="135" t="s">
        <v>125</v>
      </c>
    </row>
    <row r="367" spans="1:15" ht="45">
      <c r="A367" s="135" t="s">
        <v>125</v>
      </c>
      <c r="B367" s="135" t="s">
        <v>299</v>
      </c>
      <c r="C367" s="135">
        <f t="shared" si="58"/>
        <v>1</v>
      </c>
      <c r="D367" s="135">
        <v>3</v>
      </c>
      <c r="E367" s="134">
        <f t="shared" si="50"/>
        <v>3</v>
      </c>
      <c r="F367" s="135" t="s">
        <v>156</v>
      </c>
      <c r="G367" s="135"/>
      <c r="H367" s="135" t="s">
        <v>300</v>
      </c>
      <c r="I367" s="135">
        <v>287</v>
      </c>
      <c r="J367" s="135">
        <v>0.53</v>
      </c>
      <c r="K367" s="134">
        <f t="shared" si="51"/>
        <v>1.59</v>
      </c>
      <c r="L367" s="133" t="str">
        <f>VLOOKUP($A367,BOM!$B$8:$N$81,11,0)</f>
        <v>RAL 7043 (DARK GREY)</v>
      </c>
      <c r="M367" s="133" t="str">
        <f>VLOOKUP($A367,BOM!$B$8:$N$81,12,0)</f>
        <v>Cầu thang</v>
      </c>
      <c r="N367" s="135" t="s">
        <v>356</v>
      </c>
      <c r="O367" s="135" t="s">
        <v>125</v>
      </c>
    </row>
    <row r="368" spans="1:15" ht="45">
      <c r="A368" s="135" t="s">
        <v>125</v>
      </c>
      <c r="B368" s="135" t="s">
        <v>304</v>
      </c>
      <c r="C368" s="135">
        <f t="shared" si="58"/>
        <v>1</v>
      </c>
      <c r="D368" s="135">
        <v>1</v>
      </c>
      <c r="E368" s="134">
        <f t="shared" si="50"/>
        <v>1</v>
      </c>
      <c r="F368" s="135" t="s">
        <v>156</v>
      </c>
      <c r="G368" s="135"/>
      <c r="H368" s="135" t="s">
        <v>358</v>
      </c>
      <c r="I368" s="135">
        <v>4004</v>
      </c>
      <c r="J368" s="135">
        <v>76.33</v>
      </c>
      <c r="K368" s="134">
        <f t="shared" si="51"/>
        <v>76.33</v>
      </c>
      <c r="L368" s="133" t="str">
        <f>VLOOKUP($A368,BOM!$B$8:$N$81,11,0)</f>
        <v>RAL 7043 (DARK GREY)</v>
      </c>
      <c r="M368" s="133" t="str">
        <f>VLOOKUP($A368,BOM!$B$8:$N$81,12,0)</f>
        <v>Cầu thang</v>
      </c>
      <c r="N368" s="135" t="s">
        <v>359</v>
      </c>
      <c r="O368" s="135" t="s">
        <v>125</v>
      </c>
    </row>
    <row r="369" spans="1:15" ht="45">
      <c r="A369" s="135" t="s">
        <v>125</v>
      </c>
      <c r="B369" s="135" t="s">
        <v>328</v>
      </c>
      <c r="C369" s="135">
        <f t="shared" si="58"/>
        <v>1</v>
      </c>
      <c r="D369" s="135">
        <v>1</v>
      </c>
      <c r="E369" s="134">
        <f t="shared" si="50"/>
        <v>1</v>
      </c>
      <c r="F369" s="135" t="s">
        <v>156</v>
      </c>
      <c r="G369" s="135"/>
      <c r="H369" s="135" t="s">
        <v>358</v>
      </c>
      <c r="I369" s="135">
        <v>514</v>
      </c>
      <c r="J369" s="135">
        <v>5.41</v>
      </c>
      <c r="K369" s="134">
        <f t="shared" si="51"/>
        <v>5.41</v>
      </c>
      <c r="L369" s="133" t="str">
        <f>VLOOKUP($A369,BOM!$B$8:$N$81,11,0)</f>
        <v>RAL 7043 (DARK GREY)</v>
      </c>
      <c r="M369" s="133" t="str">
        <f>VLOOKUP($A369,BOM!$B$8:$N$81,12,0)</f>
        <v>Cầu thang</v>
      </c>
      <c r="N369" s="135" t="s">
        <v>359</v>
      </c>
      <c r="O369" s="135" t="s">
        <v>125</v>
      </c>
    </row>
    <row r="370" spans="1:15" ht="45">
      <c r="A370" s="135" t="s">
        <v>125</v>
      </c>
      <c r="B370" s="135" t="s">
        <v>306</v>
      </c>
      <c r="C370" s="135">
        <f t="shared" si="58"/>
        <v>1</v>
      </c>
      <c r="D370" s="135">
        <v>1</v>
      </c>
      <c r="E370" s="134">
        <f t="shared" si="50"/>
        <v>1</v>
      </c>
      <c r="F370" s="135" t="s">
        <v>156</v>
      </c>
      <c r="G370" s="135"/>
      <c r="H370" s="135" t="s">
        <v>358</v>
      </c>
      <c r="I370" s="135">
        <v>306</v>
      </c>
      <c r="J370" s="135">
        <v>5.29</v>
      </c>
      <c r="K370" s="134">
        <f t="shared" si="51"/>
        <v>5.29</v>
      </c>
      <c r="L370" s="133" t="str">
        <f>VLOOKUP($A370,BOM!$B$8:$N$81,11,0)</f>
        <v>RAL 7043 (DARK GREY)</v>
      </c>
      <c r="M370" s="133" t="str">
        <f>VLOOKUP($A370,BOM!$B$8:$N$81,12,0)</f>
        <v>Cầu thang</v>
      </c>
      <c r="N370" s="135" t="s">
        <v>359</v>
      </c>
      <c r="O370" s="135" t="s">
        <v>125</v>
      </c>
    </row>
    <row r="371" spans="1:15" ht="45">
      <c r="A371" s="135" t="s">
        <v>125</v>
      </c>
      <c r="B371" s="135" t="s">
        <v>329</v>
      </c>
      <c r="C371" s="135">
        <f t="shared" si="58"/>
        <v>1</v>
      </c>
      <c r="D371" s="135">
        <v>1</v>
      </c>
      <c r="E371" s="134">
        <f t="shared" si="50"/>
        <v>1</v>
      </c>
      <c r="F371" s="135" t="s">
        <v>156</v>
      </c>
      <c r="G371" s="135"/>
      <c r="H371" s="135" t="s">
        <v>358</v>
      </c>
      <c r="I371" s="135">
        <v>340</v>
      </c>
      <c r="J371" s="135">
        <v>3.74</v>
      </c>
      <c r="K371" s="134">
        <f t="shared" si="51"/>
        <v>3.74</v>
      </c>
      <c r="L371" s="133" t="str">
        <f>VLOOKUP($A371,BOM!$B$8:$N$81,11,0)</f>
        <v>RAL 7043 (DARK GREY)</v>
      </c>
      <c r="M371" s="133" t="str">
        <f>VLOOKUP($A371,BOM!$B$8:$N$81,12,0)</f>
        <v>Cầu thang</v>
      </c>
      <c r="N371" s="135" t="s">
        <v>359</v>
      </c>
      <c r="O371" s="135" t="s">
        <v>125</v>
      </c>
    </row>
    <row r="372" spans="1:15" ht="45">
      <c r="A372" s="133" t="s">
        <v>126</v>
      </c>
      <c r="B372" s="133" t="s">
        <v>149</v>
      </c>
      <c r="C372" s="134">
        <v>2</v>
      </c>
      <c r="D372" s="134"/>
      <c r="E372" s="134">
        <f t="shared" si="50"/>
        <v>0</v>
      </c>
      <c r="F372" s="133" t="s">
        <v>149</v>
      </c>
      <c r="G372" s="133" t="s">
        <v>148</v>
      </c>
      <c r="H372" s="133" t="s">
        <v>149</v>
      </c>
      <c r="I372" s="133">
        <v>1880</v>
      </c>
      <c r="J372" s="134">
        <v>41.97</v>
      </c>
      <c r="K372" s="134">
        <f t="shared" si="51"/>
        <v>0</v>
      </c>
      <c r="L372" s="133" t="str">
        <f>VLOOKUP($A372,BOM!$B$8:$N$81,11,0)</f>
        <v>RAL 7043 (DARK GREY)</v>
      </c>
      <c r="M372" s="133" t="str">
        <f>VLOOKUP($A372,BOM!$B$8:$N$81,12,0)</f>
        <v>PEB</v>
      </c>
      <c r="N372" s="133" t="s">
        <v>357</v>
      </c>
      <c r="O372" s="133" t="s">
        <v>126</v>
      </c>
    </row>
    <row r="373" spans="1:15" ht="45">
      <c r="A373" s="135" t="s">
        <v>126</v>
      </c>
      <c r="B373" s="135" t="s">
        <v>330</v>
      </c>
      <c r="C373" s="135">
        <f t="shared" ref="C373:C375" si="59">C372</f>
        <v>2</v>
      </c>
      <c r="D373" s="135">
        <v>1</v>
      </c>
      <c r="E373" s="134">
        <f t="shared" si="50"/>
        <v>2</v>
      </c>
      <c r="F373" s="135" t="s">
        <v>156</v>
      </c>
      <c r="G373" s="135"/>
      <c r="H373" s="135" t="s">
        <v>298</v>
      </c>
      <c r="I373" s="135">
        <v>1880</v>
      </c>
      <c r="J373" s="135">
        <v>4.43</v>
      </c>
      <c r="K373" s="134">
        <f t="shared" si="51"/>
        <v>8.86</v>
      </c>
      <c r="L373" s="133" t="str">
        <f>VLOOKUP($A373,BOM!$B$8:$N$81,11,0)</f>
        <v>RAL 7043 (DARK GREY)</v>
      </c>
      <c r="M373" s="133" t="str">
        <f>VLOOKUP($A373,BOM!$B$8:$N$81,12,0)</f>
        <v>PEB</v>
      </c>
      <c r="N373" s="135" t="s">
        <v>356</v>
      </c>
      <c r="O373" s="135" t="s">
        <v>126</v>
      </c>
    </row>
    <row r="374" spans="1:15" ht="45">
      <c r="A374" s="135" t="s">
        <v>126</v>
      </c>
      <c r="B374" s="135" t="s">
        <v>299</v>
      </c>
      <c r="C374" s="135">
        <f t="shared" si="59"/>
        <v>2</v>
      </c>
      <c r="D374" s="135">
        <v>1</v>
      </c>
      <c r="E374" s="134">
        <f t="shared" si="50"/>
        <v>2</v>
      </c>
      <c r="F374" s="135" t="s">
        <v>156</v>
      </c>
      <c r="G374" s="135"/>
      <c r="H374" s="135" t="s">
        <v>300</v>
      </c>
      <c r="I374" s="135">
        <v>287</v>
      </c>
      <c r="J374" s="135">
        <v>0.53</v>
      </c>
      <c r="K374" s="134">
        <f t="shared" si="51"/>
        <v>1.06</v>
      </c>
      <c r="L374" s="133" t="str">
        <f>VLOOKUP($A374,BOM!$B$8:$N$81,11,0)</f>
        <v>RAL 7043 (DARK GREY)</v>
      </c>
      <c r="M374" s="133" t="str">
        <f>VLOOKUP($A374,BOM!$B$8:$N$81,12,0)</f>
        <v>PEB</v>
      </c>
      <c r="N374" s="135" t="s">
        <v>356</v>
      </c>
      <c r="O374" s="135" t="s">
        <v>126</v>
      </c>
    </row>
    <row r="375" spans="1:15" ht="45">
      <c r="A375" s="135" t="s">
        <v>126</v>
      </c>
      <c r="B375" s="135" t="s">
        <v>331</v>
      </c>
      <c r="C375" s="135">
        <f t="shared" si="59"/>
        <v>2</v>
      </c>
      <c r="D375" s="135">
        <v>1</v>
      </c>
      <c r="E375" s="134">
        <f t="shared" si="50"/>
        <v>2</v>
      </c>
      <c r="F375" s="135" t="s">
        <v>156</v>
      </c>
      <c r="G375" s="135"/>
      <c r="H375" s="135" t="s">
        <v>358</v>
      </c>
      <c r="I375" s="135">
        <v>1880</v>
      </c>
      <c r="J375" s="135">
        <v>37.01</v>
      </c>
      <c r="K375" s="134">
        <f t="shared" si="51"/>
        <v>74.02</v>
      </c>
      <c r="L375" s="133" t="str">
        <f>VLOOKUP($A375,BOM!$B$8:$N$81,11,0)</f>
        <v>RAL 7043 (DARK GREY)</v>
      </c>
      <c r="M375" s="133" t="str">
        <f>VLOOKUP($A375,BOM!$B$8:$N$81,12,0)</f>
        <v>PEB</v>
      </c>
      <c r="N375" s="135" t="s">
        <v>359</v>
      </c>
      <c r="O375" s="135" t="s">
        <v>126</v>
      </c>
    </row>
    <row r="376" spans="1:15" ht="45">
      <c r="A376" s="133" t="s">
        <v>127</v>
      </c>
      <c r="B376" s="133" t="s">
        <v>149</v>
      </c>
      <c r="C376" s="134">
        <v>2</v>
      </c>
      <c r="D376" s="134"/>
      <c r="E376" s="134">
        <f t="shared" si="50"/>
        <v>0</v>
      </c>
      <c r="F376" s="133" t="s">
        <v>149</v>
      </c>
      <c r="G376" s="133" t="s">
        <v>148</v>
      </c>
      <c r="H376" s="133" t="s">
        <v>149</v>
      </c>
      <c r="I376" s="133">
        <v>1730</v>
      </c>
      <c r="J376" s="134">
        <v>38.57</v>
      </c>
      <c r="K376" s="134">
        <f t="shared" si="51"/>
        <v>0</v>
      </c>
      <c r="L376" s="133" t="str">
        <f>VLOOKUP($A376,BOM!$B$8:$N$81,11,0)</f>
        <v>RAL 7043 (DARK GREY)</v>
      </c>
      <c r="M376" s="133" t="str">
        <f>VLOOKUP($A376,BOM!$B$8:$N$81,12,0)</f>
        <v>PEB</v>
      </c>
      <c r="N376" s="133" t="s">
        <v>357</v>
      </c>
      <c r="O376" s="133" t="s">
        <v>127</v>
      </c>
    </row>
    <row r="377" spans="1:15" ht="45">
      <c r="A377" s="135" t="s">
        <v>127</v>
      </c>
      <c r="B377" s="135" t="s">
        <v>332</v>
      </c>
      <c r="C377" s="135">
        <f t="shared" ref="C377:C379" si="60">C376</f>
        <v>2</v>
      </c>
      <c r="D377" s="135">
        <v>1</v>
      </c>
      <c r="E377" s="134">
        <f t="shared" si="50"/>
        <v>2</v>
      </c>
      <c r="F377" s="135" t="s">
        <v>156</v>
      </c>
      <c r="G377" s="135"/>
      <c r="H377" s="135" t="s">
        <v>298</v>
      </c>
      <c r="I377" s="135">
        <v>1690</v>
      </c>
      <c r="J377" s="135">
        <v>3.98</v>
      </c>
      <c r="K377" s="134">
        <f t="shared" si="51"/>
        <v>7.96</v>
      </c>
      <c r="L377" s="133" t="str">
        <f>VLOOKUP($A377,BOM!$B$8:$N$81,11,0)</f>
        <v>RAL 7043 (DARK GREY)</v>
      </c>
      <c r="M377" s="133" t="str">
        <f>VLOOKUP($A377,BOM!$B$8:$N$81,12,0)</f>
        <v>PEB</v>
      </c>
      <c r="N377" s="135" t="s">
        <v>356</v>
      </c>
      <c r="O377" s="135" t="s">
        <v>127</v>
      </c>
    </row>
    <row r="378" spans="1:15" ht="45">
      <c r="A378" s="135" t="s">
        <v>127</v>
      </c>
      <c r="B378" s="135" t="s">
        <v>299</v>
      </c>
      <c r="C378" s="135">
        <f t="shared" si="60"/>
        <v>2</v>
      </c>
      <c r="D378" s="135">
        <v>1</v>
      </c>
      <c r="E378" s="134">
        <f t="shared" si="50"/>
        <v>2</v>
      </c>
      <c r="F378" s="135" t="s">
        <v>156</v>
      </c>
      <c r="G378" s="135"/>
      <c r="H378" s="135" t="s">
        <v>300</v>
      </c>
      <c r="I378" s="135">
        <v>287</v>
      </c>
      <c r="J378" s="135">
        <v>0.53</v>
      </c>
      <c r="K378" s="134">
        <f t="shared" si="51"/>
        <v>1.06</v>
      </c>
      <c r="L378" s="133" t="str">
        <f>VLOOKUP($A378,BOM!$B$8:$N$81,11,0)</f>
        <v>RAL 7043 (DARK GREY)</v>
      </c>
      <c r="M378" s="133" t="str">
        <f>VLOOKUP($A378,BOM!$B$8:$N$81,12,0)</f>
        <v>PEB</v>
      </c>
      <c r="N378" s="135" t="s">
        <v>356</v>
      </c>
      <c r="O378" s="135" t="s">
        <v>127</v>
      </c>
    </row>
    <row r="379" spans="1:15" ht="45">
      <c r="A379" s="135" t="s">
        <v>127</v>
      </c>
      <c r="B379" s="135" t="s">
        <v>333</v>
      </c>
      <c r="C379" s="135">
        <f t="shared" si="60"/>
        <v>2</v>
      </c>
      <c r="D379" s="135">
        <v>1</v>
      </c>
      <c r="E379" s="134">
        <f t="shared" si="50"/>
        <v>2</v>
      </c>
      <c r="F379" s="135" t="s">
        <v>156</v>
      </c>
      <c r="G379" s="135"/>
      <c r="H379" s="135" t="s">
        <v>358</v>
      </c>
      <c r="I379" s="135">
        <v>1730</v>
      </c>
      <c r="J379" s="135">
        <v>34.06</v>
      </c>
      <c r="K379" s="134">
        <f t="shared" si="51"/>
        <v>68.12</v>
      </c>
      <c r="L379" s="133" t="str">
        <f>VLOOKUP($A379,BOM!$B$8:$N$81,11,0)</f>
        <v>RAL 7043 (DARK GREY)</v>
      </c>
      <c r="M379" s="133" t="str">
        <f>VLOOKUP($A379,BOM!$B$8:$N$81,12,0)</f>
        <v>PEB</v>
      </c>
      <c r="N379" s="135" t="s">
        <v>359</v>
      </c>
      <c r="O379" s="135" t="s">
        <v>127</v>
      </c>
    </row>
    <row r="380" spans="1:15" ht="45">
      <c r="A380" s="133" t="s">
        <v>128</v>
      </c>
      <c r="B380" s="133" t="s">
        <v>149</v>
      </c>
      <c r="C380" s="134">
        <v>2</v>
      </c>
      <c r="D380" s="134"/>
      <c r="E380" s="134">
        <f t="shared" si="50"/>
        <v>0</v>
      </c>
      <c r="F380" s="133" t="s">
        <v>149</v>
      </c>
      <c r="G380" s="133" t="s">
        <v>148</v>
      </c>
      <c r="H380" s="133" t="s">
        <v>149</v>
      </c>
      <c r="I380" s="133">
        <v>1930</v>
      </c>
      <c r="J380" s="134">
        <v>42.98</v>
      </c>
      <c r="K380" s="134">
        <f t="shared" si="51"/>
        <v>0</v>
      </c>
      <c r="L380" s="133" t="str">
        <f>VLOOKUP($A380,BOM!$B$8:$N$81,11,0)</f>
        <v>RAL 7043 (DARK GREY)</v>
      </c>
      <c r="M380" s="133" t="str">
        <f>VLOOKUP($A380,BOM!$B$8:$N$81,12,0)</f>
        <v>PEB</v>
      </c>
      <c r="N380" s="133" t="s">
        <v>357</v>
      </c>
      <c r="O380" s="133" t="s">
        <v>128</v>
      </c>
    </row>
    <row r="381" spans="1:15" ht="45">
      <c r="A381" s="135" t="s">
        <v>128</v>
      </c>
      <c r="B381" s="135" t="s">
        <v>334</v>
      </c>
      <c r="C381" s="135">
        <f t="shared" ref="C381:C383" si="61">C380</f>
        <v>2</v>
      </c>
      <c r="D381" s="135">
        <v>1</v>
      </c>
      <c r="E381" s="134">
        <f t="shared" si="50"/>
        <v>2</v>
      </c>
      <c r="F381" s="135" t="s">
        <v>156</v>
      </c>
      <c r="G381" s="135"/>
      <c r="H381" s="135" t="s">
        <v>298</v>
      </c>
      <c r="I381" s="135">
        <v>1890</v>
      </c>
      <c r="J381" s="135">
        <v>4.45</v>
      </c>
      <c r="K381" s="134">
        <f t="shared" si="51"/>
        <v>8.9</v>
      </c>
      <c r="L381" s="133" t="str">
        <f>VLOOKUP($A381,BOM!$B$8:$N$81,11,0)</f>
        <v>RAL 7043 (DARK GREY)</v>
      </c>
      <c r="M381" s="133" t="str">
        <f>VLOOKUP($A381,BOM!$B$8:$N$81,12,0)</f>
        <v>PEB</v>
      </c>
      <c r="N381" s="135" t="s">
        <v>356</v>
      </c>
      <c r="O381" s="135" t="s">
        <v>128</v>
      </c>
    </row>
    <row r="382" spans="1:15" ht="45">
      <c r="A382" s="135" t="s">
        <v>128</v>
      </c>
      <c r="B382" s="135" t="s">
        <v>299</v>
      </c>
      <c r="C382" s="135">
        <f t="shared" si="61"/>
        <v>2</v>
      </c>
      <c r="D382" s="135">
        <v>1</v>
      </c>
      <c r="E382" s="134">
        <f t="shared" si="50"/>
        <v>2</v>
      </c>
      <c r="F382" s="135" t="s">
        <v>156</v>
      </c>
      <c r="G382" s="135"/>
      <c r="H382" s="135" t="s">
        <v>300</v>
      </c>
      <c r="I382" s="135">
        <v>287</v>
      </c>
      <c r="J382" s="135">
        <v>0.53</v>
      </c>
      <c r="K382" s="134">
        <f t="shared" si="51"/>
        <v>1.06</v>
      </c>
      <c r="L382" s="133" t="str">
        <f>VLOOKUP($A382,BOM!$B$8:$N$81,11,0)</f>
        <v>RAL 7043 (DARK GREY)</v>
      </c>
      <c r="M382" s="133" t="str">
        <f>VLOOKUP($A382,BOM!$B$8:$N$81,12,0)</f>
        <v>PEB</v>
      </c>
      <c r="N382" s="135" t="s">
        <v>356</v>
      </c>
      <c r="O382" s="135" t="s">
        <v>128</v>
      </c>
    </row>
    <row r="383" spans="1:15" ht="45">
      <c r="A383" s="135" t="s">
        <v>128</v>
      </c>
      <c r="B383" s="135" t="s">
        <v>335</v>
      </c>
      <c r="C383" s="135">
        <f t="shared" si="61"/>
        <v>2</v>
      </c>
      <c r="D383" s="135">
        <v>1</v>
      </c>
      <c r="E383" s="134">
        <f t="shared" si="50"/>
        <v>2</v>
      </c>
      <c r="F383" s="135" t="s">
        <v>156</v>
      </c>
      <c r="G383" s="135"/>
      <c r="H383" s="135" t="s">
        <v>358</v>
      </c>
      <c r="I383" s="135">
        <v>1930</v>
      </c>
      <c r="J383" s="135">
        <v>38</v>
      </c>
      <c r="K383" s="134">
        <f t="shared" si="51"/>
        <v>76</v>
      </c>
      <c r="L383" s="133" t="str">
        <f>VLOOKUP($A383,BOM!$B$8:$N$81,11,0)</f>
        <v>RAL 7043 (DARK GREY)</v>
      </c>
      <c r="M383" s="133" t="str">
        <f>VLOOKUP($A383,BOM!$B$8:$N$81,12,0)</f>
        <v>PEB</v>
      </c>
      <c r="N383" s="135" t="s">
        <v>359</v>
      </c>
      <c r="O383" s="135" t="s">
        <v>128</v>
      </c>
    </row>
    <row r="384" spans="1:15" ht="45">
      <c r="A384" s="133" t="s">
        <v>129</v>
      </c>
      <c r="B384" s="133" t="s">
        <v>149</v>
      </c>
      <c r="C384" s="134">
        <v>2</v>
      </c>
      <c r="D384" s="134"/>
      <c r="E384" s="134">
        <f t="shared" si="50"/>
        <v>0</v>
      </c>
      <c r="F384" s="133" t="s">
        <v>149</v>
      </c>
      <c r="G384" s="133" t="s">
        <v>148</v>
      </c>
      <c r="H384" s="133" t="s">
        <v>149</v>
      </c>
      <c r="I384" s="133">
        <v>1930</v>
      </c>
      <c r="J384" s="134">
        <v>43.07</v>
      </c>
      <c r="K384" s="134">
        <f t="shared" si="51"/>
        <v>0</v>
      </c>
      <c r="L384" s="133" t="str">
        <f>VLOOKUP($A384,BOM!$B$8:$N$81,11,0)</f>
        <v>RAL 7043 (DARK GREY)</v>
      </c>
      <c r="M384" s="133" t="str">
        <f>VLOOKUP($A384,BOM!$B$8:$N$81,12,0)</f>
        <v>PEB</v>
      </c>
      <c r="N384" s="133" t="s">
        <v>357</v>
      </c>
      <c r="O384" s="133" t="s">
        <v>129</v>
      </c>
    </row>
    <row r="385" spans="1:15" ht="45">
      <c r="A385" s="135" t="s">
        <v>129</v>
      </c>
      <c r="B385" s="135" t="s">
        <v>336</v>
      </c>
      <c r="C385" s="135">
        <f t="shared" ref="C385:C387" si="62">C384</f>
        <v>2</v>
      </c>
      <c r="D385" s="135">
        <v>1</v>
      </c>
      <c r="E385" s="134">
        <f t="shared" si="50"/>
        <v>2</v>
      </c>
      <c r="F385" s="135" t="s">
        <v>156</v>
      </c>
      <c r="G385" s="135"/>
      <c r="H385" s="135" t="s">
        <v>298</v>
      </c>
      <c r="I385" s="135">
        <v>1930</v>
      </c>
      <c r="J385" s="135">
        <v>4.55</v>
      </c>
      <c r="K385" s="134">
        <f t="shared" si="51"/>
        <v>9.1</v>
      </c>
      <c r="L385" s="133" t="str">
        <f>VLOOKUP($A385,BOM!$B$8:$N$81,11,0)</f>
        <v>RAL 7043 (DARK GREY)</v>
      </c>
      <c r="M385" s="133" t="str">
        <f>VLOOKUP($A385,BOM!$B$8:$N$81,12,0)</f>
        <v>PEB</v>
      </c>
      <c r="N385" s="135" t="s">
        <v>356</v>
      </c>
      <c r="O385" s="135" t="s">
        <v>129</v>
      </c>
    </row>
    <row r="386" spans="1:15" ht="45">
      <c r="A386" s="135" t="s">
        <v>129</v>
      </c>
      <c r="B386" s="135" t="s">
        <v>299</v>
      </c>
      <c r="C386" s="135">
        <f t="shared" si="62"/>
        <v>2</v>
      </c>
      <c r="D386" s="135">
        <v>1</v>
      </c>
      <c r="E386" s="134">
        <f t="shared" si="50"/>
        <v>2</v>
      </c>
      <c r="F386" s="135" t="s">
        <v>156</v>
      </c>
      <c r="G386" s="135"/>
      <c r="H386" s="135" t="s">
        <v>300</v>
      </c>
      <c r="I386" s="135">
        <v>287</v>
      </c>
      <c r="J386" s="135">
        <v>0.53</v>
      </c>
      <c r="K386" s="134">
        <f t="shared" si="51"/>
        <v>1.06</v>
      </c>
      <c r="L386" s="133" t="str">
        <f>VLOOKUP($A386,BOM!$B$8:$N$81,11,0)</f>
        <v>RAL 7043 (DARK GREY)</v>
      </c>
      <c r="M386" s="133" t="str">
        <f>VLOOKUP($A386,BOM!$B$8:$N$81,12,0)</f>
        <v>PEB</v>
      </c>
      <c r="N386" s="135" t="s">
        <v>356</v>
      </c>
      <c r="O386" s="135" t="s">
        <v>129</v>
      </c>
    </row>
    <row r="387" spans="1:15" ht="45">
      <c r="A387" s="135" t="s">
        <v>129</v>
      </c>
      <c r="B387" s="135" t="s">
        <v>335</v>
      </c>
      <c r="C387" s="135">
        <f t="shared" si="62"/>
        <v>2</v>
      </c>
      <c r="D387" s="135">
        <v>1</v>
      </c>
      <c r="E387" s="134">
        <f t="shared" si="50"/>
        <v>2</v>
      </c>
      <c r="F387" s="135" t="s">
        <v>156</v>
      </c>
      <c r="G387" s="135"/>
      <c r="H387" s="135" t="s">
        <v>358</v>
      </c>
      <c r="I387" s="135">
        <v>1930</v>
      </c>
      <c r="J387" s="135">
        <v>38</v>
      </c>
      <c r="K387" s="134">
        <f t="shared" si="51"/>
        <v>76</v>
      </c>
      <c r="L387" s="133" t="str">
        <f>VLOOKUP($A387,BOM!$B$8:$N$81,11,0)</f>
        <v>RAL 7043 (DARK GREY)</v>
      </c>
      <c r="M387" s="133" t="str">
        <f>VLOOKUP($A387,BOM!$B$8:$N$81,12,0)</f>
        <v>PEB</v>
      </c>
      <c r="N387" s="135" t="s">
        <v>359</v>
      </c>
      <c r="O387" s="135" t="s">
        <v>129</v>
      </c>
    </row>
    <row r="388" spans="1:15" ht="45">
      <c r="A388" s="133" t="s">
        <v>130</v>
      </c>
      <c r="B388" s="133" t="s">
        <v>149</v>
      </c>
      <c r="C388" s="134">
        <v>1</v>
      </c>
      <c r="D388" s="134"/>
      <c r="E388" s="134">
        <f t="shared" ref="E388:E405" si="63">C388*D388</f>
        <v>0</v>
      </c>
      <c r="F388" s="133" t="s">
        <v>149</v>
      </c>
      <c r="G388" s="133" t="s">
        <v>148</v>
      </c>
      <c r="H388" s="133" t="s">
        <v>149</v>
      </c>
      <c r="I388" s="133">
        <v>4729</v>
      </c>
      <c r="J388" s="134">
        <v>97.1</v>
      </c>
      <c r="K388" s="134">
        <f t="shared" ref="K388:K405" si="64">E388*J388</f>
        <v>0</v>
      </c>
      <c r="L388" s="133" t="str">
        <f>VLOOKUP($A388,BOM!$B$8:$N$81,11,0)</f>
        <v>RAL 7043 (DARK GREY)</v>
      </c>
      <c r="M388" s="133" t="str">
        <f>VLOOKUP($A388,BOM!$B$8:$N$81,12,0)</f>
        <v>Cầu thang</v>
      </c>
      <c r="N388" s="133" t="s">
        <v>357</v>
      </c>
      <c r="O388" s="133" t="s">
        <v>130</v>
      </c>
    </row>
    <row r="389" spans="1:15" ht="45">
      <c r="A389" s="135" t="s">
        <v>130</v>
      </c>
      <c r="B389" s="135" t="s">
        <v>337</v>
      </c>
      <c r="C389" s="135">
        <f t="shared" ref="C389:C394" si="65">C388</f>
        <v>1</v>
      </c>
      <c r="D389" s="135">
        <v>1</v>
      </c>
      <c r="E389" s="134">
        <f t="shared" si="63"/>
        <v>1</v>
      </c>
      <c r="F389" s="135" t="s">
        <v>156</v>
      </c>
      <c r="G389" s="135"/>
      <c r="H389" s="135" t="s">
        <v>298</v>
      </c>
      <c r="I389" s="135">
        <v>346</v>
      </c>
      <c r="J389" s="135">
        <v>0.81</v>
      </c>
      <c r="K389" s="134">
        <f t="shared" si="64"/>
        <v>0.81</v>
      </c>
      <c r="L389" s="133" t="str">
        <f>VLOOKUP($A389,BOM!$B$8:$N$81,11,0)</f>
        <v>RAL 7043 (DARK GREY)</v>
      </c>
      <c r="M389" s="133" t="str">
        <f>VLOOKUP($A389,BOM!$B$8:$N$81,12,0)</f>
        <v>Cầu thang</v>
      </c>
      <c r="N389" s="135" t="s">
        <v>356</v>
      </c>
      <c r="O389" s="135" t="s">
        <v>130</v>
      </c>
    </row>
    <row r="390" spans="1:15" ht="45">
      <c r="A390" s="135" t="s">
        <v>130</v>
      </c>
      <c r="B390" s="135" t="s">
        <v>299</v>
      </c>
      <c r="C390" s="135">
        <f t="shared" si="65"/>
        <v>1</v>
      </c>
      <c r="D390" s="135">
        <v>3</v>
      </c>
      <c r="E390" s="134">
        <f t="shared" si="63"/>
        <v>3</v>
      </c>
      <c r="F390" s="135" t="s">
        <v>156</v>
      </c>
      <c r="G390" s="135"/>
      <c r="H390" s="135" t="s">
        <v>300</v>
      </c>
      <c r="I390" s="135">
        <v>287</v>
      </c>
      <c r="J390" s="135">
        <v>0.53</v>
      </c>
      <c r="K390" s="134">
        <f t="shared" si="64"/>
        <v>1.59</v>
      </c>
      <c r="L390" s="133" t="str">
        <f>VLOOKUP($A390,BOM!$B$8:$N$81,11,0)</f>
        <v>RAL 7043 (DARK GREY)</v>
      </c>
      <c r="M390" s="133" t="str">
        <f>VLOOKUP($A390,BOM!$B$8:$N$81,12,0)</f>
        <v>Cầu thang</v>
      </c>
      <c r="N390" s="135" t="s">
        <v>356</v>
      </c>
      <c r="O390" s="135" t="s">
        <v>130</v>
      </c>
    </row>
    <row r="391" spans="1:15" ht="45">
      <c r="A391" s="135" t="s">
        <v>130</v>
      </c>
      <c r="B391" s="135" t="s">
        <v>325</v>
      </c>
      <c r="C391" s="135">
        <f t="shared" si="65"/>
        <v>1</v>
      </c>
      <c r="D391" s="135">
        <v>1</v>
      </c>
      <c r="E391" s="134">
        <f t="shared" si="63"/>
        <v>1</v>
      </c>
      <c r="F391" s="135" t="s">
        <v>156</v>
      </c>
      <c r="G391" s="135"/>
      <c r="H391" s="135" t="s">
        <v>358</v>
      </c>
      <c r="I391" s="135">
        <v>4005</v>
      </c>
      <c r="J391" s="135">
        <v>76.349999999999994</v>
      </c>
      <c r="K391" s="134">
        <f t="shared" si="64"/>
        <v>76.349999999999994</v>
      </c>
      <c r="L391" s="133" t="str">
        <f>VLOOKUP($A391,BOM!$B$8:$N$81,11,0)</f>
        <v>RAL 7043 (DARK GREY)</v>
      </c>
      <c r="M391" s="133" t="str">
        <f>VLOOKUP($A391,BOM!$B$8:$N$81,12,0)</f>
        <v>Cầu thang</v>
      </c>
      <c r="N391" s="135" t="s">
        <v>359</v>
      </c>
      <c r="O391" s="135" t="s">
        <v>130</v>
      </c>
    </row>
    <row r="392" spans="1:15" ht="45">
      <c r="A392" s="135" t="s">
        <v>130</v>
      </c>
      <c r="B392" s="135" t="s">
        <v>326</v>
      </c>
      <c r="C392" s="135">
        <f t="shared" si="65"/>
        <v>1</v>
      </c>
      <c r="D392" s="135">
        <v>1</v>
      </c>
      <c r="E392" s="134">
        <f t="shared" si="63"/>
        <v>1</v>
      </c>
      <c r="F392" s="135" t="s">
        <v>156</v>
      </c>
      <c r="G392" s="135"/>
      <c r="H392" s="135" t="s">
        <v>358</v>
      </c>
      <c r="I392" s="135">
        <v>514</v>
      </c>
      <c r="J392" s="135">
        <v>5.4</v>
      </c>
      <c r="K392" s="134">
        <f t="shared" si="64"/>
        <v>5.4</v>
      </c>
      <c r="L392" s="133" t="str">
        <f>VLOOKUP($A392,BOM!$B$8:$N$81,11,0)</f>
        <v>RAL 7043 (DARK GREY)</v>
      </c>
      <c r="M392" s="133" t="str">
        <f>VLOOKUP($A392,BOM!$B$8:$N$81,12,0)</f>
        <v>Cầu thang</v>
      </c>
      <c r="N392" s="135" t="s">
        <v>359</v>
      </c>
      <c r="O392" s="135" t="s">
        <v>130</v>
      </c>
    </row>
    <row r="393" spans="1:15" ht="45">
      <c r="A393" s="135" t="s">
        <v>130</v>
      </c>
      <c r="B393" s="135" t="s">
        <v>338</v>
      </c>
      <c r="C393" s="135">
        <f t="shared" si="65"/>
        <v>1</v>
      </c>
      <c r="D393" s="135">
        <v>1</v>
      </c>
      <c r="E393" s="134">
        <f t="shared" si="63"/>
        <v>1</v>
      </c>
      <c r="F393" s="135" t="s">
        <v>156</v>
      </c>
      <c r="G393" s="135"/>
      <c r="H393" s="135" t="s">
        <v>358</v>
      </c>
      <c r="I393" s="135">
        <v>506</v>
      </c>
      <c r="J393" s="135">
        <v>9.2100000000000009</v>
      </c>
      <c r="K393" s="134">
        <f t="shared" si="64"/>
        <v>9.2100000000000009</v>
      </c>
      <c r="L393" s="133" t="str">
        <f>VLOOKUP($A393,BOM!$B$8:$N$81,11,0)</f>
        <v>RAL 7043 (DARK GREY)</v>
      </c>
      <c r="M393" s="133" t="str">
        <f>VLOOKUP($A393,BOM!$B$8:$N$81,12,0)</f>
        <v>Cầu thang</v>
      </c>
      <c r="N393" s="135" t="s">
        <v>359</v>
      </c>
      <c r="O393" s="135" t="s">
        <v>130</v>
      </c>
    </row>
    <row r="394" spans="1:15" ht="45">
      <c r="A394" s="135" t="s">
        <v>130</v>
      </c>
      <c r="B394" s="135" t="s">
        <v>327</v>
      </c>
      <c r="C394" s="135">
        <f t="shared" si="65"/>
        <v>1</v>
      </c>
      <c r="D394" s="135">
        <v>1</v>
      </c>
      <c r="E394" s="134">
        <f t="shared" si="63"/>
        <v>1</v>
      </c>
      <c r="F394" s="135" t="s">
        <v>156</v>
      </c>
      <c r="G394" s="135"/>
      <c r="H394" s="135" t="s">
        <v>358</v>
      </c>
      <c r="I394" s="135">
        <v>340</v>
      </c>
      <c r="J394" s="135">
        <v>3.74</v>
      </c>
      <c r="K394" s="134">
        <f t="shared" si="64"/>
        <v>3.74</v>
      </c>
      <c r="L394" s="133" t="str">
        <f>VLOOKUP($A394,BOM!$B$8:$N$81,11,0)</f>
        <v>RAL 7043 (DARK GREY)</v>
      </c>
      <c r="M394" s="133" t="str">
        <f>VLOOKUP($A394,BOM!$B$8:$N$81,12,0)</f>
        <v>Cầu thang</v>
      </c>
      <c r="N394" s="135" t="s">
        <v>359</v>
      </c>
      <c r="O394" s="135" t="s">
        <v>130</v>
      </c>
    </row>
    <row r="395" spans="1:15" ht="45">
      <c r="A395" s="133" t="s">
        <v>131</v>
      </c>
      <c r="B395" s="133" t="s">
        <v>149</v>
      </c>
      <c r="C395" s="134">
        <v>1</v>
      </c>
      <c r="D395" s="134"/>
      <c r="E395" s="134">
        <f t="shared" si="63"/>
        <v>0</v>
      </c>
      <c r="F395" s="133" t="s">
        <v>149</v>
      </c>
      <c r="G395" s="133" t="s">
        <v>148</v>
      </c>
      <c r="H395" s="133" t="s">
        <v>149</v>
      </c>
      <c r="I395" s="133">
        <v>4729</v>
      </c>
      <c r="J395" s="134">
        <v>97.1</v>
      </c>
      <c r="K395" s="134">
        <f t="shared" si="64"/>
        <v>0</v>
      </c>
      <c r="L395" s="133" t="str">
        <f>VLOOKUP($A395,BOM!$B$8:$N$81,11,0)</f>
        <v>RAL 7043 (DARK GREY)</v>
      </c>
      <c r="M395" s="133" t="str">
        <f>VLOOKUP($A395,BOM!$B$8:$N$81,12,0)</f>
        <v>Cầu thang</v>
      </c>
      <c r="N395" s="133" t="s">
        <v>357</v>
      </c>
      <c r="O395" s="133" t="s">
        <v>131</v>
      </c>
    </row>
    <row r="396" spans="1:15" ht="45">
      <c r="A396" s="135" t="s">
        <v>131</v>
      </c>
      <c r="B396" s="135" t="s">
        <v>337</v>
      </c>
      <c r="C396" s="135">
        <f t="shared" ref="C396:C401" si="66">C395</f>
        <v>1</v>
      </c>
      <c r="D396" s="135">
        <v>1</v>
      </c>
      <c r="E396" s="134">
        <f t="shared" si="63"/>
        <v>1</v>
      </c>
      <c r="F396" s="135" t="s">
        <v>156</v>
      </c>
      <c r="G396" s="135"/>
      <c r="H396" s="135" t="s">
        <v>298</v>
      </c>
      <c r="I396" s="135">
        <v>346</v>
      </c>
      <c r="J396" s="135">
        <v>0.81</v>
      </c>
      <c r="K396" s="134">
        <f t="shared" si="64"/>
        <v>0.81</v>
      </c>
      <c r="L396" s="133" t="str">
        <f>VLOOKUP($A396,BOM!$B$8:$N$81,11,0)</f>
        <v>RAL 7043 (DARK GREY)</v>
      </c>
      <c r="M396" s="133" t="str">
        <f>VLOOKUP($A396,BOM!$B$8:$N$81,12,0)</f>
        <v>Cầu thang</v>
      </c>
      <c r="N396" s="135" t="s">
        <v>356</v>
      </c>
      <c r="O396" s="135" t="s">
        <v>131</v>
      </c>
    </row>
    <row r="397" spans="1:15" ht="45">
      <c r="A397" s="135" t="s">
        <v>131</v>
      </c>
      <c r="B397" s="135" t="s">
        <v>299</v>
      </c>
      <c r="C397" s="135">
        <f t="shared" si="66"/>
        <v>1</v>
      </c>
      <c r="D397" s="135">
        <v>3</v>
      </c>
      <c r="E397" s="134">
        <f t="shared" si="63"/>
        <v>3</v>
      </c>
      <c r="F397" s="135" t="s">
        <v>156</v>
      </c>
      <c r="G397" s="135"/>
      <c r="H397" s="135" t="s">
        <v>300</v>
      </c>
      <c r="I397" s="135">
        <v>287</v>
      </c>
      <c r="J397" s="135">
        <v>0.53</v>
      </c>
      <c r="K397" s="134">
        <f t="shared" si="64"/>
        <v>1.59</v>
      </c>
      <c r="L397" s="133" t="str">
        <f>VLOOKUP($A397,BOM!$B$8:$N$81,11,0)</f>
        <v>RAL 7043 (DARK GREY)</v>
      </c>
      <c r="M397" s="133" t="str">
        <f>VLOOKUP($A397,BOM!$B$8:$N$81,12,0)</f>
        <v>Cầu thang</v>
      </c>
      <c r="N397" s="135" t="s">
        <v>356</v>
      </c>
      <c r="O397" s="135" t="s">
        <v>131</v>
      </c>
    </row>
    <row r="398" spans="1:15" ht="45">
      <c r="A398" s="135" t="s">
        <v>131</v>
      </c>
      <c r="B398" s="135" t="s">
        <v>339</v>
      </c>
      <c r="C398" s="135">
        <f t="shared" si="66"/>
        <v>1</v>
      </c>
      <c r="D398" s="135">
        <v>1</v>
      </c>
      <c r="E398" s="134">
        <f t="shared" si="63"/>
        <v>1</v>
      </c>
      <c r="F398" s="135" t="s">
        <v>156</v>
      </c>
      <c r="G398" s="135"/>
      <c r="H398" s="135" t="s">
        <v>358</v>
      </c>
      <c r="I398" s="135">
        <v>4005</v>
      </c>
      <c r="J398" s="135">
        <v>76.349999999999994</v>
      </c>
      <c r="K398" s="134">
        <f t="shared" si="64"/>
        <v>76.349999999999994</v>
      </c>
      <c r="L398" s="133" t="str">
        <f>VLOOKUP($A398,BOM!$B$8:$N$81,11,0)</f>
        <v>RAL 7043 (DARK GREY)</v>
      </c>
      <c r="M398" s="133" t="str">
        <f>VLOOKUP($A398,BOM!$B$8:$N$81,12,0)</f>
        <v>Cầu thang</v>
      </c>
      <c r="N398" s="135" t="s">
        <v>359</v>
      </c>
      <c r="O398" s="135" t="s">
        <v>131</v>
      </c>
    </row>
    <row r="399" spans="1:15" ht="45">
      <c r="A399" s="135" t="s">
        <v>131</v>
      </c>
      <c r="B399" s="135" t="s">
        <v>328</v>
      </c>
      <c r="C399" s="135">
        <f t="shared" si="66"/>
        <v>1</v>
      </c>
      <c r="D399" s="135">
        <v>1</v>
      </c>
      <c r="E399" s="134">
        <f t="shared" si="63"/>
        <v>1</v>
      </c>
      <c r="F399" s="135" t="s">
        <v>156</v>
      </c>
      <c r="G399" s="135"/>
      <c r="H399" s="135" t="s">
        <v>358</v>
      </c>
      <c r="I399" s="135">
        <v>514</v>
      </c>
      <c r="J399" s="135">
        <v>5.4</v>
      </c>
      <c r="K399" s="134">
        <f t="shared" si="64"/>
        <v>5.4</v>
      </c>
      <c r="L399" s="133" t="str">
        <f>VLOOKUP($A399,BOM!$B$8:$N$81,11,0)</f>
        <v>RAL 7043 (DARK GREY)</v>
      </c>
      <c r="M399" s="133" t="str">
        <f>VLOOKUP($A399,BOM!$B$8:$N$81,12,0)</f>
        <v>Cầu thang</v>
      </c>
      <c r="N399" s="135" t="s">
        <v>359</v>
      </c>
      <c r="O399" s="135" t="s">
        <v>131</v>
      </c>
    </row>
    <row r="400" spans="1:15" ht="45">
      <c r="A400" s="135" t="s">
        <v>131</v>
      </c>
      <c r="B400" s="135" t="s">
        <v>340</v>
      </c>
      <c r="C400" s="135">
        <f t="shared" si="66"/>
        <v>1</v>
      </c>
      <c r="D400" s="135">
        <v>1</v>
      </c>
      <c r="E400" s="134">
        <f t="shared" si="63"/>
        <v>1</v>
      </c>
      <c r="F400" s="135" t="s">
        <v>156</v>
      </c>
      <c r="G400" s="135"/>
      <c r="H400" s="135" t="s">
        <v>358</v>
      </c>
      <c r="I400" s="135">
        <v>506</v>
      </c>
      <c r="J400" s="135">
        <v>9.2100000000000009</v>
      </c>
      <c r="K400" s="134">
        <f t="shared" si="64"/>
        <v>9.2100000000000009</v>
      </c>
      <c r="L400" s="133" t="str">
        <f>VLOOKUP($A400,BOM!$B$8:$N$81,11,0)</f>
        <v>RAL 7043 (DARK GREY)</v>
      </c>
      <c r="M400" s="133" t="str">
        <f>VLOOKUP($A400,BOM!$B$8:$N$81,12,0)</f>
        <v>Cầu thang</v>
      </c>
      <c r="N400" s="135" t="s">
        <v>359</v>
      </c>
      <c r="O400" s="135" t="s">
        <v>131</v>
      </c>
    </row>
    <row r="401" spans="1:15" ht="45">
      <c r="A401" s="135" t="s">
        <v>131</v>
      </c>
      <c r="B401" s="135" t="s">
        <v>329</v>
      </c>
      <c r="C401" s="135">
        <f t="shared" si="66"/>
        <v>1</v>
      </c>
      <c r="D401" s="135">
        <v>1</v>
      </c>
      <c r="E401" s="134">
        <f t="shared" si="63"/>
        <v>1</v>
      </c>
      <c r="F401" s="135" t="s">
        <v>156</v>
      </c>
      <c r="G401" s="135"/>
      <c r="H401" s="135" t="s">
        <v>358</v>
      </c>
      <c r="I401" s="135">
        <v>340</v>
      </c>
      <c r="J401" s="135">
        <v>3.74</v>
      </c>
      <c r="K401" s="134">
        <f t="shared" si="64"/>
        <v>3.74</v>
      </c>
      <c r="L401" s="133" t="str">
        <f>VLOOKUP($A401,BOM!$B$8:$N$81,11,0)</f>
        <v>RAL 7043 (DARK GREY)</v>
      </c>
      <c r="M401" s="133" t="str">
        <f>VLOOKUP($A401,BOM!$B$8:$N$81,12,0)</f>
        <v>Cầu thang</v>
      </c>
      <c r="N401" s="135" t="s">
        <v>359</v>
      </c>
      <c r="O401" s="135" t="s">
        <v>131</v>
      </c>
    </row>
    <row r="402" spans="1:15" ht="45">
      <c r="A402" s="133" t="s">
        <v>132</v>
      </c>
      <c r="B402" s="133" t="s">
        <v>149</v>
      </c>
      <c r="C402" s="134">
        <v>2</v>
      </c>
      <c r="D402" s="134"/>
      <c r="E402" s="134">
        <f t="shared" si="63"/>
        <v>0</v>
      </c>
      <c r="F402" s="133" t="s">
        <v>149</v>
      </c>
      <c r="G402" s="133" t="s">
        <v>148</v>
      </c>
      <c r="H402" s="133" t="s">
        <v>149</v>
      </c>
      <c r="I402" s="133">
        <v>1980</v>
      </c>
      <c r="J402" s="134">
        <v>44.18</v>
      </c>
      <c r="K402" s="134">
        <f t="shared" si="64"/>
        <v>0</v>
      </c>
      <c r="L402" s="133" t="str">
        <f>VLOOKUP($A402,BOM!$B$8:$N$81,11,0)</f>
        <v>RAL 7043 (DARK GREY)</v>
      </c>
      <c r="M402" s="133" t="str">
        <f>VLOOKUP($A402,BOM!$B$8:$N$81,12,0)</f>
        <v>PEB</v>
      </c>
      <c r="N402" s="133" t="s">
        <v>357</v>
      </c>
      <c r="O402" s="133" t="s">
        <v>132</v>
      </c>
    </row>
    <row r="403" spans="1:15" ht="45">
      <c r="A403" s="135" t="s">
        <v>132</v>
      </c>
      <c r="B403" s="135" t="s">
        <v>341</v>
      </c>
      <c r="C403" s="135">
        <f t="shared" ref="C403:C405" si="67">C402</f>
        <v>2</v>
      </c>
      <c r="D403" s="135">
        <v>1</v>
      </c>
      <c r="E403" s="134">
        <f t="shared" si="63"/>
        <v>2</v>
      </c>
      <c r="F403" s="135" t="s">
        <v>156</v>
      </c>
      <c r="G403" s="135"/>
      <c r="H403" s="135" t="s">
        <v>298</v>
      </c>
      <c r="I403" s="135">
        <v>1980</v>
      </c>
      <c r="J403" s="135">
        <v>4.66</v>
      </c>
      <c r="K403" s="134">
        <f t="shared" si="64"/>
        <v>9.32</v>
      </c>
      <c r="L403" s="133" t="str">
        <f>VLOOKUP($A403,BOM!$B$8:$N$81,11,0)</f>
        <v>RAL 7043 (DARK GREY)</v>
      </c>
      <c r="M403" s="133" t="str">
        <f>VLOOKUP($A403,BOM!$B$8:$N$81,12,0)</f>
        <v>PEB</v>
      </c>
      <c r="N403" s="135" t="s">
        <v>356</v>
      </c>
      <c r="O403" s="135" t="s">
        <v>132</v>
      </c>
    </row>
    <row r="404" spans="1:15" ht="45">
      <c r="A404" s="135" t="s">
        <v>132</v>
      </c>
      <c r="B404" s="135" t="s">
        <v>299</v>
      </c>
      <c r="C404" s="135">
        <f t="shared" si="67"/>
        <v>2</v>
      </c>
      <c r="D404" s="135">
        <v>1</v>
      </c>
      <c r="E404" s="134">
        <f t="shared" si="63"/>
        <v>2</v>
      </c>
      <c r="F404" s="135" t="s">
        <v>156</v>
      </c>
      <c r="G404" s="135"/>
      <c r="H404" s="135" t="s">
        <v>300</v>
      </c>
      <c r="I404" s="135">
        <v>287</v>
      </c>
      <c r="J404" s="135">
        <v>0.53</v>
      </c>
      <c r="K404" s="134">
        <f t="shared" si="64"/>
        <v>1.06</v>
      </c>
      <c r="L404" s="133" t="str">
        <f>VLOOKUP($A404,BOM!$B$8:$N$81,11,0)</f>
        <v>RAL 7043 (DARK GREY)</v>
      </c>
      <c r="M404" s="133" t="str">
        <f>VLOOKUP($A404,BOM!$B$8:$N$81,12,0)</f>
        <v>PEB</v>
      </c>
      <c r="N404" s="135" t="s">
        <v>356</v>
      </c>
      <c r="O404" s="135" t="s">
        <v>132</v>
      </c>
    </row>
    <row r="405" spans="1:15" ht="45">
      <c r="A405" s="135" t="s">
        <v>132</v>
      </c>
      <c r="B405" s="135" t="s">
        <v>342</v>
      </c>
      <c r="C405" s="135">
        <f t="shared" si="67"/>
        <v>2</v>
      </c>
      <c r="D405" s="135">
        <v>1</v>
      </c>
      <c r="E405" s="134">
        <f t="shared" si="63"/>
        <v>2</v>
      </c>
      <c r="F405" s="135" t="s">
        <v>156</v>
      </c>
      <c r="G405" s="135"/>
      <c r="H405" s="135" t="s">
        <v>358</v>
      </c>
      <c r="I405" s="135">
        <v>1980</v>
      </c>
      <c r="J405" s="135">
        <v>38.979999999999997</v>
      </c>
      <c r="K405" s="134">
        <f t="shared" si="64"/>
        <v>77.959999999999994</v>
      </c>
      <c r="L405" s="133" t="str">
        <f>VLOOKUP($A405,BOM!$B$8:$N$81,11,0)</f>
        <v>RAL 7043 (DARK GREY)</v>
      </c>
      <c r="M405" s="133" t="str">
        <f>VLOOKUP($A405,BOM!$B$8:$N$81,12,0)</f>
        <v>PEB</v>
      </c>
      <c r="N405" s="135" t="s">
        <v>359</v>
      </c>
      <c r="O405" s="135" t="s">
        <v>132</v>
      </c>
    </row>
  </sheetData>
  <autoFilter ref="A2:N405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9"/>
  <sheetViews>
    <sheetView workbookViewId="0">
      <selection activeCell="A7" sqref="A7"/>
    </sheetView>
  </sheetViews>
  <sheetFormatPr defaultRowHeight="15"/>
  <cols>
    <col min="1" max="1" width="15.5703125" bestFit="1" customWidth="1"/>
    <col min="2" max="2" width="10.7109375" bestFit="1" customWidth="1"/>
    <col min="3" max="3" width="23.7109375" bestFit="1" customWidth="1"/>
  </cols>
  <sheetData>
    <row r="3" spans="1:3">
      <c r="A3" s="136" t="s">
        <v>343</v>
      </c>
      <c r="B3" t="s">
        <v>350</v>
      </c>
      <c r="C3" t="s">
        <v>345</v>
      </c>
    </row>
    <row r="4" spans="1:3">
      <c r="A4" s="137" t="s">
        <v>145</v>
      </c>
      <c r="B4" s="138">
        <v>10</v>
      </c>
      <c r="C4" s="139">
        <v>135.94999999999999</v>
      </c>
    </row>
    <row r="5" spans="1:3">
      <c r="A5" s="137" t="s">
        <v>141</v>
      </c>
      <c r="B5" s="138">
        <v>46</v>
      </c>
      <c r="C5" s="139">
        <v>3411.7</v>
      </c>
    </row>
    <row r="6" spans="1:3">
      <c r="A6" s="137" t="s">
        <v>137</v>
      </c>
      <c r="B6" s="138">
        <v>15</v>
      </c>
      <c r="C6" s="139">
        <v>3045.57</v>
      </c>
    </row>
    <row r="7" spans="1:3">
      <c r="A7" s="137" t="s">
        <v>139</v>
      </c>
      <c r="B7" s="138">
        <v>12</v>
      </c>
      <c r="C7" s="139">
        <v>1193.75</v>
      </c>
    </row>
    <row r="8" spans="1:3">
      <c r="A8" s="137" t="s">
        <v>147</v>
      </c>
      <c r="B8" s="138">
        <v>12</v>
      </c>
      <c r="C8" s="139">
        <v>550.89</v>
      </c>
    </row>
    <row r="9" spans="1:3">
      <c r="A9" s="137" t="s">
        <v>344</v>
      </c>
      <c r="B9" s="138">
        <v>95</v>
      </c>
      <c r="C9" s="138">
        <v>8337.8599999999988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8"/>
  <sheetViews>
    <sheetView workbookViewId="0">
      <pane xSplit="6" ySplit="16" topLeftCell="G17" activePane="bottomRight" state="frozen"/>
      <selection pane="topRight" activeCell="G1" sqref="G1"/>
      <selection pane="bottomLeft" activeCell="A10" sqref="A10"/>
      <selection pane="bottomRight" activeCell="M22" sqref="M22"/>
    </sheetView>
  </sheetViews>
  <sheetFormatPr defaultRowHeight="21" customHeight="1"/>
  <cols>
    <col min="1" max="2" width="12.7109375" customWidth="1"/>
    <col min="3" max="3" width="8.28515625" customWidth="1"/>
    <col min="4" max="4" width="10.140625" customWidth="1"/>
    <col min="5" max="5" width="16.85546875" customWidth="1"/>
    <col min="6" max="6" width="19.42578125" customWidth="1"/>
    <col min="7" max="7" width="13.140625" customWidth="1"/>
    <col min="9" max="9" width="13.85546875" style="59" customWidth="1"/>
    <col min="10" max="10" width="13.7109375" customWidth="1"/>
    <col min="11" max="11" width="13.42578125" customWidth="1"/>
    <col min="12" max="12" width="16.42578125" customWidth="1"/>
    <col min="13" max="13" width="14.140625" customWidth="1"/>
    <col min="14" max="14" width="12.28515625" customWidth="1"/>
  </cols>
  <sheetData>
    <row r="1" spans="1:14" ht="21" hidden="1" customHeight="1">
      <c r="A1" s="86"/>
      <c r="B1" s="87">
        <f>SUBTOTAL(9,B3:B6)</f>
        <v>52</v>
      </c>
      <c r="C1" s="87"/>
      <c r="D1" s="88">
        <f>C15</f>
        <v>83</v>
      </c>
      <c r="E1" s="89">
        <f>J15</f>
        <v>7786.97</v>
      </c>
      <c r="F1" s="90"/>
      <c r="G1" s="91" t="str">
        <f>BOM!B1&amp;" "&amp;BOM!B3</f>
        <v>VN394 B1P5</v>
      </c>
      <c r="H1" s="171" t="s">
        <v>45</v>
      </c>
      <c r="I1" s="172"/>
      <c r="J1" s="173"/>
      <c r="K1" s="174" t="s">
        <v>36</v>
      </c>
      <c r="L1" s="174"/>
      <c r="M1" s="174"/>
    </row>
    <row r="2" spans="1:14" ht="21" hidden="1" customHeight="1">
      <c r="A2" s="92" t="s">
        <v>37</v>
      </c>
      <c r="B2" s="93" t="s">
        <v>38</v>
      </c>
      <c r="C2" s="93" t="s">
        <v>39</v>
      </c>
      <c r="D2" s="93" t="s">
        <v>41</v>
      </c>
      <c r="E2" s="92" t="s">
        <v>40</v>
      </c>
      <c r="F2" s="94"/>
      <c r="G2" s="95" t="s">
        <v>37</v>
      </c>
      <c r="H2" s="96" t="s">
        <v>34</v>
      </c>
      <c r="I2" s="96" t="s">
        <v>42</v>
      </c>
      <c r="J2" s="96" t="s">
        <v>43</v>
      </c>
      <c r="K2" s="97" t="s">
        <v>41</v>
      </c>
      <c r="L2" s="97" t="s">
        <v>40</v>
      </c>
      <c r="M2" s="97" t="s">
        <v>43</v>
      </c>
    </row>
    <row r="3" spans="1:14" ht="21" hidden="1" customHeight="1">
      <c r="A3" s="98" t="s">
        <v>49</v>
      </c>
      <c r="B3" s="99">
        <v>18</v>
      </c>
      <c r="C3" s="100">
        <f>B3/$B$1</f>
        <v>0.34615384615384615</v>
      </c>
      <c r="D3" s="101">
        <f>C3*$D$1</f>
        <v>28.73076923076923</v>
      </c>
      <c r="E3" s="102">
        <f>$E$1*C3</f>
        <v>2695.4896153846153</v>
      </c>
      <c r="F3" s="103"/>
      <c r="G3" s="98" t="s">
        <v>49</v>
      </c>
      <c r="H3" s="104">
        <v>22.153846153846153</v>
      </c>
      <c r="I3" s="105">
        <v>15739.071923076925</v>
      </c>
      <c r="J3" s="106">
        <f>I3/H3</f>
        <v>710.44421875000012</v>
      </c>
      <c r="K3" s="107">
        <f>SUMIF($M$17:$M$49,$G$3:$G$6,$C$17:$C$49)</f>
        <v>0</v>
      </c>
      <c r="L3" s="108">
        <f>SUMIF($M$17:$M$49,$G$3:$G$6,$J$17:$J$49)</f>
        <v>0</v>
      </c>
      <c r="M3" s="109" t="e">
        <f>L3/K3</f>
        <v>#DIV/0!</v>
      </c>
      <c r="N3" s="85">
        <f>L3-I3</f>
        <v>-15739.071923076925</v>
      </c>
    </row>
    <row r="4" spans="1:14" ht="21" hidden="1" customHeight="1">
      <c r="A4" s="98" t="s">
        <v>51</v>
      </c>
      <c r="B4" s="99">
        <v>14</v>
      </c>
      <c r="C4" s="100">
        <f>B4/$B$1</f>
        <v>0.26923076923076922</v>
      </c>
      <c r="D4" s="101">
        <f>C4*$D$1</f>
        <v>22.346153846153847</v>
      </c>
      <c r="E4" s="102">
        <f>$E$1*C4</f>
        <v>2096.4919230769228</v>
      </c>
      <c r="F4" s="103"/>
      <c r="G4" s="98" t="s">
        <v>51</v>
      </c>
      <c r="H4" s="104">
        <v>17.23076923076923</v>
      </c>
      <c r="I4" s="105">
        <v>12241.500384615387</v>
      </c>
      <c r="J4" s="106">
        <f>I4/H4</f>
        <v>710.44421875000012</v>
      </c>
      <c r="K4" s="107">
        <f>SUMIF($M$17:$M$49,$G$3:$G$6,$C$17:$C$49)</f>
        <v>14</v>
      </c>
      <c r="L4" s="108">
        <f>SUMIF($M$17:$M$49,$G$3:$G$6,$J$17:$J$49)</f>
        <v>1470.0800000000002</v>
      </c>
      <c r="M4" s="109">
        <f>L4/K4</f>
        <v>105.00571428571429</v>
      </c>
      <c r="N4" s="85">
        <f>L4-I4</f>
        <v>-10771.420384615387</v>
      </c>
    </row>
    <row r="5" spans="1:14" ht="21" hidden="1" customHeight="1">
      <c r="A5" s="98" t="s">
        <v>50</v>
      </c>
      <c r="B5" s="99">
        <v>10</v>
      </c>
      <c r="C5" s="100">
        <f>B5/$B$1</f>
        <v>0.19230769230769232</v>
      </c>
      <c r="D5" s="101">
        <f>C5*$D$1</f>
        <v>15.961538461538462</v>
      </c>
      <c r="E5" s="102">
        <f>$E$1*C5</f>
        <v>1497.4942307692309</v>
      </c>
      <c r="F5" s="103"/>
      <c r="G5" s="98" t="s">
        <v>50</v>
      </c>
      <c r="H5" s="104">
        <v>12.307692307692308</v>
      </c>
      <c r="I5" s="105">
        <v>8743.9288461538472</v>
      </c>
      <c r="J5" s="106">
        <f>I5/H5</f>
        <v>710.44421875</v>
      </c>
      <c r="K5" s="107">
        <f>SUMIF($M$17:$M$49,$G$3:$G$6,$C$17:$C$49)</f>
        <v>0</v>
      </c>
      <c r="L5" s="108">
        <f>SUMIF($M$17:$M$49,$G$3:$G$6,$J$17:$J$49)</f>
        <v>0</v>
      </c>
      <c r="M5" s="109" t="e">
        <f>L5/K5</f>
        <v>#DIV/0!</v>
      </c>
      <c r="N5" s="85">
        <f t="shared" ref="N5:N6" si="0">L5-I5</f>
        <v>-8743.9288461538472</v>
      </c>
    </row>
    <row r="6" spans="1:14" ht="21" hidden="1" customHeight="1">
      <c r="A6" s="98" t="s">
        <v>52</v>
      </c>
      <c r="B6" s="99">
        <v>10</v>
      </c>
      <c r="C6" s="100">
        <f>B6/$B$1</f>
        <v>0.19230769230769232</v>
      </c>
      <c r="D6" s="101">
        <f>C6*$D$1</f>
        <v>15.961538461538462</v>
      </c>
      <c r="E6" s="102">
        <f>$E$1*C6</f>
        <v>1497.4942307692309</v>
      </c>
      <c r="F6" s="103"/>
      <c r="G6" s="98" t="s">
        <v>52</v>
      </c>
      <c r="H6" s="104">
        <v>12.307692307692308</v>
      </c>
      <c r="I6" s="105">
        <v>8743.9288461538472</v>
      </c>
      <c r="J6" s="106">
        <f>I6/H6</f>
        <v>710.44421875</v>
      </c>
      <c r="K6" s="107">
        <f>SUMIF($M$17:$M$49,$G$3:$G$6,$C$17:$C$49)</f>
        <v>0</v>
      </c>
      <c r="L6" s="108">
        <f>SUMIF($M$17:$M$49,$G$3:$G$6,$J$17:$J$49)</f>
        <v>0</v>
      </c>
      <c r="M6" s="109" t="e">
        <f>L6/K6</f>
        <v>#DIV/0!</v>
      </c>
      <c r="N6" s="85">
        <f t="shared" si="0"/>
        <v>-8743.9288461538472</v>
      </c>
    </row>
    <row r="7" spans="1:14" ht="21" hidden="1" customHeight="1">
      <c r="A7" s="119"/>
      <c r="B7" s="120"/>
      <c r="C7" s="121"/>
      <c r="D7" s="122"/>
      <c r="E7" s="123"/>
      <c r="F7" s="103"/>
      <c r="G7" s="119"/>
      <c r="H7" s="124"/>
      <c r="I7" s="125"/>
      <c r="J7" s="126"/>
      <c r="K7" s="127"/>
      <c r="L7" s="128"/>
      <c r="M7" s="129"/>
      <c r="N7" s="85"/>
    </row>
    <row r="8" spans="1:14" ht="21" customHeight="1">
      <c r="A8" s="86"/>
      <c r="B8" s="87">
        <f>SUBTOTAL(9,B10:B13)</f>
        <v>51</v>
      </c>
      <c r="C8" s="87"/>
      <c r="D8" s="88">
        <f>C15</f>
        <v>83</v>
      </c>
      <c r="E8" s="89">
        <f>J15</f>
        <v>7786.97</v>
      </c>
      <c r="F8" s="90"/>
      <c r="G8" s="91" t="str">
        <f>BOM!B1&amp;" "&amp;BOM!B3</f>
        <v>VN394 B1P5</v>
      </c>
      <c r="H8" s="171" t="s">
        <v>45</v>
      </c>
      <c r="I8" s="172"/>
      <c r="J8" s="173"/>
      <c r="K8" s="174" t="s">
        <v>36</v>
      </c>
      <c r="L8" s="174"/>
      <c r="M8" s="174"/>
    </row>
    <row r="9" spans="1:14" ht="21" customHeight="1">
      <c r="A9" s="92" t="s">
        <v>37</v>
      </c>
      <c r="B9" s="93" t="s">
        <v>38</v>
      </c>
      <c r="C9" s="93" t="s">
        <v>39</v>
      </c>
      <c r="D9" s="93" t="s">
        <v>41</v>
      </c>
      <c r="E9" s="92" t="s">
        <v>40</v>
      </c>
      <c r="F9" s="94"/>
      <c r="G9" s="95" t="s">
        <v>37</v>
      </c>
      <c r="H9" s="96" t="s">
        <v>34</v>
      </c>
      <c r="I9" s="96" t="s">
        <v>42</v>
      </c>
      <c r="J9" s="96" t="s">
        <v>43</v>
      </c>
      <c r="K9" s="116" t="s">
        <v>41</v>
      </c>
      <c r="L9" s="116" t="s">
        <v>40</v>
      </c>
      <c r="M9" s="116" t="s">
        <v>43</v>
      </c>
    </row>
    <row r="10" spans="1:14" ht="21" customHeight="1">
      <c r="A10" s="98" t="s">
        <v>54</v>
      </c>
      <c r="B10" s="99">
        <v>16</v>
      </c>
      <c r="C10" s="100">
        <f>B10/$B$8</f>
        <v>0.31372549019607843</v>
      </c>
      <c r="D10" s="101">
        <f>C10*$D$8</f>
        <v>26.03921568627451</v>
      </c>
      <c r="E10" s="102">
        <f>C10*$E$8</f>
        <v>2442.9709803921569</v>
      </c>
      <c r="F10" s="103"/>
      <c r="G10" s="98" t="s">
        <v>54</v>
      </c>
      <c r="H10" s="104">
        <v>26.03921568627451</v>
      </c>
      <c r="I10" s="105">
        <v>2442.9709803921569</v>
      </c>
      <c r="J10" s="106">
        <f>I10/H10</f>
        <v>93.81891566265061</v>
      </c>
      <c r="K10" s="107">
        <f>SUMIFS($C$17:$C$58,$M$17:$M$58,$G$10:$G$14)</f>
        <v>25</v>
      </c>
      <c r="L10" s="107">
        <f>SUMIFS($J$17:$J$58,$M$17:$M$58,$G$10:$G$14)</f>
        <v>2557.12</v>
      </c>
      <c r="M10" s="109">
        <f>L10/K10</f>
        <v>102.28479999999999</v>
      </c>
      <c r="N10" s="85">
        <f>L10-I10</f>
        <v>114.149019607843</v>
      </c>
    </row>
    <row r="11" spans="1:14" ht="21" customHeight="1">
      <c r="A11" s="98" t="s">
        <v>55</v>
      </c>
      <c r="B11" s="99">
        <v>14</v>
      </c>
      <c r="C11" s="100">
        <f t="shared" ref="C11:C13" si="1">B11/$B$8</f>
        <v>0.27450980392156865</v>
      </c>
      <c r="D11" s="101">
        <f t="shared" ref="D11:D13" si="2">C11*$D$8</f>
        <v>22.784313725490197</v>
      </c>
      <c r="E11" s="102">
        <f t="shared" ref="E11:E13" si="3">C11*$E$8</f>
        <v>2137.5996078431376</v>
      </c>
      <c r="F11" s="103"/>
      <c r="G11" s="98" t="s">
        <v>55</v>
      </c>
      <c r="H11" s="104">
        <v>22.784313725490197</v>
      </c>
      <c r="I11" s="105">
        <v>2137.5996078431376</v>
      </c>
      <c r="J11" s="106">
        <f>I11/H11</f>
        <v>93.81891566265061</v>
      </c>
      <c r="K11" s="107">
        <f t="shared" ref="K11:K13" si="4">SUMIFS($C$17:$C$58,$M$17:$M$58,$G$10:$G$14)</f>
        <v>25</v>
      </c>
      <c r="L11" s="107">
        <f t="shared" ref="L11:L13" si="5">SUMIFS($J$17:$J$58,$M$17:$M$58,$G$10:$G$14)</f>
        <v>2140.59</v>
      </c>
      <c r="M11" s="109">
        <f>L11/K11</f>
        <v>85.62360000000001</v>
      </c>
      <c r="N11" s="85">
        <f>L11-I11</f>
        <v>2.9903921568625265</v>
      </c>
    </row>
    <row r="12" spans="1:14" ht="21" customHeight="1">
      <c r="A12" s="98" t="s">
        <v>51</v>
      </c>
      <c r="B12" s="99">
        <v>12</v>
      </c>
      <c r="C12" s="100">
        <f t="shared" si="1"/>
        <v>0.23529411764705882</v>
      </c>
      <c r="D12" s="101">
        <f t="shared" si="2"/>
        <v>19.52941176470588</v>
      </c>
      <c r="E12" s="102">
        <f t="shared" si="3"/>
        <v>1832.2282352941177</v>
      </c>
      <c r="F12" s="103"/>
      <c r="G12" s="98" t="s">
        <v>51</v>
      </c>
      <c r="H12" s="104">
        <v>19.52941176470588</v>
      </c>
      <c r="I12" s="105">
        <v>1832.2282352941177</v>
      </c>
      <c r="J12" s="106">
        <f>I12/H12</f>
        <v>93.81891566265061</v>
      </c>
      <c r="K12" s="107">
        <f t="shared" si="4"/>
        <v>17</v>
      </c>
      <c r="L12" s="107">
        <f t="shared" si="5"/>
        <v>1682.6900000000003</v>
      </c>
      <c r="M12" s="109">
        <f>L12/K12</f>
        <v>98.98176470588237</v>
      </c>
      <c r="N12" s="85">
        <f t="shared" ref="N12:N13" si="6">L12-I12</f>
        <v>-149.53823529411738</v>
      </c>
    </row>
    <row r="13" spans="1:14" ht="21" customHeight="1">
      <c r="A13" s="98" t="s">
        <v>56</v>
      </c>
      <c r="B13" s="99">
        <v>9</v>
      </c>
      <c r="C13" s="100">
        <f t="shared" si="1"/>
        <v>0.17647058823529413</v>
      </c>
      <c r="D13" s="101">
        <f t="shared" si="2"/>
        <v>14.647058823529413</v>
      </c>
      <c r="E13" s="102">
        <f t="shared" si="3"/>
        <v>1374.1711764705883</v>
      </c>
      <c r="F13" s="103"/>
      <c r="G13" s="98" t="s">
        <v>56</v>
      </c>
      <c r="H13" s="104">
        <v>14.647058823529413</v>
      </c>
      <c r="I13" s="105">
        <v>1374.1711764705883</v>
      </c>
      <c r="J13" s="106">
        <f>I13/H13</f>
        <v>93.818915662650596</v>
      </c>
      <c r="K13" s="107">
        <f t="shared" si="4"/>
        <v>16</v>
      </c>
      <c r="L13" s="107">
        <f t="shared" si="5"/>
        <v>1406.57</v>
      </c>
      <c r="M13" s="109">
        <f>L13/K13</f>
        <v>87.910624999999996</v>
      </c>
      <c r="N13" s="85">
        <f t="shared" si="6"/>
        <v>32.398823529411629</v>
      </c>
    </row>
    <row r="14" spans="1:14" ht="21" customHeight="1">
      <c r="A14" s="98" t="s">
        <v>57</v>
      </c>
      <c r="B14" s="99"/>
      <c r="C14" s="100">
        <f t="shared" ref="C14" si="7">B14/$B$8</f>
        <v>0</v>
      </c>
      <c r="D14" s="101">
        <f t="shared" ref="D14" si="8">C14*$D$8</f>
        <v>0</v>
      </c>
      <c r="E14" s="102">
        <f t="shared" ref="E14" si="9">C14*$E$8</f>
        <v>0</v>
      </c>
      <c r="F14" s="103"/>
      <c r="G14" s="98" t="s">
        <v>57</v>
      </c>
      <c r="H14" s="104"/>
      <c r="I14" s="105"/>
      <c r="J14" s="106" t="e">
        <f>I14/H14</f>
        <v>#DIV/0!</v>
      </c>
      <c r="K14" s="107">
        <f>SUMIF($M$17:$M$453,$G$10:$G$14,$C$17:$C$453)</f>
        <v>0</v>
      </c>
      <c r="L14" s="107">
        <f>SUMIF($M$17:$M$453,$G$10:$G$14,$I$17:$I$453)</f>
        <v>0</v>
      </c>
      <c r="M14" s="129"/>
      <c r="N14" s="85"/>
    </row>
    <row r="15" spans="1:14" s="57" customFormat="1" ht="19.5" customHeight="1">
      <c r="B15" s="114">
        <f>SUBTOTAL(3,B17:B442)</f>
        <v>42</v>
      </c>
      <c r="C15" s="60">
        <f>SUBTOTAL(9,C17:C442)</f>
        <v>83</v>
      </c>
      <c r="I15" s="61"/>
      <c r="J15" s="140">
        <f>SUBTOTAL(9,J17:J452)</f>
        <v>7786.97</v>
      </c>
    </row>
    <row r="16" spans="1:14" s="57" customFormat="1" ht="21" customHeight="1">
      <c r="A16" s="56" t="s">
        <v>1</v>
      </c>
      <c r="B16" s="46" t="s">
        <v>44</v>
      </c>
      <c r="C16" s="46" t="s">
        <v>0</v>
      </c>
      <c r="D16" s="46" t="s">
        <v>35</v>
      </c>
      <c r="E16" s="46" t="s">
        <v>5</v>
      </c>
      <c r="F16" s="46" t="s">
        <v>13</v>
      </c>
      <c r="G16" s="46" t="s">
        <v>14</v>
      </c>
      <c r="H16" s="46" t="s">
        <v>6</v>
      </c>
      <c r="I16" s="56" t="s">
        <v>22</v>
      </c>
      <c r="J16" s="46" t="s">
        <v>23</v>
      </c>
      <c r="K16" s="46" t="s">
        <v>7</v>
      </c>
      <c r="L16" s="46" t="s">
        <v>21</v>
      </c>
      <c r="M16" s="58" t="s">
        <v>12</v>
      </c>
      <c r="N16" s="46" t="s">
        <v>11</v>
      </c>
    </row>
    <row r="17" spans="1:14" s="19" customFormat="1" ht="21" customHeight="1">
      <c r="A17" s="45">
        <v>8</v>
      </c>
      <c r="B17" s="45" t="s">
        <v>66</v>
      </c>
      <c r="C17" s="45">
        <v>1</v>
      </c>
      <c r="D17" s="45"/>
      <c r="E17" s="45">
        <v>4556</v>
      </c>
      <c r="F17" s="45" t="s">
        <v>137</v>
      </c>
      <c r="G17" s="45" t="s">
        <v>138</v>
      </c>
      <c r="H17" s="45">
        <v>6.31</v>
      </c>
      <c r="I17" s="64">
        <v>185.82</v>
      </c>
      <c r="J17" s="64">
        <v>185.82</v>
      </c>
      <c r="K17" s="65"/>
      <c r="L17" s="65" t="s">
        <v>347</v>
      </c>
      <c r="M17" s="98" t="s">
        <v>54</v>
      </c>
      <c r="N17" s="71"/>
    </row>
    <row r="18" spans="1:14" s="19" customFormat="1" ht="21" customHeight="1">
      <c r="A18" s="45">
        <v>9</v>
      </c>
      <c r="B18" s="45" t="s">
        <v>67</v>
      </c>
      <c r="C18" s="45">
        <v>1</v>
      </c>
      <c r="D18" s="45"/>
      <c r="E18" s="45">
        <v>4556</v>
      </c>
      <c r="F18" s="45" t="s">
        <v>137</v>
      </c>
      <c r="G18" s="45" t="s">
        <v>138</v>
      </c>
      <c r="H18" s="45">
        <v>6.29</v>
      </c>
      <c r="I18" s="64">
        <v>185.41</v>
      </c>
      <c r="J18" s="64">
        <v>185.41</v>
      </c>
      <c r="K18" s="65"/>
      <c r="L18" s="65" t="s">
        <v>347</v>
      </c>
      <c r="M18" s="98" t="s">
        <v>55</v>
      </c>
      <c r="N18" s="71"/>
    </row>
    <row r="19" spans="1:14" s="19" customFormat="1" ht="21" customHeight="1">
      <c r="A19" s="45">
        <v>10</v>
      </c>
      <c r="B19" s="45" t="s">
        <v>68</v>
      </c>
      <c r="C19" s="45">
        <v>1</v>
      </c>
      <c r="D19" s="45"/>
      <c r="E19" s="45">
        <v>4556</v>
      </c>
      <c r="F19" s="45" t="s">
        <v>137</v>
      </c>
      <c r="G19" s="45" t="s">
        <v>138</v>
      </c>
      <c r="H19" s="45">
        <v>6.29</v>
      </c>
      <c r="I19" s="64">
        <v>185.41</v>
      </c>
      <c r="J19" s="64">
        <v>185.41</v>
      </c>
      <c r="K19" s="65"/>
      <c r="L19" s="65" t="s">
        <v>347</v>
      </c>
      <c r="M19" s="98" t="s">
        <v>56</v>
      </c>
      <c r="N19" s="71"/>
    </row>
    <row r="20" spans="1:14" s="19" customFormat="1" ht="21" customHeight="1">
      <c r="A20" s="45">
        <v>11</v>
      </c>
      <c r="B20" s="45" t="s">
        <v>69</v>
      </c>
      <c r="C20" s="45">
        <v>1</v>
      </c>
      <c r="D20" s="45"/>
      <c r="E20" s="45">
        <v>2850</v>
      </c>
      <c r="F20" s="45" t="s">
        <v>364</v>
      </c>
      <c r="G20" s="45" t="s">
        <v>140</v>
      </c>
      <c r="H20" s="45">
        <v>4.0599999999999996</v>
      </c>
      <c r="I20" s="64">
        <v>99.9</v>
      </c>
      <c r="J20" s="64">
        <v>99.9</v>
      </c>
      <c r="K20" s="65"/>
      <c r="L20" s="65" t="s">
        <v>347</v>
      </c>
      <c r="M20" s="98" t="s">
        <v>56</v>
      </c>
      <c r="N20" s="71"/>
    </row>
    <row r="21" spans="1:14" s="19" customFormat="1" ht="21" customHeight="1">
      <c r="A21" s="45">
        <v>12</v>
      </c>
      <c r="B21" s="45" t="s">
        <v>70</v>
      </c>
      <c r="C21" s="45">
        <v>2</v>
      </c>
      <c r="D21" s="45"/>
      <c r="E21" s="45">
        <v>3856</v>
      </c>
      <c r="F21" s="45" t="s">
        <v>137</v>
      </c>
      <c r="G21" s="45" t="s">
        <v>138</v>
      </c>
      <c r="H21" s="45">
        <v>10.41</v>
      </c>
      <c r="I21" s="64">
        <v>154.37</v>
      </c>
      <c r="J21" s="64">
        <v>308.75</v>
      </c>
      <c r="K21" s="65"/>
      <c r="L21" s="65" t="s">
        <v>347</v>
      </c>
      <c r="M21" s="98" t="s">
        <v>54</v>
      </c>
      <c r="N21" s="71"/>
    </row>
    <row r="22" spans="1:14" s="19" customFormat="1" ht="21" customHeight="1">
      <c r="A22" s="45">
        <v>13</v>
      </c>
      <c r="B22" s="45" t="s">
        <v>71</v>
      </c>
      <c r="C22" s="45">
        <v>5</v>
      </c>
      <c r="D22" s="45"/>
      <c r="E22" s="45">
        <v>1395</v>
      </c>
      <c r="F22" s="45" t="s">
        <v>141</v>
      </c>
      <c r="G22" s="45" t="s">
        <v>140</v>
      </c>
      <c r="H22" s="45">
        <v>6.07</v>
      </c>
      <c r="I22" s="64">
        <v>42.82</v>
      </c>
      <c r="J22" s="64">
        <v>214.09</v>
      </c>
      <c r="K22" s="65"/>
      <c r="L22" s="65" t="s">
        <v>347</v>
      </c>
      <c r="M22" s="98" t="s">
        <v>55</v>
      </c>
      <c r="N22" s="71"/>
    </row>
    <row r="23" spans="1:14" s="19" customFormat="1" ht="21" customHeight="1">
      <c r="A23" s="45">
        <v>14</v>
      </c>
      <c r="B23" s="45" t="s">
        <v>72</v>
      </c>
      <c r="C23" s="45">
        <v>4</v>
      </c>
      <c r="D23" s="45"/>
      <c r="E23" s="45">
        <v>3050</v>
      </c>
      <c r="F23" s="45" t="s">
        <v>364</v>
      </c>
      <c r="G23" s="45" t="s">
        <v>140</v>
      </c>
      <c r="H23" s="45">
        <v>17.2</v>
      </c>
      <c r="I23" s="64">
        <v>105.44</v>
      </c>
      <c r="J23" s="64">
        <v>421.76</v>
      </c>
      <c r="K23" s="65"/>
      <c r="L23" s="65" t="s">
        <v>347</v>
      </c>
      <c r="M23" s="98" t="s">
        <v>55</v>
      </c>
      <c r="N23" s="71"/>
    </row>
    <row r="24" spans="1:14" s="19" customFormat="1" ht="21" customHeight="1">
      <c r="A24" s="45">
        <v>15</v>
      </c>
      <c r="B24" s="45" t="s">
        <v>73</v>
      </c>
      <c r="C24" s="45">
        <v>4</v>
      </c>
      <c r="D24" s="45"/>
      <c r="E24" s="45">
        <v>2850</v>
      </c>
      <c r="F24" s="45" t="s">
        <v>364</v>
      </c>
      <c r="G24" s="45" t="s">
        <v>140</v>
      </c>
      <c r="H24" s="45">
        <v>16.25</v>
      </c>
      <c r="I24" s="64">
        <v>99.9</v>
      </c>
      <c r="J24" s="64">
        <v>399.61</v>
      </c>
      <c r="K24" s="65"/>
      <c r="L24" s="65" t="s">
        <v>347</v>
      </c>
      <c r="M24" s="98" t="s">
        <v>54</v>
      </c>
      <c r="N24" s="71"/>
    </row>
    <row r="25" spans="1:14" s="19" customFormat="1" ht="21" customHeight="1">
      <c r="A25" s="45">
        <v>16</v>
      </c>
      <c r="B25" s="45" t="s">
        <v>74</v>
      </c>
      <c r="C25" s="45">
        <v>2</v>
      </c>
      <c r="D25" s="45"/>
      <c r="E25" s="45">
        <v>3856</v>
      </c>
      <c r="F25" s="45" t="s">
        <v>141</v>
      </c>
      <c r="G25" s="45" t="s">
        <v>140</v>
      </c>
      <c r="H25" s="45">
        <v>6.71</v>
      </c>
      <c r="I25" s="64">
        <v>118.35</v>
      </c>
      <c r="J25" s="64">
        <v>236.71</v>
      </c>
      <c r="K25" s="65"/>
      <c r="L25" s="65" t="s">
        <v>347</v>
      </c>
      <c r="M25" s="98" t="s">
        <v>54</v>
      </c>
      <c r="N25" s="71"/>
    </row>
    <row r="26" spans="1:14" s="19" customFormat="1" ht="21" customHeight="1">
      <c r="A26" s="45">
        <v>17</v>
      </c>
      <c r="B26" s="45" t="s">
        <v>75</v>
      </c>
      <c r="C26" s="45">
        <v>1</v>
      </c>
      <c r="D26" s="45"/>
      <c r="E26" s="45">
        <v>2850</v>
      </c>
      <c r="F26" s="45" t="s">
        <v>364</v>
      </c>
      <c r="G26" s="45" t="s">
        <v>140</v>
      </c>
      <c r="H26" s="45">
        <v>3.81</v>
      </c>
      <c r="I26" s="64">
        <v>92.76</v>
      </c>
      <c r="J26" s="64">
        <v>92.76</v>
      </c>
      <c r="K26" s="65"/>
      <c r="L26" s="65" t="s">
        <v>347</v>
      </c>
      <c r="M26" s="98" t="s">
        <v>56</v>
      </c>
      <c r="N26" s="71"/>
    </row>
    <row r="27" spans="1:14" s="19" customFormat="1" ht="21" customHeight="1">
      <c r="A27" s="45">
        <v>20</v>
      </c>
      <c r="B27" s="45" t="s">
        <v>78</v>
      </c>
      <c r="C27" s="45">
        <v>1</v>
      </c>
      <c r="D27" s="45"/>
      <c r="E27" s="45">
        <v>2650</v>
      </c>
      <c r="F27" s="45" t="s">
        <v>364</v>
      </c>
      <c r="G27" s="45" t="s">
        <v>140</v>
      </c>
      <c r="H27" s="45">
        <v>3.78</v>
      </c>
      <c r="I27" s="64">
        <v>93.43</v>
      </c>
      <c r="J27" s="64">
        <v>93.43</v>
      </c>
      <c r="K27" s="70"/>
      <c r="L27" s="65" t="s">
        <v>347</v>
      </c>
      <c r="M27" s="98" t="s">
        <v>51</v>
      </c>
      <c r="N27" s="71"/>
    </row>
    <row r="28" spans="1:14" s="19" customFormat="1" ht="21" customHeight="1">
      <c r="A28" s="45">
        <v>21</v>
      </c>
      <c r="B28" s="45" t="s">
        <v>79</v>
      </c>
      <c r="C28" s="45">
        <v>1</v>
      </c>
      <c r="D28" s="45"/>
      <c r="E28" s="45">
        <v>2650</v>
      </c>
      <c r="F28" s="45" t="s">
        <v>364</v>
      </c>
      <c r="G28" s="45" t="s">
        <v>140</v>
      </c>
      <c r="H28" s="45">
        <v>3.53</v>
      </c>
      <c r="I28" s="64">
        <v>86.29</v>
      </c>
      <c r="J28" s="64">
        <v>86.29</v>
      </c>
      <c r="K28" s="70"/>
      <c r="L28" s="65" t="s">
        <v>347</v>
      </c>
      <c r="M28" s="98" t="s">
        <v>51</v>
      </c>
      <c r="N28" s="71"/>
    </row>
    <row r="29" spans="1:14" s="19" customFormat="1" ht="21" customHeight="1">
      <c r="A29" s="45">
        <v>24</v>
      </c>
      <c r="B29" s="45" t="s">
        <v>82</v>
      </c>
      <c r="C29" s="45">
        <v>1</v>
      </c>
      <c r="D29" s="45"/>
      <c r="E29" s="45">
        <v>1789</v>
      </c>
      <c r="F29" s="45" t="s">
        <v>141</v>
      </c>
      <c r="G29" s="45" t="s">
        <v>140</v>
      </c>
      <c r="H29" s="45">
        <v>1.56</v>
      </c>
      <c r="I29" s="64">
        <v>54.68</v>
      </c>
      <c r="J29" s="64">
        <v>54.68</v>
      </c>
      <c r="K29" s="70"/>
      <c r="L29" s="65" t="s">
        <v>347</v>
      </c>
      <c r="M29" s="98" t="s">
        <v>51</v>
      </c>
      <c r="N29" s="71"/>
    </row>
    <row r="30" spans="1:14" s="19" customFormat="1" ht="21" customHeight="1">
      <c r="A30" s="45">
        <v>25</v>
      </c>
      <c r="B30" s="45" t="s">
        <v>83</v>
      </c>
      <c r="C30" s="45">
        <v>1</v>
      </c>
      <c r="D30" s="45"/>
      <c r="E30" s="45">
        <v>1814</v>
      </c>
      <c r="F30" s="45" t="s">
        <v>141</v>
      </c>
      <c r="G30" s="45" t="s">
        <v>140</v>
      </c>
      <c r="H30" s="45">
        <v>1.58</v>
      </c>
      <c r="I30" s="64">
        <v>55.44</v>
      </c>
      <c r="J30" s="64">
        <v>55.44</v>
      </c>
      <c r="K30" s="70"/>
      <c r="L30" s="65" t="s">
        <v>347</v>
      </c>
      <c r="M30" s="98" t="s">
        <v>56</v>
      </c>
      <c r="N30" s="71"/>
    </row>
    <row r="31" spans="1:14" s="19" customFormat="1" ht="21" customHeight="1">
      <c r="A31" s="45">
        <v>26</v>
      </c>
      <c r="B31" s="45" t="s">
        <v>84</v>
      </c>
      <c r="C31" s="45">
        <v>2</v>
      </c>
      <c r="D31" s="45"/>
      <c r="E31" s="45">
        <v>3241</v>
      </c>
      <c r="F31" s="45" t="s">
        <v>141</v>
      </c>
      <c r="G31" s="45" t="s">
        <v>140</v>
      </c>
      <c r="H31" s="45">
        <v>5.64</v>
      </c>
      <c r="I31" s="64">
        <v>99.48</v>
      </c>
      <c r="J31" s="64">
        <v>198.96</v>
      </c>
      <c r="K31" s="70"/>
      <c r="L31" s="65" t="s">
        <v>347</v>
      </c>
      <c r="M31" s="98" t="s">
        <v>51</v>
      </c>
      <c r="N31" s="71"/>
    </row>
    <row r="32" spans="1:14" s="19" customFormat="1" ht="21" customHeight="1">
      <c r="A32" s="45">
        <v>27</v>
      </c>
      <c r="B32" s="45" t="s">
        <v>85</v>
      </c>
      <c r="C32" s="45">
        <v>2</v>
      </c>
      <c r="D32" s="45"/>
      <c r="E32" s="45">
        <v>3856</v>
      </c>
      <c r="F32" s="45" t="s">
        <v>141</v>
      </c>
      <c r="G32" s="45" t="s">
        <v>140</v>
      </c>
      <c r="H32" s="45">
        <v>6.71</v>
      </c>
      <c r="I32" s="64">
        <v>118.35</v>
      </c>
      <c r="J32" s="64">
        <v>236.71</v>
      </c>
      <c r="K32" s="70"/>
      <c r="L32" s="65" t="s">
        <v>347</v>
      </c>
      <c r="M32" s="98" t="s">
        <v>51</v>
      </c>
      <c r="N32" s="71"/>
    </row>
    <row r="33" spans="1:14" s="19" customFormat="1" ht="21" customHeight="1">
      <c r="A33" s="45">
        <v>28</v>
      </c>
      <c r="B33" s="45" t="s">
        <v>86</v>
      </c>
      <c r="C33" s="45">
        <v>4</v>
      </c>
      <c r="D33" s="45"/>
      <c r="E33" s="45">
        <v>3241</v>
      </c>
      <c r="F33" s="45" t="s">
        <v>141</v>
      </c>
      <c r="G33" s="45" t="s">
        <v>140</v>
      </c>
      <c r="H33" s="45">
        <v>11.28</v>
      </c>
      <c r="I33" s="64">
        <v>99.48</v>
      </c>
      <c r="J33" s="64">
        <v>397.91</v>
      </c>
      <c r="K33" s="70"/>
      <c r="L33" s="65" t="s">
        <v>347</v>
      </c>
      <c r="M33" s="98" t="s">
        <v>55</v>
      </c>
      <c r="N33" s="71"/>
    </row>
    <row r="34" spans="1:14" s="19" customFormat="1" ht="21" customHeight="1">
      <c r="A34" s="45">
        <v>29</v>
      </c>
      <c r="B34" s="45" t="s">
        <v>87</v>
      </c>
      <c r="C34" s="45">
        <v>2</v>
      </c>
      <c r="D34" s="45"/>
      <c r="E34" s="45">
        <v>3246</v>
      </c>
      <c r="F34" s="45" t="s">
        <v>141</v>
      </c>
      <c r="G34" s="45" t="s">
        <v>140</v>
      </c>
      <c r="H34" s="45">
        <v>5.65</v>
      </c>
      <c r="I34" s="64">
        <v>99.63</v>
      </c>
      <c r="J34" s="64">
        <v>199.26</v>
      </c>
      <c r="K34" s="70"/>
      <c r="L34" s="65" t="s">
        <v>347</v>
      </c>
      <c r="M34" s="98" t="s">
        <v>51</v>
      </c>
      <c r="N34" s="71"/>
    </row>
    <row r="35" spans="1:14" s="19" customFormat="1" ht="21" customHeight="1">
      <c r="A35" s="45">
        <v>30</v>
      </c>
      <c r="B35" s="45" t="s">
        <v>88</v>
      </c>
      <c r="C35" s="45">
        <v>5</v>
      </c>
      <c r="D35" s="45"/>
      <c r="E35" s="45">
        <v>1230</v>
      </c>
      <c r="F35" s="45" t="s">
        <v>141</v>
      </c>
      <c r="G35" s="45" t="s">
        <v>140</v>
      </c>
      <c r="H35" s="45">
        <v>5.35</v>
      </c>
      <c r="I35" s="64">
        <v>37.75</v>
      </c>
      <c r="J35" s="64">
        <v>188.77</v>
      </c>
      <c r="K35" s="70"/>
      <c r="L35" s="65" t="s">
        <v>347</v>
      </c>
      <c r="M35" s="98" t="s">
        <v>54</v>
      </c>
      <c r="N35" s="71"/>
    </row>
    <row r="36" spans="1:14" s="19" customFormat="1" ht="21" customHeight="1">
      <c r="A36" s="45">
        <v>32</v>
      </c>
      <c r="B36" s="45" t="s">
        <v>90</v>
      </c>
      <c r="C36" s="45">
        <v>1</v>
      </c>
      <c r="D36" s="45"/>
      <c r="E36" s="45">
        <v>2890</v>
      </c>
      <c r="F36" s="45" t="s">
        <v>141</v>
      </c>
      <c r="G36" s="45" t="s">
        <v>140</v>
      </c>
      <c r="H36" s="45">
        <v>2.5099999999999998</v>
      </c>
      <c r="I36" s="64">
        <v>88.7</v>
      </c>
      <c r="J36" s="64">
        <v>88.7</v>
      </c>
      <c r="K36" s="70"/>
      <c r="L36" s="65" t="s">
        <v>347</v>
      </c>
      <c r="M36" s="98" t="s">
        <v>54</v>
      </c>
      <c r="N36" s="71"/>
    </row>
    <row r="37" spans="1:14" s="19" customFormat="1" ht="21" customHeight="1">
      <c r="A37" s="45">
        <v>33</v>
      </c>
      <c r="B37" s="45" t="s">
        <v>91</v>
      </c>
      <c r="C37" s="45">
        <v>1</v>
      </c>
      <c r="D37" s="45"/>
      <c r="E37" s="45">
        <v>1730</v>
      </c>
      <c r="F37" s="45" t="s">
        <v>141</v>
      </c>
      <c r="G37" s="45" t="s">
        <v>140</v>
      </c>
      <c r="H37" s="45">
        <v>1.51</v>
      </c>
      <c r="I37" s="64">
        <v>53.1</v>
      </c>
      <c r="J37" s="64">
        <v>53.1</v>
      </c>
      <c r="K37" s="70"/>
      <c r="L37" s="65" t="s">
        <v>347</v>
      </c>
      <c r="M37" s="98" t="s">
        <v>54</v>
      </c>
      <c r="N37" s="71"/>
    </row>
    <row r="38" spans="1:14" s="19" customFormat="1" ht="21" customHeight="1">
      <c r="A38" s="45">
        <v>34</v>
      </c>
      <c r="B38" s="45" t="s">
        <v>92</v>
      </c>
      <c r="C38" s="45">
        <v>2</v>
      </c>
      <c r="D38" s="45"/>
      <c r="E38" s="45">
        <v>1930</v>
      </c>
      <c r="F38" s="45" t="s">
        <v>141</v>
      </c>
      <c r="G38" s="45" t="s">
        <v>140</v>
      </c>
      <c r="H38" s="45">
        <v>3.36</v>
      </c>
      <c r="I38" s="64">
        <v>59.24</v>
      </c>
      <c r="J38" s="64">
        <v>118.48</v>
      </c>
      <c r="K38" s="70"/>
      <c r="L38" s="65" t="s">
        <v>347</v>
      </c>
      <c r="M38" s="98" t="s">
        <v>54</v>
      </c>
      <c r="N38" s="71"/>
    </row>
    <row r="39" spans="1:14" s="19" customFormat="1" ht="21" customHeight="1">
      <c r="A39" s="45">
        <v>35</v>
      </c>
      <c r="B39" s="45" t="s">
        <v>93</v>
      </c>
      <c r="C39" s="45">
        <v>1</v>
      </c>
      <c r="D39" s="45"/>
      <c r="E39" s="45">
        <v>1980</v>
      </c>
      <c r="F39" s="45" t="s">
        <v>141</v>
      </c>
      <c r="G39" s="45" t="s">
        <v>140</v>
      </c>
      <c r="H39" s="45">
        <v>1.72</v>
      </c>
      <c r="I39" s="64">
        <v>60.77</v>
      </c>
      <c r="J39" s="64">
        <v>60.77</v>
      </c>
      <c r="K39" s="70"/>
      <c r="L39" s="65" t="s">
        <v>347</v>
      </c>
      <c r="M39" s="98" t="s">
        <v>51</v>
      </c>
      <c r="N39" s="71"/>
    </row>
    <row r="40" spans="1:14" s="19" customFormat="1" ht="21" customHeight="1">
      <c r="A40" s="45">
        <v>36</v>
      </c>
      <c r="B40" s="45" t="s">
        <v>94</v>
      </c>
      <c r="C40" s="45">
        <v>1</v>
      </c>
      <c r="D40" s="45"/>
      <c r="E40" s="45">
        <v>1880</v>
      </c>
      <c r="F40" s="45" t="s">
        <v>141</v>
      </c>
      <c r="G40" s="45" t="s">
        <v>140</v>
      </c>
      <c r="H40" s="45">
        <v>1.64</v>
      </c>
      <c r="I40" s="64">
        <v>57.7</v>
      </c>
      <c r="J40" s="64">
        <v>57.7</v>
      </c>
      <c r="K40" s="70"/>
      <c r="L40" s="65" t="s">
        <v>347</v>
      </c>
      <c r="M40" s="98" t="s">
        <v>51</v>
      </c>
      <c r="N40" s="71"/>
    </row>
    <row r="41" spans="1:14" s="19" customFormat="1" ht="21" customHeight="1">
      <c r="A41" s="45">
        <v>37</v>
      </c>
      <c r="B41" s="45" t="s">
        <v>95</v>
      </c>
      <c r="C41" s="45">
        <v>4</v>
      </c>
      <c r="D41" s="45"/>
      <c r="E41" s="45">
        <v>3246</v>
      </c>
      <c r="F41" s="45" t="s">
        <v>141</v>
      </c>
      <c r="G41" s="45" t="s">
        <v>140</v>
      </c>
      <c r="H41" s="45">
        <v>11.3</v>
      </c>
      <c r="I41" s="64">
        <v>99.63</v>
      </c>
      <c r="J41" s="64">
        <v>398.52</v>
      </c>
      <c r="K41" s="70"/>
      <c r="L41" s="65" t="s">
        <v>347</v>
      </c>
      <c r="M41" s="98" t="s">
        <v>56</v>
      </c>
      <c r="N41" s="71"/>
    </row>
    <row r="42" spans="1:14" s="19" customFormat="1" ht="21" customHeight="1">
      <c r="A42" s="45">
        <v>38</v>
      </c>
      <c r="B42" s="45" t="s">
        <v>96</v>
      </c>
      <c r="C42" s="45">
        <v>1</v>
      </c>
      <c r="D42" s="45"/>
      <c r="E42" s="45">
        <v>4505</v>
      </c>
      <c r="F42" s="45" t="s">
        <v>137</v>
      </c>
      <c r="G42" s="45" t="s">
        <v>138</v>
      </c>
      <c r="H42" s="45">
        <v>7.05</v>
      </c>
      <c r="I42" s="64">
        <v>206.79</v>
      </c>
      <c r="J42" s="64">
        <v>206.79</v>
      </c>
      <c r="K42" s="70"/>
      <c r="L42" s="65" t="s">
        <v>347</v>
      </c>
      <c r="M42" s="98" t="s">
        <v>56</v>
      </c>
      <c r="N42" s="71"/>
    </row>
    <row r="43" spans="1:14" s="19" customFormat="1" ht="21" customHeight="1">
      <c r="A43" s="45">
        <v>39</v>
      </c>
      <c r="B43" s="45" t="s">
        <v>97</v>
      </c>
      <c r="C43" s="45">
        <v>1</v>
      </c>
      <c r="D43" s="45"/>
      <c r="E43" s="45">
        <v>4505</v>
      </c>
      <c r="F43" s="45" t="s">
        <v>137</v>
      </c>
      <c r="G43" s="45" t="s">
        <v>138</v>
      </c>
      <c r="H43" s="45">
        <v>7</v>
      </c>
      <c r="I43" s="64">
        <v>205.8</v>
      </c>
      <c r="J43" s="64">
        <v>205.8</v>
      </c>
      <c r="K43" s="70"/>
      <c r="L43" s="65" t="s">
        <v>347</v>
      </c>
      <c r="M43" s="98" t="s">
        <v>51</v>
      </c>
      <c r="N43" s="71"/>
    </row>
    <row r="44" spans="1:14" s="19" customFormat="1" ht="21" customHeight="1">
      <c r="A44" s="45">
        <v>40</v>
      </c>
      <c r="B44" s="45" t="s">
        <v>98</v>
      </c>
      <c r="C44" s="45">
        <v>1</v>
      </c>
      <c r="D44" s="45"/>
      <c r="E44" s="45">
        <v>4505</v>
      </c>
      <c r="F44" s="45" t="s">
        <v>137</v>
      </c>
      <c r="G44" s="45" t="s">
        <v>138</v>
      </c>
      <c r="H44" s="45">
        <v>7</v>
      </c>
      <c r="I44" s="64">
        <v>205.8</v>
      </c>
      <c r="J44" s="64">
        <v>205.8</v>
      </c>
      <c r="K44" s="70"/>
      <c r="L44" s="65" t="s">
        <v>347</v>
      </c>
      <c r="M44" s="98" t="s">
        <v>51</v>
      </c>
      <c r="N44" s="71"/>
    </row>
    <row r="45" spans="1:14" s="19" customFormat="1" ht="21" customHeight="1">
      <c r="A45" s="45">
        <v>41</v>
      </c>
      <c r="B45" s="45" t="s">
        <v>99</v>
      </c>
      <c r="C45" s="45">
        <v>1</v>
      </c>
      <c r="D45" s="45"/>
      <c r="E45" s="45">
        <v>4505</v>
      </c>
      <c r="F45" s="45" t="s">
        <v>137</v>
      </c>
      <c r="G45" s="45" t="s">
        <v>138</v>
      </c>
      <c r="H45" s="45">
        <v>6.97</v>
      </c>
      <c r="I45" s="64">
        <v>205.05</v>
      </c>
      <c r="J45" s="64">
        <v>205.05</v>
      </c>
      <c r="K45" s="70"/>
      <c r="L45" s="65" t="s">
        <v>347</v>
      </c>
      <c r="M45" s="98" t="s">
        <v>55</v>
      </c>
      <c r="N45" s="71"/>
    </row>
    <row r="46" spans="1:14" s="19" customFormat="1" ht="21" customHeight="1">
      <c r="A46" s="45">
        <v>42</v>
      </c>
      <c r="B46" s="45" t="s">
        <v>100</v>
      </c>
      <c r="C46" s="45">
        <v>1</v>
      </c>
      <c r="D46" s="45"/>
      <c r="E46" s="45">
        <v>5036</v>
      </c>
      <c r="F46" s="45" t="s">
        <v>137</v>
      </c>
      <c r="G46" s="45" t="s">
        <v>138</v>
      </c>
      <c r="H46" s="45">
        <v>7.76</v>
      </c>
      <c r="I46" s="64">
        <v>229.52</v>
      </c>
      <c r="J46" s="64">
        <v>229.52</v>
      </c>
      <c r="K46" s="70"/>
      <c r="L46" s="65" t="s">
        <v>347</v>
      </c>
      <c r="M46" s="98" t="s">
        <v>55</v>
      </c>
      <c r="N46" s="71"/>
    </row>
    <row r="47" spans="1:14" s="19" customFormat="1" ht="21" customHeight="1">
      <c r="A47" s="45">
        <v>43</v>
      </c>
      <c r="B47" s="45" t="s">
        <v>101</v>
      </c>
      <c r="C47" s="45">
        <v>1</v>
      </c>
      <c r="D47" s="45"/>
      <c r="E47" s="45">
        <v>2014</v>
      </c>
      <c r="F47" s="45" t="s">
        <v>141</v>
      </c>
      <c r="G47" s="45" t="s">
        <v>138</v>
      </c>
      <c r="H47" s="45">
        <v>2.0699999999999998</v>
      </c>
      <c r="I47" s="64">
        <v>70.680000000000007</v>
      </c>
      <c r="J47" s="64">
        <v>70.680000000000007</v>
      </c>
      <c r="K47" s="70"/>
      <c r="L47" s="65" t="s">
        <v>347</v>
      </c>
      <c r="M47" s="98" t="s">
        <v>56</v>
      </c>
      <c r="N47" s="71"/>
    </row>
    <row r="48" spans="1:14" s="19" customFormat="1" ht="21" customHeight="1">
      <c r="A48" s="45">
        <v>44</v>
      </c>
      <c r="B48" s="45" t="s">
        <v>102</v>
      </c>
      <c r="C48" s="45">
        <v>1</v>
      </c>
      <c r="D48" s="45"/>
      <c r="E48" s="45">
        <v>2014</v>
      </c>
      <c r="F48" s="45" t="s">
        <v>141</v>
      </c>
      <c r="G48" s="45" t="s">
        <v>138</v>
      </c>
      <c r="H48" s="45">
        <v>2.0699999999999998</v>
      </c>
      <c r="I48" s="64">
        <v>70.680000000000007</v>
      </c>
      <c r="J48" s="64">
        <v>70.680000000000007</v>
      </c>
      <c r="K48" s="70"/>
      <c r="L48" s="65" t="s">
        <v>347</v>
      </c>
      <c r="M48" s="98" t="s">
        <v>51</v>
      </c>
      <c r="N48" s="71"/>
    </row>
    <row r="49" spans="1:14" s="19" customFormat="1" ht="21" customHeight="1">
      <c r="A49" s="45">
        <v>45</v>
      </c>
      <c r="B49" s="45" t="s">
        <v>103</v>
      </c>
      <c r="C49" s="45">
        <v>1</v>
      </c>
      <c r="D49" s="45"/>
      <c r="E49" s="45">
        <v>4505</v>
      </c>
      <c r="F49" s="45" t="s">
        <v>137</v>
      </c>
      <c r="G49" s="45" t="s">
        <v>138</v>
      </c>
      <c r="H49" s="45">
        <v>6.97</v>
      </c>
      <c r="I49" s="64">
        <v>205.05</v>
      </c>
      <c r="J49" s="64">
        <v>205.05</v>
      </c>
      <c r="K49" s="70"/>
      <c r="L49" s="65" t="s">
        <v>347</v>
      </c>
      <c r="M49" s="98" t="s">
        <v>55</v>
      </c>
      <c r="N49" s="71"/>
    </row>
    <row r="50" spans="1:14" s="19" customFormat="1" ht="21" customHeight="1">
      <c r="A50" s="45">
        <v>46</v>
      </c>
      <c r="B50" s="45" t="s">
        <v>104</v>
      </c>
      <c r="C50" s="45">
        <v>1</v>
      </c>
      <c r="D50" s="45"/>
      <c r="E50" s="45">
        <v>2014</v>
      </c>
      <c r="F50" s="45" t="s">
        <v>141</v>
      </c>
      <c r="G50" s="45" t="s">
        <v>138</v>
      </c>
      <c r="H50" s="45">
        <v>2.0699999999999998</v>
      </c>
      <c r="I50" s="64">
        <v>70.680000000000007</v>
      </c>
      <c r="J50" s="64">
        <v>70.680000000000007</v>
      </c>
      <c r="K50" s="70"/>
      <c r="L50" s="65" t="s">
        <v>347</v>
      </c>
      <c r="M50" s="98" t="s">
        <v>51</v>
      </c>
      <c r="N50" s="71"/>
    </row>
    <row r="51" spans="1:14" ht="21" customHeight="1">
      <c r="A51" s="45">
        <v>47</v>
      </c>
      <c r="B51" s="45" t="s">
        <v>105</v>
      </c>
      <c r="C51" s="45">
        <v>1</v>
      </c>
      <c r="D51" s="64"/>
      <c r="E51" s="113">
        <v>2014</v>
      </c>
      <c r="F51" s="45" t="s">
        <v>141</v>
      </c>
      <c r="G51" s="64" t="s">
        <v>138</v>
      </c>
      <c r="H51" s="64">
        <v>2.0699999999999998</v>
      </c>
      <c r="I51" s="64">
        <v>70.680000000000007</v>
      </c>
      <c r="J51" s="65">
        <v>70.680000000000007</v>
      </c>
      <c r="K51" s="65"/>
      <c r="L51" s="66" t="s">
        <v>347</v>
      </c>
      <c r="M51" s="98" t="s">
        <v>51</v>
      </c>
      <c r="N51" s="18"/>
    </row>
    <row r="52" spans="1:14" ht="21" customHeight="1">
      <c r="A52" s="45">
        <v>48</v>
      </c>
      <c r="B52" s="45" t="s">
        <v>106</v>
      </c>
      <c r="C52" s="45">
        <v>1</v>
      </c>
      <c r="D52" s="64"/>
      <c r="E52" s="113">
        <v>2014</v>
      </c>
      <c r="F52" s="45" t="s">
        <v>141</v>
      </c>
      <c r="G52" s="64" t="s">
        <v>138</v>
      </c>
      <c r="H52" s="64">
        <v>2.09</v>
      </c>
      <c r="I52" s="64">
        <v>71.25</v>
      </c>
      <c r="J52" s="65">
        <v>71.25</v>
      </c>
      <c r="K52" s="65"/>
      <c r="L52" s="66" t="s">
        <v>347</v>
      </c>
      <c r="M52" s="98" t="s">
        <v>51</v>
      </c>
      <c r="N52" s="18"/>
    </row>
    <row r="53" spans="1:14" ht="21" customHeight="1">
      <c r="A53" s="45">
        <v>49</v>
      </c>
      <c r="B53" s="45" t="s">
        <v>107</v>
      </c>
      <c r="C53" s="45">
        <v>3</v>
      </c>
      <c r="D53" s="64"/>
      <c r="E53" s="113">
        <v>2014</v>
      </c>
      <c r="F53" s="45" t="s">
        <v>141</v>
      </c>
      <c r="G53" s="64" t="s">
        <v>138</v>
      </c>
      <c r="H53" s="64">
        <v>6.27</v>
      </c>
      <c r="I53" s="64">
        <v>71.13</v>
      </c>
      <c r="J53" s="65">
        <v>213.4</v>
      </c>
      <c r="K53" s="65"/>
      <c r="L53" s="66" t="s">
        <v>347</v>
      </c>
      <c r="M53" s="98" t="s">
        <v>55</v>
      </c>
      <c r="N53" s="18"/>
    </row>
    <row r="54" spans="1:14" ht="21" customHeight="1">
      <c r="A54" s="45">
        <v>50</v>
      </c>
      <c r="B54" s="45" t="s">
        <v>108</v>
      </c>
      <c r="C54" s="45">
        <v>4</v>
      </c>
      <c r="D54" s="64"/>
      <c r="E54" s="113">
        <v>2014</v>
      </c>
      <c r="F54" s="45" t="s">
        <v>141</v>
      </c>
      <c r="G54" s="64" t="s">
        <v>138</v>
      </c>
      <c r="H54" s="64">
        <v>8.35</v>
      </c>
      <c r="I54" s="64">
        <v>71.13</v>
      </c>
      <c r="J54" s="65">
        <v>284.52999999999997</v>
      </c>
      <c r="K54" s="65"/>
      <c r="L54" s="66" t="s">
        <v>347</v>
      </c>
      <c r="M54" s="98" t="s">
        <v>54</v>
      </c>
      <c r="N54" s="18"/>
    </row>
    <row r="55" spans="1:14" ht="21" customHeight="1">
      <c r="A55" s="45">
        <v>51</v>
      </c>
      <c r="B55" s="45" t="s">
        <v>109</v>
      </c>
      <c r="C55" s="45">
        <v>1</v>
      </c>
      <c r="D55" s="64"/>
      <c r="E55" s="113">
        <v>5036</v>
      </c>
      <c r="F55" s="45" t="s">
        <v>137</v>
      </c>
      <c r="G55" s="64" t="s">
        <v>138</v>
      </c>
      <c r="H55" s="64">
        <v>7.76</v>
      </c>
      <c r="I55" s="64">
        <v>229.52</v>
      </c>
      <c r="J55" s="65">
        <v>229.52</v>
      </c>
      <c r="K55" s="65"/>
      <c r="L55" s="66" t="s">
        <v>347</v>
      </c>
      <c r="M55" s="98" t="s">
        <v>56</v>
      </c>
      <c r="N55" s="18"/>
    </row>
    <row r="56" spans="1:14" ht="21" customHeight="1">
      <c r="A56" s="45">
        <v>52</v>
      </c>
      <c r="B56" s="45" t="s">
        <v>110</v>
      </c>
      <c r="C56" s="45">
        <v>3</v>
      </c>
      <c r="D56" s="64"/>
      <c r="E56" s="113">
        <v>5036</v>
      </c>
      <c r="F56" s="45" t="s">
        <v>137</v>
      </c>
      <c r="G56" s="64" t="s">
        <v>138</v>
      </c>
      <c r="H56" s="64">
        <v>23.45</v>
      </c>
      <c r="I56" s="64">
        <v>230.88</v>
      </c>
      <c r="J56" s="65">
        <v>692.65</v>
      </c>
      <c r="K56" s="65"/>
      <c r="L56" s="130" t="s">
        <v>347</v>
      </c>
      <c r="M56" s="98" t="s">
        <v>54</v>
      </c>
      <c r="N56" s="18"/>
    </row>
    <row r="57" spans="1:14" ht="21" customHeight="1">
      <c r="A57" s="45">
        <v>57</v>
      </c>
      <c r="B57" s="45" t="s">
        <v>115</v>
      </c>
      <c r="C57" s="45">
        <v>5</v>
      </c>
      <c r="D57" s="64"/>
      <c r="E57" s="113">
        <v>2414</v>
      </c>
      <c r="F57" s="45" t="s">
        <v>145</v>
      </c>
      <c r="G57" s="64" t="s">
        <v>146</v>
      </c>
      <c r="H57" s="64">
        <v>3.23</v>
      </c>
      <c r="I57" s="64">
        <v>13.51</v>
      </c>
      <c r="J57" s="65">
        <v>67.55</v>
      </c>
      <c r="K57" s="65"/>
      <c r="L57" s="66" t="s">
        <v>347</v>
      </c>
      <c r="M57" s="98" t="s">
        <v>56</v>
      </c>
      <c r="N57" s="18"/>
    </row>
    <row r="58" spans="1:14" ht="21" customHeight="1">
      <c r="A58" s="45">
        <v>58</v>
      </c>
      <c r="B58" s="45" t="s">
        <v>116</v>
      </c>
      <c r="C58" s="45">
        <v>5</v>
      </c>
      <c r="D58" s="64"/>
      <c r="E58" s="113">
        <v>2462</v>
      </c>
      <c r="F58" s="45" t="s">
        <v>145</v>
      </c>
      <c r="G58" s="64" t="s">
        <v>146</v>
      </c>
      <c r="H58" s="64">
        <v>3.29</v>
      </c>
      <c r="I58" s="64">
        <v>13.68</v>
      </c>
      <c r="J58" s="65">
        <v>68.400000000000006</v>
      </c>
      <c r="K58" s="65"/>
      <c r="L58" s="66" t="s">
        <v>347</v>
      </c>
      <c r="M58" s="98" t="s">
        <v>55</v>
      </c>
      <c r="N58" s="18"/>
    </row>
  </sheetData>
  <autoFilter ref="A16:N58" xr:uid="{00000000-0009-0000-0000-000007000000}"/>
  <mergeCells count="4">
    <mergeCell ref="H1:J1"/>
    <mergeCell ref="K1:M1"/>
    <mergeCell ref="H8:J8"/>
    <mergeCell ref="K8:M8"/>
  </mergeCells>
  <conditionalFormatting sqref="B34">
    <cfRule type="duplicateValues" dxfId="6" priority="11"/>
  </conditionalFormatting>
  <conditionalFormatting sqref="B35:B36 B17:B33">
    <cfRule type="duplicateValues" dxfId="5" priority="19"/>
  </conditionalFormatting>
  <conditionalFormatting sqref="B17:B49">
    <cfRule type="duplicateValues" dxfId="4" priority="4"/>
  </conditionalFormatting>
  <conditionalFormatting sqref="B37:B49">
    <cfRule type="duplicateValues" dxfId="3" priority="26"/>
  </conditionalFormatting>
  <conditionalFormatting sqref="B50">
    <cfRule type="duplicateValues" dxfId="2" priority="1"/>
  </conditionalFormatting>
  <conditionalFormatting sqref="B50">
    <cfRule type="duplicateValues" dxfId="1" priority="2"/>
  </conditionalFormatting>
  <conditionalFormatting sqref="B51:B58">
    <cfRule type="duplicateValues" dxfId="0" priority="2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Prolog</vt:lpstr>
      <vt:lpstr>BOM</vt:lpstr>
      <vt:lpstr>CHIA DETAIL</vt:lpstr>
      <vt:lpstr>2022.12.15_394_C19_ASSEMBLY_PAR</vt:lpstr>
      <vt:lpstr>Chia details</vt:lpstr>
      <vt:lpstr>2022.11.04_394_C19_ASS</vt:lpstr>
      <vt:lpstr>Profile</vt:lpstr>
      <vt:lpstr>Chia thầu</vt:lpstr>
      <vt:lpstr>BOM!Print_Area</vt:lpstr>
      <vt:lpstr>'CHIA DETAIL'!Print_Area</vt:lpstr>
      <vt:lpstr>'Chia details'!Print_Area</vt:lpstr>
      <vt:lpstr>'CHIA DETAIL'!Print_Titles</vt:lpstr>
      <vt:lpstr>'Chia details'!Print_Titles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Yen</dc:creator>
  <cp:lastModifiedBy>Điền Nguyễn</cp:lastModifiedBy>
  <cp:lastPrinted>2022-12-16T04:02:25Z</cp:lastPrinted>
  <dcterms:created xsi:type="dcterms:W3CDTF">2018-05-15T03:35:55Z</dcterms:created>
  <dcterms:modified xsi:type="dcterms:W3CDTF">2023-01-12T14:11:55Z</dcterms:modified>
</cp:coreProperties>
</file>