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I3" i="1"/>
  <c r="AQ3" i="1" s="1"/>
  <c r="AI4" i="1"/>
  <c r="AQ4" i="1" s="1"/>
  <c r="AI5" i="1"/>
  <c r="AQ5" i="1" s="1"/>
  <c r="AI6" i="1"/>
  <c r="AQ6" i="1" s="1"/>
  <c r="AI7" i="1"/>
  <c r="AQ7" i="1" s="1"/>
  <c r="AI8" i="1"/>
  <c r="AQ8" i="1" s="1"/>
  <c r="AI9" i="1"/>
  <c r="AQ9" i="1" s="1"/>
  <c r="AI10" i="1"/>
  <c r="AQ10" i="1" s="1"/>
  <c r="AI11" i="1"/>
  <c r="AQ11" i="1" s="1"/>
  <c r="AI12" i="1"/>
  <c r="AQ12" i="1" s="1"/>
  <c r="AI13" i="1"/>
  <c r="AQ13" i="1" s="1"/>
  <c r="AI14" i="1"/>
  <c r="AQ14" i="1" s="1"/>
  <c r="AI15" i="1"/>
  <c r="AQ15" i="1" s="1"/>
  <c r="AI16" i="1"/>
  <c r="AQ16" i="1" s="1"/>
  <c r="AI17" i="1"/>
  <c r="AQ17" i="1" s="1"/>
  <c r="AI18" i="1"/>
  <c r="AQ18" i="1" s="1"/>
  <c r="AI19" i="1"/>
  <c r="AQ19" i="1" s="1"/>
  <c r="AI20" i="1"/>
  <c r="AQ20" i="1" s="1"/>
  <c r="AI21" i="1"/>
  <c r="AQ21" i="1" s="1"/>
  <c r="AI22" i="1"/>
  <c r="AQ22" i="1" s="1"/>
  <c r="AI23" i="1"/>
  <c r="AQ23" i="1" s="1"/>
  <c r="AI24" i="1"/>
  <c r="AQ24" i="1" s="1"/>
  <c r="AI25" i="1"/>
  <c r="AQ25" i="1" s="1"/>
  <c r="AI26" i="1"/>
  <c r="AQ26" i="1" s="1"/>
  <c r="AI27" i="1"/>
  <c r="AQ27" i="1" s="1"/>
  <c r="AI28" i="1"/>
  <c r="AQ28" i="1" s="1"/>
  <c r="AI29" i="1"/>
  <c r="AQ29" i="1" s="1"/>
  <c r="AI30" i="1"/>
  <c r="AQ30" i="1" s="1"/>
  <c r="AI31" i="1"/>
  <c r="AQ31" i="1" s="1"/>
  <c r="AI32" i="1"/>
  <c r="AQ32" i="1" s="1"/>
  <c r="AI33" i="1"/>
  <c r="AQ33" i="1" s="1"/>
  <c r="AI34" i="1"/>
  <c r="AQ34" i="1" s="1"/>
  <c r="AI35" i="1"/>
  <c r="AQ35" i="1" s="1"/>
  <c r="AI36" i="1"/>
  <c r="AQ36" i="1" s="1"/>
  <c r="AI37" i="1"/>
  <c r="AQ37" i="1" s="1"/>
  <c r="AI2" i="1"/>
  <c r="AQ2" i="1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N5" i="1" s="1"/>
  <c r="AO5" i="1" s="1"/>
  <c r="AA6" i="1"/>
  <c r="AN6" i="1" s="1"/>
  <c r="AO6" i="1" s="1"/>
  <c r="AA7" i="1"/>
  <c r="AA8" i="1"/>
  <c r="AA9" i="1"/>
  <c r="AA10" i="1"/>
  <c r="AN10" i="1" s="1"/>
  <c r="AO10" i="1" s="1"/>
  <c r="AA11" i="1"/>
  <c r="AN11" i="1" s="1"/>
  <c r="AO11" i="1" s="1"/>
  <c r="AA12" i="1"/>
  <c r="AA13" i="1"/>
  <c r="AN13" i="1" s="1"/>
  <c r="AO13" i="1" s="1"/>
  <c r="AA14" i="1"/>
  <c r="AN14" i="1" s="1"/>
  <c r="AO14" i="1" s="1"/>
  <c r="AA15" i="1"/>
  <c r="AA16" i="1"/>
  <c r="AA17" i="1"/>
  <c r="AN17" i="1" s="1"/>
  <c r="AO17" i="1" s="1"/>
  <c r="AA18" i="1"/>
  <c r="AN18" i="1" s="1"/>
  <c r="AO18" i="1" s="1"/>
  <c r="AA19" i="1"/>
  <c r="AA20" i="1"/>
  <c r="AA21" i="1"/>
  <c r="AN21" i="1" s="1"/>
  <c r="AO21" i="1" s="1"/>
  <c r="AA22" i="1"/>
  <c r="AN22" i="1" s="1"/>
  <c r="AO22" i="1" s="1"/>
  <c r="AA23" i="1"/>
  <c r="AA24" i="1"/>
  <c r="AA25" i="1"/>
  <c r="AA26" i="1"/>
  <c r="AA27" i="1"/>
  <c r="AN27" i="1" s="1"/>
  <c r="AO27" i="1" s="1"/>
  <c r="AA28" i="1"/>
  <c r="AA29" i="1"/>
  <c r="AN29" i="1" s="1"/>
  <c r="AO29" i="1" s="1"/>
  <c r="AA30" i="1"/>
  <c r="AN30" i="1" s="1"/>
  <c r="AO30" i="1" s="1"/>
  <c r="AA31" i="1"/>
  <c r="AN31" i="1" s="1"/>
  <c r="AO31" i="1" s="1"/>
  <c r="AA32" i="1"/>
  <c r="AA33" i="1"/>
  <c r="AN33" i="1" s="1"/>
  <c r="AO33" i="1" s="1"/>
  <c r="AA34" i="1"/>
  <c r="AN34" i="1" s="1"/>
  <c r="AO34" i="1" s="1"/>
  <c r="AA35" i="1"/>
  <c r="AN35" i="1" s="1"/>
  <c r="AO35" i="1" s="1"/>
  <c r="AA36" i="1"/>
  <c r="AA37" i="1"/>
  <c r="AN37" i="1" s="1"/>
  <c r="AO37" i="1" s="1"/>
  <c r="AA2" i="1"/>
  <c r="AN2" i="1" s="1"/>
  <c r="AO2" i="1" s="1"/>
  <c r="AN28" i="1" l="1"/>
  <c r="AO28" i="1" s="1"/>
  <c r="AN16" i="1"/>
  <c r="AO16" i="1" s="1"/>
  <c r="AN32" i="1"/>
  <c r="AO32" i="1" s="1"/>
  <c r="AN4" i="1"/>
  <c r="AO4" i="1" s="1"/>
  <c r="AN19" i="1"/>
  <c r="AO19" i="1" s="1"/>
  <c r="AN3" i="1"/>
  <c r="AO3" i="1" s="1"/>
  <c r="AN20" i="1"/>
  <c r="AO20" i="1" s="1"/>
  <c r="AN36" i="1"/>
  <c r="AO36" i="1" s="1"/>
  <c r="AN8" i="1"/>
  <c r="AO8" i="1" s="1"/>
  <c r="AN25" i="1"/>
  <c r="AO25" i="1" s="1"/>
  <c r="AN9" i="1"/>
  <c r="AO9" i="1" s="1"/>
  <c r="AN26" i="1"/>
  <c r="AO26" i="1" s="1"/>
  <c r="AN23" i="1"/>
  <c r="AO23" i="1" s="1"/>
  <c r="AN7" i="1"/>
  <c r="AO7" i="1" s="1"/>
  <c r="AN24" i="1"/>
  <c r="AO24" i="1" s="1"/>
  <c r="AN12" i="1"/>
  <c r="AO12" i="1" s="1"/>
  <c r="AN15" i="1"/>
  <c r="AO15" i="1" s="1"/>
  <c r="Z2" i="1"/>
  <c r="AM2" i="1" s="1"/>
  <c r="Z3" i="1"/>
  <c r="AL3" i="1" s="1"/>
  <c r="Z4" i="1"/>
  <c r="AL4" i="1" s="1"/>
  <c r="Z5" i="1"/>
  <c r="AL5" i="1" s="1"/>
  <c r="Z6" i="1"/>
  <c r="AM6" i="1" s="1"/>
  <c r="Z7" i="1"/>
  <c r="AM7" i="1" s="1"/>
  <c r="Z8" i="1"/>
  <c r="AL8" i="1" s="1"/>
  <c r="Z9" i="1"/>
  <c r="AL9" i="1" s="1"/>
  <c r="Z10" i="1"/>
  <c r="AL10" i="1" s="1"/>
  <c r="Z11" i="1"/>
  <c r="AL11" i="1" s="1"/>
  <c r="Z12" i="1"/>
  <c r="AM12" i="1" s="1"/>
  <c r="Z13" i="1"/>
  <c r="AM13" i="1" s="1"/>
  <c r="Z14" i="1"/>
  <c r="AL14" i="1" s="1"/>
  <c r="Z15" i="1"/>
  <c r="AM15" i="1" s="1"/>
  <c r="Z16" i="1"/>
  <c r="AM16" i="1" s="1"/>
  <c r="Z17" i="1"/>
  <c r="Z18" i="1"/>
  <c r="AL18" i="1" s="1"/>
  <c r="Z19" i="1"/>
  <c r="AL19" i="1" s="1"/>
  <c r="Z20" i="1"/>
  <c r="AM20" i="1" s="1"/>
  <c r="Z21" i="1"/>
  <c r="AL21" i="1" s="1"/>
  <c r="Z22" i="1"/>
  <c r="AM22" i="1" s="1"/>
  <c r="Z23" i="1"/>
  <c r="AM23" i="1" s="1"/>
  <c r="Z24" i="1"/>
  <c r="AL24" i="1" s="1"/>
  <c r="Z25" i="1"/>
  <c r="AL25" i="1" s="1"/>
  <c r="Z26" i="1"/>
  <c r="AM26" i="1" s="1"/>
  <c r="Z27" i="1"/>
  <c r="AL27" i="1" s="1"/>
  <c r="Z28" i="1"/>
  <c r="AM28" i="1" s="1"/>
  <c r="Z29" i="1"/>
  <c r="AM29" i="1" s="1"/>
  <c r="Z30" i="1"/>
  <c r="AM30" i="1" s="1"/>
  <c r="Z31" i="1"/>
  <c r="AL31" i="1" s="1"/>
  <c r="Z32" i="1"/>
  <c r="AL32" i="1" s="1"/>
  <c r="Z33" i="1"/>
  <c r="AM33" i="1" s="1"/>
  <c r="Z34" i="1"/>
  <c r="AM34" i="1" s="1"/>
  <c r="Z35" i="1"/>
  <c r="AL35" i="1" s="1"/>
  <c r="Z36" i="1"/>
  <c r="AM36" i="1" s="1"/>
  <c r="Z37" i="1"/>
  <c r="AL37" i="1" s="1"/>
  <c r="AH3" i="1"/>
  <c r="AP3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M4" i="1" l="1"/>
  <c r="AM3" i="1"/>
  <c r="AP2" i="1"/>
  <c r="AJ2" i="1"/>
  <c r="AL36" i="1"/>
  <c r="AM19" i="1"/>
  <c r="AM27" i="1"/>
  <c r="AM32" i="1"/>
  <c r="AL6" i="1"/>
  <c r="AL28" i="1"/>
  <c r="AL33" i="1"/>
  <c r="AM14" i="1"/>
  <c r="AL34" i="1"/>
  <c r="AM24" i="1"/>
  <c r="AM11" i="1"/>
  <c r="AM8" i="1"/>
  <c r="AL16" i="1"/>
  <c r="AL12" i="1"/>
  <c r="AL23" i="1"/>
  <c r="AM37" i="1"/>
  <c r="AM31" i="1"/>
  <c r="AL22" i="1"/>
  <c r="AM9" i="1"/>
  <c r="AM18" i="1"/>
  <c r="AL2" i="1"/>
  <c r="AL15" i="1"/>
  <c r="AM5" i="1"/>
  <c r="AL13" i="1"/>
  <c r="AL7" i="1"/>
  <c r="AL20" i="1"/>
  <c r="AM21" i="1"/>
  <c r="AL17" i="1"/>
  <c r="AM17" i="1"/>
  <c r="AM35" i="1"/>
  <c r="AL30" i="1"/>
  <c r="AL29" i="1"/>
  <c r="AM10" i="1"/>
  <c r="AL26" i="1"/>
  <c r="AM25" i="1"/>
  <c r="AP26" i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S2" i="1" s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<sst xmlns="http://schemas.openxmlformats.org/spreadsheetml/2006/main" count="1993" uniqueCount="261">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</sst>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AE2" activePane="bottomRight" state="frozen"/>
      <selection pane="topRight" activeCell="F1" sqref="F1"/>
      <selection pane="bottomLeft" activeCell="A2" sqref="A2"/>
      <selection pane="bottomRight" activeCell="D2" sqref="D2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>G2</f>
        <v>Y</v>
      </c>
      <c r="AA2" s="12" t="str">
        <f>IF(V2="NA",K2,V2)</f>
        <v>05</v>
      </c>
      <c r="AB2" t="str">
        <f>IF(S2="NA",H2,S2)</f>
        <v>Y</v>
      </c>
      <c r="AC2" t="str">
        <f>IF(T2="NA",I2,T2)</f>
        <v>Y</v>
      </c>
      <c r="AD2" t="str">
        <f>IF(U2="NA",J2,U2)</f>
        <v>value</v>
      </c>
      <c r="AE2">
        <v>65560523</v>
      </c>
      <c r="AF2" t="b">
        <f>ISNUMBER(SEARCH("Cavv and EciFlag",$Y2))</f>
        <v>1</v>
      </c>
      <c r="AG2" t="b">
        <f>ISNUMBER(SEARCH("Merchant should proceed",$Y2))</f>
        <v>0</v>
      </c>
      <c r="AH2" t="b">
        <f>ISNUMBER(SEARCH("Merchant should NOT continue",$Y2))</f>
        <v>0</v>
      </c>
      <c r="AI2" t="b">
        <f>ISNUMBER(SEARCH("Merchants have the option of",$Y2))</f>
        <v>0</v>
      </c>
      <c r="AJ2" t="b">
        <f>IF(COUNTIF(AF2:AI2,"TRUE")&gt;0,FALSE,TRUE)</f>
        <v>0</v>
      </c>
      <c r="AK2">
        <f>COUNTIF(AF2:AJ2,TRUE)</f>
        <v>1</v>
      </c>
      <c r="AL2" t="str">
        <f>IF(AND(OR(AF2=TRUE,AG2=TRUE),OR(AA2="05",AA2="02"),Z2="Y",AC2="Y",OR(AB2="Y",AB2="C",AB2="A")),"THREEDS","")</f>
        <v>THREEDS</v>
      </c>
      <c r="AM2" t="str">
        <f>IF(AND(OR(AF2=TRUE,AG2=TRUE),OR(AA2="06",AA2="01"),Z2="Y",AC2="Y",OR(AB2="Y",AB2="C",AB2="A")),"THREEDS_ATTEMPT","")</f>
        <v/>
      </c>
      <c r="AN2" t="str">
        <f>IF(AND(OR(AF2=TRUE,AG2=TRUE),OR(AA2="07",AA2="00",AD2="blank")),"CVV2","")</f>
        <v/>
      </c>
      <c r="AO2" t="str">
        <f>IF(AND(OR(AF2=TRUE,AG2=TRUE),AN2="",OR(AA2="value")),"value","")</f>
        <v/>
      </c>
      <c r="AP2" t="str">
        <f>IF(AH2=TRUE,"NO_REQUEST","")</f>
        <v/>
      </c>
      <c r="AQ2" t="str">
        <f>IF(AI2=TRUE,"NO_REQUEST","")</f>
        <v/>
      </c>
      <c r="AR2" t="str">
        <f>IF(AJ2=TRUE,"YES_REQUEST","")</f>
        <v/>
      </c>
      <c r="AS2" t="str">
        <f>AL2&amp;AM2&amp;AN2&amp;AP2&amp;AQ2&amp;AR2&amp;AO2</f>
        <v>THREEDS</v>
      </c>
    </row>
    <row r="3" spans="1:45" ht="150" x14ac:dyDescent="0.25">
      <c r="A3" s="14" t="str">
        <f>"case"&amp;ROW()-1</f>
        <v>case2</v>
      </c>
      <c r="B3" s="2">
        <v>1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>G3</f>
        <v>Y</v>
      </c>
      <c r="AA3" s="12" t="str">
        <f>IF(V3="NA",K3,V3)</f>
        <v>07</v>
      </c>
      <c r="AB3" t="str">
        <f>IF(S3="NA",H3,S3)</f>
        <v>N</v>
      </c>
      <c r="AC3" t="str">
        <f>IF(T3="NA",I3,T3)</f>
        <v>Y</v>
      </c>
      <c r="AD3" t="str">
        <f>IF(U3="NA",J3,U3)</f>
        <v>blank</v>
      </c>
      <c r="AE3">
        <v>65560524</v>
      </c>
      <c r="AF3" t="b">
        <f>ISNUMBER(SEARCH("Cavv and EciFlag",$Y3))</f>
        <v>0</v>
      </c>
      <c r="AG3" t="b">
        <f>ISNUMBER(SEARCH("Merchant should proceed",$Y3))</f>
        <v>0</v>
      </c>
      <c r="AH3" t="b">
        <f>ISNUMBER(SEARCH("Merchant should NOT continue",$Y3))</f>
        <v>1</v>
      </c>
      <c r="AI3" t="b">
        <f>ISNUMBER(SEARCH("Merchants have the option of",$Y3))</f>
        <v>0</v>
      </c>
      <c r="AJ3" t="b">
        <f>IF(COUNTIF(AF3:AI3,"TRUE")&gt;0,FALSE,TRUE)</f>
        <v>0</v>
      </c>
      <c r="AK3">
        <f>COUNTIF(AF3:AJ3,TRUE)</f>
        <v>1</v>
      </c>
      <c r="AL3" t="str">
        <f>IF(AND(OR(AF3=TRUE,AG3=TRUE),OR(AA3="05",AA3="02"),Z3="Y",AC3="Y",OR(AB3="Y",AB3="C",AB3="A")),"THREEDS","")</f>
        <v/>
      </c>
      <c r="AM3" t="str">
        <f>IF(AND(OR(AF3=TRUE,AG3=TRUE),OR(AA3="06",AA3="01"),Z3="Y",AC3="Y",OR(AB3="Y",AB3="C",AB3="A")),"THREEDS_ATTEMPT","")</f>
        <v/>
      </c>
      <c r="AN3" t="str">
        <f>IF(AND(OR(AF3=TRUE,AG3=TRUE),OR(AA3="07",AA3="00",AD3="blank")),"CVV2","")</f>
        <v/>
      </c>
      <c r="AO3" t="str">
        <f>IF(AND(OR(AF3=TRUE,AG3=TRUE),AN3="",OR(AA3="value")),"value","")</f>
        <v/>
      </c>
      <c r="AP3" t="str">
        <f>IF(AH3=TRUE,"NO_REQUEST","")</f>
        <v>NO_REQUEST</v>
      </c>
      <c r="AQ3" t="str">
        <f>IF(AI3=TRUE,"NO_REQUEST","")</f>
        <v/>
      </c>
      <c r="AR3" t="str">
        <f>IF(AJ3=TRUE,"YES_REQUEST","")</f>
        <v/>
      </c>
      <c r="AS3" t="str">
        <f>AL3&amp;AM3&amp;AN3&amp;AP3&amp;AQ3&amp;AR3&amp;AO3</f>
        <v>NO_REQUEST</v>
      </c>
    </row>
    <row r="4" spans="1:45" ht="150" x14ac:dyDescent="0.25">
      <c r="A4" s="14" t="str">
        <f>"case"&amp;ROW()-1</f>
        <v>case3</v>
      </c>
      <c r="B4" s="2">
        <v>1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>G4</f>
        <v>Y</v>
      </c>
      <c r="AA4" s="12" t="str">
        <f>IF(V4="NA",K4,V4)</f>
        <v>06</v>
      </c>
      <c r="AB4" t="str">
        <f>IF(S4="NA",H4,S4)</f>
        <v>A</v>
      </c>
      <c r="AC4" t="str">
        <f>IF(T4="NA",I4,T4)</f>
        <v>Y</v>
      </c>
      <c r="AD4" t="str">
        <f>IF(U4="NA",J4,U4)</f>
        <v>value</v>
      </c>
      <c r="AE4">
        <v>65560426</v>
      </c>
      <c r="AF4" t="b">
        <f>ISNUMBER(SEARCH("Cavv and EciFlag",$Y4))</f>
        <v>1</v>
      </c>
      <c r="AG4" t="b">
        <f>ISNUMBER(SEARCH("Merchant should proceed",$Y4))</f>
        <v>0</v>
      </c>
      <c r="AH4" t="b">
        <f>ISNUMBER(SEARCH("Merchant should NOT continue",$Y4))</f>
        <v>0</v>
      </c>
      <c r="AI4" t="b">
        <f>ISNUMBER(SEARCH("Merchants have the option of",$Y4))</f>
        <v>0</v>
      </c>
      <c r="AJ4" t="b">
        <f>IF(COUNTIF(AF4:AI4,"TRUE")&gt;0,FALSE,TRUE)</f>
        <v>0</v>
      </c>
      <c r="AK4">
        <f>COUNTIF(AF4:AJ4,TRUE)</f>
        <v>1</v>
      </c>
      <c r="AL4" t="str">
        <f>IF(AND(OR(AF4=TRUE,AG4=TRUE),OR(AA4="05",AA4="02"),Z4="Y",AC4="Y",OR(AB4="Y",AB4="C",AB4="A")),"THREEDS","")</f>
        <v/>
      </c>
      <c r="AM4" t="str">
        <f>IF(AND(OR(AF4=TRUE,AG4=TRUE),OR(AA4="06",AA4="01"),Z4="Y",AC4="Y",OR(AB4="Y",AB4="C",AB4="A")),"THREEDS_ATTEMPT","")</f>
        <v>THREEDS_ATTEMPT</v>
      </c>
      <c r="AN4" t="str">
        <f>IF(AND(OR(AF4=TRUE,AG4=TRUE),OR(AA4="07",AA4="00",AD4="blank")),"CVV2","")</f>
        <v/>
      </c>
      <c r="AO4" t="str">
        <f>IF(AND(OR(AF4=TRUE,AG4=TRUE),AN4="",OR(AA4="value")),"value","")</f>
        <v/>
      </c>
      <c r="AP4" t="str">
        <f>IF(AH4=TRUE,"NO_REQUEST","")</f>
        <v/>
      </c>
      <c r="AQ4" t="str">
        <f>IF(AI4=TRUE,"NO_REQUEST","")</f>
        <v/>
      </c>
      <c r="AR4" t="str">
        <f>IF(AJ4=TRUE,"YES_REQUEST","")</f>
        <v/>
      </c>
      <c r="AS4" t="str">
        <f>AL4&amp;AM4&amp;AN4&amp;AP4&amp;AQ4&amp;AR4&amp;AO4</f>
        <v>THREEDS_ATTEMPT</v>
      </c>
    </row>
    <row r="5" spans="1:45" ht="150" x14ac:dyDescent="0.25">
      <c r="A5" s="14" t="str">
        <f>"case"&amp;ROW()-1</f>
        <v>case4</v>
      </c>
      <c r="B5" s="2">
        <v>1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>G5</f>
        <v>Y</v>
      </c>
      <c r="AA5" s="12" t="str">
        <f>IF(V5="NA",K5,V5)</f>
        <v>07</v>
      </c>
      <c r="AB5" t="str">
        <f>IF(S5="NA",H5,S5)</f>
        <v>U</v>
      </c>
      <c r="AC5" t="str">
        <f>IF(T5="NA",I5,T5)</f>
        <v>Y</v>
      </c>
      <c r="AD5" t="str">
        <f>IF(U5="NA",J5,U5)</f>
        <v>blank</v>
      </c>
      <c r="AE5">
        <v>65560427</v>
      </c>
      <c r="AF5" t="b">
        <f>ISNUMBER(SEARCH("Cavv and EciFlag",$Y5))</f>
        <v>0</v>
      </c>
      <c r="AG5" t="b">
        <f>ISNUMBER(SEARCH("Merchant should proceed",$Y5))</f>
        <v>1</v>
      </c>
      <c r="AH5" t="b">
        <f>ISNUMBER(SEARCH("Merchant should NOT continue",$Y5))</f>
        <v>0</v>
      </c>
      <c r="AI5" t="b">
        <f>ISNUMBER(SEARCH("Merchants have the option of",$Y5))</f>
        <v>0</v>
      </c>
      <c r="AJ5" t="b">
        <f>IF(COUNTIF(AF5:AI5,"TRUE")&gt;0,FALSE,TRUE)</f>
        <v>0</v>
      </c>
      <c r="AK5">
        <f>COUNTIF(AF5:AJ5,TRUE)</f>
        <v>1</v>
      </c>
      <c r="AL5" t="str">
        <f>IF(AND(OR(AF5=TRUE,AG5=TRUE),OR(AA5="05",AA5="02"),Z5="Y",AC5="Y",OR(AB5="Y",AB5="C",AB5="A")),"THREEDS","")</f>
        <v/>
      </c>
      <c r="AM5" t="str">
        <f>IF(AND(OR(AF5=TRUE,AG5=TRUE),OR(AA5="06",AA5="01"),Z5="Y",AC5="Y",OR(AB5="Y",AB5="C",AB5="A")),"THREEDS_ATTEMPT","")</f>
        <v/>
      </c>
      <c r="AN5" t="str">
        <f>IF(AND(OR(AF5=TRUE,AG5=TRUE),OR(AA5="07",AA5="00",AD5="blank")),"CVV2","")</f>
        <v>CVV2</v>
      </c>
      <c r="AO5" t="str">
        <f>IF(AND(OR(AF5=TRUE,AG5=TRUE),AN5="",OR(AA5="value")),"value","")</f>
        <v/>
      </c>
      <c r="AP5" t="str">
        <f>IF(AH5=TRUE,"NO_REQUEST","")</f>
        <v/>
      </c>
      <c r="AQ5" t="str">
        <f>IF(AI5=TRUE,"NO_REQUEST","")</f>
        <v/>
      </c>
      <c r="AR5" t="str">
        <f>IF(AJ5=TRUE,"YES_REQUEST","")</f>
        <v/>
      </c>
      <c r="AS5" t="str">
        <f>AL5&amp;AM5&amp;AN5&amp;AP5&amp;AQ5&amp;AR5&amp;AO5</f>
        <v>CVV2</v>
      </c>
    </row>
    <row r="6" spans="1:45" ht="150" x14ac:dyDescent="0.25">
      <c r="A6" s="14" t="str">
        <f>"case"&amp;ROW()-1</f>
        <v>case5</v>
      </c>
      <c r="B6" s="2">
        <v>1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>G6</f>
        <v>Y</v>
      </c>
      <c r="AA6" s="12" t="str">
        <f>IF(V6="NA",K6,V6)</f>
        <v>07</v>
      </c>
      <c r="AB6" t="str">
        <f>IF(S6="NA",H6,S6)</f>
        <v>R</v>
      </c>
      <c r="AC6" t="str">
        <f>IF(T6="NA",I6,T6)</f>
        <v>Y</v>
      </c>
      <c r="AD6" t="str">
        <f>IF(U6="NA",J6,U6)</f>
        <v>blank</v>
      </c>
      <c r="AE6">
        <v>65560428</v>
      </c>
      <c r="AF6" t="b">
        <f>ISNUMBER(SEARCH("Cavv and EciFlag",$Y6))</f>
        <v>0</v>
      </c>
      <c r="AG6" t="b">
        <f>ISNUMBER(SEARCH("Merchant should proceed",$Y6))</f>
        <v>0</v>
      </c>
      <c r="AH6" t="b">
        <f>ISNUMBER(SEARCH("Merchant should NOT continue",$Y6))</f>
        <v>1</v>
      </c>
      <c r="AI6" t="b">
        <f>ISNUMBER(SEARCH("Merchants have the option of",$Y6))</f>
        <v>0</v>
      </c>
      <c r="AJ6" t="b">
        <f>IF(COUNTIF(AF6:AI6,"TRUE")&gt;0,FALSE,TRUE)</f>
        <v>0</v>
      </c>
      <c r="AK6">
        <f>COUNTIF(AF6:AJ6,TRUE)</f>
        <v>1</v>
      </c>
      <c r="AL6" t="str">
        <f>IF(AND(OR(AF6=TRUE,AG6=TRUE),OR(AA6="05",AA6="02"),Z6="Y",AC6="Y",OR(AB6="Y",AB6="C",AB6="A")),"THREEDS","")</f>
        <v/>
      </c>
      <c r="AM6" t="str">
        <f>IF(AND(OR(AF6=TRUE,AG6=TRUE),OR(AA6="06",AA6="01"),Z6="Y",AC6="Y",OR(AB6="Y",AB6="C",AB6="A")),"THREEDS_ATTEMPT","")</f>
        <v/>
      </c>
      <c r="AN6" t="str">
        <f>IF(AND(OR(AF6=TRUE,AG6=TRUE),OR(AA6="07",AA6="00",AD6="blank")),"CVV2","")</f>
        <v/>
      </c>
      <c r="AO6" t="str">
        <f>IF(AND(OR(AF6=TRUE,AG6=TRUE),AN6="",OR(AA6="value")),"value","")</f>
        <v/>
      </c>
      <c r="AP6" t="str">
        <f>IF(AH6=TRUE,"NO_REQUEST","")</f>
        <v>NO_REQUEST</v>
      </c>
      <c r="AQ6" t="str">
        <f>IF(AI6=TRUE,"NO_REQUEST","")</f>
        <v/>
      </c>
      <c r="AR6" t="str">
        <f>IF(AJ6=TRUE,"YES_REQUEST","")</f>
        <v/>
      </c>
      <c r="AS6" t="str">
        <f>AL6&amp;AM6&amp;AN6&amp;AP6&amp;AQ6&amp;AR6&amp;AO6</f>
        <v>NO_REQUEST</v>
      </c>
    </row>
    <row r="7" spans="1:45" ht="150" x14ac:dyDescent="0.25">
      <c r="A7" s="14" t="str">
        <f>"case"&amp;ROW()-1</f>
        <v>case6</v>
      </c>
      <c r="B7" s="2">
        <v>1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>G7</f>
        <v>U</v>
      </c>
      <c r="AA7" s="12" t="str">
        <f>IF(V7="NA",K7,V7)</f>
        <v>07</v>
      </c>
      <c r="AB7" t="str">
        <f>IF(S7="NA",H7,S7)</f>
        <v>blank</v>
      </c>
      <c r="AC7" t="str">
        <f>IF(T7="NA",I7,T7)</f>
        <v>blank</v>
      </c>
      <c r="AD7" t="str">
        <f>IF(U7="NA",J7,U7)</f>
        <v>blank</v>
      </c>
      <c r="AE7">
        <v>65560429</v>
      </c>
      <c r="AF7" t="b">
        <f>ISNUMBER(SEARCH("Cavv and EciFlag",$Y7))</f>
        <v>0</v>
      </c>
      <c r="AG7" t="b">
        <f>ISNUMBER(SEARCH("Merchant should proceed",$Y7))</f>
        <v>1</v>
      </c>
      <c r="AH7" t="b">
        <f>ISNUMBER(SEARCH("Merchant should NOT continue",$Y7))</f>
        <v>0</v>
      </c>
      <c r="AI7" t="b">
        <f>ISNUMBER(SEARCH("Merchants have the option of",$Y7))</f>
        <v>0</v>
      </c>
      <c r="AJ7" t="b">
        <f>IF(COUNTIF(AF7:AI7,"TRUE")&gt;0,FALSE,TRUE)</f>
        <v>0</v>
      </c>
      <c r="AK7">
        <f>COUNTIF(AF7:AJ7,TRUE)</f>
        <v>1</v>
      </c>
      <c r="AL7" t="str">
        <f>IF(AND(OR(AF7=TRUE,AG7=TRUE),OR(AA7="05",AA7="02"),Z7="Y",AC7="Y",OR(AB7="Y",AB7="C",AB7="A")),"THREEDS","")</f>
        <v/>
      </c>
      <c r="AM7" t="str">
        <f>IF(AND(OR(AF7=TRUE,AG7=TRUE),OR(AA7="06",AA7="01"),Z7="Y",AC7="Y",OR(AB7="Y",AB7="C",AB7="A")),"THREEDS_ATTEMPT","")</f>
        <v/>
      </c>
      <c r="AN7" t="str">
        <f>IF(AND(OR(AF7=TRUE,AG7=TRUE),OR(AA7="07",AA7="00",AD7="blank")),"CVV2","")</f>
        <v>CVV2</v>
      </c>
      <c r="AO7" t="str">
        <f>IF(AND(OR(AF7=TRUE,AG7=TRUE),AN7="",OR(AA7="value")),"value","")</f>
        <v/>
      </c>
      <c r="AP7" t="str">
        <f>IF(AH7=TRUE,"NO_REQUEST","")</f>
        <v/>
      </c>
      <c r="AQ7" t="str">
        <f>IF(AI7=TRUE,"NO_REQUEST","")</f>
        <v/>
      </c>
      <c r="AR7" t="str">
        <f>IF(AJ7=TRUE,"YES_REQUEST","")</f>
        <v/>
      </c>
      <c r="AS7" t="str">
        <f>AL7&amp;AM7&amp;AN7&amp;AP7&amp;AQ7&amp;AR7&amp;AO7</f>
        <v>CVV2</v>
      </c>
    </row>
    <row r="8" spans="1:45" ht="150" x14ac:dyDescent="0.25">
      <c r="A8" s="14" t="str">
        <f>"case"&amp;ROW()-1</f>
        <v>case7</v>
      </c>
      <c r="B8" s="2">
        <v>1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>G8</f>
        <v>blank</v>
      </c>
      <c r="AA8" s="12" t="str">
        <f>IF(V8="NA",K8,V8)</f>
        <v>07</v>
      </c>
      <c r="AB8" t="str">
        <f>IF(S8="NA",H8,S8)</f>
        <v>blank</v>
      </c>
      <c r="AC8" t="str">
        <f>IF(T8="NA",I8,T8)</f>
        <v>blank</v>
      </c>
      <c r="AD8" t="str">
        <f>IF(U8="NA",J8,U8)</f>
        <v>blank</v>
      </c>
      <c r="AE8">
        <v>65560430</v>
      </c>
      <c r="AF8" t="b">
        <f>ISNUMBER(SEARCH("Cavv and EciFlag",$Y8))</f>
        <v>0</v>
      </c>
      <c r="AG8" t="b">
        <f>ISNUMBER(SEARCH("Merchant should proceed",$Y8))</f>
        <v>1</v>
      </c>
      <c r="AH8" t="b">
        <f>ISNUMBER(SEARCH("Merchant should NOT continue",$Y8))</f>
        <v>0</v>
      </c>
      <c r="AI8" t="b">
        <f>ISNUMBER(SEARCH("Merchants have the option of",$Y8))</f>
        <v>0</v>
      </c>
      <c r="AJ8" t="b">
        <f>IF(COUNTIF(AF8:AI8,"TRUE")&gt;0,FALSE,TRUE)</f>
        <v>0</v>
      </c>
      <c r="AK8">
        <f>COUNTIF(AF8:AJ8,TRUE)</f>
        <v>1</v>
      </c>
      <c r="AL8" t="str">
        <f>IF(AND(OR(AF8=TRUE,AG8=TRUE),OR(AA8="05",AA8="02"),Z8="Y",AC8="Y",OR(AB8="Y",AB8="C",AB8="A")),"THREEDS","")</f>
        <v/>
      </c>
      <c r="AM8" t="str">
        <f>IF(AND(OR(AF8=TRUE,AG8=TRUE),OR(AA8="06",AA8="01"),Z8="Y",AC8="Y",OR(AB8="Y",AB8="C",AB8="A")),"THREEDS_ATTEMPT","")</f>
        <v/>
      </c>
      <c r="AN8" t="str">
        <f>IF(AND(OR(AF8=TRUE,AG8=TRUE),OR(AA8="07",AA8="00",AD8="blank")),"CVV2","")</f>
        <v>CVV2</v>
      </c>
      <c r="AO8" t="str">
        <f>IF(AND(OR(AF8=TRUE,AG8=TRUE),AN8="",OR(AA8="value")),"value","")</f>
        <v/>
      </c>
      <c r="AP8" t="str">
        <f>IF(AH8=TRUE,"NO_REQUEST","")</f>
        <v/>
      </c>
      <c r="AQ8" t="str">
        <f>IF(AI8=TRUE,"NO_REQUEST","")</f>
        <v/>
      </c>
      <c r="AR8" t="str">
        <f>IF(AJ8=TRUE,"YES_REQUEST","")</f>
        <v/>
      </c>
      <c r="AS8" t="str">
        <f>AL8&amp;AM8&amp;AN8&amp;AP8&amp;AQ8&amp;AR8&amp;AO8</f>
        <v>CVV2</v>
      </c>
    </row>
    <row r="9" spans="1:45" ht="150" x14ac:dyDescent="0.25">
      <c r="A9" s="14" t="str">
        <f>"case"&amp;ROW()-1</f>
        <v>case8</v>
      </c>
      <c r="B9" s="2">
        <v>1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>G9</f>
        <v>blank</v>
      </c>
      <c r="AA9" s="12" t="str">
        <f>IF(V9="NA",K9,V9)</f>
        <v>blank</v>
      </c>
      <c r="AB9" t="str">
        <f>IF(S9="NA",H9,S9)</f>
        <v>blank</v>
      </c>
      <c r="AC9" t="str">
        <f>IF(T9="NA",I9,T9)</f>
        <v>blank</v>
      </c>
      <c r="AD9" t="str">
        <f>IF(U9="NA",J9,U9)</f>
        <v>blank</v>
      </c>
      <c r="AE9">
        <v>65560431</v>
      </c>
      <c r="AF9" t="b">
        <f>ISNUMBER(SEARCH("Cavv and EciFlag",$Y9))</f>
        <v>0</v>
      </c>
      <c r="AG9" t="b">
        <f>ISNUMBER(SEARCH("Merchant should proceed",$Y9))</f>
        <v>1</v>
      </c>
      <c r="AH9" t="b">
        <f>ISNUMBER(SEARCH("Merchant should NOT continue",$Y9))</f>
        <v>0</v>
      </c>
      <c r="AI9" t="b">
        <f>ISNUMBER(SEARCH("Merchants have the option of",$Y9))</f>
        <v>0</v>
      </c>
      <c r="AJ9" t="b">
        <f>IF(COUNTIF(AF9:AI9,"TRUE")&gt;0,FALSE,TRUE)</f>
        <v>0</v>
      </c>
      <c r="AK9">
        <f>COUNTIF(AF9:AJ9,TRUE)</f>
        <v>1</v>
      </c>
      <c r="AL9" t="str">
        <f>IF(AND(OR(AF9=TRUE,AG9=TRUE),OR(AA9="05",AA9="02"),Z9="Y",AC9="Y",OR(AB9="Y",AB9="C",AB9="A")),"THREEDS","")</f>
        <v/>
      </c>
      <c r="AM9" t="str">
        <f>IF(AND(OR(AF9=TRUE,AG9=TRUE),OR(AA9="06",AA9="01"),Z9="Y",AC9="Y",OR(AB9="Y",AB9="C",AB9="A")),"THREEDS_ATTEMPT","")</f>
        <v/>
      </c>
      <c r="AN9" t="str">
        <f>IF(AND(OR(AF9=TRUE,AG9=TRUE),OR(AA9="07",AA9="00",AD9="blank")),"CVV2","")</f>
        <v>CVV2</v>
      </c>
      <c r="AO9" t="str">
        <f>IF(AND(OR(AF9=TRUE,AG9=TRUE),AN9="",OR(AA9="value")),"value","")</f>
        <v/>
      </c>
      <c r="AP9" t="str">
        <f>IF(AH9=TRUE,"NO_REQUEST","")</f>
        <v/>
      </c>
      <c r="AQ9" t="str">
        <f>IF(AI9=TRUE,"NO_REQUEST","")</f>
        <v/>
      </c>
      <c r="AR9" t="str">
        <f>IF(AJ9=TRUE,"YES_REQUEST","")</f>
        <v/>
      </c>
      <c r="AS9" t="str">
        <f>AL9&amp;AM9&amp;AN9&amp;AP9&amp;AQ9&amp;AR9&amp;AO9</f>
        <v>CVV2</v>
      </c>
    </row>
    <row r="10" spans="1:45" ht="150" x14ac:dyDescent="0.25">
      <c r="A10" s="14" t="str">
        <f>"case"&amp;ROW()-1</f>
        <v>case9</v>
      </c>
      <c r="B10" s="2">
        <v>1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>G10</f>
        <v>B</v>
      </c>
      <c r="AA10" s="12" t="str">
        <f>IF(V10="NA",K10,V10)</f>
        <v>07</v>
      </c>
      <c r="AB10" t="str">
        <f>IF(S10="NA",H10,S10)</f>
        <v>blank</v>
      </c>
      <c r="AC10" t="str">
        <f>IF(T10="NA",I10,T10)</f>
        <v>blank</v>
      </c>
      <c r="AD10" t="str">
        <f>IF(U10="NA",J10,U10)</f>
        <v>blank</v>
      </c>
      <c r="AE10">
        <v>65560432</v>
      </c>
      <c r="AF10" t="b">
        <f>ISNUMBER(SEARCH("Cavv and EciFlag",$Y10))</f>
        <v>0</v>
      </c>
      <c r="AG10" t="b">
        <f>ISNUMBER(SEARCH("Merchant should proceed",$Y10))</f>
        <v>1</v>
      </c>
      <c r="AH10" t="b">
        <f>ISNUMBER(SEARCH("Merchant should NOT continue",$Y10))</f>
        <v>0</v>
      </c>
      <c r="AI10" t="b">
        <f>ISNUMBER(SEARCH("Merchants have the option of",$Y10))</f>
        <v>0</v>
      </c>
      <c r="AJ10" t="b">
        <f>IF(COUNTIF(AF10:AI10,"TRUE")&gt;0,FALSE,TRUE)</f>
        <v>0</v>
      </c>
      <c r="AK10">
        <f>COUNTIF(AF10:AJ10,TRUE)</f>
        <v>1</v>
      </c>
      <c r="AL10" t="str">
        <f>IF(AND(OR(AF10=TRUE,AG10=TRUE),OR(AA10="05",AA10="02"),Z10="Y",AC10="Y",OR(AB10="Y",AB10="C",AB10="A")),"THREEDS","")</f>
        <v/>
      </c>
      <c r="AM10" t="str">
        <f>IF(AND(OR(AF10=TRUE,AG10=TRUE),OR(AA10="06",AA10="01"),Z10="Y",AC10="Y",OR(AB10="Y",AB10="C",AB10="A")),"THREEDS_ATTEMPT","")</f>
        <v/>
      </c>
      <c r="AN10" t="str">
        <f>IF(AND(OR(AF10=TRUE,AG10=TRUE),OR(AA10="07",AA10="00",AD10="blank")),"CVV2","")</f>
        <v>CVV2</v>
      </c>
      <c r="AO10" t="str">
        <f>IF(AND(OR(AF10=TRUE,AG10=TRUE),AN10="",OR(AA10="value")),"value","")</f>
        <v/>
      </c>
      <c r="AP10" t="str">
        <f>IF(AH10=TRUE,"NO_REQUEST","")</f>
        <v/>
      </c>
      <c r="AQ10" t="str">
        <f>IF(AI10=TRUE,"NO_REQUEST","")</f>
        <v/>
      </c>
      <c r="AR10" t="str">
        <f>IF(AJ10=TRUE,"YES_REQUEST","")</f>
        <v/>
      </c>
      <c r="AS10" t="str">
        <f>AL10&amp;AM10&amp;AN10&amp;AP10&amp;AQ10&amp;AR10&amp;AO10</f>
        <v>CVV2</v>
      </c>
    </row>
    <row r="11" spans="1:45" ht="150" x14ac:dyDescent="0.25">
      <c r="A11" s="14" t="str">
        <f>"case"&amp;ROW()-1</f>
        <v>case10</v>
      </c>
      <c r="B11" s="2">
        <v>1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>G11</f>
        <v>Y</v>
      </c>
      <c r="AA11" s="12" t="str">
        <f>IF(V11="NA",K11,V11)</f>
        <v>05</v>
      </c>
      <c r="AB11" t="str">
        <f>IF(S11="NA",H11,S11)</f>
        <v>Y</v>
      </c>
      <c r="AC11" t="str">
        <f>IF(T11="NA",I11,T11)</f>
        <v>Y</v>
      </c>
      <c r="AD11" t="str">
        <f>IF(U11="NA",J11,U11)</f>
        <v>value</v>
      </c>
      <c r="AE11">
        <v>65560520</v>
      </c>
      <c r="AF11" t="b">
        <f>ISNUMBER(SEARCH("Cavv and EciFlag",$Y11))</f>
        <v>1</v>
      </c>
      <c r="AG11" t="b">
        <f>ISNUMBER(SEARCH("Merchant should proceed",$Y11))</f>
        <v>0</v>
      </c>
      <c r="AH11" t="b">
        <f>ISNUMBER(SEARCH("Merchant should NOT continue",$Y11))</f>
        <v>0</v>
      </c>
      <c r="AI11" t="b">
        <f>ISNUMBER(SEARCH("Merchants have the option of",$Y11))</f>
        <v>0</v>
      </c>
      <c r="AJ11" t="b">
        <f>IF(COUNTIF(AF11:AI11,"TRUE")&gt;0,FALSE,TRUE)</f>
        <v>0</v>
      </c>
      <c r="AK11">
        <f>COUNTIF(AF11:AJ11,TRUE)</f>
        <v>1</v>
      </c>
      <c r="AL11" t="str">
        <f>IF(AND(OR(AF11=TRUE,AG11=TRUE),OR(AA11="05",AA11="02"),Z11="Y",AC11="Y",OR(AB11="Y",AB11="C",AB11="A")),"THREEDS","")</f>
        <v>THREEDS</v>
      </c>
      <c r="AM11" t="str">
        <f>IF(AND(OR(AF11=TRUE,AG11=TRUE),OR(AA11="06",AA11="01"),Z11="Y",AC11="Y",OR(AB11="Y",AB11="C",AB11="A")),"THREEDS_ATTEMPT","")</f>
        <v/>
      </c>
      <c r="AN11" t="str">
        <f>IF(AND(OR(AF11=TRUE,AG11=TRUE),OR(AA11="07",AA11="00",AD11="blank")),"CVV2","")</f>
        <v/>
      </c>
      <c r="AO11" t="str">
        <f>IF(AND(OR(AF11=TRUE,AG11=TRUE),AN11="",OR(AA11="value")),"value","")</f>
        <v/>
      </c>
      <c r="AP11" t="str">
        <f>IF(AH11=TRUE,"NO_REQUEST","")</f>
        <v/>
      </c>
      <c r="AQ11" t="str">
        <f>IF(AI11=TRUE,"NO_REQUEST","")</f>
        <v/>
      </c>
      <c r="AR11" t="str">
        <f>IF(AJ11=TRUE,"YES_REQUEST","")</f>
        <v/>
      </c>
      <c r="AS11" t="str">
        <f>AL11&amp;AM11&amp;AN11&amp;AP11&amp;AQ11&amp;AR11&amp;AO11</f>
        <v>THREEDS</v>
      </c>
    </row>
    <row r="12" spans="1:45" ht="150" x14ac:dyDescent="0.25">
      <c r="A12" s="14" t="str">
        <f>"case"&amp;ROW()-1</f>
        <v>case11</v>
      </c>
      <c r="B12" s="2">
        <v>1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>G12</f>
        <v>Y</v>
      </c>
      <c r="AA12" s="12" t="str">
        <f>IF(V12="NA",K12,V12)</f>
        <v>07</v>
      </c>
      <c r="AB12" t="str">
        <f>IF(S12="NA",H12,S12)</f>
        <v>N</v>
      </c>
      <c r="AC12" t="str">
        <f>IF(T12="NA",I12,T12)</f>
        <v>Y</v>
      </c>
      <c r="AD12" t="str">
        <f>IF(U12="NA",J12,U12)</f>
        <v>blank</v>
      </c>
      <c r="AE12">
        <v>65560497</v>
      </c>
      <c r="AF12" t="b">
        <f>ISNUMBER(SEARCH("Cavv and EciFlag",$Y12))</f>
        <v>0</v>
      </c>
      <c r="AG12" t="b">
        <f>ISNUMBER(SEARCH("Merchant should proceed",$Y12))</f>
        <v>0</v>
      </c>
      <c r="AH12" t="b">
        <f>ISNUMBER(SEARCH("Merchant should NOT continue",$Y12))</f>
        <v>1</v>
      </c>
      <c r="AI12" t="b">
        <f>ISNUMBER(SEARCH("Merchants have the option of",$Y12))</f>
        <v>0</v>
      </c>
      <c r="AJ12" t="b">
        <f>IF(COUNTIF(AF12:AI12,"TRUE")&gt;0,FALSE,TRUE)</f>
        <v>0</v>
      </c>
      <c r="AK12">
        <f>COUNTIF(AF12:AJ12,TRUE)</f>
        <v>1</v>
      </c>
      <c r="AL12" t="str">
        <f>IF(AND(OR(AF12=TRUE,AG12=TRUE),OR(AA12="05",AA12="02"),Z12="Y",AC12="Y",OR(AB12="Y",AB12="C",AB12="A")),"THREEDS","")</f>
        <v/>
      </c>
      <c r="AM12" t="str">
        <f>IF(AND(OR(AF12=TRUE,AG12=TRUE),OR(AA12="06",AA12="01"),Z12="Y",AC12="Y",OR(AB12="Y",AB12="C",AB12="A")),"THREEDS_ATTEMPT","")</f>
        <v/>
      </c>
      <c r="AN12" t="str">
        <f>IF(AND(OR(AF12=TRUE,AG12=TRUE),OR(AA12="07",AA12="00",AD12="blank")),"CVV2","")</f>
        <v/>
      </c>
      <c r="AO12" t="str">
        <f>IF(AND(OR(AF12=TRUE,AG12=TRUE),AN12="",OR(AA12="value")),"value","")</f>
        <v/>
      </c>
      <c r="AP12" t="str">
        <f>IF(AH12=TRUE,"NO_REQUEST","")</f>
        <v>NO_REQUEST</v>
      </c>
      <c r="AQ12" t="str">
        <f>IF(AI12=TRUE,"NO_REQUEST","")</f>
        <v/>
      </c>
      <c r="AR12" t="str">
        <f>IF(AJ12=TRUE,"YES_REQUEST","")</f>
        <v/>
      </c>
      <c r="AS12" t="str">
        <f>AL12&amp;AM12&amp;AN12&amp;AP12&amp;AQ12&amp;AR12&amp;AO12</f>
        <v>NO_REQUEST</v>
      </c>
    </row>
    <row r="13" spans="1:45" ht="150" x14ac:dyDescent="0.25">
      <c r="A13" s="14" t="str">
        <f>"case"&amp;ROW()-1</f>
        <v>case12</v>
      </c>
      <c r="B13" s="2">
        <v>1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>G13</f>
        <v>Y</v>
      </c>
      <c r="AA13" s="12" t="str">
        <f>IF(V13="NA",K13,V13)</f>
        <v>07</v>
      </c>
      <c r="AB13" t="str">
        <f>IF(S13="NA",H13,S13)</f>
        <v>U</v>
      </c>
      <c r="AC13" t="str">
        <f>IF(T13="NA",I13,T13)</f>
        <v>Y</v>
      </c>
      <c r="AD13" t="str">
        <f>IF(U13="NA",J13,U13)</f>
        <v>blank</v>
      </c>
      <c r="AE13">
        <v>65560498</v>
      </c>
      <c r="AF13" t="b">
        <f>ISNUMBER(SEARCH("Cavv and EciFlag",$Y13))</f>
        <v>0</v>
      </c>
      <c r="AG13" t="b">
        <f>ISNUMBER(SEARCH("Merchant should proceed",$Y13))</f>
        <v>0</v>
      </c>
      <c r="AH13" t="b">
        <f>ISNUMBER(SEARCH("Merchant should NOT continue",$Y13))</f>
        <v>0</v>
      </c>
      <c r="AI13" t="b">
        <f>ISNUMBER(SEARCH("Merchants have the option of",$Y13))</f>
        <v>0</v>
      </c>
      <c r="AJ13" t="b">
        <f>IF(COUNTIF(AF13:AI13,"TRUE")&gt;0,FALSE,TRUE)</f>
        <v>1</v>
      </c>
      <c r="AK13">
        <f>COUNTIF(AF13:AJ13,TRUE)</f>
        <v>1</v>
      </c>
      <c r="AL13" t="str">
        <f>IF(AND(OR(AF13=TRUE,AG13=TRUE),OR(AA13="05",AA13="02"),Z13="Y",AC13="Y",OR(AB13="Y",AB13="C",AB13="A")),"THREEDS","")</f>
        <v/>
      </c>
      <c r="AM13" t="str">
        <f>IF(AND(OR(AF13=TRUE,AG13=TRUE),OR(AA13="06",AA13="01"),Z13="Y",AC13="Y",OR(AB13="Y",AB13="C",AB13="A")),"THREEDS_ATTEMPT","")</f>
        <v/>
      </c>
      <c r="AN13" t="str">
        <f>IF(AND(OR(AF13=TRUE,AG13=TRUE),OR(AA13="07",AA13="00",AD13="blank")),"CVV2","")</f>
        <v/>
      </c>
      <c r="AO13" t="str">
        <f>IF(AND(OR(AF13=TRUE,AG13=TRUE),AN13="",OR(AA13="value")),"value","")</f>
        <v/>
      </c>
      <c r="AP13" t="str">
        <f>IF(AH13=TRUE,"NO_REQUEST","")</f>
        <v/>
      </c>
      <c r="AQ13" t="str">
        <f>IF(AI13=TRUE,"NO_REQUEST","")</f>
        <v/>
      </c>
      <c r="AR13" t="str">
        <f>IF(AJ13=TRUE,"YES_REQUEST","")</f>
        <v>YES_REQUEST</v>
      </c>
      <c r="AS13" t="s">
        <v>260</v>
      </c>
    </row>
    <row r="14" spans="1:45" ht="150" x14ac:dyDescent="0.25">
      <c r="A14" s="14" t="str">
        <f>"case"&amp;ROW()-1</f>
        <v>case13</v>
      </c>
      <c r="B14" s="2">
        <v>1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>G14</f>
        <v>Y</v>
      </c>
      <c r="AA14" s="12" t="str">
        <f>IF(V14="NA",K14,V14)</f>
        <v>blank</v>
      </c>
      <c r="AB14" t="str">
        <f>IF(S14="NA",H14,S14)</f>
        <v>blank</v>
      </c>
      <c r="AC14" t="str">
        <f>IF(T14="NA",I14,T14)</f>
        <v>blank</v>
      </c>
      <c r="AD14" t="str">
        <f>IF(U14="NA",J14,U14)</f>
        <v>blank</v>
      </c>
      <c r="AE14">
        <v>65560499</v>
      </c>
      <c r="AF14" t="b">
        <f>ISNUMBER(SEARCH("Cavv and EciFlag",$Y14))</f>
        <v>0</v>
      </c>
      <c r="AG14" t="b">
        <f>ISNUMBER(SEARCH("Merchant should proceed",$Y14))</f>
        <v>0</v>
      </c>
      <c r="AH14" t="b">
        <f>ISNUMBER(SEARCH("Merchant should NOT continue",$Y14))</f>
        <v>0</v>
      </c>
      <c r="AI14" t="b">
        <f>ISNUMBER(SEARCH("Merchants have the option of",$Y14))</f>
        <v>1</v>
      </c>
      <c r="AJ14" t="b">
        <f>IF(COUNTIF(AF14:AI14,"TRUE")&gt;0,FALSE,TRUE)</f>
        <v>0</v>
      </c>
      <c r="AK14">
        <f>COUNTIF(AF14:AJ14,TRUE)</f>
        <v>1</v>
      </c>
      <c r="AL14" t="str">
        <f>IF(AND(OR(AF14=TRUE,AG14=TRUE),OR(AA14="05",AA14="02"),Z14="Y",AC14="Y",OR(AB14="Y",AB14="C",AB14="A")),"THREEDS","")</f>
        <v/>
      </c>
      <c r="AM14" t="str">
        <f>IF(AND(OR(AF14=TRUE,AG14=TRUE),OR(AA14="06",AA14="01"),Z14="Y",AC14="Y",OR(AB14="Y",AB14="C",AB14="A")),"THREEDS_ATTEMPT","")</f>
        <v/>
      </c>
      <c r="AN14" t="str">
        <f>IF(AND(OR(AF14=TRUE,AG14=TRUE),OR(AA14="07",AA14="00",AD14="blank")),"CVV2","")</f>
        <v/>
      </c>
      <c r="AO14" t="str">
        <f>IF(AND(OR(AF14=TRUE,AG14=TRUE),AN14="",OR(AA14="value")),"value","")</f>
        <v/>
      </c>
      <c r="AP14" t="str">
        <f>IF(AH14=TRUE,"NO_REQUEST","")</f>
        <v/>
      </c>
      <c r="AQ14" t="str">
        <f>IF(AI14=TRUE,"NO_REQUEST","")</f>
        <v>NO_REQUEST</v>
      </c>
      <c r="AR14" t="str">
        <f>IF(AJ14=TRUE,"YES_REQUEST","")</f>
        <v/>
      </c>
      <c r="AS14" t="str">
        <f>AL14&amp;AM14&amp;AN14&amp;AP14&amp;AQ14&amp;AR14&amp;AO14</f>
        <v>NO_REQUEST</v>
      </c>
    </row>
    <row r="15" spans="1:45" ht="150" x14ac:dyDescent="0.25">
      <c r="A15" s="14" t="str">
        <f>"case"&amp;ROW()-1</f>
        <v>case14</v>
      </c>
      <c r="B15" s="2">
        <v>1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>G15</f>
        <v>Y</v>
      </c>
      <c r="AA15" s="12" t="str">
        <f>IF(V15="NA",K15,V15)</f>
        <v>value</v>
      </c>
      <c r="AB15" t="str">
        <f>IF(S15="NA",H15,S15)</f>
        <v>B</v>
      </c>
      <c r="AC15" t="str">
        <f>IF(T15="NA",I15,T15)</f>
        <v>Y</v>
      </c>
      <c r="AD15" t="str">
        <f>IF(U15="NA",J15,U15)</f>
        <v>blank</v>
      </c>
      <c r="AE15">
        <v>65560500</v>
      </c>
      <c r="AF15" t="b">
        <f>ISNUMBER(SEARCH("Cavv and EciFlag",$Y15))</f>
        <v>0</v>
      </c>
      <c r="AG15" t="b">
        <f>ISNUMBER(SEARCH("Merchant should proceed",$Y15))</f>
        <v>1</v>
      </c>
      <c r="AH15" t="b">
        <f>ISNUMBER(SEARCH("Merchant should NOT continue",$Y15))</f>
        <v>0</v>
      </c>
      <c r="AI15" t="b">
        <f>ISNUMBER(SEARCH("Merchants have the option of",$Y15))</f>
        <v>0</v>
      </c>
      <c r="AJ15" t="b">
        <f>IF(COUNTIF(AF15:AI15,"TRUE")&gt;0,FALSE,TRUE)</f>
        <v>0</v>
      </c>
      <c r="AK15">
        <f>COUNTIF(AF15:AJ15,TRUE)</f>
        <v>1</v>
      </c>
      <c r="AL15" t="str">
        <f>IF(AND(OR(AF15=TRUE,AG15=TRUE),OR(AA15="05",AA15="02"),Z15="Y",AC15="Y",OR(AB15="Y",AB15="C",AB15="A")),"THREEDS","")</f>
        <v/>
      </c>
      <c r="AM15" t="str">
        <f>IF(AND(OR(AF15=TRUE,AG15=TRUE),OR(AA15="06",AA15="01"),Z15="Y",AC15="Y",OR(AB15="Y",AB15="C",AB15="A")),"THREEDS_ATTEMPT","")</f>
        <v/>
      </c>
      <c r="AN15" t="str">
        <f>IF(AND(OR(AF15=TRUE,AG15=TRUE),OR(AA15="07",AA15="00",AD15="blank")),"CVV2","")</f>
        <v>CVV2</v>
      </c>
      <c r="AO15" t="str">
        <f>IF(AND(OR(AF15=TRUE,AG15=TRUE),AN15="",OR(AA15="value")),"value","")</f>
        <v/>
      </c>
      <c r="AP15" t="str">
        <f>IF(AH15=TRUE,"NO_REQUEST","")</f>
        <v/>
      </c>
      <c r="AQ15" t="str">
        <f>IF(AI15=TRUE,"NO_REQUEST","")</f>
        <v/>
      </c>
      <c r="AR15" t="str">
        <f>IF(AJ15=TRUE,"YES_REQUEST","")</f>
        <v/>
      </c>
      <c r="AS15" t="str">
        <f>AL15&amp;AM15&amp;AN15&amp;AP15&amp;AQ15&amp;AR15&amp;AO15</f>
        <v>CVV2</v>
      </c>
    </row>
    <row r="16" spans="1:45" ht="150" x14ac:dyDescent="0.25">
      <c r="A16" s="14" t="str">
        <f>"case"&amp;ROW()-1</f>
        <v>case15</v>
      </c>
      <c r="B16" s="2">
        <v>1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>G16</f>
        <v>Y</v>
      </c>
      <c r="AA16" s="12" t="str">
        <f>IF(V16="NA",K16,V16)</f>
        <v>value</v>
      </c>
      <c r="AB16" t="str">
        <f>IF(S16="NA",H16,S16)</f>
        <v>Y</v>
      </c>
      <c r="AC16" t="str">
        <f>IF(T16="NA",I16,T16)</f>
        <v>Y</v>
      </c>
      <c r="AD16" t="str">
        <f>IF(U16="NA",J16,U16)</f>
        <v>value</v>
      </c>
      <c r="AE16">
        <v>65560519</v>
      </c>
      <c r="AF16" t="b">
        <f>ISNUMBER(SEARCH("Cavv and EciFlag",$Y16))</f>
        <v>0</v>
      </c>
      <c r="AG16" t="b">
        <f>ISNUMBER(SEARCH("Merchant should proceed",$Y16))</f>
        <v>1</v>
      </c>
      <c r="AH16" t="b">
        <f>ISNUMBER(SEARCH("Merchant should NOT continue",$Y16))</f>
        <v>0</v>
      </c>
      <c r="AI16" t="b">
        <f>ISNUMBER(SEARCH("Merchants have the option of",$Y16))</f>
        <v>0</v>
      </c>
      <c r="AJ16" t="b">
        <f>IF(COUNTIF(AF16:AI16,"TRUE")&gt;0,FALSE,TRUE)</f>
        <v>0</v>
      </c>
      <c r="AK16">
        <f>COUNTIF(AF16:AJ16,TRUE)</f>
        <v>1</v>
      </c>
      <c r="AL16" t="str">
        <f>IF(AND(OR(AF16=TRUE,AG16=TRUE),OR(AA16="05",AA16="02"),Z16="Y",AC16="Y",OR(AB16="Y",AB16="C",AB16="A")),"THREEDS","")</f>
        <v/>
      </c>
      <c r="AM16" t="str">
        <f>IF(AND(OR(AF16=TRUE,AG16=TRUE),OR(AA16="06",AA16="01"),Z16="Y",AC16="Y",OR(AB16="Y",AB16="C",AB16="A")),"THREEDS_ATTEMPT","")</f>
        <v/>
      </c>
      <c r="AN16" t="str">
        <f>IF(AND(OR(AF16=TRUE,AG16=TRUE),OR(AA16="07",AA16="00",AD16="blank")),"CVV2","")</f>
        <v/>
      </c>
      <c r="AO16" t="str">
        <f>IF(AND(OR(AF16=TRUE,AG16=TRUE),AN16="",OR(AA16="value")),"value","")</f>
        <v>value</v>
      </c>
      <c r="AP16" t="str">
        <f>IF(AH16=TRUE,"NO_REQUEST","")</f>
        <v/>
      </c>
      <c r="AQ16" t="str">
        <f>IF(AI16=TRUE,"NO_REQUEST","")</f>
        <v/>
      </c>
      <c r="AR16" t="str">
        <f>IF(AJ16=TRUE,"YES_REQUEST","")</f>
        <v/>
      </c>
      <c r="AS16" t="str">
        <f>AL16&amp;AM16&amp;AN16&amp;AP16&amp;AQ16&amp;AR16&amp;AO16</f>
        <v>value</v>
      </c>
    </row>
    <row r="17" spans="1:45" ht="150" x14ac:dyDescent="0.25">
      <c r="A17" s="14" t="str">
        <f>"case"&amp;ROW()-1</f>
        <v>case16</v>
      </c>
      <c r="B17" s="2">
        <v>1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>G17</f>
        <v>Y</v>
      </c>
      <c r="AA17" s="12" t="str">
        <f>IF(V17="NA",K17,V17)</f>
        <v>value</v>
      </c>
      <c r="AB17" t="str">
        <f>IF(S17="NA",H17,S17)</f>
        <v>Y</v>
      </c>
      <c r="AC17" t="str">
        <f>IF(T17="NA",I17,T17)</f>
        <v>Y</v>
      </c>
      <c r="AD17" t="str">
        <f>IF(U17="NA",J17,U17)</f>
        <v>value</v>
      </c>
      <c r="AE17">
        <v>65560513</v>
      </c>
      <c r="AF17" t="b">
        <f>ISNUMBER(SEARCH("Cavv and EciFlag",$Y17))</f>
        <v>0</v>
      </c>
      <c r="AG17" t="b">
        <f>ISNUMBER(SEARCH("Merchant should proceed",$Y17))</f>
        <v>1</v>
      </c>
      <c r="AH17" t="b">
        <f>ISNUMBER(SEARCH("Merchant should NOT continue",$Y17))</f>
        <v>0</v>
      </c>
      <c r="AI17" t="b">
        <f>ISNUMBER(SEARCH("Merchants have the option of",$Y17))</f>
        <v>0</v>
      </c>
      <c r="AJ17" t="b">
        <f>IF(COUNTIF(AF17:AI17,"TRUE")&gt;0,FALSE,TRUE)</f>
        <v>0</v>
      </c>
      <c r="AK17">
        <f>COUNTIF(AF17:AJ17,TRUE)</f>
        <v>1</v>
      </c>
      <c r="AL17" t="str">
        <f>IF(AND(OR(AF17=TRUE,AG17=TRUE),OR(AA17="05",AA17="02"),Z17="Y",AC17="Y",OR(AB17="Y",AB17="C",AB17="A")),"THREEDS","")</f>
        <v/>
      </c>
      <c r="AM17" t="str">
        <f>IF(AND(OR(AF17=TRUE,AG17=TRUE),OR(AA17="06",AA17="01"),Z17="Y",AC17="Y",OR(AB17="Y",AB17="C",AB17="A")),"THREEDS_ATTEMPT","")</f>
        <v/>
      </c>
      <c r="AN17" t="str">
        <f>IF(AND(OR(AF17=TRUE,AG17=TRUE),OR(AA17="07",AA17="00",AD17="blank")),"CVV2","")</f>
        <v/>
      </c>
      <c r="AO17" t="str">
        <f>IF(AND(OR(AF17=TRUE,AG17=TRUE),AN17="",OR(AA17="value")),"value","")</f>
        <v>value</v>
      </c>
      <c r="AP17" t="str">
        <f>IF(AH17=TRUE,"NO_REQUEST","")</f>
        <v/>
      </c>
      <c r="AQ17" t="str">
        <f>IF(AI17=TRUE,"NO_REQUEST","")</f>
        <v/>
      </c>
      <c r="AR17" t="str">
        <f>IF(AJ17=TRUE,"YES_REQUEST","")</f>
        <v/>
      </c>
      <c r="AS17" t="str">
        <f>AL17&amp;AM17&amp;AN17&amp;AP17&amp;AQ17&amp;AR17&amp;AO17</f>
        <v>value</v>
      </c>
    </row>
    <row r="18" spans="1:45" ht="180" x14ac:dyDescent="0.25">
      <c r="A18" s="14" t="str">
        <f>"case"&amp;ROW()-1</f>
        <v>case17</v>
      </c>
      <c r="B18" s="2">
        <v>1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>G18</f>
        <v>Y</v>
      </c>
      <c r="AA18" s="12" t="str">
        <f>IF(V18="NA",K18,V18)</f>
        <v>value</v>
      </c>
      <c r="AB18" t="str">
        <f>IF(S18="NA",H18,S18)</f>
        <v>Y</v>
      </c>
      <c r="AC18" t="str">
        <f>IF(T18="NA",I18,T18)</f>
        <v>Y</v>
      </c>
      <c r="AD18" t="str">
        <f>IF(U18="NA",J18,U18)</f>
        <v>value</v>
      </c>
      <c r="AE18">
        <v>65560514</v>
      </c>
      <c r="AF18" t="b">
        <f>ISNUMBER(SEARCH("Cavv and EciFlag",$Y18))</f>
        <v>0</v>
      </c>
      <c r="AG18" t="b">
        <f>ISNUMBER(SEARCH("Merchant should proceed",$Y18))</f>
        <v>1</v>
      </c>
      <c r="AH18" t="b">
        <f>ISNUMBER(SEARCH("Merchant should NOT continue",$Y18))</f>
        <v>0</v>
      </c>
      <c r="AI18" t="b">
        <f>ISNUMBER(SEARCH("Merchants have the option of",$Y18))</f>
        <v>0</v>
      </c>
      <c r="AJ18" t="b">
        <f>IF(COUNTIF(AF18:AI18,"TRUE")&gt;0,FALSE,TRUE)</f>
        <v>0</v>
      </c>
      <c r="AK18">
        <f>COUNTIF(AF18:AJ18,TRUE)</f>
        <v>1</v>
      </c>
      <c r="AL18" t="str">
        <f>IF(AND(OR(AF18=TRUE,AG18=TRUE),OR(AA18="05",AA18="02"),Z18="Y",AC18="Y",OR(AB18="Y",AB18="C",AB18="A")),"THREEDS","")</f>
        <v/>
      </c>
      <c r="AM18" t="str">
        <f>IF(AND(OR(AF18=TRUE,AG18=TRUE),OR(AA18="06",AA18="01"),Z18="Y",AC18="Y",OR(AB18="Y",AB18="C",AB18="A")),"THREEDS_ATTEMPT","")</f>
        <v/>
      </c>
      <c r="AN18" t="str">
        <f>IF(AND(OR(AF18=TRUE,AG18=TRUE),OR(AA18="07",AA18="00",AD18="blank")),"CVV2","")</f>
        <v/>
      </c>
      <c r="AO18" t="str">
        <f>IF(AND(OR(AF18=TRUE,AG18=TRUE),AN18="",OR(AA18="value")),"value","")</f>
        <v>value</v>
      </c>
      <c r="AP18" t="str">
        <f>IF(AH18=TRUE,"NO_REQUEST","")</f>
        <v/>
      </c>
      <c r="AQ18" t="str">
        <f>IF(AI18=TRUE,"NO_REQUEST","")</f>
        <v/>
      </c>
      <c r="AR18" t="str">
        <f>IF(AJ18=TRUE,"YES_REQUEST","")</f>
        <v/>
      </c>
      <c r="AS18" t="str">
        <f>AL18&amp;AM18&amp;AN18&amp;AP18&amp;AQ18&amp;AR18&amp;AO18</f>
        <v>value</v>
      </c>
    </row>
    <row r="19" spans="1:45" ht="150" x14ac:dyDescent="0.25">
      <c r="A19" s="14" t="str">
        <f>"case"&amp;ROW()-1</f>
        <v>case18</v>
      </c>
      <c r="B19" s="2">
        <v>1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>G19</f>
        <v>Y</v>
      </c>
      <c r="AA19" s="12" t="str">
        <f>IF(V19="NA",K19,V19)</f>
        <v>value</v>
      </c>
      <c r="AB19" t="str">
        <f>IF(S19="NA",H19,S19)</f>
        <v>I</v>
      </c>
      <c r="AC19" t="str">
        <f>IF(T19="NA",I19,T19)</f>
        <v>Y</v>
      </c>
      <c r="AD19" t="str">
        <f>IF(U19="NA",J19,U19)</f>
        <v>value</v>
      </c>
      <c r="AE19">
        <v>65560515</v>
      </c>
      <c r="AF19" t="b">
        <f>ISNUMBER(SEARCH("Cavv and EciFlag",$Y19))</f>
        <v>0</v>
      </c>
      <c r="AG19" t="b">
        <f>ISNUMBER(SEARCH("Merchant should proceed",$Y19))</f>
        <v>1</v>
      </c>
      <c r="AH19" t="b">
        <f>ISNUMBER(SEARCH("Merchant should NOT continue",$Y19))</f>
        <v>0</v>
      </c>
      <c r="AI19" t="b">
        <f>ISNUMBER(SEARCH("Merchants have the option of",$Y19))</f>
        <v>0</v>
      </c>
      <c r="AJ19" t="b">
        <f>IF(COUNTIF(AF19:AI19,"TRUE")&gt;0,FALSE,TRUE)</f>
        <v>0</v>
      </c>
      <c r="AK19">
        <f>COUNTIF(AF19:AJ19,TRUE)</f>
        <v>1</v>
      </c>
      <c r="AL19" t="str">
        <f>IF(AND(OR(AF19=TRUE,AG19=TRUE),OR(AA19="05",AA19="02"),Z19="Y",AC19="Y",OR(AB19="Y",AB19="C",AB19="A")),"THREEDS","")</f>
        <v/>
      </c>
      <c r="AM19" t="str">
        <f>IF(AND(OR(AF19=TRUE,AG19=TRUE),OR(AA19="06",AA19="01"),Z19="Y",AC19="Y",OR(AB19="Y",AB19="C",AB19="A")),"THREEDS_ATTEMPT","")</f>
        <v/>
      </c>
      <c r="AN19" t="str">
        <f>IF(AND(OR(AF19=TRUE,AG19=TRUE),OR(AA19="07",AA19="00",AD19="blank")),"CVV2","")</f>
        <v/>
      </c>
      <c r="AO19" t="str">
        <f>IF(AND(OR(AF19=TRUE,AG19=TRUE),AN19="",OR(AA19="value")),"value","")</f>
        <v>value</v>
      </c>
      <c r="AP19" t="str">
        <f>IF(AH19=TRUE,"NO_REQUEST","")</f>
        <v/>
      </c>
      <c r="AQ19" t="str">
        <f>IF(AI19=TRUE,"NO_REQUEST","")</f>
        <v/>
      </c>
      <c r="AR19" t="str">
        <f>IF(AJ19=TRUE,"YES_REQUEST","")</f>
        <v/>
      </c>
      <c r="AS19" t="str">
        <f>AL19&amp;AM19&amp;AN19&amp;AP19&amp;AQ19&amp;AR19&amp;AO19</f>
        <v>value</v>
      </c>
    </row>
    <row r="20" spans="1:45" ht="150" x14ac:dyDescent="0.25">
      <c r="A20" s="13" t="str">
        <f>"case"&amp;ROW()-1</f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>G20</f>
        <v>Y</v>
      </c>
      <c r="AA20" s="12" t="str">
        <f>IF(V20="NA",K20,V20)</f>
        <v>02</v>
      </c>
      <c r="AB20" t="str">
        <f>IF(S20="NA",H20,S20)</f>
        <v>Y</v>
      </c>
      <c r="AC20" t="str">
        <f>IF(T20="NA",I20,T20)</f>
        <v>Y</v>
      </c>
      <c r="AD20" t="str">
        <f>IF(U20="NA",J20,U20)</f>
        <v>value</v>
      </c>
      <c r="AE20">
        <v>65560516</v>
      </c>
      <c r="AF20" t="b">
        <f>ISNUMBER(SEARCH("Cavv and EciFlag",$Y20))</f>
        <v>1</v>
      </c>
      <c r="AG20" t="b">
        <f>ISNUMBER(SEARCH("Merchant should proceed",$Y20))</f>
        <v>0</v>
      </c>
      <c r="AH20" t="b">
        <f>ISNUMBER(SEARCH("Merchant should NOT continue",$Y20))</f>
        <v>0</v>
      </c>
      <c r="AI20" t="b">
        <f>ISNUMBER(SEARCH("Merchants have the option of",$Y20))</f>
        <v>0</v>
      </c>
      <c r="AJ20" t="b">
        <f>IF(COUNTIF(AF20:AI20,"TRUE")&gt;0,FALSE,TRUE)</f>
        <v>0</v>
      </c>
      <c r="AK20">
        <f>COUNTIF(AF20:AJ20,TRUE)</f>
        <v>1</v>
      </c>
      <c r="AL20" t="str">
        <f>IF(AND(OR(AF20=TRUE,AG20=TRUE),OR(AA20="05",AA20="02"),Z20="Y",AC20="Y",OR(AB20="Y",AB20="C",AB20="A")),"THREEDS","")</f>
        <v>THREEDS</v>
      </c>
      <c r="AM20" t="str">
        <f>IF(AND(OR(AF20=TRUE,AG20=TRUE),OR(AA20="06",AA20="01"),Z20="Y",AC20="Y",OR(AB20="Y",AB20="C",AB20="A")),"THREEDS_ATTEMPT","")</f>
        <v/>
      </c>
      <c r="AN20" t="str">
        <f>IF(AND(OR(AF20=TRUE,AG20=TRUE),OR(AA20="07",AA20="00",AD20="blank")),"CVV2","")</f>
        <v/>
      </c>
      <c r="AO20" t="str">
        <f>IF(AND(OR(AF20=TRUE,AG20=TRUE),AN20="",OR(AA20="value")),"value","")</f>
        <v/>
      </c>
      <c r="AP20" t="str">
        <f>IF(AH20=TRUE,"NO_REQUEST","")</f>
        <v/>
      </c>
      <c r="AQ20" t="str">
        <f>IF(AI20=TRUE,"NO_REQUEST","")</f>
        <v/>
      </c>
      <c r="AR20" t="str">
        <f>IF(AJ20=TRUE,"YES_REQUEST","")</f>
        <v/>
      </c>
      <c r="AS20" t="str">
        <f>AL20&amp;AM20&amp;AN20&amp;AP20&amp;AQ20&amp;AR20&amp;AO20</f>
        <v>THREEDS</v>
      </c>
    </row>
    <row r="21" spans="1:45" ht="150" x14ac:dyDescent="0.25">
      <c r="A21" s="13" t="str">
        <f>"case"&amp;ROW()-1</f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>G21</f>
        <v>Y</v>
      </c>
      <c r="AA21" s="12" t="str">
        <f>IF(V21="NA",K21,V21)</f>
        <v>00</v>
      </c>
      <c r="AB21" t="str">
        <f>IF(S21="NA",H21,S21)</f>
        <v>N</v>
      </c>
      <c r="AC21" t="str">
        <f>IF(T21="NA",I21,T21)</f>
        <v>Y</v>
      </c>
      <c r="AD21" t="str">
        <f>IF(U21="NA",J21,U21)</f>
        <v>blank</v>
      </c>
      <c r="AE21">
        <v>65560517</v>
      </c>
      <c r="AF21" t="b">
        <f>ISNUMBER(SEARCH("Cavv and EciFlag",$Y21))</f>
        <v>0</v>
      </c>
      <c r="AG21" t="b">
        <f>ISNUMBER(SEARCH("Merchant should proceed",$Y21))</f>
        <v>0</v>
      </c>
      <c r="AH21" t="b">
        <f>ISNUMBER(SEARCH("Merchant should NOT continue",$Y21))</f>
        <v>1</v>
      </c>
      <c r="AI21" t="b">
        <f>ISNUMBER(SEARCH("Merchants have the option of",$Y21))</f>
        <v>0</v>
      </c>
      <c r="AJ21" t="b">
        <f>IF(COUNTIF(AF21:AI21,"TRUE")&gt;0,FALSE,TRUE)</f>
        <v>0</v>
      </c>
      <c r="AK21">
        <f>COUNTIF(AF21:AJ21,TRUE)</f>
        <v>1</v>
      </c>
      <c r="AL21" t="str">
        <f>IF(AND(OR(AF21=TRUE,AG21=TRUE),OR(AA21="05",AA21="02"),Z21="Y",AC21="Y",OR(AB21="Y",AB21="C",AB21="A")),"THREEDS","")</f>
        <v/>
      </c>
      <c r="AM21" t="str">
        <f>IF(AND(OR(AF21=TRUE,AG21=TRUE),OR(AA21="06",AA21="01"),Z21="Y",AC21="Y",OR(AB21="Y",AB21="C",AB21="A")),"THREEDS_ATTEMPT","")</f>
        <v/>
      </c>
      <c r="AN21" t="str">
        <f>IF(AND(OR(AF21=TRUE,AG21=TRUE),OR(AA21="07",AA21="00",AD21="blank")),"CVV2","")</f>
        <v/>
      </c>
      <c r="AO21" t="str">
        <f>IF(AND(OR(AF21=TRUE,AG21=TRUE),AN21="",OR(AA21="value")),"value","")</f>
        <v/>
      </c>
      <c r="AP21" t="str">
        <f>IF(AH21=TRUE,"NO_REQUEST","")</f>
        <v>NO_REQUEST</v>
      </c>
      <c r="AQ21" t="str">
        <f>IF(AI21=TRUE,"NO_REQUEST","")</f>
        <v/>
      </c>
      <c r="AR21" t="str">
        <f>IF(AJ21=TRUE,"YES_REQUEST","")</f>
        <v/>
      </c>
      <c r="AS21" t="str">
        <f>AL21&amp;AM21&amp;AN21&amp;AP21&amp;AQ21&amp;AR21&amp;AO21</f>
        <v>NO_REQUEST</v>
      </c>
    </row>
    <row r="22" spans="1:45" ht="150" x14ac:dyDescent="0.25">
      <c r="A22" s="13" t="str">
        <f>"case"&amp;ROW()-1</f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>G22</f>
        <v>Y</v>
      </c>
      <c r="AA22" s="12" t="str">
        <f>IF(V22="NA",K22,V22)</f>
        <v>01</v>
      </c>
      <c r="AB22" t="str">
        <f>IF(S22="NA",H22,S22)</f>
        <v>A</v>
      </c>
      <c r="AC22" t="str">
        <f>IF(T22="NA",I22,T22)</f>
        <v>Y</v>
      </c>
      <c r="AD22" t="str">
        <f>IF(U22="NA",J22,U22)</f>
        <v>value</v>
      </c>
      <c r="AE22">
        <v>65560518</v>
      </c>
      <c r="AF22" t="b">
        <f>ISNUMBER(SEARCH("Cavv and EciFlag",$Y22))</f>
        <v>1</v>
      </c>
      <c r="AG22" t="b">
        <f>ISNUMBER(SEARCH("Merchant should proceed",$Y22))</f>
        <v>0</v>
      </c>
      <c r="AH22" t="b">
        <f>ISNUMBER(SEARCH("Merchant should NOT continue",$Y22))</f>
        <v>0</v>
      </c>
      <c r="AI22" t="b">
        <f>ISNUMBER(SEARCH("Merchants have the option of",$Y22))</f>
        <v>0</v>
      </c>
      <c r="AJ22" t="b">
        <f>IF(COUNTIF(AF22:AI22,"TRUE")&gt;0,FALSE,TRUE)</f>
        <v>0</v>
      </c>
      <c r="AK22">
        <f>COUNTIF(AF22:AJ22,TRUE)</f>
        <v>1</v>
      </c>
      <c r="AL22" t="str">
        <f>IF(AND(OR(AF22=TRUE,AG22=TRUE),OR(AA22="05",AA22="02"),Z22="Y",AC22="Y",OR(AB22="Y",AB22="C",AB22="A")),"THREEDS","")</f>
        <v/>
      </c>
      <c r="AM22" t="str">
        <f>IF(AND(OR(AF22=TRUE,AG22=TRUE),OR(AA22="06",AA22="01"),Z22="Y",AC22="Y",OR(AB22="Y",AB22="C",AB22="A")),"THREEDS_ATTEMPT","")</f>
        <v>THREEDS_ATTEMPT</v>
      </c>
      <c r="AN22" t="str">
        <f>IF(AND(OR(AF22=TRUE,AG22=TRUE),OR(AA22="07",AA22="00",AD22="blank")),"CVV2","")</f>
        <v/>
      </c>
      <c r="AO22" t="str">
        <f>IF(AND(OR(AF22=TRUE,AG22=TRUE),AN22="",OR(AA22="value")),"value","")</f>
        <v/>
      </c>
      <c r="AP22" t="str">
        <f>IF(AH22=TRUE,"NO_REQUEST","")</f>
        <v/>
      </c>
      <c r="AQ22" t="str">
        <f>IF(AI22=TRUE,"NO_REQUEST","")</f>
        <v/>
      </c>
      <c r="AR22" t="str">
        <f>IF(AJ22=TRUE,"YES_REQUEST","")</f>
        <v/>
      </c>
      <c r="AS22" t="str">
        <f>AL22&amp;AM22&amp;AN22&amp;AP22&amp;AQ22&amp;AR22&amp;AO22</f>
        <v>THREEDS_ATTEMPT</v>
      </c>
    </row>
    <row r="23" spans="1:45" ht="150" x14ac:dyDescent="0.25">
      <c r="A23" s="13" t="str">
        <f>"case"&amp;ROW()-1</f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>G23</f>
        <v>Y</v>
      </c>
      <c r="AA23" s="12" t="str">
        <f>IF(V23="NA",K23,V23)</f>
        <v>00</v>
      </c>
      <c r="AB23" t="str">
        <f>IF(S23="NA",H23,S23)</f>
        <v>U</v>
      </c>
      <c r="AC23" t="str">
        <f>IF(T23="NA",I23,T23)</f>
        <v>Y</v>
      </c>
      <c r="AD23" t="str">
        <f>IF(U23="NA",J23,U23)</f>
        <v>blank</v>
      </c>
      <c r="AE23">
        <v>65560475</v>
      </c>
      <c r="AF23" t="b">
        <f>ISNUMBER(SEARCH("Cavv and EciFlag",$Y23))</f>
        <v>0</v>
      </c>
      <c r="AG23" t="b">
        <f>ISNUMBER(SEARCH("Merchant should proceed",$Y23))</f>
        <v>1</v>
      </c>
      <c r="AH23" t="b">
        <f>ISNUMBER(SEARCH("Merchant should NOT continue",$Y23))</f>
        <v>0</v>
      </c>
      <c r="AI23" t="b">
        <f>ISNUMBER(SEARCH("Merchants have the option of",$Y23))</f>
        <v>0</v>
      </c>
      <c r="AJ23" t="b">
        <f>IF(COUNTIF(AF23:AI23,"TRUE")&gt;0,FALSE,TRUE)</f>
        <v>0</v>
      </c>
      <c r="AK23">
        <f>COUNTIF(AF23:AJ23,TRUE)</f>
        <v>1</v>
      </c>
      <c r="AL23" t="str">
        <f>IF(AND(OR(AF23=TRUE,AG23=TRUE),OR(AA23="05",AA23="02"),Z23="Y",AC23="Y",OR(AB23="Y",AB23="C",AB23="A")),"THREEDS","")</f>
        <v/>
      </c>
      <c r="AM23" t="str">
        <f>IF(AND(OR(AF23=TRUE,AG23=TRUE),OR(AA23="06",AA23="01"),Z23="Y",AC23="Y",OR(AB23="Y",AB23="C",AB23="A")),"THREEDS_ATTEMPT","")</f>
        <v/>
      </c>
      <c r="AN23" t="str">
        <f>IF(AND(OR(AF23=TRUE,AG23=TRUE),OR(AA23="07",AA23="00",AD23="blank")),"CVV2","")</f>
        <v>CVV2</v>
      </c>
      <c r="AO23" t="str">
        <f>IF(AND(OR(AF23=TRUE,AG23=TRUE),AN23="",OR(AA23="value")),"value","")</f>
        <v/>
      </c>
      <c r="AP23" t="str">
        <f>IF(AH23=TRUE,"NO_REQUEST","")</f>
        <v/>
      </c>
      <c r="AQ23" t="str">
        <f>IF(AI23=TRUE,"NO_REQUEST","")</f>
        <v/>
      </c>
      <c r="AR23" t="str">
        <f>IF(AJ23=TRUE,"YES_REQUEST","")</f>
        <v/>
      </c>
      <c r="AS23" t="str">
        <f>AL23&amp;AM23&amp;AN23&amp;AP23&amp;AQ23&amp;AR23&amp;AO23</f>
        <v>CVV2</v>
      </c>
    </row>
    <row r="24" spans="1:45" ht="150" x14ac:dyDescent="0.25">
      <c r="A24" s="13" t="str">
        <f>"case"&amp;ROW()-1</f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>G24</f>
        <v>Y</v>
      </c>
      <c r="AA24" s="12" t="str">
        <f>IF(V24="NA",K24,V24)</f>
        <v>00</v>
      </c>
      <c r="AB24" t="str">
        <f>IF(S24="NA",H24,S24)</f>
        <v>R</v>
      </c>
      <c r="AC24" t="str">
        <f>IF(T24="NA",I24,T24)</f>
        <v>Y</v>
      </c>
      <c r="AD24" t="str">
        <f>IF(U24="NA",J24,U24)</f>
        <v>blank</v>
      </c>
      <c r="AE24">
        <v>65560476</v>
      </c>
      <c r="AF24" t="b">
        <f>ISNUMBER(SEARCH("Cavv and EciFlag",$Y24))</f>
        <v>0</v>
      </c>
      <c r="AG24" t="b">
        <f>ISNUMBER(SEARCH("Merchant should proceed",$Y24))</f>
        <v>0</v>
      </c>
      <c r="AH24" t="b">
        <f>ISNUMBER(SEARCH("Merchant should NOT continue",$Y24))</f>
        <v>1</v>
      </c>
      <c r="AI24" t="b">
        <f>ISNUMBER(SEARCH("Merchants have the option of",$Y24))</f>
        <v>0</v>
      </c>
      <c r="AJ24" t="b">
        <f>IF(COUNTIF(AF24:AI24,"TRUE")&gt;0,FALSE,TRUE)</f>
        <v>0</v>
      </c>
      <c r="AK24">
        <f>COUNTIF(AF24:AJ24,TRUE)</f>
        <v>1</v>
      </c>
      <c r="AL24" t="str">
        <f>IF(AND(OR(AF24=TRUE,AG24=TRUE),OR(AA24="05",AA24="02"),Z24="Y",AC24="Y",OR(AB24="Y",AB24="C",AB24="A")),"THREEDS","")</f>
        <v/>
      </c>
      <c r="AM24" t="str">
        <f>IF(AND(OR(AF24=TRUE,AG24=TRUE),OR(AA24="06",AA24="01"),Z24="Y",AC24="Y",OR(AB24="Y",AB24="C",AB24="A")),"THREEDS_ATTEMPT","")</f>
        <v/>
      </c>
      <c r="AN24" t="str">
        <f>IF(AND(OR(AF24=TRUE,AG24=TRUE),OR(AA24="07",AA24="00",AD24="blank")),"CVV2","")</f>
        <v/>
      </c>
      <c r="AO24" t="str">
        <f>IF(AND(OR(AF24=TRUE,AG24=TRUE),AN24="",OR(AA24="value")),"value","")</f>
        <v/>
      </c>
      <c r="AP24" t="str">
        <f>IF(AH24=TRUE,"NO_REQUEST","")</f>
        <v>NO_REQUEST</v>
      </c>
      <c r="AQ24" t="str">
        <f>IF(AI24=TRUE,"NO_REQUEST","")</f>
        <v/>
      </c>
      <c r="AR24" t="str">
        <f>IF(AJ24=TRUE,"YES_REQUEST","")</f>
        <v/>
      </c>
      <c r="AS24" t="str">
        <f>AL24&amp;AM24&amp;AN24&amp;AP24&amp;AQ24&amp;AR24&amp;AO24</f>
        <v>NO_REQUEST</v>
      </c>
    </row>
    <row r="25" spans="1:45" ht="150" x14ac:dyDescent="0.25">
      <c r="A25" s="13" t="str">
        <f>"case"&amp;ROW()-1</f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>G25</f>
        <v>U</v>
      </c>
      <c r="AA25" s="12" t="str">
        <f>IF(V25="NA",K25,V25)</f>
        <v>01</v>
      </c>
      <c r="AB25" t="str">
        <f>IF(S25="NA",H25,S25)</f>
        <v>blank</v>
      </c>
      <c r="AC25" t="str">
        <f>IF(T25="NA",I25,T25)</f>
        <v>blank</v>
      </c>
      <c r="AD25" t="str">
        <f>IF(U25="NA",J25,U25)</f>
        <v>blank</v>
      </c>
      <c r="AE25">
        <v>65560477</v>
      </c>
      <c r="AF25" t="b">
        <f>ISNUMBER(SEARCH("Cavv and EciFlag",$Y25))</f>
        <v>0</v>
      </c>
      <c r="AG25" t="b">
        <f>ISNUMBER(SEARCH("Merchant should proceed",$Y25))</f>
        <v>1</v>
      </c>
      <c r="AH25" t="b">
        <f>ISNUMBER(SEARCH("Merchant should NOT continue",$Y25))</f>
        <v>0</v>
      </c>
      <c r="AI25" t="b">
        <f>ISNUMBER(SEARCH("Merchants have the option of",$Y25))</f>
        <v>0</v>
      </c>
      <c r="AJ25" t="b">
        <f>IF(COUNTIF(AF25:AI25,"TRUE")&gt;0,FALSE,TRUE)</f>
        <v>0</v>
      </c>
      <c r="AK25">
        <f>COUNTIF(AF25:AJ25,TRUE)</f>
        <v>1</v>
      </c>
      <c r="AL25" t="str">
        <f>IF(AND(OR(AF25=TRUE,AG25=TRUE),OR(AA25="05",AA25="02"),Z25="Y",AC25="Y",OR(AB25="Y",AB25="C",AB25="A")),"THREEDS","")</f>
        <v/>
      </c>
      <c r="AM25" t="str">
        <f>IF(AND(OR(AF25=TRUE,AG25=TRUE),OR(AA25="06",AA25="01"),Z25="Y",AC25="Y",OR(AB25="Y",AB25="C",AB25="A")),"THREEDS_ATTEMPT","")</f>
        <v/>
      </c>
      <c r="AN25" t="str">
        <f>IF(AND(OR(AF25=TRUE,AG25=TRUE),OR(AA25="07",AA25="00",AD25="blank")),"CVV2","")</f>
        <v>CVV2</v>
      </c>
      <c r="AO25" t="str">
        <f>IF(AND(OR(AF25=TRUE,AG25=TRUE),AN25="",OR(AA25="value")),"value","")</f>
        <v/>
      </c>
      <c r="AP25" t="str">
        <f>IF(AH25=TRUE,"NO_REQUEST","")</f>
        <v/>
      </c>
      <c r="AQ25" t="str">
        <f>IF(AI25=TRUE,"NO_REQUEST","")</f>
        <v/>
      </c>
      <c r="AR25" t="str">
        <f>IF(AJ25=TRUE,"YES_REQUEST","")</f>
        <v/>
      </c>
      <c r="AS25" t="str">
        <f>AL25&amp;AM25&amp;AN25&amp;AP25&amp;AQ25&amp;AR25&amp;AO25</f>
        <v>CVV2</v>
      </c>
    </row>
    <row r="26" spans="1:45" ht="150" x14ac:dyDescent="0.25">
      <c r="A26" s="13" t="str">
        <f>"case"&amp;ROW()-1</f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>G26</f>
        <v>blank</v>
      </c>
      <c r="AA26" s="12" t="str">
        <f>IF(V26="NA",K26,V26)</f>
        <v>00</v>
      </c>
      <c r="AB26" t="str">
        <f>IF(S26="NA",H26,S26)</f>
        <v>blank</v>
      </c>
      <c r="AC26" t="str">
        <f>IF(T26="NA",I26,T26)</f>
        <v>blank</v>
      </c>
      <c r="AD26" t="str">
        <f>IF(U26="NA",J26,U26)</f>
        <v>blank</v>
      </c>
      <c r="AE26">
        <v>65560478</v>
      </c>
      <c r="AF26" t="b">
        <f>ISNUMBER(SEARCH("Cavv and EciFlag",$Y26))</f>
        <v>0</v>
      </c>
      <c r="AG26" t="b">
        <f>ISNUMBER(SEARCH("Merchant should proceed",$Y26))</f>
        <v>1</v>
      </c>
      <c r="AH26" t="b">
        <f>ISNUMBER(SEARCH("Merchant should NOT continue",$Y26))</f>
        <v>0</v>
      </c>
      <c r="AI26" t="b">
        <f>ISNUMBER(SEARCH("Merchants have the option of",$Y26))</f>
        <v>0</v>
      </c>
      <c r="AJ26" t="b">
        <f>IF(COUNTIF(AF26:AI26,"TRUE")&gt;0,FALSE,TRUE)</f>
        <v>0</v>
      </c>
      <c r="AK26">
        <f>COUNTIF(AF26:AJ26,TRUE)</f>
        <v>1</v>
      </c>
      <c r="AL26" t="str">
        <f>IF(AND(OR(AF26=TRUE,AG26=TRUE),OR(AA26="05",AA26="02"),Z26="Y",AC26="Y",OR(AB26="Y",AB26="C",AB26="A")),"THREEDS","")</f>
        <v/>
      </c>
      <c r="AM26" t="str">
        <f>IF(AND(OR(AF26=TRUE,AG26=TRUE),OR(AA26="06",AA26="01"),Z26="Y",AC26="Y",OR(AB26="Y",AB26="C",AB26="A")),"THREEDS_ATTEMPT","")</f>
        <v/>
      </c>
      <c r="AN26" t="str">
        <f>IF(AND(OR(AF26=TRUE,AG26=TRUE),OR(AA26="07",AA26="00",AD26="blank")),"CVV2","")</f>
        <v>CVV2</v>
      </c>
      <c r="AO26" t="str">
        <f>IF(AND(OR(AF26=TRUE,AG26=TRUE),AN26="",OR(AA26="value")),"value","")</f>
        <v/>
      </c>
      <c r="AP26" t="str">
        <f>IF(AH26=TRUE,"NO_REQUEST","")</f>
        <v/>
      </c>
      <c r="AQ26" t="str">
        <f>IF(AI26=TRUE,"NO_REQUEST","")</f>
        <v/>
      </c>
      <c r="AR26" t="str">
        <f>IF(AJ26=TRUE,"YES_REQUEST","")</f>
        <v/>
      </c>
      <c r="AS26" t="str">
        <f>AL26&amp;AM26&amp;AN26&amp;AP26&amp;AQ26&amp;AR26&amp;AO26</f>
        <v>CVV2</v>
      </c>
    </row>
    <row r="27" spans="1:45" ht="150" x14ac:dyDescent="0.25">
      <c r="A27" s="13" t="str">
        <f>"case"&amp;ROW()-1</f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>G27</f>
        <v>blank</v>
      </c>
      <c r="AA27" s="12" t="str">
        <f>IF(V27="NA",K27,V27)</f>
        <v>blank</v>
      </c>
      <c r="AB27" t="str">
        <f>IF(S27="NA",H27,S27)</f>
        <v>blank</v>
      </c>
      <c r="AC27" t="str">
        <f>IF(T27="NA",I27,T27)</f>
        <v>blank</v>
      </c>
      <c r="AD27" t="str">
        <f>IF(U27="NA",J27,U27)</f>
        <v>blank</v>
      </c>
      <c r="AE27">
        <v>65560479</v>
      </c>
      <c r="AF27" t="b">
        <f>ISNUMBER(SEARCH("Cavv and EciFlag",$Y27))</f>
        <v>0</v>
      </c>
      <c r="AG27" t="b">
        <f>ISNUMBER(SEARCH("Merchant should proceed",$Y27))</f>
        <v>1</v>
      </c>
      <c r="AH27" t="b">
        <f>ISNUMBER(SEARCH("Merchant should NOT continue",$Y27))</f>
        <v>0</v>
      </c>
      <c r="AI27" t="b">
        <f>ISNUMBER(SEARCH("Merchants have the option of",$Y27))</f>
        <v>0</v>
      </c>
      <c r="AJ27" t="b">
        <f>IF(COUNTIF(AF27:AI27,"TRUE")&gt;0,FALSE,TRUE)</f>
        <v>0</v>
      </c>
      <c r="AK27">
        <f>COUNTIF(AF27:AJ27,TRUE)</f>
        <v>1</v>
      </c>
      <c r="AL27" t="str">
        <f>IF(AND(OR(AF27=TRUE,AG27=TRUE),OR(AA27="05",AA27="02"),Z27="Y",AC27="Y",OR(AB27="Y",AB27="C",AB27="A")),"THREEDS","")</f>
        <v/>
      </c>
      <c r="AM27" t="str">
        <f>IF(AND(OR(AF27=TRUE,AG27=TRUE),OR(AA27="06",AA27="01"),Z27="Y",AC27="Y",OR(AB27="Y",AB27="C",AB27="A")),"THREEDS_ATTEMPT","")</f>
        <v/>
      </c>
      <c r="AN27" t="str">
        <f>IF(AND(OR(AF27=TRUE,AG27=TRUE),OR(AA27="07",AA27="00",AD27="blank")),"CVV2","")</f>
        <v>CVV2</v>
      </c>
      <c r="AO27" t="str">
        <f>IF(AND(OR(AF27=TRUE,AG27=TRUE),AN27="",OR(AA27="value")),"value","")</f>
        <v/>
      </c>
      <c r="AP27" t="str">
        <f>IF(AH27=TRUE,"NO_REQUEST","")</f>
        <v/>
      </c>
      <c r="AQ27" t="str">
        <f>IF(AI27=TRUE,"NO_REQUEST","")</f>
        <v/>
      </c>
      <c r="AR27" t="str">
        <f>IF(AJ27=TRUE,"YES_REQUEST","")</f>
        <v/>
      </c>
      <c r="AS27" t="str">
        <f>AL27&amp;AM27&amp;AN27&amp;AP27&amp;AQ27&amp;AR27&amp;AO27</f>
        <v>CVV2</v>
      </c>
    </row>
    <row r="28" spans="1:45" ht="150" x14ac:dyDescent="0.25">
      <c r="A28" s="13" t="str">
        <f>"case"&amp;ROW()-1</f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>G28</f>
        <v>B</v>
      </c>
      <c r="AA28" s="12" t="str">
        <f>IF(V28="NA",K28,V28)</f>
        <v>00</v>
      </c>
      <c r="AB28" t="str">
        <f>IF(S28="NA",H28,S28)</f>
        <v>blank</v>
      </c>
      <c r="AC28" t="str">
        <f>IF(T28="NA",I28,T28)</f>
        <v>blank</v>
      </c>
      <c r="AD28" t="str">
        <f>IF(U28="NA",J28,U28)</f>
        <v>blank</v>
      </c>
      <c r="AE28">
        <v>65560480</v>
      </c>
      <c r="AF28" t="b">
        <f>ISNUMBER(SEARCH("Cavv and EciFlag",$Y28))</f>
        <v>0</v>
      </c>
      <c r="AG28" t="b">
        <f>ISNUMBER(SEARCH("Merchant should proceed",$Y28))</f>
        <v>1</v>
      </c>
      <c r="AH28" t="b">
        <f>ISNUMBER(SEARCH("Merchant should NOT continue",$Y28))</f>
        <v>0</v>
      </c>
      <c r="AI28" t="b">
        <f>ISNUMBER(SEARCH("Merchants have the option of",$Y28))</f>
        <v>0</v>
      </c>
      <c r="AJ28" t="b">
        <f>IF(COUNTIF(AF28:AI28,"TRUE")&gt;0,FALSE,TRUE)</f>
        <v>0</v>
      </c>
      <c r="AK28">
        <f>COUNTIF(AF28:AJ28,TRUE)</f>
        <v>1</v>
      </c>
      <c r="AL28" t="str">
        <f>IF(AND(OR(AF28=TRUE,AG28=TRUE),OR(AA28="05",AA28="02"),Z28="Y",AC28="Y",OR(AB28="Y",AB28="C",AB28="A")),"THREEDS","")</f>
        <v/>
      </c>
      <c r="AM28" t="str">
        <f>IF(AND(OR(AF28=TRUE,AG28=TRUE),OR(AA28="06",AA28="01"),Z28="Y",AC28="Y",OR(AB28="Y",AB28="C",AB28="A")),"THREEDS_ATTEMPT","")</f>
        <v/>
      </c>
      <c r="AN28" t="str">
        <f>IF(AND(OR(AF28=TRUE,AG28=TRUE),OR(AA28="07",AA28="00",AD28="blank")),"CVV2","")</f>
        <v>CVV2</v>
      </c>
      <c r="AO28" t="str">
        <f>IF(AND(OR(AF28=TRUE,AG28=TRUE),AN28="",OR(AA28="value")),"value","")</f>
        <v/>
      </c>
      <c r="AP28" t="str">
        <f>IF(AH28=TRUE,"NO_REQUEST","")</f>
        <v/>
      </c>
      <c r="AQ28" t="str">
        <f>IF(AI28=TRUE,"NO_REQUEST","")</f>
        <v/>
      </c>
      <c r="AR28" t="str">
        <f>IF(AJ28=TRUE,"YES_REQUEST","")</f>
        <v/>
      </c>
      <c r="AS28" t="str">
        <f>AL28&amp;AM28&amp;AN28&amp;AP28&amp;AQ28&amp;AR28&amp;AO28</f>
        <v>CVV2</v>
      </c>
    </row>
    <row r="29" spans="1:45" ht="150" x14ac:dyDescent="0.25">
      <c r="A29" s="13" t="str">
        <f>"case"&amp;ROW()-1</f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>G29</f>
        <v>Y</v>
      </c>
      <c r="AA29" s="12" t="str">
        <f>IF(V29="NA",K29,V29)</f>
        <v>02</v>
      </c>
      <c r="AB29" t="str">
        <f>IF(S29="NA",H29,S29)</f>
        <v>Y</v>
      </c>
      <c r="AC29" t="str">
        <f>IF(T29="NA",I29,T29)</f>
        <v>Y</v>
      </c>
      <c r="AD29" t="str">
        <f>IF(U29="NA",J29,U29)</f>
        <v>value</v>
      </c>
      <c r="AE29">
        <v>65560481</v>
      </c>
      <c r="AF29" t="b">
        <f>ISNUMBER(SEARCH("Cavv and EciFlag",$Y29))</f>
        <v>1</v>
      </c>
      <c r="AG29" t="b">
        <f>ISNUMBER(SEARCH("Merchant should proceed",$Y29))</f>
        <v>0</v>
      </c>
      <c r="AH29" t="b">
        <f>ISNUMBER(SEARCH("Merchant should NOT continue",$Y29))</f>
        <v>0</v>
      </c>
      <c r="AI29" t="b">
        <f>ISNUMBER(SEARCH("Merchants have the option of",$Y29))</f>
        <v>0</v>
      </c>
      <c r="AJ29" t="b">
        <f>IF(COUNTIF(AF29:AI29,"TRUE")&gt;0,FALSE,TRUE)</f>
        <v>0</v>
      </c>
      <c r="AK29">
        <f>COUNTIF(AF29:AJ29,TRUE)</f>
        <v>1</v>
      </c>
      <c r="AL29" t="str">
        <f>IF(AND(OR(AF29=TRUE,AG29=TRUE),OR(AA29="05",AA29="02"),Z29="Y",AC29="Y",OR(AB29="Y",AB29="C",AB29="A")),"THREEDS","")</f>
        <v>THREEDS</v>
      </c>
      <c r="AM29" t="str">
        <f>IF(AND(OR(AF29=TRUE,AG29=TRUE),OR(AA29="06",AA29="01"),Z29="Y",AC29="Y",OR(AB29="Y",AB29="C",AB29="A")),"THREEDS_ATTEMPT","")</f>
        <v/>
      </c>
      <c r="AN29" t="str">
        <f>IF(AND(OR(AF29=TRUE,AG29=TRUE),OR(AA29="07",AA29="00",AD29="blank")),"CVV2","")</f>
        <v/>
      </c>
      <c r="AO29" t="str">
        <f>IF(AND(OR(AF29=TRUE,AG29=TRUE),AN29="",OR(AA29="value")),"value","")</f>
        <v/>
      </c>
      <c r="AP29" t="str">
        <f>IF(AH29=TRUE,"NO_REQUEST","")</f>
        <v/>
      </c>
      <c r="AQ29" t="str">
        <f>IF(AI29=TRUE,"NO_REQUEST","")</f>
        <v/>
      </c>
      <c r="AR29" t="str">
        <f>IF(AJ29=TRUE,"YES_REQUEST","")</f>
        <v/>
      </c>
      <c r="AS29" t="str">
        <f>AL29&amp;AM29&amp;AN29&amp;AP29&amp;AQ29&amp;AR29&amp;AO29</f>
        <v>THREEDS</v>
      </c>
    </row>
    <row r="30" spans="1:45" ht="150" x14ac:dyDescent="0.25">
      <c r="A30" s="13" t="str">
        <f>"case"&amp;ROW()-1</f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>G30</f>
        <v>Y</v>
      </c>
      <c r="AA30" s="12" t="str">
        <f>IF(V30="NA",K30,V30)</f>
        <v>00</v>
      </c>
      <c r="AB30" t="str">
        <f>IF(S30="NA",H30,S30)</f>
        <v>N</v>
      </c>
      <c r="AC30" t="str">
        <f>IF(T30="NA",I30,T30)</f>
        <v>Y</v>
      </c>
      <c r="AD30" t="str">
        <f>IF(U30="NA",J30,U30)</f>
        <v>blank</v>
      </c>
      <c r="AE30">
        <v>65560482</v>
      </c>
      <c r="AF30" t="b">
        <f>ISNUMBER(SEARCH("Cavv and EciFlag",$Y30))</f>
        <v>0</v>
      </c>
      <c r="AG30" t="b">
        <f>ISNUMBER(SEARCH("Merchant should proceed",$Y30))</f>
        <v>0</v>
      </c>
      <c r="AH30" t="b">
        <f>ISNUMBER(SEARCH("Merchant should NOT continue",$Y30))</f>
        <v>1</v>
      </c>
      <c r="AI30" t="b">
        <f>ISNUMBER(SEARCH("Merchants have the option of",$Y30))</f>
        <v>0</v>
      </c>
      <c r="AJ30" t="b">
        <f>IF(COUNTIF(AF30:AI30,"TRUE")&gt;0,FALSE,TRUE)</f>
        <v>0</v>
      </c>
      <c r="AK30">
        <f>COUNTIF(AF30:AJ30,TRUE)</f>
        <v>1</v>
      </c>
      <c r="AL30" t="str">
        <f>IF(AND(OR(AF30=TRUE,AG30=TRUE),OR(AA30="05",AA30="02"),Z30="Y",AC30="Y",OR(AB30="Y",AB30="C",AB30="A")),"THREEDS","")</f>
        <v/>
      </c>
      <c r="AM30" t="str">
        <f>IF(AND(OR(AF30=TRUE,AG30=TRUE),OR(AA30="06",AA30="01"),Z30="Y",AC30="Y",OR(AB30="Y",AB30="C",AB30="A")),"THREEDS_ATTEMPT","")</f>
        <v/>
      </c>
      <c r="AN30" t="str">
        <f>IF(AND(OR(AF30=TRUE,AG30=TRUE),OR(AA30="07",AA30="00",AD30="blank")),"CVV2","")</f>
        <v/>
      </c>
      <c r="AO30" t="str">
        <f>IF(AND(OR(AF30=TRUE,AG30=TRUE),AN30="",OR(AA30="value")),"value","")</f>
        <v/>
      </c>
      <c r="AP30" t="str">
        <f>IF(AH30=TRUE,"NO_REQUEST","")</f>
        <v>NO_REQUEST</v>
      </c>
      <c r="AQ30" t="str">
        <f>IF(AI30=TRUE,"NO_REQUEST","")</f>
        <v/>
      </c>
      <c r="AR30" t="str">
        <f>IF(AJ30=TRUE,"YES_REQUEST","")</f>
        <v/>
      </c>
      <c r="AS30" t="str">
        <f>AL30&amp;AM30&amp;AN30&amp;AP30&amp;AQ30&amp;AR30&amp;AO30</f>
        <v>NO_REQUEST</v>
      </c>
    </row>
    <row r="31" spans="1:45" ht="150" x14ac:dyDescent="0.25">
      <c r="A31" s="13" t="str">
        <f>"case"&amp;ROW()-1</f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>G31</f>
        <v>Y</v>
      </c>
      <c r="AA31" s="12" t="str">
        <f>IF(V31="NA",K31,V31)</f>
        <v>00</v>
      </c>
      <c r="AB31" t="str">
        <f>IF(S31="NA",H31,S31)</f>
        <v>U</v>
      </c>
      <c r="AC31" t="str">
        <f>IF(T31="NA",I31,T31)</f>
        <v>Y</v>
      </c>
      <c r="AD31" t="str">
        <f>IF(U31="NA",J31,U31)</f>
        <v>blank</v>
      </c>
      <c r="AE31">
        <v>65560483</v>
      </c>
      <c r="AF31" t="b">
        <f>ISNUMBER(SEARCH("Cavv and EciFlag",$Y31))</f>
        <v>0</v>
      </c>
      <c r="AG31" t="b">
        <f>ISNUMBER(SEARCH("Merchant should proceed",$Y31))</f>
        <v>0</v>
      </c>
      <c r="AH31" t="b">
        <f>ISNUMBER(SEARCH("Merchant should NOT continue",$Y31))</f>
        <v>0</v>
      </c>
      <c r="AI31" t="b">
        <f>ISNUMBER(SEARCH("Merchants have the option of",$Y31))</f>
        <v>0</v>
      </c>
      <c r="AJ31" t="b">
        <f>IF(COUNTIF(AF31:AI31,"TRUE")&gt;0,FALSE,TRUE)</f>
        <v>1</v>
      </c>
      <c r="AK31">
        <f>COUNTIF(AF31:AJ31,TRUE)</f>
        <v>1</v>
      </c>
      <c r="AL31" t="str">
        <f>IF(AND(OR(AF31=TRUE,AG31=TRUE),OR(AA31="05",AA31="02"),Z31="Y",AC31="Y",OR(AB31="Y",AB31="C",AB31="A")),"THREEDS","")</f>
        <v/>
      </c>
      <c r="AM31" t="str">
        <f>IF(AND(OR(AF31=TRUE,AG31=TRUE),OR(AA31="06",AA31="01"),Z31="Y",AC31="Y",OR(AB31="Y",AB31="C",AB31="A")),"THREEDS_ATTEMPT","")</f>
        <v/>
      </c>
      <c r="AN31" t="str">
        <f>IF(AND(OR(AF31=TRUE,AG31=TRUE),OR(AA31="07",AA31="00",AD31="blank")),"CVV2","")</f>
        <v/>
      </c>
      <c r="AO31" t="str">
        <f>IF(AND(OR(AF31=TRUE,AG31=TRUE),AN31="",OR(AA31="value")),"value","")</f>
        <v/>
      </c>
      <c r="AP31" t="str">
        <f>IF(AH31=TRUE,"NO_REQUEST","")</f>
        <v/>
      </c>
      <c r="AQ31" t="str">
        <f>IF(AI31=TRUE,"NO_REQUEST","")</f>
        <v/>
      </c>
      <c r="AR31" t="str">
        <f>IF(AJ31=TRUE,"YES_REQUEST","")</f>
        <v>YES_REQUEST</v>
      </c>
      <c r="AS31" t="str">
        <f>AL31&amp;AM31&amp;AN31&amp;AP31&amp;AQ31&amp;AR31&amp;AO31</f>
        <v>YES_REQUEST</v>
      </c>
    </row>
    <row r="32" spans="1:45" ht="150" x14ac:dyDescent="0.25">
      <c r="A32" s="13" t="str">
        <f>"case"&amp;ROW()-1</f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>G32</f>
        <v>Y</v>
      </c>
      <c r="AA32" s="12" t="str">
        <f>IF(V32="NA",K32,V32)</f>
        <v>00</v>
      </c>
      <c r="AB32" t="str">
        <f>IF(S32="NA",H32,S32)</f>
        <v>blank</v>
      </c>
      <c r="AC32" t="str">
        <f>IF(T32="NA",I32,T32)</f>
        <v>blank</v>
      </c>
      <c r="AD32" t="str">
        <f>IF(U32="NA",J32,U32)</f>
        <v>blank</v>
      </c>
      <c r="AE32">
        <v>65560484</v>
      </c>
      <c r="AF32" t="b">
        <f>ISNUMBER(SEARCH("Cavv and EciFlag",$Y32))</f>
        <v>0</v>
      </c>
      <c r="AG32" t="b">
        <f>ISNUMBER(SEARCH("Merchant should proceed",$Y32))</f>
        <v>0</v>
      </c>
      <c r="AH32" t="b">
        <f>ISNUMBER(SEARCH("Merchant should NOT continue",$Y32))</f>
        <v>0</v>
      </c>
      <c r="AI32" t="b">
        <f>ISNUMBER(SEARCH("Merchants have the option of",$Y32))</f>
        <v>1</v>
      </c>
      <c r="AJ32" t="b">
        <f>IF(COUNTIF(AF32:AI32,"TRUE")&gt;0,FALSE,TRUE)</f>
        <v>0</v>
      </c>
      <c r="AK32">
        <f>COUNTIF(AF32:AJ32,TRUE)</f>
        <v>1</v>
      </c>
      <c r="AL32" t="str">
        <f>IF(AND(OR(AF32=TRUE,AG32=TRUE),OR(AA32="05",AA32="02"),Z32="Y",AC32="Y",OR(AB32="Y",AB32="C",AB32="A")),"THREEDS","")</f>
        <v/>
      </c>
      <c r="AM32" t="str">
        <f>IF(AND(OR(AF32=TRUE,AG32=TRUE),OR(AA32="06",AA32="01"),Z32="Y",AC32="Y",OR(AB32="Y",AB32="C",AB32="A")),"THREEDS_ATTEMPT","")</f>
        <v/>
      </c>
      <c r="AN32" t="str">
        <f>IF(AND(OR(AF32=TRUE,AG32=TRUE),OR(AA32="07",AA32="00",AD32="blank")),"CVV2","")</f>
        <v/>
      </c>
      <c r="AO32" t="str">
        <f>IF(AND(OR(AF32=TRUE,AG32=TRUE),AN32="",OR(AA32="value")),"value","")</f>
        <v/>
      </c>
      <c r="AP32" t="str">
        <f>IF(AH32=TRUE,"NO_REQUEST","")</f>
        <v/>
      </c>
      <c r="AQ32" t="str">
        <f>IF(AI32=TRUE,"NO_REQUEST","")</f>
        <v>NO_REQUEST</v>
      </c>
      <c r="AR32" t="str">
        <f>IF(AJ32=TRUE,"YES_REQUEST","")</f>
        <v/>
      </c>
      <c r="AS32" t="str">
        <f>AL32&amp;AM32&amp;AN32&amp;AP32&amp;AQ32&amp;AR32&amp;AO32</f>
        <v>NO_REQUEST</v>
      </c>
    </row>
    <row r="33" spans="1:45" ht="150" x14ac:dyDescent="0.25">
      <c r="A33" s="13" t="str">
        <f>"case"&amp;ROW()-1</f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>G33</f>
        <v>Y</v>
      </c>
      <c r="AA33" s="12" t="str">
        <f>IF(V33="NA",K33,V33)</f>
        <v>value</v>
      </c>
      <c r="AB33" t="str">
        <f>IF(S33="NA",H33,S33)</f>
        <v>B</v>
      </c>
      <c r="AC33" t="str">
        <f>IF(T33="NA",I33,T33)</f>
        <v>Y</v>
      </c>
      <c r="AD33" t="str">
        <f>IF(U33="NA",J33,U33)</f>
        <v>blank</v>
      </c>
      <c r="AE33">
        <v>65560485</v>
      </c>
      <c r="AF33" t="b">
        <f>ISNUMBER(SEARCH("Cavv and EciFlag",$Y33))</f>
        <v>0</v>
      </c>
      <c r="AG33" t="b">
        <f>ISNUMBER(SEARCH("Merchant should proceed",$Y33))</f>
        <v>1</v>
      </c>
      <c r="AH33" t="b">
        <f>ISNUMBER(SEARCH("Merchant should NOT continue",$Y33))</f>
        <v>0</v>
      </c>
      <c r="AI33" t="b">
        <f>ISNUMBER(SEARCH("Merchants have the option of",$Y33))</f>
        <v>0</v>
      </c>
      <c r="AJ33" t="b">
        <f>IF(COUNTIF(AF33:AI33,"TRUE")&gt;0,FALSE,TRUE)</f>
        <v>0</v>
      </c>
      <c r="AK33">
        <f>COUNTIF(AF33:AJ33,TRUE)</f>
        <v>1</v>
      </c>
      <c r="AL33" t="str">
        <f>IF(AND(OR(AF33=TRUE,AG33=TRUE),OR(AA33="05",AA33="02"),Z33="Y",AC33="Y",OR(AB33="Y",AB33="C",AB33="A")),"THREEDS","")</f>
        <v/>
      </c>
      <c r="AM33" t="str">
        <f>IF(AND(OR(AF33=TRUE,AG33=TRUE),OR(AA33="06",AA33="01"),Z33="Y",AC33="Y",OR(AB33="Y",AB33="C",AB33="A")),"THREEDS_ATTEMPT","")</f>
        <v/>
      </c>
      <c r="AN33" t="str">
        <f>IF(AND(OR(AF33=TRUE,AG33=TRUE),OR(AA33="07",AA33="00",AD33="blank")),"CVV2","")</f>
        <v>CVV2</v>
      </c>
      <c r="AO33" t="str">
        <f>IF(AND(OR(AF33=TRUE,AG33=TRUE),AN33="",OR(AA33="value")),"value","")</f>
        <v/>
      </c>
      <c r="AP33" t="str">
        <f>IF(AH33=TRUE,"NO_REQUEST","")</f>
        <v/>
      </c>
      <c r="AQ33" t="str">
        <f>IF(AI33=TRUE,"NO_REQUEST","")</f>
        <v/>
      </c>
      <c r="AR33" t="str">
        <f>IF(AJ33=TRUE,"YES_REQUEST","")</f>
        <v/>
      </c>
      <c r="AS33" t="str">
        <f>AL33&amp;AM33&amp;AN33&amp;AP33&amp;AQ33&amp;AR33&amp;AO33</f>
        <v>CVV2</v>
      </c>
    </row>
    <row r="34" spans="1:45" ht="150" x14ac:dyDescent="0.25">
      <c r="A34" s="13" t="str">
        <f>"case"&amp;ROW()-1</f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>G34</f>
        <v>Y</v>
      </c>
      <c r="AA34" s="12" t="str">
        <f>IF(V34="NA",K34,V34)</f>
        <v>value</v>
      </c>
      <c r="AB34" t="str">
        <f>IF(S34="NA",H34,S34)</f>
        <v>Y</v>
      </c>
      <c r="AC34" t="str">
        <f>IF(T34="NA",I34,T34)</f>
        <v>Y</v>
      </c>
      <c r="AD34" t="str">
        <f>IF(U34="NA",J34,U34)</f>
        <v>value</v>
      </c>
      <c r="AE34">
        <v>65560486</v>
      </c>
      <c r="AF34" t="b">
        <f>ISNUMBER(SEARCH("Cavv and EciFlag",$Y34))</f>
        <v>0</v>
      </c>
      <c r="AG34" t="b">
        <f>ISNUMBER(SEARCH("Merchant should proceed",$Y34))</f>
        <v>1</v>
      </c>
      <c r="AH34" t="b">
        <f>ISNUMBER(SEARCH("Merchant should NOT continue",$Y34))</f>
        <v>0</v>
      </c>
      <c r="AI34" t="b">
        <f>ISNUMBER(SEARCH("Merchants have the option of",$Y34))</f>
        <v>0</v>
      </c>
      <c r="AJ34" t="b">
        <f>IF(COUNTIF(AF34:AI34,"TRUE")&gt;0,FALSE,TRUE)</f>
        <v>0</v>
      </c>
      <c r="AK34">
        <f>COUNTIF(AF34:AJ34,TRUE)</f>
        <v>1</v>
      </c>
      <c r="AL34" t="str">
        <f>IF(AND(OR(AF34=TRUE,AG34=TRUE),OR(AA34="05",AA34="02"),Z34="Y",AC34="Y",OR(AB34="Y",AB34="C",AB34="A")),"THREEDS","")</f>
        <v/>
      </c>
      <c r="AM34" t="str">
        <f>IF(AND(OR(AF34=TRUE,AG34=TRUE),OR(AA34="06",AA34="01"),Z34="Y",AC34="Y",OR(AB34="Y",AB34="C",AB34="A")),"THREEDS_ATTEMPT","")</f>
        <v/>
      </c>
      <c r="AN34" t="str">
        <f>IF(AND(OR(AF34=TRUE,AG34=TRUE),OR(AA34="07",AA34="00",AD34="blank")),"CVV2","")</f>
        <v/>
      </c>
      <c r="AO34" t="str">
        <f>IF(AND(OR(AF34=TRUE,AG34=TRUE),AN34="",OR(AA34="value")),"value","")</f>
        <v>value</v>
      </c>
      <c r="AP34" t="str">
        <f>IF(AH34=TRUE,"NO_REQUEST","")</f>
        <v/>
      </c>
      <c r="AQ34" t="str">
        <f>IF(AI34=TRUE,"NO_REQUEST","")</f>
        <v/>
      </c>
      <c r="AR34" t="str">
        <f>IF(AJ34=TRUE,"YES_REQUEST","")</f>
        <v/>
      </c>
      <c r="AS34" t="str">
        <f>AL34&amp;AM34&amp;AN34&amp;AP34&amp;AQ34&amp;AR34&amp;AO34</f>
        <v>value</v>
      </c>
    </row>
    <row r="35" spans="1:45" ht="150" x14ac:dyDescent="0.25">
      <c r="A35" s="13" t="str">
        <f>"case"&amp;ROW()-1</f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>G35</f>
        <v>Y</v>
      </c>
      <c r="AA35" s="12" t="str">
        <f>IF(V35="NA",K35,V35)</f>
        <v>value</v>
      </c>
      <c r="AB35" t="str">
        <f>IF(S35="NA",H35,S35)</f>
        <v>Y</v>
      </c>
      <c r="AC35" t="str">
        <f>IF(T35="NA",I35,T35)</f>
        <v>Y</v>
      </c>
      <c r="AD35" t="str">
        <f>IF(U35="NA",J35,U35)</f>
        <v>value</v>
      </c>
      <c r="AE35">
        <v>65560487</v>
      </c>
      <c r="AF35" t="b">
        <f>ISNUMBER(SEARCH("Cavv and EciFlag",$Y35))</f>
        <v>0</v>
      </c>
      <c r="AG35" t="b">
        <f>ISNUMBER(SEARCH("Merchant should proceed",$Y35))</f>
        <v>1</v>
      </c>
      <c r="AH35" t="b">
        <f>ISNUMBER(SEARCH("Merchant should NOT continue",$Y35))</f>
        <v>0</v>
      </c>
      <c r="AI35" t="b">
        <f>ISNUMBER(SEARCH("Merchants have the option of",$Y35))</f>
        <v>0</v>
      </c>
      <c r="AJ35" t="b">
        <f>IF(COUNTIF(AF35:AI35,"TRUE")&gt;0,FALSE,TRUE)</f>
        <v>0</v>
      </c>
      <c r="AK35">
        <f>COUNTIF(AF35:AJ35,TRUE)</f>
        <v>1</v>
      </c>
      <c r="AL35" t="str">
        <f>IF(AND(OR(AF35=TRUE,AG35=TRUE),OR(AA35="05",AA35="02"),Z35="Y",AC35="Y",OR(AB35="Y",AB35="C",AB35="A")),"THREEDS","")</f>
        <v/>
      </c>
      <c r="AM35" t="str">
        <f>IF(AND(OR(AF35=TRUE,AG35=TRUE),OR(AA35="06",AA35="01"),Z35="Y",AC35="Y",OR(AB35="Y",AB35="C",AB35="A")),"THREEDS_ATTEMPT","")</f>
        <v/>
      </c>
      <c r="AN35" t="str">
        <f>IF(AND(OR(AF35=TRUE,AG35=TRUE),OR(AA35="07",AA35="00",AD35="blank")),"CVV2","")</f>
        <v/>
      </c>
      <c r="AO35" t="str">
        <f>IF(AND(OR(AF35=TRUE,AG35=TRUE),AN35="",OR(AA35="value")),"value","")</f>
        <v>value</v>
      </c>
      <c r="AP35" t="str">
        <f>IF(AH35=TRUE,"NO_REQUEST","")</f>
        <v/>
      </c>
      <c r="AQ35" t="str">
        <f>IF(AI35=TRUE,"NO_REQUEST","")</f>
        <v/>
      </c>
      <c r="AR35" t="str">
        <f>IF(AJ35=TRUE,"YES_REQUEST","")</f>
        <v/>
      </c>
      <c r="AS35" t="str">
        <f>AL35&amp;AM35&amp;AN35&amp;AP35&amp;AQ35&amp;AR35&amp;AO35</f>
        <v>value</v>
      </c>
    </row>
    <row r="36" spans="1:45" ht="180" x14ac:dyDescent="0.25">
      <c r="A36" s="13" t="str">
        <f>"case"&amp;ROW()-1</f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>G36</f>
        <v>Y</v>
      </c>
      <c r="AA36" s="12" t="str">
        <f>IF(V36="NA",K36,V36)</f>
        <v>value</v>
      </c>
      <c r="AB36" t="str">
        <f>IF(S36="NA",H36,S36)</f>
        <v>Y</v>
      </c>
      <c r="AC36" t="str">
        <f>IF(T36="NA",I36,T36)</f>
        <v>Y</v>
      </c>
      <c r="AD36" t="str">
        <f>IF(U36="NA",J36,U36)</f>
        <v>value</v>
      </c>
      <c r="AE36">
        <v>65560488</v>
      </c>
      <c r="AF36" t="b">
        <f>ISNUMBER(SEARCH("Cavv and EciFlag",$Y36))</f>
        <v>0</v>
      </c>
      <c r="AG36" t="b">
        <f>ISNUMBER(SEARCH("Merchant should proceed",$Y36))</f>
        <v>1</v>
      </c>
      <c r="AH36" t="b">
        <f>ISNUMBER(SEARCH("Merchant should NOT continue",$Y36))</f>
        <v>0</v>
      </c>
      <c r="AI36" t="b">
        <f>ISNUMBER(SEARCH("Merchants have the option of",$Y36))</f>
        <v>0</v>
      </c>
      <c r="AJ36" t="b">
        <f>IF(COUNTIF(AF36:AI36,"TRUE")&gt;0,FALSE,TRUE)</f>
        <v>0</v>
      </c>
      <c r="AK36">
        <f>COUNTIF(AF36:AJ36,TRUE)</f>
        <v>1</v>
      </c>
      <c r="AL36" t="str">
        <f>IF(AND(OR(AF36=TRUE,AG36=TRUE),OR(AA36="05",AA36="02"),Z36="Y",AC36="Y",OR(AB36="Y",AB36="C",AB36="A")),"THREEDS","")</f>
        <v/>
      </c>
      <c r="AM36" t="str">
        <f>IF(AND(OR(AF36=TRUE,AG36=TRUE),OR(AA36="06",AA36="01"),Z36="Y",AC36="Y",OR(AB36="Y",AB36="C",AB36="A")),"THREEDS_ATTEMPT","")</f>
        <v/>
      </c>
      <c r="AN36" t="str">
        <f>IF(AND(OR(AF36=TRUE,AG36=TRUE),OR(AA36="07",AA36="00",AD36="blank")),"CVV2","")</f>
        <v/>
      </c>
      <c r="AO36" t="str">
        <f>IF(AND(OR(AF36=TRUE,AG36=TRUE),AN36="",OR(AA36="value")),"value","")</f>
        <v>value</v>
      </c>
      <c r="AP36" t="str">
        <f>IF(AH36=TRUE,"NO_REQUEST","")</f>
        <v/>
      </c>
      <c r="AQ36" t="str">
        <f>IF(AI36=TRUE,"NO_REQUEST","")</f>
        <v/>
      </c>
      <c r="AR36" t="str">
        <f>IF(AJ36=TRUE,"YES_REQUEST","")</f>
        <v/>
      </c>
      <c r="AS36" t="str">
        <f>AL36&amp;AM36&amp;AN36&amp;AP36&amp;AQ36&amp;AR36&amp;AO36</f>
        <v>value</v>
      </c>
    </row>
    <row r="37" spans="1:45" ht="150" x14ac:dyDescent="0.25">
      <c r="A37" s="13" t="str">
        <f>"case"&amp;ROW()-1</f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>G37</f>
        <v>Y</v>
      </c>
      <c r="AA37" s="12" t="str">
        <f>IF(V37="NA",K37,V37)</f>
        <v>value</v>
      </c>
      <c r="AB37" t="str">
        <f>IF(S37="NA",H37,S37)</f>
        <v>I</v>
      </c>
      <c r="AC37" t="str">
        <f>IF(T37="NA",I37,T37)</f>
        <v>Y</v>
      </c>
      <c r="AD37" t="str">
        <f>IF(U37="NA",J37,U37)</f>
        <v>value</v>
      </c>
      <c r="AE37">
        <v>65560489</v>
      </c>
      <c r="AF37" t="b">
        <f>ISNUMBER(SEARCH("Cavv and EciFlag",$Y37))</f>
        <v>0</v>
      </c>
      <c r="AG37" t="b">
        <f>ISNUMBER(SEARCH("Merchant should proceed",$Y37))</f>
        <v>1</v>
      </c>
      <c r="AH37" t="b">
        <f>ISNUMBER(SEARCH("Merchant should NOT continue",$Y37))</f>
        <v>0</v>
      </c>
      <c r="AI37" t="b">
        <f>ISNUMBER(SEARCH("Merchants have the option of",$Y37))</f>
        <v>0</v>
      </c>
      <c r="AJ37" t="b">
        <f>IF(COUNTIF(AF37:AI37,"TRUE")&gt;0,FALSE,TRUE)</f>
        <v>0</v>
      </c>
      <c r="AK37">
        <f>COUNTIF(AF37:AJ37,TRUE)</f>
        <v>1</v>
      </c>
      <c r="AL37" t="str">
        <f>IF(AND(OR(AF37=TRUE,AG37=TRUE),OR(AA37="05",AA37="02"),Z37="Y",AC37="Y",OR(AB37="Y",AB37="C",AB37="A")),"THREEDS","")</f>
        <v/>
      </c>
      <c r="AM37" t="str">
        <f>IF(AND(OR(AF37=TRUE,AG37=TRUE),OR(AA37="06",AA37="01"),Z37="Y",AC37="Y",OR(AB37="Y",AB37="C",AB37="A")),"THREEDS_ATTEMPT","")</f>
        <v/>
      </c>
      <c r="AN37" t="str">
        <f>IF(AND(OR(AF37=TRUE,AG37=TRUE),OR(AA37="07",AA37="00",AD37="blank")),"CVV2","")</f>
        <v/>
      </c>
      <c r="AO37" t="str">
        <f>IF(AND(OR(AF37=TRUE,AG37=TRUE),AN37="",OR(AA37="value")),"value","")</f>
        <v>value</v>
      </c>
      <c r="AP37" t="str">
        <f>IF(AH37=TRUE,"NO_REQUEST","")</f>
        <v/>
      </c>
      <c r="AQ37" t="str">
        <f>IF(AI37=TRUE,"NO_REQUEST","")</f>
        <v/>
      </c>
      <c r="AR37" t="str">
        <f>IF(AJ37=TRUE,"YES_REQUEST","")</f>
        <v/>
      </c>
      <c r="AS37" t="str">
        <f>AL37&amp;AM37&amp;AN37&amp;AP37&amp;AQ37&amp;AR37&amp;AO37</f>
        <v>value</v>
      </c>
    </row>
  </sheetData>
  <conditionalFormatting sqref="AL1:AO1">
    <cfRule type="duplicateValues" dxfId="9" priority="12"/>
  </conditionalFormatting>
  <conditionalFormatting sqref="AP1 AR1">
    <cfRule type="duplicateValues" dxfId="8" priority="10"/>
  </conditionalFormatting>
  <conditionalFormatting sqref="AQ1">
    <cfRule type="duplicateValues" dxfId="7" priority="9"/>
  </conditionalFormatting>
  <conditionalFormatting sqref="AI1">
    <cfRule type="duplicateValues" dxfId="6" priority="8"/>
  </conditionalFormatting>
  <conditionalFormatting sqref="AS1:AS1048576">
    <cfRule type="expression" dxfId="5" priority="5">
      <formula>#REF!=TRUE</formula>
    </cfRule>
    <cfRule type="expression" dxfId="4" priority="6">
      <formula>$AF1=TRUE</formula>
    </cfRule>
    <cfRule type="cellIs" dxfId="3" priority="1" operator="equal">
      <formula>""""""</formula>
    </cfRule>
  </conditionalFormatting>
  <conditionalFormatting sqref="AF1 AJ1 AH1 Y1:AD1048576">
    <cfRule type="duplicateValues" dxfId="2" priority="17"/>
  </conditionalFormatting>
  <conditionalFormatting sqref="AG1">
    <cfRule type="duplicateValues" dxfId="1" priority="3"/>
  </conditionalFormatting>
  <conditionalFormatting sqref="AJ1:AJ1048576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2019-07-25T10:40:51Z</dcterms:modified>
</cp:coreProperties>
</file>