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ah\Documents\UiO\MAE4191\Coding\"/>
    </mc:Choice>
  </mc:AlternateContent>
  <xr:revisionPtr revIDLastSave="0" documentId="8_{D4ABBF5A-F738-44F7-BDF8-6A1F7032E7B8}" xr6:coauthVersionLast="47" xr6:coauthVersionMax="47" xr10:uidLastSave="{00000000-0000-0000-0000-000000000000}"/>
  <bookViews>
    <workbookView xWindow="-110" yWindow="-110" windowWidth="19420" windowHeight="10300" xr2:uid="{B6FDC7DD-9A5B-45F8-A091-66262CE817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AJ18" i="1"/>
  <c r="Z18" i="1"/>
  <c r="P18" i="1"/>
  <c r="AK26" i="1"/>
  <c r="AK25" i="1"/>
  <c r="AK24" i="1"/>
  <c r="AK23" i="1"/>
  <c r="AK22" i="1"/>
  <c r="AK21" i="1"/>
  <c r="AJ17" i="1"/>
  <c r="AJ16" i="1"/>
  <c r="AJ15" i="1"/>
  <c r="AJ14" i="1"/>
  <c r="AJ13" i="1"/>
  <c r="AJ12" i="1"/>
  <c r="AJ9" i="1"/>
  <c r="AJ8" i="1"/>
  <c r="AJ7" i="1"/>
  <c r="AJ6" i="1"/>
  <c r="AJ5" i="1"/>
  <c r="AJ4" i="1"/>
  <c r="AA26" i="1"/>
  <c r="AA25" i="1"/>
  <c r="AA24" i="1"/>
  <c r="AA23" i="1"/>
  <c r="AA22" i="1"/>
  <c r="AA21" i="1"/>
  <c r="Z17" i="1"/>
  <c r="Z16" i="1"/>
  <c r="Z15" i="1"/>
  <c r="Z14" i="1"/>
  <c r="Z13" i="1"/>
  <c r="Z12" i="1"/>
  <c r="Z9" i="1"/>
  <c r="Z8" i="1"/>
  <c r="Z7" i="1"/>
  <c r="Z6" i="1"/>
  <c r="Z5" i="1"/>
  <c r="Z4" i="1"/>
  <c r="Q26" i="1"/>
  <c r="Q25" i="1"/>
  <c r="Q24" i="1"/>
  <c r="Q23" i="1"/>
  <c r="Q22" i="1"/>
  <c r="Q21" i="1"/>
  <c r="P17" i="1"/>
  <c r="P16" i="1"/>
  <c r="P15" i="1"/>
  <c r="P14" i="1"/>
  <c r="P13" i="1"/>
  <c r="P12" i="1"/>
  <c r="P9" i="1"/>
  <c r="P8" i="1"/>
  <c r="P7" i="1"/>
  <c r="P6" i="1"/>
  <c r="P5" i="1"/>
  <c r="P4" i="1"/>
  <c r="G22" i="1"/>
  <c r="G23" i="1"/>
  <c r="G24" i="1"/>
  <c r="G25" i="1"/>
  <c r="G26" i="1"/>
  <c r="G21" i="1"/>
  <c r="F13" i="1"/>
  <c r="F14" i="1"/>
  <c r="F15" i="1"/>
  <c r="F16" i="1"/>
  <c r="F17" i="1"/>
  <c r="F7" i="1"/>
  <c r="F8" i="1"/>
  <c r="F9" i="1"/>
  <c r="F12" i="1"/>
  <c r="F5" i="1"/>
  <c r="F6" i="1"/>
  <c r="F4" i="1"/>
  <c r="AA3" i="1" l="1"/>
  <c r="G3" i="1"/>
  <c r="Q3" i="1"/>
  <c r="AL20" i="1"/>
  <c r="AA11" i="1"/>
  <c r="Q11" i="1"/>
  <c r="AK11" i="1"/>
  <c r="G11" i="1"/>
  <c r="R20" i="1"/>
  <c r="H20" i="1"/>
  <c r="AK3" i="1"/>
  <c r="AB20" i="1"/>
  <c r="G15" i="1" l="1"/>
  <c r="AA14" i="1"/>
  <c r="AL22" i="1"/>
  <c r="AB24" i="1"/>
  <c r="H26" i="1"/>
  <c r="AA12" i="1"/>
  <c r="H22" i="1"/>
  <c r="AL24" i="1"/>
  <c r="AA15" i="1"/>
  <c r="AL26" i="1"/>
  <c r="H23" i="1"/>
  <c r="G17" i="1"/>
  <c r="G18" i="1"/>
  <c r="AA16" i="1"/>
  <c r="AL23" i="1"/>
  <c r="AB23" i="1"/>
  <c r="AK14" i="1"/>
  <c r="G13" i="1"/>
  <c r="Q12" i="1"/>
  <c r="Q16" i="1"/>
  <c r="G14" i="1"/>
  <c r="Q15" i="1"/>
  <c r="AK17" i="1"/>
  <c r="AA17" i="1"/>
  <c r="AK16" i="1"/>
  <c r="AK18" i="1"/>
  <c r="AB26" i="1"/>
  <c r="AB25" i="1"/>
  <c r="Q13" i="1"/>
  <c r="AA18" i="1"/>
  <c r="R24" i="1"/>
  <c r="AB22" i="1"/>
  <c r="R23" i="1"/>
  <c r="AK12" i="1"/>
  <c r="H27" i="1"/>
  <c r="I20" i="1" s="1"/>
  <c r="G16" i="1"/>
  <c r="G12" i="1"/>
  <c r="AB27" i="1"/>
  <c r="AC20" i="1" s="1"/>
  <c r="Q17" i="1"/>
  <c r="AK13" i="1"/>
  <c r="H21" i="1"/>
  <c r="H25" i="1"/>
  <c r="AB21" i="1"/>
  <c r="R26" i="1"/>
  <c r="AA13" i="1"/>
  <c r="Q18" i="1"/>
  <c r="Q14" i="1"/>
  <c r="AL25" i="1"/>
  <c r="AL21" i="1"/>
  <c r="AK15" i="1"/>
  <c r="R27" i="1"/>
  <c r="R3" i="1" s="1"/>
  <c r="R25" i="1"/>
  <c r="R21" i="1"/>
  <c r="R22" i="1"/>
  <c r="H24" i="1"/>
  <c r="AL27" i="1"/>
  <c r="S20" i="1" l="1"/>
  <c r="H3" i="1"/>
  <c r="AB11" i="1"/>
  <c r="G5" i="1"/>
  <c r="G9" i="1"/>
  <c r="G4" i="1"/>
  <c r="G6" i="1"/>
  <c r="G8" i="1"/>
  <c r="G7" i="1"/>
  <c r="R11" i="1"/>
  <c r="AK7" i="1"/>
  <c r="AK5" i="1"/>
  <c r="AK4" i="1"/>
  <c r="AK6" i="1"/>
  <c r="AK8" i="1"/>
  <c r="AK9" i="1"/>
  <c r="AL11" i="1"/>
  <c r="AA4" i="1"/>
  <c r="AA5" i="1"/>
  <c r="AA7" i="1"/>
  <c r="AA6" i="1"/>
  <c r="AA8" i="1"/>
  <c r="AA9" i="1"/>
  <c r="Q6" i="1"/>
  <c r="Q5" i="1"/>
  <c r="Q8" i="1"/>
  <c r="Q9" i="1"/>
  <c r="Q4" i="1"/>
  <c r="Q7" i="1"/>
  <c r="H11" i="1"/>
  <c r="AB3" i="1"/>
  <c r="AM20" i="1"/>
  <c r="AL3" i="1"/>
</calcChain>
</file>

<file path=xl/sharedStrings.xml><?xml version="1.0" encoding="utf-8"?>
<sst xmlns="http://schemas.openxmlformats.org/spreadsheetml/2006/main" count="224" uniqueCount="28">
  <si>
    <t>M Norway</t>
  </si>
  <si>
    <t xml:space="preserve">Coefficient Norway </t>
  </si>
  <si>
    <t xml:space="preserve"> Endowment effect</t>
  </si>
  <si>
    <t xml:space="preserve"> Coefficient effect</t>
  </si>
  <si>
    <t>Interaction effect</t>
  </si>
  <si>
    <t>M Sweden</t>
  </si>
  <si>
    <t>Coefficient Sweden</t>
  </si>
  <si>
    <t>ANXMAT</t>
  </si>
  <si>
    <t>MATHPERS</t>
  </si>
  <si>
    <t>MATHEFF</t>
  </si>
  <si>
    <t>DISCLIM</t>
  </si>
  <si>
    <t>GROSAGR</t>
  </si>
  <si>
    <t>RELATST</t>
  </si>
  <si>
    <t>SWEDEN VS NORWAY</t>
  </si>
  <si>
    <t>DENMARK VS NORWAY</t>
  </si>
  <si>
    <t>FINLAND VS NORWAY</t>
  </si>
  <si>
    <t>SWITZERLAND VS NORWAY</t>
  </si>
  <si>
    <t>M Denmark</t>
  </si>
  <si>
    <t>Coefficient Denmark</t>
  </si>
  <si>
    <t>M Finland</t>
  </si>
  <si>
    <t>Coefficient Finland</t>
  </si>
  <si>
    <t>M Switzerland</t>
  </si>
  <si>
    <t>Coefficient Switzerland</t>
  </si>
  <si>
    <t>Total total:</t>
  </si>
  <si>
    <t>intercept</t>
  </si>
  <si>
    <t>Intercept</t>
  </si>
  <si>
    <t>%</t>
  </si>
  <si>
    <t xml:space="preserve">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</si>
</sst>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3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 applyBorder="1"/>
    <xf numFmtId="1" fontId="1" fillId="0" borderId="0" xfId="0" applyNumberFormat="1" applyFont="1" applyBorder="1"/>
    <xf numFmtId="164" fontId="0" fillId="0" borderId="0" xfId="0" applyNumberFormat="1" applyBorder="1"/>
    <xf numFmtId="0" fontId="2" fillId="2" borderId="1" xfId="0" applyFont="1" applyFill="1" applyBorder="1"/>
    <xf numFmtId="164" fontId="0" fillId="2" borderId="2" xfId="0" applyNumberFormat="1" applyFill="1" applyBorder="1"/>
    <xf numFmtId="164" fontId="2" fillId="2" borderId="1" xfId="0" applyNumberFormat="1" applyFont="1" applyFill="1" applyBorder="1"/>
    <xf numFmtId="164" fontId="1" fillId="3" borderId="9" xfId="0" applyNumberFormat="1" applyFont="1" applyFill="1" applyBorder="1"/>
    <xf numFmtId="1" fontId="1" fillId="3" borderId="9" xfId="0" applyNumberFormat="1" applyFont="1" applyFill="1" applyBorder="1"/>
    <xf numFmtId="164" fontId="1" fillId="3" borderId="0" xfId="0" applyNumberFormat="1" applyFont="1" applyFill="1" applyBorder="1"/>
    <xf numFmtId="1" fontId="0" fillId="3" borderId="0" xfId="0" applyNumberFormat="1" applyFill="1" applyBorder="1"/>
    <xf numFmtId="164" fontId="0" fillId="3" borderId="0" xfId="0" applyNumberFormat="1" applyFill="1" applyBorder="1"/>
    <xf numFmtId="0" fontId="0" fillId="3" borderId="0" xfId="0" applyFill="1" applyBorder="1"/>
    <xf numFmtId="164" fontId="1" fillId="4" borderId="9" xfId="0" applyNumberFormat="1" applyFont="1" applyFill="1" applyBorder="1"/>
    <xf numFmtId="1" fontId="1" fillId="4" borderId="9" xfId="0" applyNumberFormat="1" applyFont="1" applyFill="1" applyBorder="1"/>
    <xf numFmtId="164" fontId="1" fillId="4" borderId="0" xfId="0" applyNumberFormat="1" applyFont="1" applyFill="1" applyBorder="1"/>
    <xf numFmtId="164" fontId="0" fillId="4" borderId="0" xfId="0" applyNumberFormat="1" applyFill="1" applyBorder="1"/>
    <xf numFmtId="0" fontId="0" fillId="4" borderId="0" xfId="0" applyFill="1" applyBorder="1"/>
    <xf numFmtId="164" fontId="1" fillId="5" borderId="9" xfId="0" applyNumberFormat="1" applyFont="1" applyFill="1" applyBorder="1"/>
    <xf numFmtId="1" fontId="1" fillId="5" borderId="9" xfId="0" applyNumberFormat="1" applyFont="1" applyFill="1" applyBorder="1"/>
    <xf numFmtId="164" fontId="1" fillId="5" borderId="10" xfId="0" applyNumberFormat="1" applyFont="1" applyFill="1" applyBorder="1"/>
    <xf numFmtId="164" fontId="1" fillId="5" borderId="0" xfId="0" applyNumberFormat="1" applyFont="1" applyFill="1" applyBorder="1"/>
    <xf numFmtId="164" fontId="0" fillId="5" borderId="0" xfId="0" applyNumberFormat="1" applyFill="1" applyBorder="1"/>
    <xf numFmtId="0" fontId="0" fillId="5" borderId="5" xfId="0" applyFill="1" applyBorder="1"/>
    <xf numFmtId="164" fontId="2" fillId="6" borderId="7" xfId="0" applyNumberFormat="1" applyFont="1" applyFill="1" applyBorder="1"/>
    <xf numFmtId="164" fontId="0" fillId="6" borderId="7" xfId="0" applyNumberFormat="1" applyFill="1" applyBorder="1"/>
    <xf numFmtId="1" fontId="0" fillId="3" borderId="0" xfId="1" applyNumberFormat="1" applyFont="1" applyFill="1" applyBorder="1"/>
    <xf numFmtId="1" fontId="1" fillId="5" borderId="10" xfId="0" applyNumberFormat="1" applyFont="1" applyFill="1" applyBorder="1"/>
    <xf numFmtId="164" fontId="0" fillId="5" borderId="5" xfId="0" applyNumberFormat="1" applyFill="1" applyBorder="1"/>
    <xf numFmtId="0" fontId="0" fillId="7" borderId="4" xfId="0" applyFill="1" applyBorder="1"/>
    <xf numFmtId="164" fontId="1" fillId="7" borderId="9" xfId="0" applyNumberFormat="1" applyFont="1" applyFill="1" applyBorder="1"/>
    <xf numFmtId="164" fontId="0" fillId="7" borderId="0" xfId="0" applyNumberFormat="1" applyFill="1" applyBorder="1"/>
    <xf numFmtId="0" fontId="4" fillId="7" borderId="0" xfId="0" applyFont="1" applyFill="1" applyBorder="1"/>
    <xf numFmtId="0" fontId="0" fillId="7" borderId="6" xfId="0" applyFill="1" applyBorder="1"/>
    <xf numFmtId="164" fontId="0" fillId="7" borderId="7" xfId="0" applyNumberFormat="1" applyFill="1" applyBorder="1"/>
    <xf numFmtId="164" fontId="0" fillId="7" borderId="2" xfId="0" applyNumberFormat="1" applyFill="1" applyBorder="1"/>
    <xf numFmtId="164" fontId="1" fillId="7" borderId="2" xfId="0" applyNumberFormat="1" applyFont="1" applyFill="1" applyBorder="1"/>
    <xf numFmtId="164" fontId="0" fillId="7" borderId="3" xfId="0" applyNumberFormat="1" applyFill="1" applyBorder="1"/>
    <xf numFmtId="164" fontId="1" fillId="7" borderId="5" xfId="0" applyNumberFormat="1" applyFont="1" applyFill="1" applyBorder="1"/>
    <xf numFmtId="164" fontId="0" fillId="7" borderId="5" xfId="0" applyNumberFormat="1" applyFill="1" applyBorder="1"/>
    <xf numFmtId="164" fontId="1" fillId="7" borderId="0" xfId="0" applyNumberFormat="1" applyFont="1" applyFill="1" applyBorder="1"/>
    <xf numFmtId="164" fontId="0" fillId="7" borderId="8" xfId="0" applyNumberFormat="1" applyFill="1" applyBorder="1"/>
    <xf numFmtId="164" fontId="0" fillId="7" borderId="4" xfId="0" applyNumberFormat="1" applyFill="1" applyBorder="1"/>
    <xf numFmtId="164" fontId="1" fillId="7" borderId="4" xfId="0" applyNumberFormat="1" applyFont="1" applyFill="1" applyBorder="1"/>
    <xf numFmtId="164" fontId="0" fillId="7" borderId="6" xfId="0" applyNumberForma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2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86E5-AAA6-4D57-AE2D-840335A25F9D}">
  <dimension ref="B1:AN28"/>
  <sheetViews>
    <sheetView tabSelected="1" topLeftCell="H2" zoomScale="80" zoomScaleNormal="80" workbookViewId="0">
      <selection activeCell="B18" sqref="B18"/>
    </sheetView>
  </sheetViews>
  <sheetFormatPr defaultRowHeight="14.5" x14ac:dyDescent="0.35"/>
  <cols>
    <col min="1" max="1" width="3.7265625" customWidth="1"/>
    <col min="2" max="2" width="10.81640625" customWidth="1"/>
    <col min="3" max="3" width="14.26953125" style="1" customWidth="1"/>
    <col min="4" max="4" width="17.7265625" style="1" customWidth="1"/>
    <col min="5" max="5" width="16.7265625" style="1" customWidth="1"/>
    <col min="6" max="6" width="17.7265625" style="1" customWidth="1"/>
    <col min="7" max="7" width="16" style="1" customWidth="1"/>
    <col min="8" max="8" width="11.90625" style="1" customWidth="1"/>
    <col min="9" max="9" width="4.6328125" style="1" customWidth="1"/>
    <col min="10" max="10" width="3.90625" style="1" customWidth="1"/>
    <col min="11" max="11" width="4.6328125" style="1" customWidth="1"/>
    <col min="12" max="12" width="9.7265625" style="1" customWidth="1"/>
    <col min="13" max="13" width="10.54296875" style="1" customWidth="1"/>
    <col min="14" max="14" width="18.7265625" style="1" customWidth="1"/>
    <col min="15" max="15" width="17.81640625" style="1" customWidth="1"/>
    <col min="16" max="16" width="16.36328125" style="1" customWidth="1"/>
    <col min="17" max="17" width="15.1796875" style="1" customWidth="1"/>
    <col min="18" max="18" width="11.6328125" style="1" customWidth="1"/>
    <col min="19" max="21" width="4.54296875" style="1" customWidth="1"/>
    <col min="22" max="22" width="10.1796875" style="1" customWidth="1"/>
    <col min="23" max="23" width="10.54296875" style="1" customWidth="1"/>
    <col min="24" max="25" width="17.453125" style="1" customWidth="1"/>
    <col min="26" max="26" width="17.08984375" style="1" customWidth="1"/>
    <col min="27" max="27" width="16" style="1" customWidth="1"/>
    <col min="28" max="28" width="12.26953125" style="1" customWidth="1"/>
    <col min="29" max="31" width="5.1796875" style="1" customWidth="1"/>
    <col min="32" max="32" width="10.26953125" style="1" customWidth="1"/>
    <col min="33" max="33" width="14.81640625" style="1" customWidth="1"/>
    <col min="34" max="34" width="21.26953125" style="1" customWidth="1"/>
    <col min="35" max="35" width="17.6328125" style="1" customWidth="1"/>
    <col min="36" max="36" width="17.7265625" style="1" customWidth="1"/>
    <col min="37" max="37" width="15.6328125" style="1" customWidth="1"/>
    <col min="38" max="38" width="11.36328125" customWidth="1"/>
    <col min="39" max="39" width="5.08984375" customWidth="1"/>
    <col min="40" max="40" width="4.6328125" customWidth="1"/>
  </cols>
  <sheetData>
    <row r="1" spans="2:40" ht="15" thickBot="1" x14ac:dyDescent="0.4"/>
    <row r="2" spans="2:40" x14ac:dyDescent="0.35">
      <c r="B2" s="6" t="s">
        <v>13</v>
      </c>
      <c r="C2" s="7"/>
      <c r="D2" s="37"/>
      <c r="E2" s="37"/>
      <c r="F2" s="37"/>
      <c r="G2" s="38"/>
      <c r="H2" s="38"/>
      <c r="I2" s="37"/>
      <c r="J2" s="39"/>
      <c r="K2" s="5"/>
      <c r="L2" s="8" t="s">
        <v>14</v>
      </c>
      <c r="M2" s="7"/>
      <c r="N2" s="37"/>
      <c r="O2" s="37"/>
      <c r="P2" s="37"/>
      <c r="Q2" s="38"/>
      <c r="R2" s="38"/>
      <c r="S2" s="37"/>
      <c r="T2" s="39"/>
      <c r="U2" s="5"/>
      <c r="V2" s="8" t="s">
        <v>15</v>
      </c>
      <c r="W2" s="7"/>
      <c r="X2" s="37"/>
      <c r="Y2" s="37"/>
      <c r="Z2" s="37"/>
      <c r="AA2" s="38"/>
      <c r="AB2" s="38"/>
      <c r="AC2" s="37"/>
      <c r="AD2" s="39"/>
      <c r="AE2" s="5"/>
      <c r="AF2" s="8" t="s">
        <v>16</v>
      </c>
      <c r="AG2" s="7"/>
      <c r="AH2" s="37"/>
      <c r="AI2" s="37"/>
      <c r="AJ2" s="37"/>
      <c r="AK2" s="38"/>
      <c r="AL2" s="38"/>
      <c r="AM2" s="52"/>
      <c r="AN2" s="51"/>
    </row>
    <row r="3" spans="2:40" x14ac:dyDescent="0.35">
      <c r="B3" s="31"/>
      <c r="C3" s="32" t="s">
        <v>5</v>
      </c>
      <c r="D3" s="32" t="s">
        <v>0</v>
      </c>
      <c r="E3" s="32" t="s">
        <v>1</v>
      </c>
      <c r="F3" s="9" t="s">
        <v>2</v>
      </c>
      <c r="G3" s="9">
        <f>SUM(F4:F9)</f>
        <v>12.858203489040003</v>
      </c>
      <c r="H3" s="10">
        <f>G3/H27*100</f>
        <v>96.594813679636445</v>
      </c>
      <c r="I3" s="9" t="s">
        <v>26</v>
      </c>
      <c r="J3" s="40"/>
      <c r="K3" s="3"/>
      <c r="L3" s="44"/>
      <c r="M3" s="32" t="s">
        <v>17</v>
      </c>
      <c r="N3" s="32" t="s">
        <v>0</v>
      </c>
      <c r="O3" s="32" t="s">
        <v>1</v>
      </c>
      <c r="P3" s="9" t="s">
        <v>2</v>
      </c>
      <c r="Q3" s="9">
        <f>SUM(P4:P9)</f>
        <v>10.760279013420003</v>
      </c>
      <c r="R3" s="10">
        <f>Q3/R27*100</f>
        <v>51.689327046756326</v>
      </c>
      <c r="S3" s="9" t="s">
        <v>26</v>
      </c>
      <c r="T3" s="40"/>
      <c r="U3" s="3"/>
      <c r="V3" s="44"/>
      <c r="W3" s="32" t="s">
        <v>19</v>
      </c>
      <c r="X3" s="32" t="s">
        <v>0</v>
      </c>
      <c r="Y3" s="32" t="s">
        <v>1</v>
      </c>
      <c r="Z3" s="9" t="s">
        <v>2</v>
      </c>
      <c r="AA3" s="9">
        <f>SUM(Z4:Z9)</f>
        <v>6.6159364334799999</v>
      </c>
      <c r="AB3" s="10">
        <f>AA3/AB27*100</f>
        <v>42.194034933831325</v>
      </c>
      <c r="AC3" s="9" t="s">
        <v>26</v>
      </c>
      <c r="AD3" s="40"/>
      <c r="AE3" s="3"/>
      <c r="AF3" s="44"/>
      <c r="AG3" s="32" t="s">
        <v>21</v>
      </c>
      <c r="AH3" s="32" t="s">
        <v>0</v>
      </c>
      <c r="AI3" s="32" t="s">
        <v>1</v>
      </c>
      <c r="AJ3" s="9" t="s">
        <v>2</v>
      </c>
      <c r="AK3" s="9">
        <f>SUM(AJ4:AJ9)</f>
        <v>15.066814340536999</v>
      </c>
      <c r="AL3" s="10">
        <f>AK3/AL27*100</f>
        <v>36.945436784610735</v>
      </c>
      <c r="AM3" s="9" t="s">
        <v>26</v>
      </c>
      <c r="AN3" s="49"/>
    </row>
    <row r="4" spans="2:40" ht="15.5" x14ac:dyDescent="0.35">
      <c r="B4" s="31" t="s">
        <v>7</v>
      </c>
      <c r="C4" s="33">
        <v>4.727025E-2</v>
      </c>
      <c r="D4" s="33">
        <v>-0.1978</v>
      </c>
      <c r="E4" s="34">
        <v>10.028</v>
      </c>
      <c r="F4" s="11">
        <f>(C4-D4)*E4</f>
        <v>2.4575644670000001</v>
      </c>
      <c r="G4" s="28">
        <f>F4/H27*100</f>
        <v>18.461986699611916</v>
      </c>
      <c r="H4" s="13" t="s">
        <v>27</v>
      </c>
      <c r="I4" s="13"/>
      <c r="J4" s="41"/>
      <c r="K4" s="5"/>
      <c r="L4" s="44" t="s">
        <v>7</v>
      </c>
      <c r="M4" s="33">
        <v>0.1037454</v>
      </c>
      <c r="N4" s="33">
        <v>-0.1978</v>
      </c>
      <c r="O4" s="34">
        <v>10.028</v>
      </c>
      <c r="P4" s="11">
        <f>(M4-N4)*O4</f>
        <v>3.0238972712000005</v>
      </c>
      <c r="Q4" s="12">
        <f>P4/R27*100</f>
        <v>14.525944430614915</v>
      </c>
      <c r="R4" s="13" t="s">
        <v>27</v>
      </c>
      <c r="S4" s="13"/>
      <c r="T4" s="41"/>
      <c r="U4" s="5"/>
      <c r="V4" s="44" t="s">
        <v>7</v>
      </c>
      <c r="W4" s="33">
        <v>0.26105231000000001</v>
      </c>
      <c r="X4" s="33">
        <v>-0.1978</v>
      </c>
      <c r="Y4" s="34">
        <v>10.028</v>
      </c>
      <c r="Z4" s="11">
        <f>(W4-X4)*Y4</f>
        <v>4.601370964680001</v>
      </c>
      <c r="AA4" s="12">
        <f>Z4/AB27*100</f>
        <v>29.345869504538374</v>
      </c>
      <c r="AB4" s="13" t="s">
        <v>27</v>
      </c>
      <c r="AC4" s="13"/>
      <c r="AD4" s="41"/>
      <c r="AE4" s="5"/>
      <c r="AF4" s="44" t="s">
        <v>7</v>
      </c>
      <c r="AG4" s="33">
        <v>8.8122146999999998E-2</v>
      </c>
      <c r="AH4" s="33">
        <v>-0.1978</v>
      </c>
      <c r="AI4" s="34">
        <v>10.028</v>
      </c>
      <c r="AJ4" s="11">
        <f>(AG4-AH4)*AI4</f>
        <v>2.8672272901160003</v>
      </c>
      <c r="AK4" s="12">
        <f>AJ4/AL27*100</f>
        <v>7.0307473232139097</v>
      </c>
      <c r="AL4" s="13" t="s">
        <v>27</v>
      </c>
      <c r="AM4" s="14"/>
      <c r="AN4" s="49"/>
    </row>
    <row r="5" spans="2:40" x14ac:dyDescent="0.35">
      <c r="B5" s="31" t="s">
        <v>8</v>
      </c>
      <c r="C5" s="33">
        <v>0.14683952</v>
      </c>
      <c r="D5" s="33">
        <v>-3.7999999999999999E-2</v>
      </c>
      <c r="E5" s="33">
        <v>4.2119999999999997</v>
      </c>
      <c r="F5" s="11">
        <f t="shared" ref="F5:F9" si="0">(C5-D5)*E5</f>
        <v>0.77854405823999995</v>
      </c>
      <c r="G5" s="28">
        <f>F5/H27*100</f>
        <v>5.848664497430156</v>
      </c>
      <c r="H5" s="13" t="s">
        <v>27</v>
      </c>
      <c r="I5" s="13"/>
      <c r="J5" s="41"/>
      <c r="K5" s="5"/>
      <c r="L5" s="44" t="s">
        <v>8</v>
      </c>
      <c r="M5" s="33">
        <v>0.19142006</v>
      </c>
      <c r="N5" s="33">
        <v>-3.7999999999999999E-2</v>
      </c>
      <c r="O5" s="33">
        <v>4.2119999999999997</v>
      </c>
      <c r="P5" s="11">
        <f t="shared" ref="P5:P9" si="1">(M5-N5)*O5</f>
        <v>0.96631729272</v>
      </c>
      <c r="Q5" s="12">
        <f>P5/R27*100</f>
        <v>4.6419140723066512</v>
      </c>
      <c r="R5" s="13" t="s">
        <v>27</v>
      </c>
      <c r="S5" s="13"/>
      <c r="T5" s="41"/>
      <c r="U5" s="5"/>
      <c r="V5" s="44" t="s">
        <v>8</v>
      </c>
      <c r="W5" s="33">
        <v>-8.8978370000000001E-2</v>
      </c>
      <c r="X5" s="33">
        <v>-3.7999999999999999E-2</v>
      </c>
      <c r="Y5" s="33">
        <v>4.2119999999999997</v>
      </c>
      <c r="Z5" s="11">
        <f t="shared" ref="Z5:Z9" si="2">(W5-X5)*Y5</f>
        <v>-0.21472089444</v>
      </c>
      <c r="AA5" s="12">
        <f>Z5/AB27*100</f>
        <v>-1.3694117245711377</v>
      </c>
      <c r="AB5" s="13" t="s">
        <v>27</v>
      </c>
      <c r="AC5" s="13"/>
      <c r="AD5" s="41"/>
      <c r="AE5" s="5"/>
      <c r="AF5" s="44" t="s">
        <v>8</v>
      </c>
      <c r="AG5" s="33">
        <v>-2.5403276999999998E-2</v>
      </c>
      <c r="AH5" s="33">
        <v>-3.7999999999999999E-2</v>
      </c>
      <c r="AI5" s="33">
        <v>4.2119999999999997</v>
      </c>
      <c r="AJ5" s="11">
        <f t="shared" ref="AJ5:AJ9" si="3">(AG5-AH5)*AI5</f>
        <v>5.3057397276E-2</v>
      </c>
      <c r="AK5" s="12">
        <f>AJ5/AL27*100</f>
        <v>0.13010240072730406</v>
      </c>
      <c r="AL5" s="13" t="s">
        <v>27</v>
      </c>
      <c r="AM5" s="14"/>
      <c r="AN5" s="49"/>
    </row>
    <row r="6" spans="2:40" x14ac:dyDescent="0.35">
      <c r="B6" s="31" t="s">
        <v>9</v>
      </c>
      <c r="C6" s="33">
        <v>-0.31973523999999998</v>
      </c>
      <c r="D6" s="33">
        <v>-0.50960000000000005</v>
      </c>
      <c r="E6" s="33">
        <v>26.31</v>
      </c>
      <c r="F6" s="11">
        <f t="shared" si="0"/>
        <v>4.9953418356000014</v>
      </c>
      <c r="G6" s="28">
        <f>F6/H27*100</f>
        <v>37.526557600925067</v>
      </c>
      <c r="H6" s="13" t="s">
        <v>27</v>
      </c>
      <c r="I6" s="13"/>
      <c r="J6" s="41"/>
      <c r="K6" s="5"/>
      <c r="L6" s="44" t="s">
        <v>9</v>
      </c>
      <c r="M6" s="33">
        <v>-0.36526145999999998</v>
      </c>
      <c r="N6" s="33">
        <v>-0.50960000000000005</v>
      </c>
      <c r="O6" s="33">
        <v>26.31</v>
      </c>
      <c r="P6" s="11">
        <f t="shared" si="1"/>
        <v>3.7975469874000018</v>
      </c>
      <c r="Q6" s="12">
        <f>P6/R27*100</f>
        <v>18.242338136616222</v>
      </c>
      <c r="R6" s="13" t="s">
        <v>27</v>
      </c>
      <c r="S6" s="13"/>
      <c r="T6" s="41"/>
      <c r="U6" s="5"/>
      <c r="V6" s="44" t="s">
        <v>9</v>
      </c>
      <c r="W6" s="33">
        <v>-0.37214181000000002</v>
      </c>
      <c r="X6" s="33">
        <v>-0.50960000000000005</v>
      </c>
      <c r="Y6" s="33">
        <v>26.31</v>
      </c>
      <c r="Z6" s="11">
        <f t="shared" si="2"/>
        <v>3.6165249789000007</v>
      </c>
      <c r="AA6" s="12">
        <f>Z6/AB27*100</f>
        <v>23.064880207519533</v>
      </c>
      <c r="AB6" s="13" t="s">
        <v>27</v>
      </c>
      <c r="AC6" s="13"/>
      <c r="AD6" s="41"/>
      <c r="AE6" s="5"/>
      <c r="AF6" s="44" t="s">
        <v>9</v>
      </c>
      <c r="AG6" s="33">
        <v>-3.3817945000000002E-2</v>
      </c>
      <c r="AH6" s="33">
        <v>-0.50960000000000005</v>
      </c>
      <c r="AI6" s="33">
        <v>26.31</v>
      </c>
      <c r="AJ6" s="11">
        <f t="shared" si="3"/>
        <v>12.51782586705</v>
      </c>
      <c r="AK6" s="12">
        <f>AJ6/AL27*100</f>
        <v>30.695045004143701</v>
      </c>
      <c r="AL6" s="13" t="s">
        <v>27</v>
      </c>
      <c r="AM6" s="14"/>
      <c r="AN6" s="49"/>
    </row>
    <row r="7" spans="2:40" x14ac:dyDescent="0.35">
      <c r="B7" s="31" t="s">
        <v>10</v>
      </c>
      <c r="C7" s="33">
        <v>-0.30962465</v>
      </c>
      <c r="D7" s="33">
        <v>-7.6100000000000001E-2</v>
      </c>
      <c r="E7" s="33">
        <v>-4.298</v>
      </c>
      <c r="F7" s="11">
        <f t="shared" si="0"/>
        <v>1.0036889457</v>
      </c>
      <c r="G7" s="28">
        <f>F7/H27*100</f>
        <v>7.5400227399450372</v>
      </c>
      <c r="H7" s="13" t="s">
        <v>27</v>
      </c>
      <c r="I7" s="13"/>
      <c r="J7" s="41"/>
      <c r="K7" s="5"/>
      <c r="L7" s="44" t="s">
        <v>10</v>
      </c>
      <c r="M7" s="33">
        <v>3.0622369999999999E-2</v>
      </c>
      <c r="N7" s="33">
        <v>-7.6100000000000001E-2</v>
      </c>
      <c r="O7" s="33">
        <v>-4.298</v>
      </c>
      <c r="P7" s="11">
        <f t="shared" si="1"/>
        <v>-0.45869274626000001</v>
      </c>
      <c r="Q7" s="12">
        <f>P7/R27*100</f>
        <v>-2.2034297945097818</v>
      </c>
      <c r="R7" s="13" t="s">
        <v>27</v>
      </c>
      <c r="S7" s="13"/>
      <c r="T7" s="41"/>
      <c r="U7" s="5"/>
      <c r="V7" s="44" t="s">
        <v>10</v>
      </c>
      <c r="W7" s="33">
        <v>-0.21230151999999999</v>
      </c>
      <c r="X7" s="33">
        <v>-7.6100000000000001E-2</v>
      </c>
      <c r="Y7" s="33">
        <v>-4.298</v>
      </c>
      <c r="Z7" s="11">
        <f t="shared" si="2"/>
        <v>0.58539413295999998</v>
      </c>
      <c r="AA7" s="12">
        <f>Z7/AB27*100</f>
        <v>3.7334307462778624</v>
      </c>
      <c r="AB7" s="13" t="s">
        <v>27</v>
      </c>
      <c r="AC7" s="13"/>
      <c r="AD7" s="41"/>
      <c r="AE7" s="5"/>
      <c r="AF7" s="44" t="s">
        <v>10</v>
      </c>
      <c r="AG7" s="33">
        <v>0.106842007</v>
      </c>
      <c r="AH7" s="33">
        <v>-7.6100000000000001E-2</v>
      </c>
      <c r="AI7" s="33">
        <v>-4.298</v>
      </c>
      <c r="AJ7" s="11">
        <f t="shared" si="3"/>
        <v>-0.78628474608600007</v>
      </c>
      <c r="AK7" s="12">
        <f>AJ7/AL27*100</f>
        <v>-1.9280541144697385</v>
      </c>
      <c r="AL7" s="13" t="s">
        <v>27</v>
      </c>
      <c r="AM7" s="14"/>
      <c r="AN7" s="49"/>
    </row>
    <row r="8" spans="2:40" x14ac:dyDescent="0.35">
      <c r="B8" s="31" t="s">
        <v>11</v>
      </c>
      <c r="C8" s="33">
        <v>0.4055319</v>
      </c>
      <c r="D8" s="33">
        <v>6.0499999999999998E-2</v>
      </c>
      <c r="E8" s="33">
        <v>8.8339999999999996</v>
      </c>
      <c r="F8" s="11">
        <f t="shared" si="0"/>
        <v>3.0480118045999998</v>
      </c>
      <c r="G8" s="28">
        <f>F8/H27*100</f>
        <v>22.89761027733207</v>
      </c>
      <c r="H8" s="13" t="s">
        <v>27</v>
      </c>
      <c r="I8" s="13"/>
      <c r="J8" s="41"/>
      <c r="K8" s="5"/>
      <c r="L8" s="44" t="s">
        <v>11</v>
      </c>
      <c r="M8" s="33">
        <v>0.26136734</v>
      </c>
      <c r="N8" s="33">
        <v>6.0499999999999998E-2</v>
      </c>
      <c r="O8" s="33">
        <v>8.8339999999999996</v>
      </c>
      <c r="P8" s="11">
        <f t="shared" si="1"/>
        <v>1.7744620815600001</v>
      </c>
      <c r="Q8" s="12">
        <f>P8/R27*100</f>
        <v>8.524012318958512</v>
      </c>
      <c r="R8" s="13" t="s">
        <v>27</v>
      </c>
      <c r="S8" s="13"/>
      <c r="T8" s="41"/>
      <c r="U8" s="5"/>
      <c r="V8" s="44" t="s">
        <v>11</v>
      </c>
      <c r="W8" s="33">
        <v>-1.300598E-2</v>
      </c>
      <c r="X8" s="33">
        <v>6.0499999999999998E-2</v>
      </c>
      <c r="Y8" s="33">
        <v>8.8339999999999996</v>
      </c>
      <c r="Z8" s="11">
        <f t="shared" si="2"/>
        <v>-0.64935182731999996</v>
      </c>
      <c r="AA8" s="12">
        <f>Z8/AB27*100</f>
        <v>-4.1413296457377626</v>
      </c>
      <c r="AB8" s="13" t="s">
        <v>27</v>
      </c>
      <c r="AC8" s="13"/>
      <c r="AD8" s="41"/>
      <c r="AE8" s="5"/>
      <c r="AF8" s="44" t="s">
        <v>11</v>
      </c>
      <c r="AG8" s="33">
        <v>1.4159140000000001E-3</v>
      </c>
      <c r="AH8" s="33">
        <v>6.0499999999999998E-2</v>
      </c>
      <c r="AI8" s="33">
        <v>8.8339999999999996</v>
      </c>
      <c r="AJ8" s="11">
        <f t="shared" si="3"/>
        <v>-0.52194881572399998</v>
      </c>
      <c r="AK8" s="12">
        <f>AJ8/AL27*100</f>
        <v>-1.2798742016918083</v>
      </c>
      <c r="AL8" s="13" t="s">
        <v>27</v>
      </c>
      <c r="AM8" s="14"/>
      <c r="AN8" s="49"/>
    </row>
    <row r="9" spans="2:40" x14ac:dyDescent="0.35">
      <c r="B9" s="31" t="s">
        <v>12</v>
      </c>
      <c r="C9" s="33">
        <v>0.18459365999999999</v>
      </c>
      <c r="D9" s="33">
        <v>9.7000000000000003E-2</v>
      </c>
      <c r="E9" s="33">
        <v>6.5650000000000004</v>
      </c>
      <c r="F9" s="11">
        <f t="shared" si="0"/>
        <v>0.57505237789999997</v>
      </c>
      <c r="G9" s="28">
        <f>F9/H27*100</f>
        <v>4.3199718643921958</v>
      </c>
      <c r="H9" s="13" t="s">
        <v>27</v>
      </c>
      <c r="I9" s="13"/>
      <c r="J9" s="41"/>
      <c r="K9" s="5"/>
      <c r="L9" s="44" t="s">
        <v>12</v>
      </c>
      <c r="M9" s="33">
        <v>0.34936072000000001</v>
      </c>
      <c r="N9" s="33">
        <v>9.7000000000000003E-2</v>
      </c>
      <c r="O9" s="33">
        <v>6.5650000000000004</v>
      </c>
      <c r="P9" s="11">
        <f t="shared" si="1"/>
        <v>1.6567481267999999</v>
      </c>
      <c r="Q9" s="12">
        <f>P9/R27*100</f>
        <v>7.9585478827698033</v>
      </c>
      <c r="R9" s="13" t="s">
        <v>27</v>
      </c>
      <c r="S9" s="13"/>
      <c r="T9" s="41"/>
      <c r="U9" s="5"/>
      <c r="V9" s="44" t="s">
        <v>12</v>
      </c>
      <c r="W9" s="33">
        <v>-0.10456602</v>
      </c>
      <c r="X9" s="33">
        <v>9.7000000000000003E-2</v>
      </c>
      <c r="Y9" s="33">
        <v>6.5650000000000004</v>
      </c>
      <c r="Z9" s="11">
        <f t="shared" si="2"/>
        <v>-1.3232809213000001</v>
      </c>
      <c r="AA9" s="12">
        <f>Z9/AB27*100</f>
        <v>-8.4394041541955342</v>
      </c>
      <c r="AB9" s="13" t="s">
        <v>26</v>
      </c>
      <c r="AC9" s="13"/>
      <c r="AD9" s="41"/>
      <c r="AE9" s="5"/>
      <c r="AF9" s="44" t="s">
        <v>12</v>
      </c>
      <c r="AG9" s="33">
        <v>0.23971703699999999</v>
      </c>
      <c r="AH9" s="33">
        <v>9.7000000000000003E-2</v>
      </c>
      <c r="AI9" s="33">
        <v>6.5650000000000004</v>
      </c>
      <c r="AJ9" s="11">
        <f t="shared" si="3"/>
        <v>0.93693734790500005</v>
      </c>
      <c r="AK9" s="12">
        <f>AJ9/AL27*100</f>
        <v>2.2974703726873744</v>
      </c>
      <c r="AL9" s="13" t="s">
        <v>26</v>
      </c>
      <c r="AM9" s="14"/>
      <c r="AN9" s="49"/>
    </row>
    <row r="10" spans="2:40" x14ac:dyDescent="0.35">
      <c r="B10" s="31"/>
      <c r="C10" s="33"/>
      <c r="D10" s="33"/>
      <c r="E10" s="33"/>
      <c r="F10" s="33"/>
      <c r="G10" s="42"/>
      <c r="H10" s="42"/>
      <c r="I10" s="33"/>
      <c r="J10" s="41"/>
      <c r="K10" s="5"/>
      <c r="L10" s="44"/>
      <c r="M10" s="33"/>
      <c r="N10" s="33"/>
      <c r="O10" s="33"/>
      <c r="P10" s="42"/>
      <c r="Q10" s="42"/>
      <c r="R10" s="42"/>
      <c r="S10" s="33"/>
      <c r="T10" s="41"/>
      <c r="U10" s="5"/>
      <c r="V10" s="44"/>
      <c r="W10" s="33"/>
      <c r="X10" s="33"/>
      <c r="Y10" s="33"/>
      <c r="Z10" s="33"/>
      <c r="AA10" s="42"/>
      <c r="AB10" s="42"/>
      <c r="AC10" s="33"/>
      <c r="AD10" s="41"/>
      <c r="AE10" s="5"/>
      <c r="AF10" s="44"/>
      <c r="AG10" s="33"/>
      <c r="AH10" s="33"/>
      <c r="AI10" s="33"/>
      <c r="AJ10" s="42"/>
      <c r="AK10" s="42"/>
      <c r="AL10" s="42"/>
      <c r="AM10" s="50"/>
      <c r="AN10" s="49"/>
    </row>
    <row r="11" spans="2:40" x14ac:dyDescent="0.35">
      <c r="B11" s="31"/>
      <c r="C11" s="32" t="s">
        <v>0</v>
      </c>
      <c r="D11" s="32" t="s">
        <v>6</v>
      </c>
      <c r="E11" s="32" t="s">
        <v>1</v>
      </c>
      <c r="F11" s="15" t="s">
        <v>3</v>
      </c>
      <c r="G11" s="15">
        <f>SUM(F12:F18)</f>
        <v>0.20833610000001102</v>
      </c>
      <c r="H11" s="16">
        <f>G11/H27*100</f>
        <v>1.5650854164344579</v>
      </c>
      <c r="I11" s="15" t="s">
        <v>26</v>
      </c>
      <c r="J11" s="40"/>
      <c r="K11" s="3"/>
      <c r="L11" s="44"/>
      <c r="M11" s="32" t="s">
        <v>0</v>
      </c>
      <c r="N11" s="32" t="s">
        <v>18</v>
      </c>
      <c r="O11" s="32" t="s">
        <v>1</v>
      </c>
      <c r="P11" s="15" t="s">
        <v>3</v>
      </c>
      <c r="Q11" s="15">
        <f>SUM(P12:P18)</f>
        <v>8.844337500000016</v>
      </c>
      <c r="R11" s="16">
        <f>Q11/R27*100</f>
        <v>42.485687683305798</v>
      </c>
      <c r="S11" s="15" t="s">
        <v>26</v>
      </c>
      <c r="T11" s="40"/>
      <c r="U11" s="3"/>
      <c r="V11" s="44"/>
      <c r="W11" s="32" t="s">
        <v>0</v>
      </c>
      <c r="X11" s="32" t="s">
        <v>20</v>
      </c>
      <c r="Y11" s="32" t="s">
        <v>1</v>
      </c>
      <c r="Z11" s="15" t="s">
        <v>3</v>
      </c>
      <c r="AA11" s="15">
        <f>SUM(Z12:Z18)</f>
        <v>8.018657599999985</v>
      </c>
      <c r="AB11" s="16">
        <f>AA11/AB27*100</f>
        <v>51.140080062538317</v>
      </c>
      <c r="AC11" s="15" t="s">
        <v>26</v>
      </c>
      <c r="AD11" s="40"/>
      <c r="AE11" s="3"/>
      <c r="AF11" s="44"/>
      <c r="AG11" s="32" t="s">
        <v>0</v>
      </c>
      <c r="AH11" s="32" t="s">
        <v>22</v>
      </c>
      <c r="AI11" s="32" t="s">
        <v>1</v>
      </c>
      <c r="AJ11" s="15" t="s">
        <v>3</v>
      </c>
      <c r="AK11" s="15">
        <f>SUM(AJ12:AJ18)</f>
        <v>17.775143899999982</v>
      </c>
      <c r="AL11" s="16">
        <f>AK11/AL27*100</f>
        <v>43.586549913735951</v>
      </c>
      <c r="AM11" s="15" t="s">
        <v>26</v>
      </c>
      <c r="AN11" s="49"/>
    </row>
    <row r="12" spans="2:40" ht="15.5" x14ac:dyDescent="0.35">
      <c r="B12" s="31" t="s">
        <v>7</v>
      </c>
      <c r="C12" s="33">
        <v>-0.1978</v>
      </c>
      <c r="D12" s="33">
        <v>14.561</v>
      </c>
      <c r="E12" s="34">
        <v>10.028</v>
      </c>
      <c r="F12" s="17">
        <f>C12*(D12-E12)</f>
        <v>-0.89662739999999996</v>
      </c>
      <c r="G12" s="18">
        <f>F12/G11*100</f>
        <v>-430.37543661417902</v>
      </c>
      <c r="H12" s="18" t="s">
        <v>27</v>
      </c>
      <c r="I12" s="18"/>
      <c r="J12" s="41"/>
      <c r="K12" s="5"/>
      <c r="L12" s="44" t="s">
        <v>7</v>
      </c>
      <c r="M12" s="33">
        <v>-0.1978</v>
      </c>
      <c r="N12" s="33">
        <v>14.496</v>
      </c>
      <c r="O12" s="34">
        <v>10.028</v>
      </c>
      <c r="P12" s="17">
        <f>M12*(N12-O12)</f>
        <v>-0.88377039999999996</v>
      </c>
      <c r="Q12" s="18">
        <f>P12/Q11*100</f>
        <v>-9.9924997208665811</v>
      </c>
      <c r="R12" s="18" t="s">
        <v>27</v>
      </c>
      <c r="S12" s="18"/>
      <c r="T12" s="41"/>
      <c r="U12" s="5"/>
      <c r="V12" s="44" t="s">
        <v>7</v>
      </c>
      <c r="W12" s="33">
        <v>-0.1978</v>
      </c>
      <c r="X12" s="33">
        <v>10.579000000000001</v>
      </c>
      <c r="Y12" s="34">
        <v>10.028</v>
      </c>
      <c r="Z12" s="17">
        <f>W12*(X12-Y12)</f>
        <v>-0.10898780000000004</v>
      </c>
      <c r="AA12" s="18">
        <f>Z12/AA11*100</f>
        <v>-1.359177625940784</v>
      </c>
      <c r="AB12" s="18" t="s">
        <v>27</v>
      </c>
      <c r="AC12" s="18"/>
      <c r="AD12" s="41"/>
      <c r="AE12" s="5"/>
      <c r="AF12" s="44" t="s">
        <v>7</v>
      </c>
      <c r="AG12" s="33">
        <v>-0.1978</v>
      </c>
      <c r="AH12" s="33">
        <v>9.173</v>
      </c>
      <c r="AI12" s="34">
        <v>10.028</v>
      </c>
      <c r="AJ12" s="17">
        <f>AG12*(AH12-AI12)</f>
        <v>0.16911900000000007</v>
      </c>
      <c r="AK12" s="18">
        <f>AJ12/AK11*100</f>
        <v>0.95143533549677894</v>
      </c>
      <c r="AL12" s="18" t="s">
        <v>27</v>
      </c>
      <c r="AM12" s="19"/>
      <c r="AN12" s="49"/>
    </row>
    <row r="13" spans="2:40" x14ac:dyDescent="0.35">
      <c r="B13" s="31" t="s">
        <v>8</v>
      </c>
      <c r="C13" s="33">
        <v>-3.7999999999999999E-2</v>
      </c>
      <c r="D13" s="33">
        <v>-7.1269999999999998</v>
      </c>
      <c r="E13" s="33">
        <v>4.2119999999999997</v>
      </c>
      <c r="F13" s="17">
        <f t="shared" ref="F13:F17" si="4">C13*(D13-E13)</f>
        <v>0.43088199999999993</v>
      </c>
      <c r="G13" s="18">
        <f>F13/G11*100</f>
        <v>206.82061342224279</v>
      </c>
      <c r="H13" s="18" t="s">
        <v>27</v>
      </c>
      <c r="I13" s="18"/>
      <c r="J13" s="41"/>
      <c r="K13" s="5"/>
      <c r="L13" s="44" t="s">
        <v>8</v>
      </c>
      <c r="M13" s="33">
        <v>-3.7999999999999999E-2</v>
      </c>
      <c r="N13" s="33">
        <v>1.056</v>
      </c>
      <c r="O13" s="33">
        <v>4.2119999999999997</v>
      </c>
      <c r="P13" s="17">
        <f t="shared" ref="P13:P18" si="5">M13*(N13-O13)</f>
        <v>0.11992799999999998</v>
      </c>
      <c r="Q13" s="18">
        <f>P13/Q11*100</f>
        <v>1.3559862454366962</v>
      </c>
      <c r="R13" s="18" t="s">
        <v>27</v>
      </c>
      <c r="S13" s="18"/>
      <c r="T13" s="41"/>
      <c r="U13" s="5"/>
      <c r="V13" s="44" t="s">
        <v>8</v>
      </c>
      <c r="W13" s="33">
        <v>-3.7999999999999999E-2</v>
      </c>
      <c r="X13" s="33">
        <v>-0.53400000000000003</v>
      </c>
      <c r="Y13" s="33">
        <v>4.2119999999999997</v>
      </c>
      <c r="Z13" s="17">
        <f t="shared" ref="Z13:Z18" si="6">W13*(X13-Y13)</f>
        <v>0.18034799999999998</v>
      </c>
      <c r="AA13" s="18">
        <f>Z13/AA11*100</f>
        <v>2.2491046381628808</v>
      </c>
      <c r="AB13" s="18" t="s">
        <v>27</v>
      </c>
      <c r="AC13" s="18"/>
      <c r="AD13" s="41"/>
      <c r="AE13" s="5"/>
      <c r="AF13" s="44" t="s">
        <v>8</v>
      </c>
      <c r="AG13" s="33">
        <v>-3.7999999999999999E-2</v>
      </c>
      <c r="AH13" s="33">
        <v>-7.5110000000000001</v>
      </c>
      <c r="AI13" s="33">
        <v>4.2119999999999997</v>
      </c>
      <c r="AJ13" s="17">
        <f t="shared" ref="AJ13:AJ18" si="7">AG13*(AH13-AI13)</f>
        <v>0.44547399999999993</v>
      </c>
      <c r="AK13" s="18">
        <f>AJ13/AK11*100</f>
        <v>2.5061625520792568</v>
      </c>
      <c r="AL13" s="18" t="s">
        <v>27</v>
      </c>
      <c r="AM13" s="19"/>
      <c r="AN13" s="49"/>
    </row>
    <row r="14" spans="2:40" x14ac:dyDescent="0.35">
      <c r="B14" s="31" t="s">
        <v>9</v>
      </c>
      <c r="C14" s="33">
        <v>-0.50960000000000005</v>
      </c>
      <c r="D14" s="33">
        <v>35.076000000000001</v>
      </c>
      <c r="E14" s="33">
        <v>26.31</v>
      </c>
      <c r="F14" s="17">
        <f t="shared" si="4"/>
        <v>-4.4671536000000014</v>
      </c>
      <c r="G14" s="18">
        <f>F14/G11*100</f>
        <v>-2144.2052529541284</v>
      </c>
      <c r="H14" s="18" t="s">
        <v>27</v>
      </c>
      <c r="I14" s="18"/>
      <c r="J14" s="41"/>
      <c r="K14" s="5"/>
      <c r="L14" s="44" t="s">
        <v>9</v>
      </c>
      <c r="M14" s="33">
        <v>-0.50960000000000005</v>
      </c>
      <c r="N14" s="33">
        <v>25.478000000000002</v>
      </c>
      <c r="O14" s="33">
        <v>26.31</v>
      </c>
      <c r="P14" s="17">
        <f t="shared" si="5"/>
        <v>0.42398719999999862</v>
      </c>
      <c r="Q14" s="18">
        <f>P14/Q11*100</f>
        <v>4.7938830918652506</v>
      </c>
      <c r="R14" s="18" t="s">
        <v>27</v>
      </c>
      <c r="S14" s="18"/>
      <c r="T14" s="41"/>
      <c r="U14" s="5"/>
      <c r="V14" s="44" t="s">
        <v>9</v>
      </c>
      <c r="W14" s="33">
        <v>-0.50960000000000005</v>
      </c>
      <c r="X14" s="33">
        <v>30.884</v>
      </c>
      <c r="Y14" s="33">
        <v>26.31</v>
      </c>
      <c r="Z14" s="17">
        <f t="shared" si="6"/>
        <v>-2.3309104000000009</v>
      </c>
      <c r="AA14" s="18">
        <f>Z14/AA11*100</f>
        <v>-29.068586243163757</v>
      </c>
      <c r="AB14" s="18" t="s">
        <v>27</v>
      </c>
      <c r="AC14" s="18"/>
      <c r="AD14" s="41"/>
      <c r="AE14" s="5"/>
      <c r="AF14" s="44" t="s">
        <v>9</v>
      </c>
      <c r="AG14" s="33">
        <v>-0.50960000000000005</v>
      </c>
      <c r="AH14" s="33">
        <v>37.957999999999998</v>
      </c>
      <c r="AI14" s="33">
        <v>26.31</v>
      </c>
      <c r="AJ14" s="17">
        <f t="shared" si="7"/>
        <v>-5.9358208000000001</v>
      </c>
      <c r="AK14" s="18">
        <f>AJ14/AK11*100</f>
        <v>-33.393939499977861</v>
      </c>
      <c r="AL14" s="18" t="s">
        <v>27</v>
      </c>
      <c r="AM14" s="19"/>
      <c r="AN14" s="49"/>
    </row>
    <row r="15" spans="2:40" x14ac:dyDescent="0.35">
      <c r="B15" s="31" t="s">
        <v>10</v>
      </c>
      <c r="C15" s="33">
        <v>-7.6100000000000001E-2</v>
      </c>
      <c r="D15" s="33">
        <v>-5.7439999999999998</v>
      </c>
      <c r="E15" s="33">
        <v>-4.298</v>
      </c>
      <c r="F15" s="17">
        <f t="shared" si="4"/>
        <v>0.11004059999999997</v>
      </c>
      <c r="G15" s="18">
        <f>F15/G11*100</f>
        <v>52.818786566511591</v>
      </c>
      <c r="H15" s="18" t="s">
        <v>27</v>
      </c>
      <c r="I15" s="18"/>
      <c r="J15" s="41"/>
      <c r="K15" s="5"/>
      <c r="L15" s="44" t="s">
        <v>10</v>
      </c>
      <c r="M15" s="33">
        <v>-7.6100000000000001E-2</v>
      </c>
      <c r="N15" s="33">
        <v>-2.7149999999999999</v>
      </c>
      <c r="O15" s="33">
        <v>-4.298</v>
      </c>
      <c r="P15" s="17">
        <f t="shared" si="5"/>
        <v>-0.12046630000000001</v>
      </c>
      <c r="Q15" s="18">
        <f>P15/Q11*100</f>
        <v>-1.3620726255640945</v>
      </c>
      <c r="R15" s="18" t="s">
        <v>27</v>
      </c>
      <c r="S15" s="18"/>
      <c r="T15" s="41"/>
      <c r="U15" s="5"/>
      <c r="V15" s="44" t="s">
        <v>10</v>
      </c>
      <c r="W15" s="33">
        <v>-7.6100000000000001E-2</v>
      </c>
      <c r="X15" s="33">
        <v>-5.3310000000000004</v>
      </c>
      <c r="Y15" s="33">
        <v>-4.298</v>
      </c>
      <c r="Z15" s="17">
        <f t="shared" si="6"/>
        <v>7.8611300000000023E-2</v>
      </c>
      <c r="AA15" s="18">
        <f>Z15/AA11*100</f>
        <v>0.98035486638062919</v>
      </c>
      <c r="AB15" s="18" t="s">
        <v>27</v>
      </c>
      <c r="AC15" s="18"/>
      <c r="AD15" s="41"/>
      <c r="AE15" s="5"/>
      <c r="AF15" s="44" t="s">
        <v>10</v>
      </c>
      <c r="AG15" s="33">
        <v>-7.6100000000000001E-2</v>
      </c>
      <c r="AH15" s="33">
        <v>7.3250000000000002</v>
      </c>
      <c r="AI15" s="33">
        <v>-4.298</v>
      </c>
      <c r="AJ15" s="17">
        <f t="shared" si="7"/>
        <v>-0.88451030000000008</v>
      </c>
      <c r="AK15" s="18">
        <f>AJ15/AK11*100</f>
        <v>-4.9761076758427869</v>
      </c>
      <c r="AL15" s="18" t="s">
        <v>27</v>
      </c>
      <c r="AM15" s="19"/>
      <c r="AN15" s="49"/>
    </row>
    <row r="16" spans="2:40" x14ac:dyDescent="0.35">
      <c r="B16" s="31" t="s">
        <v>11</v>
      </c>
      <c r="C16" s="33">
        <v>6.0499999999999998E-2</v>
      </c>
      <c r="D16" s="33">
        <v>6.383</v>
      </c>
      <c r="E16" s="33">
        <v>8.8339999999999996</v>
      </c>
      <c r="F16" s="17">
        <f t="shared" si="4"/>
        <v>-0.14828549999999996</v>
      </c>
      <c r="G16" s="18">
        <f>F16/G11*100</f>
        <v>-71.176094781457522</v>
      </c>
      <c r="H16" s="18" t="s">
        <v>27</v>
      </c>
      <c r="I16" s="18"/>
      <c r="J16" s="41"/>
      <c r="K16" s="5"/>
      <c r="L16" s="44" t="s">
        <v>11</v>
      </c>
      <c r="M16" s="33">
        <v>6.0499999999999998E-2</v>
      </c>
      <c r="N16" s="33">
        <v>8.6</v>
      </c>
      <c r="O16" s="33">
        <v>8.8339999999999996</v>
      </c>
      <c r="P16" s="17">
        <f t="shared" si="5"/>
        <v>-1.4156999999999999E-2</v>
      </c>
      <c r="Q16" s="18">
        <f>P16/Q11*100</f>
        <v>-0.16006851841644412</v>
      </c>
      <c r="R16" s="18" t="s">
        <v>27</v>
      </c>
      <c r="S16" s="18"/>
      <c r="T16" s="41"/>
      <c r="U16" s="5"/>
      <c r="V16" s="44" t="s">
        <v>11</v>
      </c>
      <c r="W16" s="33">
        <v>6.0499999999999998E-2</v>
      </c>
      <c r="X16" s="33">
        <v>7.4889999999999999</v>
      </c>
      <c r="Y16" s="33">
        <v>8.8339999999999996</v>
      </c>
      <c r="Z16" s="17">
        <f t="shared" si="6"/>
        <v>-8.1372499999999987E-2</v>
      </c>
      <c r="AA16" s="18">
        <f>Z16/AA11*100</f>
        <v>-1.0147895577933161</v>
      </c>
      <c r="AB16" s="18" t="s">
        <v>27</v>
      </c>
      <c r="AC16" s="18"/>
      <c r="AD16" s="41"/>
      <c r="AE16" s="5"/>
      <c r="AF16" s="44" t="s">
        <v>11</v>
      </c>
      <c r="AG16" s="33">
        <v>6.0499999999999998E-2</v>
      </c>
      <c r="AH16" s="33">
        <v>6.1779999999999999</v>
      </c>
      <c r="AI16" s="33">
        <v>8.8339999999999996</v>
      </c>
      <c r="AJ16" s="17">
        <f t="shared" si="7"/>
        <v>-0.16068799999999997</v>
      </c>
      <c r="AK16" s="18">
        <f>AJ16/AK11*100</f>
        <v>-0.90400393326773643</v>
      </c>
      <c r="AL16" s="18" t="s">
        <v>27</v>
      </c>
      <c r="AM16" s="19"/>
      <c r="AN16" s="49"/>
    </row>
    <row r="17" spans="2:40" x14ac:dyDescent="0.35">
      <c r="B17" s="31" t="s">
        <v>12</v>
      </c>
      <c r="C17" s="33">
        <v>9.7000000000000003E-2</v>
      </c>
      <c r="D17" s="33">
        <v>7.4050000000000002</v>
      </c>
      <c r="E17" s="33">
        <v>6.5650000000000004</v>
      </c>
      <c r="F17" s="17">
        <f t="shared" si="4"/>
        <v>8.1479999999999983E-2</v>
      </c>
      <c r="G17" s="18">
        <f>F17/G11*100</f>
        <v>39.109880620783279</v>
      </c>
      <c r="H17" s="18" t="s">
        <v>27</v>
      </c>
      <c r="I17" s="18"/>
      <c r="J17" s="41"/>
      <c r="K17" s="5"/>
      <c r="L17" s="44" t="s">
        <v>12</v>
      </c>
      <c r="M17" s="33">
        <v>9.7000000000000003E-2</v>
      </c>
      <c r="N17" s="33">
        <v>8.8930000000000007</v>
      </c>
      <c r="O17" s="33">
        <v>6.5650000000000004</v>
      </c>
      <c r="P17" s="17">
        <f t="shared" si="5"/>
        <v>0.22581600000000004</v>
      </c>
      <c r="Q17" s="18">
        <f>P17/Q11*100</f>
        <v>2.5532268527744404</v>
      </c>
      <c r="R17" s="18" t="s">
        <v>27</v>
      </c>
      <c r="S17" s="18"/>
      <c r="T17" s="41"/>
      <c r="U17" s="5"/>
      <c r="V17" s="44" t="s">
        <v>12</v>
      </c>
      <c r="W17" s="33">
        <v>9.7000000000000003E-2</v>
      </c>
      <c r="X17" s="33">
        <v>8.1419999999999995</v>
      </c>
      <c r="Y17" s="33">
        <v>6.5650000000000004</v>
      </c>
      <c r="Z17" s="17">
        <f t="shared" si="6"/>
        <v>0.15296899999999991</v>
      </c>
      <c r="AA17" s="18">
        <f>Z17/AA11*100</f>
        <v>1.9076634473081902</v>
      </c>
      <c r="AB17" s="18" t="s">
        <v>27</v>
      </c>
      <c r="AC17" s="18"/>
      <c r="AD17" s="41"/>
      <c r="AE17" s="5"/>
      <c r="AF17" s="44" t="s">
        <v>12</v>
      </c>
      <c r="AG17" s="33">
        <v>9.7000000000000003E-2</v>
      </c>
      <c r="AH17" s="33">
        <v>1.375</v>
      </c>
      <c r="AI17" s="33">
        <v>6.5650000000000004</v>
      </c>
      <c r="AJ17" s="17">
        <f t="shared" si="7"/>
        <v>-0.50343000000000004</v>
      </c>
      <c r="AK17" s="18">
        <f>AJ17/AK11*100</f>
        <v>-2.8322133583402413</v>
      </c>
      <c r="AL17" s="18" t="s">
        <v>27</v>
      </c>
      <c r="AM17" s="19"/>
      <c r="AN17" s="49"/>
    </row>
    <row r="18" spans="2:40" x14ac:dyDescent="0.35">
      <c r="B18" s="31" t="s">
        <v>24</v>
      </c>
      <c r="C18" s="33">
        <v>1</v>
      </c>
      <c r="D18" s="33">
        <v>487.61500000000001</v>
      </c>
      <c r="E18" s="33">
        <v>482.517</v>
      </c>
      <c r="F18" s="17">
        <f>C18*(D18-E18)</f>
        <v>5.0980000000000132</v>
      </c>
      <c r="G18" s="18">
        <f>F18/G11*100</f>
        <v>2447.0075037402271</v>
      </c>
      <c r="H18" s="18" t="s">
        <v>26</v>
      </c>
      <c r="I18" s="18"/>
      <c r="J18" s="41"/>
      <c r="K18" s="5"/>
      <c r="L18" s="44" t="s">
        <v>25</v>
      </c>
      <c r="M18" s="33">
        <v>1</v>
      </c>
      <c r="N18" s="33">
        <v>491.61</v>
      </c>
      <c r="O18" s="33">
        <v>482.517</v>
      </c>
      <c r="P18" s="17">
        <f t="shared" si="5"/>
        <v>9.0930000000000177</v>
      </c>
      <c r="Q18" s="18">
        <f>P18/Q11*100</f>
        <v>102.81154467477074</v>
      </c>
      <c r="R18" s="18" t="s">
        <v>26</v>
      </c>
      <c r="S18" s="18"/>
      <c r="T18" s="41"/>
      <c r="U18" s="5"/>
      <c r="V18" s="44" t="s">
        <v>25</v>
      </c>
      <c r="W18" s="33">
        <v>1</v>
      </c>
      <c r="X18" s="33">
        <v>492.64499999999998</v>
      </c>
      <c r="Y18" s="33">
        <v>482.517</v>
      </c>
      <c r="Z18" s="17">
        <f t="shared" si="6"/>
        <v>10.127999999999986</v>
      </c>
      <c r="AA18" s="18">
        <f>Z18/AA11*100</f>
        <v>126.30543047504617</v>
      </c>
      <c r="AB18" s="18" t="s">
        <v>26</v>
      </c>
      <c r="AC18" s="18"/>
      <c r="AD18" s="41"/>
      <c r="AE18" s="5"/>
      <c r="AF18" s="44" t="s">
        <v>25</v>
      </c>
      <c r="AG18" s="33">
        <v>1</v>
      </c>
      <c r="AH18" s="33">
        <v>507.16199999999998</v>
      </c>
      <c r="AI18" s="33">
        <v>482.517</v>
      </c>
      <c r="AJ18" s="17">
        <f t="shared" si="7"/>
        <v>24.644999999999982</v>
      </c>
      <c r="AK18" s="18">
        <f>AJ18/AK11*100</f>
        <v>138.6486665798526</v>
      </c>
      <c r="AL18" s="18" t="s">
        <v>26</v>
      </c>
      <c r="AM18" s="19"/>
      <c r="AN18" s="49"/>
    </row>
    <row r="19" spans="2:40" x14ac:dyDescent="0.35">
      <c r="B19" s="31"/>
      <c r="C19" s="33"/>
      <c r="D19" s="33"/>
      <c r="E19" s="33"/>
      <c r="F19" s="33"/>
      <c r="G19" s="33"/>
      <c r="H19" s="42"/>
      <c r="I19" s="42"/>
      <c r="J19" s="40"/>
      <c r="K19" s="3"/>
      <c r="L19" s="44"/>
      <c r="M19" s="33"/>
      <c r="N19" s="33"/>
      <c r="O19" s="33"/>
      <c r="P19" s="33"/>
      <c r="Q19" s="33"/>
      <c r="R19" s="42"/>
      <c r="S19" s="42"/>
      <c r="T19" s="40"/>
      <c r="U19" s="3"/>
      <c r="V19" s="44"/>
      <c r="W19" s="33"/>
      <c r="X19" s="33"/>
      <c r="Y19" s="33"/>
      <c r="Z19" s="33"/>
      <c r="AA19" s="33"/>
      <c r="AB19" s="42"/>
      <c r="AC19" s="42"/>
      <c r="AD19" s="40"/>
      <c r="AE19" s="3"/>
      <c r="AF19" s="44"/>
      <c r="AG19" s="33"/>
      <c r="AH19" s="33"/>
      <c r="AI19" s="33"/>
      <c r="AJ19" s="33"/>
      <c r="AK19" s="33"/>
      <c r="AL19" s="42"/>
      <c r="AM19" s="42"/>
      <c r="AN19" s="49"/>
    </row>
    <row r="20" spans="2:40" x14ac:dyDescent="0.35">
      <c r="B20" s="31"/>
      <c r="C20" s="32" t="s">
        <v>5</v>
      </c>
      <c r="D20" s="32" t="s">
        <v>0</v>
      </c>
      <c r="E20" s="32" t="s">
        <v>6</v>
      </c>
      <c r="F20" s="32" t="s">
        <v>1</v>
      </c>
      <c r="G20" s="20" t="s">
        <v>4</v>
      </c>
      <c r="H20" s="20">
        <f>SUM(G21:G26)</f>
        <v>0.24494474353000129</v>
      </c>
      <c r="I20" s="21">
        <f>H20/H27*100</f>
        <v>1.8401009039290994</v>
      </c>
      <c r="J20" s="29" t="s">
        <v>26</v>
      </c>
      <c r="K20" s="4"/>
      <c r="L20" s="45"/>
      <c r="M20" s="32" t="s">
        <v>17</v>
      </c>
      <c r="N20" s="32" t="s">
        <v>0</v>
      </c>
      <c r="O20" s="32" t="s">
        <v>18</v>
      </c>
      <c r="P20" s="32" t="s">
        <v>1</v>
      </c>
      <c r="Q20" s="20" t="s">
        <v>4</v>
      </c>
      <c r="R20" s="20">
        <f>SUM(Q21:Q26)</f>
        <v>1.2125997828700006</v>
      </c>
      <c r="S20" s="21">
        <f>R20/R27*100</f>
        <v>5.8249852699378755</v>
      </c>
      <c r="T20" s="29" t="s">
        <v>26</v>
      </c>
      <c r="U20" s="4"/>
      <c r="V20" s="45"/>
      <c r="W20" s="32" t="s">
        <v>19</v>
      </c>
      <c r="X20" s="32" t="s">
        <v>0</v>
      </c>
      <c r="Y20" s="32" t="s">
        <v>20</v>
      </c>
      <c r="Z20" s="32" t="s">
        <v>1</v>
      </c>
      <c r="AA20" s="20" t="s">
        <v>4</v>
      </c>
      <c r="AB20" s="20">
        <f>SUM(AA21:AA26)</f>
        <v>1.0451968276100005</v>
      </c>
      <c r="AC20" s="21">
        <f>AB20/AB27*100</f>
        <v>6.6658850036303559</v>
      </c>
      <c r="AD20" s="29" t="s">
        <v>26</v>
      </c>
      <c r="AE20" s="4"/>
      <c r="AF20" s="45"/>
      <c r="AG20" s="32" t="s">
        <v>21</v>
      </c>
      <c r="AH20" s="32" t="s">
        <v>0</v>
      </c>
      <c r="AI20" s="32" t="s">
        <v>22</v>
      </c>
      <c r="AJ20" s="32" t="s">
        <v>1</v>
      </c>
      <c r="AK20" s="20" t="s">
        <v>4</v>
      </c>
      <c r="AL20" s="20">
        <f>SUM(AK21:AK26)</f>
        <v>7.9393009671303991</v>
      </c>
      <c r="AM20" s="21">
        <f>AL20/AL27*100</f>
        <v>19.468013301653304</v>
      </c>
      <c r="AN20" s="22" t="s">
        <v>26</v>
      </c>
    </row>
    <row r="21" spans="2:40" ht="15.5" x14ac:dyDescent="0.35">
      <c r="B21" s="31" t="s">
        <v>7</v>
      </c>
      <c r="C21" s="33">
        <v>4.727025E-2</v>
      </c>
      <c r="D21" s="33">
        <v>-0.1978</v>
      </c>
      <c r="E21" s="33">
        <v>14.561</v>
      </c>
      <c r="F21" s="34">
        <v>10.028</v>
      </c>
      <c r="G21" s="23">
        <f t="shared" ref="G21:G26" si="8">(C21-D21)*(E21-F21)</f>
        <v>1.1109034432499998</v>
      </c>
      <c r="H21" s="24">
        <f>G21/H20*100</f>
        <v>453.53226496731673</v>
      </c>
      <c r="I21" s="24" t="s">
        <v>27</v>
      </c>
      <c r="J21" s="30"/>
      <c r="K21" s="5"/>
      <c r="L21" s="44" t="s">
        <v>7</v>
      </c>
      <c r="M21" s="33">
        <v>0.1037454</v>
      </c>
      <c r="N21" s="33">
        <v>-0.1978</v>
      </c>
      <c r="O21" s="33">
        <v>14.496</v>
      </c>
      <c r="P21" s="34">
        <v>10.028</v>
      </c>
      <c r="Q21" s="23">
        <f t="shared" ref="Q21:Q26" si="9">(M21-N21)*(O21-P21)</f>
        <v>1.3473048472</v>
      </c>
      <c r="R21" s="24">
        <f>Q21/R20*100</f>
        <v>111.10878182834382</v>
      </c>
      <c r="S21" s="24" t="s">
        <v>27</v>
      </c>
      <c r="T21" s="30"/>
      <c r="U21" s="5"/>
      <c r="V21" s="44" t="s">
        <v>7</v>
      </c>
      <c r="W21" s="33">
        <v>0.26105231000000001</v>
      </c>
      <c r="X21" s="33">
        <v>-0.1978</v>
      </c>
      <c r="Y21" s="33">
        <v>10.579000000000001</v>
      </c>
      <c r="Z21" s="34">
        <v>10.028</v>
      </c>
      <c r="AA21" s="23">
        <f t="shared" ref="AA21:AA26" si="10">(W21-X21)*(Y21-Z21)</f>
        <v>0.2528276228100001</v>
      </c>
      <c r="AB21" s="24">
        <f>AA21/AB20*100</f>
        <v>24.189474760283041</v>
      </c>
      <c r="AC21" s="24" t="s">
        <v>27</v>
      </c>
      <c r="AD21" s="30"/>
      <c r="AE21" s="5"/>
      <c r="AF21" s="44" t="s">
        <v>7</v>
      </c>
      <c r="AG21" s="33">
        <v>8.8122146999999998E-2</v>
      </c>
      <c r="AH21" s="33">
        <v>-0.1978</v>
      </c>
      <c r="AI21" s="33">
        <v>9.173</v>
      </c>
      <c r="AJ21" s="33">
        <v>9.9067000000000007</v>
      </c>
      <c r="AK21" s="23">
        <f t="shared" ref="AK21:AK26" si="11">(AG21-AH21)*(AI21-AJ21)</f>
        <v>-0.20978107925390022</v>
      </c>
      <c r="AL21" s="24">
        <f>AK21/AL20*100</f>
        <v>-2.6423117113511316</v>
      </c>
      <c r="AM21" s="24" t="s">
        <v>27</v>
      </c>
      <c r="AN21" s="25"/>
    </row>
    <row r="22" spans="2:40" x14ac:dyDescent="0.35">
      <c r="B22" s="31" t="s">
        <v>8</v>
      </c>
      <c r="C22" s="33">
        <v>0.14683952</v>
      </c>
      <c r="D22" s="33">
        <v>-3.7999999999999999E-2</v>
      </c>
      <c r="E22" s="33">
        <v>-7.1269999999999998</v>
      </c>
      <c r="F22" s="33">
        <v>4.2119999999999997</v>
      </c>
      <c r="G22" s="23">
        <f t="shared" si="8"/>
        <v>-2.0958953172799997</v>
      </c>
      <c r="H22" s="24">
        <f>G22/H20*100</f>
        <v>-855.66045920201202</v>
      </c>
      <c r="I22" s="24" t="s">
        <v>27</v>
      </c>
      <c r="J22" s="30"/>
      <c r="K22" s="5"/>
      <c r="L22" s="44" t="s">
        <v>8</v>
      </c>
      <c r="M22" s="33">
        <v>0.19142006</v>
      </c>
      <c r="N22" s="33">
        <v>-3.7999999999999999E-2</v>
      </c>
      <c r="O22" s="33">
        <v>1.056</v>
      </c>
      <c r="P22" s="33">
        <v>4.2119999999999997</v>
      </c>
      <c r="Q22" s="23">
        <f t="shared" si="9"/>
        <v>-0.7240497093599999</v>
      </c>
      <c r="R22" s="24">
        <f>Q22/R20*100</f>
        <v>-59.710526060486956</v>
      </c>
      <c r="S22" s="24" t="s">
        <v>27</v>
      </c>
      <c r="T22" s="30"/>
      <c r="U22" s="5"/>
      <c r="V22" s="44" t="s">
        <v>8</v>
      </c>
      <c r="W22" s="33">
        <v>-8.8978370000000001E-2</v>
      </c>
      <c r="X22" s="33">
        <v>-3.7999999999999999E-2</v>
      </c>
      <c r="Y22" s="33">
        <v>-0.53400000000000003</v>
      </c>
      <c r="Z22" s="33">
        <v>4.2119999999999997</v>
      </c>
      <c r="AA22" s="23">
        <f t="shared" si="10"/>
        <v>0.24194334401999998</v>
      </c>
      <c r="AB22" s="24">
        <f>AA22/AB20*100</f>
        <v>23.148113123653442</v>
      </c>
      <c r="AC22" s="24" t="s">
        <v>27</v>
      </c>
      <c r="AD22" s="30"/>
      <c r="AE22" s="5"/>
      <c r="AF22" s="44" t="s">
        <v>8</v>
      </c>
      <c r="AG22" s="33">
        <v>-2.5403276999999998E-2</v>
      </c>
      <c r="AH22" s="33">
        <v>-3.7999999999999999E-2</v>
      </c>
      <c r="AI22" s="33">
        <v>-7.5110000000000001</v>
      </c>
      <c r="AJ22" s="33">
        <v>2.6962999999999999</v>
      </c>
      <c r="AK22" s="23">
        <f t="shared" si="11"/>
        <v>-0.12857853067790001</v>
      </c>
      <c r="AL22" s="24">
        <f>AK22/AL20*100</f>
        <v>-1.6195195422144797</v>
      </c>
      <c r="AM22" s="24" t="s">
        <v>27</v>
      </c>
      <c r="AN22" s="25"/>
    </row>
    <row r="23" spans="2:40" x14ac:dyDescent="0.35">
      <c r="B23" s="31" t="s">
        <v>9</v>
      </c>
      <c r="C23" s="33">
        <v>-0.31973523999999998</v>
      </c>
      <c r="D23" s="33">
        <v>-0.50960000000000005</v>
      </c>
      <c r="E23" s="33">
        <v>35.076000000000001</v>
      </c>
      <c r="F23" s="33">
        <v>26.31</v>
      </c>
      <c r="G23" s="23">
        <f t="shared" si="8"/>
        <v>1.664354486160001</v>
      </c>
      <c r="H23" s="24">
        <f>G23/H20*100</f>
        <v>679.48160967828551</v>
      </c>
      <c r="I23" s="24" t="s">
        <v>27</v>
      </c>
      <c r="J23" s="30"/>
      <c r="K23" s="5"/>
      <c r="L23" s="44" t="s">
        <v>9</v>
      </c>
      <c r="M23" s="33">
        <v>-0.36526145999999998</v>
      </c>
      <c r="N23" s="33">
        <v>-0.50960000000000005</v>
      </c>
      <c r="O23" s="33">
        <v>25.478000000000002</v>
      </c>
      <c r="P23" s="33">
        <v>26.31</v>
      </c>
      <c r="Q23" s="23">
        <f t="shared" si="9"/>
        <v>-0.12008966527999965</v>
      </c>
      <c r="R23" s="24">
        <f>Q23/R20*100</f>
        <v>-9.9034872821574726</v>
      </c>
      <c r="S23" s="24" t="s">
        <v>27</v>
      </c>
      <c r="T23" s="30"/>
      <c r="U23" s="5"/>
      <c r="V23" s="44" t="s">
        <v>9</v>
      </c>
      <c r="W23" s="33">
        <v>-0.37214181000000002</v>
      </c>
      <c r="X23" s="33">
        <v>-0.50960000000000005</v>
      </c>
      <c r="Y23" s="33">
        <v>30.884</v>
      </c>
      <c r="Z23" s="33">
        <v>26.31</v>
      </c>
      <c r="AA23" s="23">
        <f t="shared" si="10"/>
        <v>0.62873376106000034</v>
      </c>
      <c r="AB23" s="24">
        <f>AA23/AB20*100</f>
        <v>60.154579927083638</v>
      </c>
      <c r="AC23" s="24" t="s">
        <v>27</v>
      </c>
      <c r="AD23" s="30"/>
      <c r="AE23" s="5"/>
      <c r="AF23" s="44" t="s">
        <v>9</v>
      </c>
      <c r="AG23" s="33">
        <v>-3.3817945000000002E-2</v>
      </c>
      <c r="AH23" s="33">
        <v>-0.50960000000000005</v>
      </c>
      <c r="AI23" s="33">
        <v>37.957999999999998</v>
      </c>
      <c r="AJ23" s="33">
        <v>23.630700000000001</v>
      </c>
      <c r="AK23" s="23">
        <f t="shared" si="11"/>
        <v>6.8166722366014989</v>
      </c>
      <c r="AL23" s="24">
        <f>AK23/AL20*100</f>
        <v>85.859854221716631</v>
      </c>
      <c r="AM23" s="24" t="s">
        <v>27</v>
      </c>
      <c r="AN23" s="25"/>
    </row>
    <row r="24" spans="2:40" x14ac:dyDescent="0.35">
      <c r="B24" s="31" t="s">
        <v>10</v>
      </c>
      <c r="C24" s="33">
        <v>-0.30962465</v>
      </c>
      <c r="D24" s="33">
        <v>-7.6100000000000001E-2</v>
      </c>
      <c r="E24" s="33">
        <v>-5.7439999999999998</v>
      </c>
      <c r="F24" s="33">
        <v>-4.298</v>
      </c>
      <c r="G24" s="23">
        <f t="shared" si="8"/>
        <v>0.33767664389999996</v>
      </c>
      <c r="H24" s="24">
        <f>G24/H20*100</f>
        <v>137.85829368436342</v>
      </c>
      <c r="I24" s="24" t="s">
        <v>27</v>
      </c>
      <c r="J24" s="30"/>
      <c r="K24" s="5"/>
      <c r="L24" s="44" t="s">
        <v>10</v>
      </c>
      <c r="M24" s="33">
        <v>3.0622369999999999E-2</v>
      </c>
      <c r="N24" s="33">
        <v>-7.6100000000000001E-2</v>
      </c>
      <c r="O24" s="33">
        <v>-2.7149999999999999</v>
      </c>
      <c r="P24" s="33">
        <v>-4.298</v>
      </c>
      <c r="Q24" s="23">
        <f t="shared" si="9"/>
        <v>0.16894151171000002</v>
      </c>
      <c r="R24" s="24">
        <f>Q24/R20*100</f>
        <v>13.932174003045469</v>
      </c>
      <c r="S24" s="24" t="s">
        <v>27</v>
      </c>
      <c r="T24" s="30"/>
      <c r="U24" s="5"/>
      <c r="V24" s="44" t="s">
        <v>10</v>
      </c>
      <c r="W24" s="33">
        <v>-0.21230151999999999</v>
      </c>
      <c r="X24" s="33">
        <v>-7.6100000000000001E-2</v>
      </c>
      <c r="Y24" s="33">
        <v>-5.3310000000000004</v>
      </c>
      <c r="Z24" s="33">
        <v>-4.298</v>
      </c>
      <c r="AA24" s="23">
        <f t="shared" si="10"/>
        <v>0.14069617016000005</v>
      </c>
      <c r="AB24" s="24">
        <f>AA24/AB20*100</f>
        <v>13.461212897260985</v>
      </c>
      <c r="AC24" s="24" t="s">
        <v>27</v>
      </c>
      <c r="AD24" s="30"/>
      <c r="AE24" s="5"/>
      <c r="AF24" s="44" t="s">
        <v>10</v>
      </c>
      <c r="AG24" s="33">
        <v>0.106842007</v>
      </c>
      <c r="AH24" s="33">
        <v>-7.6100000000000001E-2</v>
      </c>
      <c r="AI24" s="33">
        <v>7.3250000000000002</v>
      </c>
      <c r="AJ24" s="33">
        <v>-3.5651000000000002</v>
      </c>
      <c r="AK24" s="23">
        <f t="shared" si="11"/>
        <v>1.9922567504307003</v>
      </c>
      <c r="AL24" s="24">
        <f>AK24/AL20*100</f>
        <v>25.093604067648624</v>
      </c>
      <c r="AM24" s="24" t="s">
        <v>27</v>
      </c>
      <c r="AN24" s="25"/>
    </row>
    <row r="25" spans="2:40" x14ac:dyDescent="0.35">
      <c r="B25" s="31" t="s">
        <v>11</v>
      </c>
      <c r="C25" s="33">
        <v>0.4055319</v>
      </c>
      <c r="D25" s="33">
        <v>6.0499999999999998E-2</v>
      </c>
      <c r="E25" s="33">
        <v>6.383</v>
      </c>
      <c r="F25" s="33">
        <v>8.8339999999999996</v>
      </c>
      <c r="G25" s="23">
        <f t="shared" si="8"/>
        <v>-0.84567318689999993</v>
      </c>
      <c r="H25" s="24">
        <f>G25/H20*100</f>
        <v>-345.25059599673358</v>
      </c>
      <c r="I25" s="24" t="s">
        <v>27</v>
      </c>
      <c r="J25" s="30"/>
      <c r="K25" s="5"/>
      <c r="L25" s="44" t="s">
        <v>11</v>
      </c>
      <c r="M25" s="33">
        <v>0.26136734</v>
      </c>
      <c r="N25" s="33">
        <v>6.0499999999999998E-2</v>
      </c>
      <c r="O25" s="33">
        <v>8.6</v>
      </c>
      <c r="P25" s="33">
        <v>8.8339999999999996</v>
      </c>
      <c r="Q25" s="23">
        <f t="shared" si="9"/>
        <v>-4.7002957559999996E-2</v>
      </c>
      <c r="R25" s="24">
        <f>Q25/R20*100</f>
        <v>-3.8762135886873281</v>
      </c>
      <c r="S25" s="24" t="s">
        <v>27</v>
      </c>
      <c r="T25" s="30"/>
      <c r="U25" s="5"/>
      <c r="V25" s="44" t="s">
        <v>11</v>
      </c>
      <c r="W25" s="33">
        <v>-1.300598E-2</v>
      </c>
      <c r="X25" s="33">
        <v>6.0499999999999998E-2</v>
      </c>
      <c r="Y25" s="33">
        <v>7.4889999999999999</v>
      </c>
      <c r="Z25" s="33">
        <v>8.8339999999999996</v>
      </c>
      <c r="AA25" s="23">
        <f t="shared" si="10"/>
        <v>9.8865543099999981E-2</v>
      </c>
      <c r="AB25" s="24">
        <f>AA25/AB20*100</f>
        <v>9.4590358952840372</v>
      </c>
      <c r="AC25" s="24" t="s">
        <v>27</v>
      </c>
      <c r="AD25" s="30"/>
      <c r="AE25" s="5"/>
      <c r="AF25" s="44" t="s">
        <v>11</v>
      </c>
      <c r="AG25" s="33">
        <v>1.4159140000000001E-3</v>
      </c>
      <c r="AH25" s="33">
        <v>6.0499999999999998E-2</v>
      </c>
      <c r="AI25" s="33">
        <v>6.1779999999999999</v>
      </c>
      <c r="AJ25" s="33">
        <v>8.1694999999999993</v>
      </c>
      <c r="AK25" s="23">
        <f t="shared" si="11"/>
        <v>0.11766595726899996</v>
      </c>
      <c r="AL25" s="24">
        <f>AK25/AL20*100</f>
        <v>1.4820694889405288</v>
      </c>
      <c r="AM25" s="24" t="s">
        <v>27</v>
      </c>
      <c r="AN25" s="25"/>
    </row>
    <row r="26" spans="2:40" x14ac:dyDescent="0.35">
      <c r="B26" s="31" t="s">
        <v>12</v>
      </c>
      <c r="C26" s="33">
        <v>0.18459365999999999</v>
      </c>
      <c r="D26" s="33">
        <v>9.7000000000000003E-2</v>
      </c>
      <c r="E26" s="33">
        <v>7.4050000000000002</v>
      </c>
      <c r="F26" s="33">
        <v>6.5650000000000004</v>
      </c>
      <c r="G26" s="23">
        <f t="shared" si="8"/>
        <v>7.3578674399999974E-2</v>
      </c>
      <c r="H26" s="24">
        <f>G26/H20*100</f>
        <v>30.038886868779823</v>
      </c>
      <c r="I26" s="24" t="s">
        <v>27</v>
      </c>
      <c r="J26" s="30"/>
      <c r="K26" s="5"/>
      <c r="L26" s="44" t="s">
        <v>12</v>
      </c>
      <c r="M26" s="33">
        <v>0.34936072000000001</v>
      </c>
      <c r="N26" s="33">
        <v>9.7000000000000003E-2</v>
      </c>
      <c r="O26" s="33">
        <v>8.8930000000000007</v>
      </c>
      <c r="P26" s="33">
        <v>6.5650000000000004</v>
      </c>
      <c r="Q26" s="23">
        <f t="shared" si="9"/>
        <v>0.58749575616000005</v>
      </c>
      <c r="R26" s="24">
        <f>Q26/R20*100</f>
        <v>48.44927109994245</v>
      </c>
      <c r="S26" s="24" t="s">
        <v>26</v>
      </c>
      <c r="T26" s="30"/>
      <c r="U26" s="5"/>
      <c r="V26" s="44" t="s">
        <v>12</v>
      </c>
      <c r="W26" s="33">
        <v>-0.10456602</v>
      </c>
      <c r="X26" s="33">
        <v>9.7000000000000003E-2</v>
      </c>
      <c r="Y26" s="33">
        <v>8.1419999999999995</v>
      </c>
      <c r="Z26" s="33">
        <v>6.5650000000000004</v>
      </c>
      <c r="AA26" s="23">
        <f t="shared" si="10"/>
        <v>-0.31786961353999982</v>
      </c>
      <c r="AB26" s="24">
        <f>AA26/AB20*100</f>
        <v>-30.412416603565127</v>
      </c>
      <c r="AC26" s="24" t="s">
        <v>26</v>
      </c>
      <c r="AD26" s="30"/>
      <c r="AE26" s="5"/>
      <c r="AF26" s="44" t="s">
        <v>12</v>
      </c>
      <c r="AG26" s="33">
        <v>0.23971703699999999</v>
      </c>
      <c r="AH26" s="33">
        <v>9.7000000000000003E-2</v>
      </c>
      <c r="AI26" s="33">
        <v>1.375</v>
      </c>
      <c r="AJ26" s="33">
        <v>5.9219999999999997</v>
      </c>
      <c r="AK26" s="23">
        <f t="shared" si="11"/>
        <v>-0.64893436723899989</v>
      </c>
      <c r="AL26" s="24">
        <f>AK26/AL20*100</f>
        <v>-8.1736965247401656</v>
      </c>
      <c r="AM26" s="24" t="s">
        <v>26</v>
      </c>
      <c r="AN26" s="25"/>
    </row>
    <row r="27" spans="2:40" ht="15" thickBot="1" x14ac:dyDescent="0.4">
      <c r="B27" s="35"/>
      <c r="C27" s="36"/>
      <c r="D27" s="36"/>
      <c r="E27" s="36"/>
      <c r="F27" s="36"/>
      <c r="G27" s="26" t="s">
        <v>23</v>
      </c>
      <c r="H27" s="26">
        <f>SUM(G3,G11,H20)</f>
        <v>13.311484332570014</v>
      </c>
      <c r="I27" s="36"/>
      <c r="J27" s="43"/>
      <c r="K27" s="5"/>
      <c r="L27" s="46"/>
      <c r="M27" s="36"/>
      <c r="N27" s="36"/>
      <c r="O27" s="36"/>
      <c r="P27" s="36"/>
      <c r="Q27" s="26" t="s">
        <v>23</v>
      </c>
      <c r="R27" s="26">
        <f>SUM(Q3,Q11,R20)</f>
        <v>20.81721629629002</v>
      </c>
      <c r="S27" s="36"/>
      <c r="T27" s="43"/>
      <c r="U27" s="5"/>
      <c r="V27" s="46"/>
      <c r="W27" s="36"/>
      <c r="X27" s="36"/>
      <c r="Y27" s="36"/>
      <c r="Z27" s="36"/>
      <c r="AA27" s="26" t="s">
        <v>23</v>
      </c>
      <c r="AB27" s="27">
        <f>SUM(AA3,AA11,AB20)</f>
        <v>15.679790861089986</v>
      </c>
      <c r="AC27" s="36"/>
      <c r="AD27" s="43"/>
      <c r="AE27" s="5"/>
      <c r="AF27" s="46"/>
      <c r="AG27" s="36"/>
      <c r="AH27" s="36"/>
      <c r="AI27" s="36"/>
      <c r="AJ27" s="36"/>
      <c r="AK27" s="26" t="s">
        <v>23</v>
      </c>
      <c r="AL27" s="27">
        <f>SUM(AK3,AK11,AL20)</f>
        <v>40.781259207667382</v>
      </c>
      <c r="AM27" s="47"/>
      <c r="AN27" s="48"/>
    </row>
    <row r="28" spans="2:40" x14ac:dyDescent="0.35">
      <c r="G28" s="2"/>
      <c r="Q28" s="2"/>
      <c r="AA28" s="2"/>
      <c r="AK28" s="2"/>
      <c r="AL28" s="1"/>
      <c r="AM2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F830C617116C94AAF3E0CD57DB87B0F" ma:contentTypeVersion="9" ma:contentTypeDescription="Opprett et nytt dokument." ma:contentTypeScope="" ma:versionID="13e2a4f7347c7b3651558ea1bf29487c">
  <xsd:schema xmlns:xsd="http://www.w3.org/2001/XMLSchema" xmlns:xs="http://www.w3.org/2001/XMLSchema" xmlns:p="http://schemas.microsoft.com/office/2006/metadata/properties" xmlns:ns3="94b30509-432d-437f-9a04-b27cf6f01bc9" targetNamespace="http://schemas.microsoft.com/office/2006/metadata/properties" ma:root="true" ma:fieldsID="0f067ca069c3985a78e5d19d62c39f05" ns3:_="">
    <xsd:import namespace="94b30509-432d-437f-9a04-b27cf6f01b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b30509-432d-437f-9a04-b27cf6f01b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4b30509-432d-437f-9a04-b27cf6f01bc9" xsi:nil="true"/>
  </documentManagement>
</p:properties>
</file>

<file path=customXml/itemProps1.xml><?xml version="1.0" encoding="utf-8"?>
<ds:datastoreItem xmlns:ds="http://schemas.openxmlformats.org/officeDocument/2006/customXml" ds:itemID="{7E6689C5-A86F-4ECE-A35C-BBBAD94223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98190E-8383-48CF-9E97-2AC9D0B15C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b30509-432d-437f-9a04-b27cf6f01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70C571-A6F9-4FC6-A4B5-0B7C6299D965}">
  <ds:schemaRefs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94b30509-432d-437f-9a04-b27cf6f01bc9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463b6811-b0a4-4b2a-b932-72c4c970c5d2}" enabled="0" method="" siteId="{463b6811-b0a4-4b2a-b932-72c4c970c5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Aurora Hillingseter Mannsaaker</dc:creator>
  <cp:lastModifiedBy>Thea Aurora Hillingseter Mannsaaker</cp:lastModifiedBy>
  <dcterms:created xsi:type="dcterms:W3CDTF">2025-03-15T16:49:08Z</dcterms:created>
  <dcterms:modified xsi:type="dcterms:W3CDTF">2025-04-01T11:40:52Z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0x0101009F830C617116C94AAF3E0CD57DB87B0F</vt:lpwstr>
  </property>
</Properties>
</file>