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Calculations" sheetId="1" r:id="rId1"/>
    <sheet name="WorldEmissions" sheetId="2" r:id="rId2"/>
    <sheet name="UKEmissions" sheetId="5" r:id="rId3"/>
    <sheet name="PopulationLow" sheetId="6" r:id="rId4"/>
    <sheet name="PopulationMedium" sheetId="3" r:id="rId5"/>
    <sheet name="PopulationHigh" sheetId="7" r:id="rId6"/>
  </sheets>
  <definedNames>
    <definedName name="carbon_budget_levels">Calculations!$C$32:$C$50</definedName>
    <definedName name="first_year_of_responsibility">Calculations!$C$2</definedName>
    <definedName name="results">Calculations!$B$54:$K$407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1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1" i="7"/>
  <c r="G24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" i="2"/>
  <c r="D7" i="1"/>
  <c r="E7" i="1"/>
  <c r="F7" i="1"/>
  <c r="F8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1" i="6"/>
  <c r="D12" i="1"/>
  <c r="E12" i="1"/>
  <c r="F12" i="1"/>
  <c r="F13" i="1"/>
  <c r="G25" i="1"/>
  <c r="L56" i="1"/>
  <c r="Q57" i="1"/>
  <c r="L58" i="1"/>
  <c r="Q58" i="1"/>
  <c r="L59" i="1"/>
  <c r="Q59" i="1"/>
  <c r="L60" i="1"/>
  <c r="Q60" i="1"/>
  <c r="L61" i="1"/>
  <c r="Q61" i="1"/>
  <c r="L62" i="1"/>
  <c r="Q62" i="1"/>
  <c r="L63" i="1"/>
  <c r="Q63" i="1"/>
  <c r="L64" i="1"/>
  <c r="Q64" i="1"/>
  <c r="L65" i="1"/>
  <c r="Q65" i="1"/>
  <c r="L66" i="1"/>
  <c r="Q66" i="1"/>
  <c r="L67" i="1"/>
  <c r="Q67" i="1"/>
  <c r="L68" i="1"/>
  <c r="Q68" i="1"/>
  <c r="L69" i="1"/>
  <c r="Q69" i="1"/>
  <c r="L70" i="1"/>
  <c r="Q70" i="1"/>
  <c r="L71" i="1"/>
  <c r="Q71" i="1"/>
  <c r="L72" i="1"/>
  <c r="Q72" i="1"/>
  <c r="L73" i="1"/>
  <c r="Q73" i="1"/>
  <c r="L74" i="1"/>
  <c r="Q74" i="1"/>
  <c r="L75" i="1"/>
  <c r="Q75" i="1"/>
  <c r="L76" i="1"/>
  <c r="Q76" i="1"/>
  <c r="L77" i="1"/>
  <c r="Q77" i="1"/>
  <c r="L78" i="1"/>
  <c r="Q78" i="1"/>
  <c r="L79" i="1"/>
  <c r="Q79" i="1"/>
  <c r="L80" i="1"/>
  <c r="Q80" i="1"/>
  <c r="L81" i="1"/>
  <c r="Q81" i="1"/>
  <c r="L82" i="1"/>
  <c r="Q82" i="1"/>
  <c r="L83" i="1"/>
  <c r="Q83" i="1"/>
  <c r="L84" i="1"/>
  <c r="Q84" i="1"/>
  <c r="L85" i="1"/>
  <c r="Q85" i="1"/>
  <c r="L86" i="1"/>
  <c r="Q86" i="1"/>
  <c r="L87" i="1"/>
  <c r="Q87" i="1"/>
  <c r="L88" i="1"/>
  <c r="Q88" i="1"/>
  <c r="L89" i="1"/>
  <c r="Q89" i="1"/>
  <c r="L90" i="1"/>
  <c r="Q90" i="1"/>
  <c r="L91" i="1"/>
  <c r="Q91" i="1"/>
  <c r="L92" i="1"/>
  <c r="Q92" i="1"/>
  <c r="L93" i="1"/>
  <c r="Q93" i="1"/>
  <c r="L94" i="1"/>
  <c r="Q94" i="1"/>
  <c r="L95" i="1"/>
  <c r="Q95" i="1"/>
  <c r="L96" i="1"/>
  <c r="Q96" i="1"/>
  <c r="L97" i="1"/>
  <c r="Q97" i="1"/>
  <c r="L98" i="1"/>
  <c r="Q98" i="1"/>
  <c r="L99" i="1"/>
  <c r="Q99" i="1"/>
  <c r="L100" i="1"/>
  <c r="Q100" i="1"/>
  <c r="L101" i="1"/>
  <c r="Q101" i="1"/>
  <c r="L102" i="1"/>
  <c r="Q102" i="1"/>
  <c r="L103" i="1"/>
  <c r="Q103" i="1"/>
  <c r="L104" i="1"/>
  <c r="Q104" i="1"/>
  <c r="L105" i="1"/>
  <c r="Q105" i="1"/>
  <c r="L106" i="1"/>
  <c r="Q106" i="1"/>
  <c r="L107" i="1"/>
  <c r="Q107" i="1"/>
  <c r="L108" i="1"/>
  <c r="Q108" i="1"/>
  <c r="L109" i="1"/>
  <c r="Q109" i="1"/>
  <c r="L110" i="1"/>
  <c r="Q110" i="1"/>
  <c r="L111" i="1"/>
  <c r="Q111" i="1"/>
  <c r="L112" i="1"/>
  <c r="Q112" i="1"/>
  <c r="L113" i="1"/>
  <c r="Q113" i="1"/>
  <c r="L114" i="1"/>
  <c r="Q114" i="1"/>
  <c r="L115" i="1"/>
  <c r="Q115" i="1"/>
  <c r="L116" i="1"/>
  <c r="Q116" i="1"/>
  <c r="L117" i="1"/>
  <c r="Q117" i="1"/>
  <c r="L118" i="1"/>
  <c r="Q118" i="1"/>
  <c r="L119" i="1"/>
  <c r="Q119" i="1"/>
  <c r="L120" i="1"/>
  <c r="Q120" i="1"/>
  <c r="L121" i="1"/>
  <c r="Q121" i="1"/>
  <c r="L122" i="1"/>
  <c r="Q122" i="1"/>
  <c r="L123" i="1"/>
  <c r="Q123" i="1"/>
  <c r="L124" i="1"/>
  <c r="Q124" i="1"/>
  <c r="L125" i="1"/>
  <c r="Q125" i="1"/>
  <c r="L126" i="1"/>
  <c r="Q126" i="1"/>
  <c r="L127" i="1"/>
  <c r="Q127" i="1"/>
  <c r="L128" i="1"/>
  <c r="Q128" i="1"/>
  <c r="L129" i="1"/>
  <c r="Q129" i="1"/>
  <c r="L130" i="1"/>
  <c r="Q130" i="1"/>
  <c r="L131" i="1"/>
  <c r="Q131" i="1"/>
  <c r="L132" i="1"/>
  <c r="Q132" i="1"/>
  <c r="L133" i="1"/>
  <c r="Q133" i="1"/>
  <c r="L134" i="1"/>
  <c r="Q134" i="1"/>
  <c r="L135" i="1"/>
  <c r="Q135" i="1"/>
  <c r="L136" i="1"/>
  <c r="Q136" i="1"/>
  <c r="L137" i="1"/>
  <c r="Q137" i="1"/>
  <c r="L138" i="1"/>
  <c r="Q138" i="1"/>
  <c r="L139" i="1"/>
  <c r="Q139" i="1"/>
  <c r="L140" i="1"/>
  <c r="Q140" i="1"/>
  <c r="L141" i="1"/>
  <c r="Q141" i="1"/>
  <c r="L142" i="1"/>
  <c r="Q142" i="1"/>
  <c r="L143" i="1"/>
  <c r="Q143" i="1"/>
  <c r="L144" i="1"/>
  <c r="Q144" i="1"/>
  <c r="L145" i="1"/>
  <c r="Q145" i="1"/>
  <c r="L146" i="1"/>
  <c r="Q146" i="1"/>
  <c r="L147" i="1"/>
  <c r="Q147" i="1"/>
  <c r="L148" i="1"/>
  <c r="Q148" i="1"/>
  <c r="L149" i="1"/>
  <c r="Q149" i="1"/>
  <c r="L150" i="1"/>
  <c r="Q150" i="1"/>
  <c r="L151" i="1"/>
  <c r="Q151" i="1"/>
  <c r="L152" i="1"/>
  <c r="Q152" i="1"/>
  <c r="L153" i="1"/>
  <c r="Q153" i="1"/>
  <c r="L154" i="1"/>
  <c r="Q154" i="1"/>
  <c r="L155" i="1"/>
  <c r="Q155" i="1"/>
  <c r="L156" i="1"/>
  <c r="Q156" i="1"/>
  <c r="L157" i="1"/>
  <c r="Q157" i="1"/>
  <c r="L158" i="1"/>
  <c r="Q158" i="1"/>
  <c r="L159" i="1"/>
  <c r="Q159" i="1"/>
  <c r="L160" i="1"/>
  <c r="Q160" i="1"/>
  <c r="L161" i="1"/>
  <c r="Q161" i="1"/>
  <c r="L162" i="1"/>
  <c r="Q162" i="1"/>
  <c r="L163" i="1"/>
  <c r="Q163" i="1"/>
  <c r="L164" i="1"/>
  <c r="Q164" i="1"/>
  <c r="L165" i="1"/>
  <c r="Q165" i="1"/>
  <c r="L166" i="1"/>
  <c r="Q166" i="1"/>
  <c r="L167" i="1"/>
  <c r="Q167" i="1"/>
  <c r="L168" i="1"/>
  <c r="Q168" i="1"/>
  <c r="L169" i="1"/>
  <c r="Q169" i="1"/>
  <c r="L170" i="1"/>
  <c r="Q170" i="1"/>
  <c r="L171" i="1"/>
  <c r="Q171" i="1"/>
  <c r="L172" i="1"/>
  <c r="Q172" i="1"/>
  <c r="L173" i="1"/>
  <c r="Q173" i="1"/>
  <c r="L174" i="1"/>
  <c r="Q174" i="1"/>
  <c r="L175" i="1"/>
  <c r="Q175" i="1"/>
  <c r="L176" i="1"/>
  <c r="Q176" i="1"/>
  <c r="L177" i="1"/>
  <c r="Q177" i="1"/>
  <c r="L178" i="1"/>
  <c r="Q178" i="1"/>
  <c r="L179" i="1"/>
  <c r="Q179" i="1"/>
  <c r="L180" i="1"/>
  <c r="Q180" i="1"/>
  <c r="L181" i="1"/>
  <c r="Q181" i="1"/>
  <c r="L182" i="1"/>
  <c r="Q182" i="1"/>
  <c r="L183" i="1"/>
  <c r="Q183" i="1"/>
  <c r="L184" i="1"/>
  <c r="Q184" i="1"/>
  <c r="L185" i="1"/>
  <c r="Q185" i="1"/>
  <c r="L186" i="1"/>
  <c r="Q186" i="1"/>
  <c r="L187" i="1"/>
  <c r="Q187" i="1"/>
  <c r="L188" i="1"/>
  <c r="Q188" i="1"/>
  <c r="L189" i="1"/>
  <c r="Q189" i="1"/>
  <c r="L190" i="1"/>
  <c r="Q190" i="1"/>
  <c r="L191" i="1"/>
  <c r="Q191" i="1"/>
  <c r="L192" i="1"/>
  <c r="Q192" i="1"/>
  <c r="L193" i="1"/>
  <c r="Q193" i="1"/>
  <c r="L194" i="1"/>
  <c r="Q194" i="1"/>
  <c r="L195" i="1"/>
  <c r="Q195" i="1"/>
  <c r="L196" i="1"/>
  <c r="Q196" i="1"/>
  <c r="L197" i="1"/>
  <c r="Q197" i="1"/>
  <c r="L198" i="1"/>
  <c r="Q198" i="1"/>
  <c r="L199" i="1"/>
  <c r="Q199" i="1"/>
  <c r="L200" i="1"/>
  <c r="Q200" i="1"/>
  <c r="L201" i="1"/>
  <c r="Q201" i="1"/>
  <c r="L202" i="1"/>
  <c r="Q202" i="1"/>
  <c r="L203" i="1"/>
  <c r="Q203" i="1"/>
  <c r="L204" i="1"/>
  <c r="Q204" i="1"/>
  <c r="L205" i="1"/>
  <c r="Q205" i="1"/>
  <c r="L206" i="1"/>
  <c r="Q206" i="1"/>
  <c r="L207" i="1"/>
  <c r="Q207" i="1"/>
  <c r="L208" i="1"/>
  <c r="Q208" i="1"/>
  <c r="L209" i="1"/>
  <c r="Q209" i="1"/>
  <c r="L210" i="1"/>
  <c r="Q210" i="1"/>
  <c r="L211" i="1"/>
  <c r="Q211" i="1"/>
  <c r="L212" i="1"/>
  <c r="Q212" i="1"/>
  <c r="L213" i="1"/>
  <c r="Q213" i="1"/>
  <c r="L214" i="1"/>
  <c r="Q214" i="1"/>
  <c r="L215" i="1"/>
  <c r="Q215" i="1"/>
  <c r="L216" i="1"/>
  <c r="Q216" i="1"/>
  <c r="L217" i="1"/>
  <c r="Q217" i="1"/>
  <c r="L218" i="1"/>
  <c r="Q218" i="1"/>
  <c r="L219" i="1"/>
  <c r="Q219" i="1"/>
  <c r="L220" i="1"/>
  <c r="Q220" i="1"/>
  <c r="L221" i="1"/>
  <c r="Q221" i="1"/>
  <c r="L222" i="1"/>
  <c r="Q222" i="1"/>
  <c r="L223" i="1"/>
  <c r="Q223" i="1"/>
  <c r="L224" i="1"/>
  <c r="Q224" i="1"/>
  <c r="L225" i="1"/>
  <c r="Q225" i="1"/>
  <c r="L226" i="1"/>
  <c r="Q226" i="1"/>
  <c r="L227" i="1"/>
  <c r="Q227" i="1"/>
  <c r="L228" i="1"/>
  <c r="Q228" i="1"/>
  <c r="L229" i="1"/>
  <c r="Q229" i="1"/>
  <c r="L230" i="1"/>
  <c r="Q230" i="1"/>
  <c r="L231" i="1"/>
  <c r="Q231" i="1"/>
  <c r="L232" i="1"/>
  <c r="Q232" i="1"/>
  <c r="L233" i="1"/>
  <c r="Q233" i="1"/>
  <c r="L234" i="1"/>
  <c r="Q234" i="1"/>
  <c r="L235" i="1"/>
  <c r="Q235" i="1"/>
  <c r="L236" i="1"/>
  <c r="Q236" i="1"/>
  <c r="L237" i="1"/>
  <c r="Q237" i="1"/>
  <c r="L238" i="1"/>
  <c r="Q238" i="1"/>
  <c r="L239" i="1"/>
  <c r="Q239" i="1"/>
  <c r="L240" i="1"/>
  <c r="Q240" i="1"/>
  <c r="L241" i="1"/>
  <c r="Q241" i="1"/>
  <c r="L242" i="1"/>
  <c r="Q242" i="1"/>
  <c r="L243" i="1"/>
  <c r="Q243" i="1"/>
  <c r="L244" i="1"/>
  <c r="Q244" i="1"/>
  <c r="L245" i="1"/>
  <c r="Q245" i="1"/>
  <c r="L246" i="1"/>
  <c r="Q246" i="1"/>
  <c r="L247" i="1"/>
  <c r="Q247" i="1"/>
  <c r="L248" i="1"/>
  <c r="Q248" i="1"/>
  <c r="L249" i="1"/>
  <c r="Q249" i="1"/>
  <c r="L250" i="1"/>
  <c r="Q250" i="1"/>
  <c r="L251" i="1"/>
  <c r="Q251" i="1"/>
  <c r="L252" i="1"/>
  <c r="Q252" i="1"/>
  <c r="L253" i="1"/>
  <c r="Q253" i="1"/>
  <c r="L254" i="1"/>
  <c r="Q254" i="1"/>
  <c r="L255" i="1"/>
  <c r="Q255" i="1"/>
  <c r="L256" i="1"/>
  <c r="Q256" i="1"/>
  <c r="L257" i="1"/>
  <c r="Q257" i="1"/>
  <c r="L258" i="1"/>
  <c r="Q258" i="1"/>
  <c r="L259" i="1"/>
  <c r="Q259" i="1"/>
  <c r="L260" i="1"/>
  <c r="Q260" i="1"/>
  <c r="L261" i="1"/>
  <c r="Q261" i="1"/>
  <c r="L262" i="1"/>
  <c r="Q262" i="1"/>
  <c r="L263" i="1"/>
  <c r="Q263" i="1"/>
  <c r="L264" i="1"/>
  <c r="Q264" i="1"/>
  <c r="L265" i="1"/>
  <c r="Q265" i="1"/>
  <c r="L266" i="1"/>
  <c r="Q266" i="1"/>
  <c r="L267" i="1"/>
  <c r="Q267" i="1"/>
  <c r="L268" i="1"/>
  <c r="Q268" i="1"/>
  <c r="L269" i="1"/>
  <c r="Q269" i="1"/>
  <c r="L270" i="1"/>
  <c r="Q270" i="1"/>
  <c r="L271" i="1"/>
  <c r="Q271" i="1"/>
  <c r="L272" i="1"/>
  <c r="Q272" i="1"/>
  <c r="L273" i="1"/>
  <c r="Q273" i="1"/>
  <c r="L274" i="1"/>
  <c r="Q274" i="1"/>
  <c r="L275" i="1"/>
  <c r="Q275" i="1"/>
  <c r="L276" i="1"/>
  <c r="Q276" i="1"/>
  <c r="L277" i="1"/>
  <c r="Q277" i="1"/>
  <c r="L278" i="1"/>
  <c r="Q278" i="1"/>
  <c r="L279" i="1"/>
  <c r="Q279" i="1"/>
  <c r="L280" i="1"/>
  <c r="Q280" i="1"/>
  <c r="L281" i="1"/>
  <c r="Q281" i="1"/>
  <c r="L282" i="1"/>
  <c r="Q282" i="1"/>
  <c r="L283" i="1"/>
  <c r="Q283" i="1"/>
  <c r="L284" i="1"/>
  <c r="Q284" i="1"/>
  <c r="L285" i="1"/>
  <c r="Q285" i="1"/>
  <c r="L286" i="1"/>
  <c r="Q286" i="1"/>
  <c r="L287" i="1"/>
  <c r="Q287" i="1"/>
  <c r="L288" i="1"/>
  <c r="Q288" i="1"/>
  <c r="L289" i="1"/>
  <c r="Q289" i="1"/>
  <c r="L290" i="1"/>
  <c r="Q290" i="1"/>
  <c r="L291" i="1"/>
  <c r="Q291" i="1"/>
  <c r="L292" i="1"/>
  <c r="Q292" i="1"/>
  <c r="L293" i="1"/>
  <c r="Q293" i="1"/>
  <c r="L294" i="1"/>
  <c r="Q294" i="1"/>
  <c r="L295" i="1"/>
  <c r="Q295" i="1"/>
  <c r="L296" i="1"/>
  <c r="Q296" i="1"/>
  <c r="L297" i="1"/>
  <c r="Q297" i="1"/>
  <c r="L298" i="1"/>
  <c r="Q298" i="1"/>
  <c r="L299" i="1"/>
  <c r="Q299" i="1"/>
  <c r="L300" i="1"/>
  <c r="Q300" i="1"/>
  <c r="L301" i="1"/>
  <c r="Q301" i="1"/>
  <c r="L302" i="1"/>
  <c r="Q302" i="1"/>
  <c r="L303" i="1"/>
  <c r="Q303" i="1"/>
  <c r="L304" i="1"/>
  <c r="Q304" i="1"/>
  <c r="L305" i="1"/>
  <c r="Q305" i="1"/>
  <c r="L306" i="1"/>
  <c r="Q306" i="1"/>
  <c r="L307" i="1"/>
  <c r="Q307" i="1"/>
  <c r="L308" i="1"/>
  <c r="Q308" i="1"/>
  <c r="L309" i="1"/>
  <c r="Q309" i="1"/>
  <c r="L310" i="1"/>
  <c r="Q310" i="1"/>
  <c r="L311" i="1"/>
  <c r="Q311" i="1"/>
  <c r="L312" i="1"/>
  <c r="Q312" i="1"/>
  <c r="L313" i="1"/>
  <c r="Q313" i="1"/>
  <c r="L314" i="1"/>
  <c r="Q314" i="1"/>
  <c r="L315" i="1"/>
  <c r="Q315" i="1"/>
  <c r="L316" i="1"/>
  <c r="Q316" i="1"/>
  <c r="L317" i="1"/>
  <c r="Q317" i="1"/>
  <c r="D318" i="1"/>
  <c r="L318" i="1"/>
  <c r="Q318" i="1"/>
  <c r="D319" i="1"/>
  <c r="L319" i="1"/>
  <c r="Q319" i="1"/>
  <c r="D320" i="1"/>
  <c r="L320" i="1"/>
  <c r="Q320" i="1"/>
  <c r="D321" i="1"/>
  <c r="L321" i="1"/>
  <c r="Q321" i="1"/>
  <c r="D322" i="1"/>
  <c r="L322" i="1"/>
  <c r="Q322" i="1"/>
  <c r="D323" i="1"/>
  <c r="L323" i="1"/>
  <c r="Q323" i="1"/>
  <c r="D324" i="1"/>
  <c r="L324" i="1"/>
  <c r="Q324" i="1"/>
  <c r="D325" i="1"/>
  <c r="L325" i="1"/>
  <c r="Q325" i="1"/>
  <c r="D326" i="1"/>
  <c r="L326" i="1"/>
  <c r="Q326" i="1"/>
  <c r="D327" i="1"/>
  <c r="L327" i="1"/>
  <c r="Q327" i="1"/>
  <c r="D328" i="1"/>
  <c r="L328" i="1"/>
  <c r="Q328" i="1"/>
  <c r="D329" i="1"/>
  <c r="L329" i="1"/>
  <c r="Q329" i="1"/>
  <c r="D330" i="1"/>
  <c r="L330" i="1"/>
  <c r="Q330" i="1"/>
  <c r="D331" i="1"/>
  <c r="L331" i="1"/>
  <c r="Q331" i="1"/>
  <c r="D332" i="1"/>
  <c r="L332" i="1"/>
  <c r="Q332" i="1"/>
  <c r="D333" i="1"/>
  <c r="L333" i="1"/>
  <c r="Q333" i="1"/>
  <c r="D334" i="1"/>
  <c r="L334" i="1"/>
  <c r="Q334" i="1"/>
  <c r="D335" i="1"/>
  <c r="L335" i="1"/>
  <c r="Q335" i="1"/>
  <c r="D336" i="1"/>
  <c r="L336" i="1"/>
  <c r="Q336" i="1"/>
  <c r="D337" i="1"/>
  <c r="L337" i="1"/>
  <c r="Q337" i="1"/>
  <c r="D338" i="1"/>
  <c r="L338" i="1"/>
  <c r="Q338" i="1"/>
  <c r="D339" i="1"/>
  <c r="L339" i="1"/>
  <c r="Q339" i="1"/>
  <c r="D340" i="1"/>
  <c r="L340" i="1"/>
  <c r="Q340" i="1"/>
  <c r="D341" i="1"/>
  <c r="L341" i="1"/>
  <c r="Q341" i="1"/>
  <c r="D342" i="1"/>
  <c r="L342" i="1"/>
  <c r="Q342" i="1"/>
  <c r="D343" i="1"/>
  <c r="L343" i="1"/>
  <c r="Q343" i="1"/>
  <c r="D344" i="1"/>
  <c r="L344" i="1"/>
  <c r="Q344" i="1"/>
  <c r="D345" i="1"/>
  <c r="L345" i="1"/>
  <c r="Q345" i="1"/>
  <c r="D346" i="1"/>
  <c r="L346" i="1"/>
  <c r="Q346" i="1"/>
  <c r="D347" i="1"/>
  <c r="L347" i="1"/>
  <c r="Q347" i="1"/>
  <c r="D348" i="1"/>
  <c r="L348" i="1"/>
  <c r="Q348" i="1"/>
  <c r="D349" i="1"/>
  <c r="L349" i="1"/>
  <c r="Q349" i="1"/>
  <c r="D350" i="1"/>
  <c r="L350" i="1"/>
  <c r="Q350" i="1"/>
  <c r="D351" i="1"/>
  <c r="L351" i="1"/>
  <c r="Q351" i="1"/>
  <c r="D352" i="1"/>
  <c r="L352" i="1"/>
  <c r="Q352" i="1"/>
  <c r="D353" i="1"/>
  <c r="L353" i="1"/>
  <c r="Q353" i="1"/>
  <c r="D354" i="1"/>
  <c r="L354" i="1"/>
  <c r="Q354" i="1"/>
  <c r="D355" i="1"/>
  <c r="L355" i="1"/>
  <c r="Q355" i="1"/>
  <c r="D356" i="1"/>
  <c r="L356" i="1"/>
  <c r="Q356" i="1"/>
  <c r="D357" i="1"/>
  <c r="L357" i="1"/>
  <c r="Q357" i="1"/>
  <c r="D358" i="1"/>
  <c r="L358" i="1"/>
  <c r="Q358" i="1"/>
  <c r="D359" i="1"/>
  <c r="L359" i="1"/>
  <c r="Q359" i="1"/>
  <c r="D360" i="1"/>
  <c r="L360" i="1"/>
  <c r="Q360" i="1"/>
  <c r="D361" i="1"/>
  <c r="L361" i="1"/>
  <c r="Q361" i="1"/>
  <c r="D362" i="1"/>
  <c r="L362" i="1"/>
  <c r="Q362" i="1"/>
  <c r="D363" i="1"/>
  <c r="L363" i="1"/>
  <c r="Q363" i="1"/>
  <c r="D364" i="1"/>
  <c r="L364" i="1"/>
  <c r="Q364" i="1"/>
  <c r="D365" i="1"/>
  <c r="L365" i="1"/>
  <c r="Q365" i="1"/>
  <c r="D366" i="1"/>
  <c r="L366" i="1"/>
  <c r="Q366" i="1"/>
  <c r="D367" i="1"/>
  <c r="L367" i="1"/>
  <c r="Q367" i="1"/>
  <c r="D368" i="1"/>
  <c r="L368" i="1"/>
  <c r="Q368" i="1"/>
  <c r="D369" i="1"/>
  <c r="L369" i="1"/>
  <c r="Q369" i="1"/>
  <c r="D370" i="1"/>
  <c r="L370" i="1"/>
  <c r="Q370" i="1"/>
  <c r="D371" i="1"/>
  <c r="L371" i="1"/>
  <c r="Q371" i="1"/>
  <c r="D372" i="1"/>
  <c r="L372" i="1"/>
  <c r="Q372" i="1"/>
  <c r="D373" i="1"/>
  <c r="L373" i="1"/>
  <c r="Q373" i="1"/>
  <c r="D374" i="1"/>
  <c r="L374" i="1"/>
  <c r="Q374" i="1"/>
  <c r="D375" i="1"/>
  <c r="L375" i="1"/>
  <c r="Q375" i="1"/>
  <c r="D376" i="1"/>
  <c r="L376" i="1"/>
  <c r="Q376" i="1"/>
  <c r="D377" i="1"/>
  <c r="L377" i="1"/>
  <c r="Q377" i="1"/>
  <c r="D378" i="1"/>
  <c r="L378" i="1"/>
  <c r="Q378" i="1"/>
  <c r="D379" i="1"/>
  <c r="L379" i="1"/>
  <c r="Q379" i="1"/>
  <c r="D380" i="1"/>
  <c r="L380" i="1"/>
  <c r="Q380" i="1"/>
  <c r="D381" i="1"/>
  <c r="L381" i="1"/>
  <c r="Q381" i="1"/>
  <c r="D382" i="1"/>
  <c r="L382" i="1"/>
  <c r="Q382" i="1"/>
  <c r="D383" i="1"/>
  <c r="L383" i="1"/>
  <c r="Q383" i="1"/>
  <c r="D384" i="1"/>
  <c r="L384" i="1"/>
  <c r="Q384" i="1"/>
  <c r="D385" i="1"/>
  <c r="L385" i="1"/>
  <c r="Q385" i="1"/>
  <c r="D386" i="1"/>
  <c r="L386" i="1"/>
  <c r="Q386" i="1"/>
  <c r="D387" i="1"/>
  <c r="L387" i="1"/>
  <c r="Q387" i="1"/>
  <c r="D388" i="1"/>
  <c r="L388" i="1"/>
  <c r="Q388" i="1"/>
  <c r="D389" i="1"/>
  <c r="L389" i="1"/>
  <c r="Q389" i="1"/>
  <c r="D390" i="1"/>
  <c r="L390" i="1"/>
  <c r="Q390" i="1"/>
  <c r="D391" i="1"/>
  <c r="L391" i="1"/>
  <c r="Q391" i="1"/>
  <c r="D392" i="1"/>
  <c r="L392" i="1"/>
  <c r="Q392" i="1"/>
  <c r="D393" i="1"/>
  <c r="L393" i="1"/>
  <c r="Q393" i="1"/>
  <c r="D394" i="1"/>
  <c r="L394" i="1"/>
  <c r="Q394" i="1"/>
  <c r="D395" i="1"/>
  <c r="L395" i="1"/>
  <c r="Q395" i="1"/>
  <c r="D396" i="1"/>
  <c r="L396" i="1"/>
  <c r="Q396" i="1"/>
  <c r="D397" i="1"/>
  <c r="L397" i="1"/>
  <c r="Q397" i="1"/>
  <c r="D398" i="1"/>
  <c r="L398" i="1"/>
  <c r="Q398" i="1"/>
  <c r="D399" i="1"/>
  <c r="L399" i="1"/>
  <c r="Q399" i="1"/>
  <c r="D400" i="1"/>
  <c r="L400" i="1"/>
  <c r="Q400" i="1"/>
  <c r="D401" i="1"/>
  <c r="L401" i="1"/>
  <c r="Q401" i="1"/>
  <c r="D402" i="1"/>
  <c r="L402" i="1"/>
  <c r="Q402" i="1"/>
  <c r="D403" i="1"/>
  <c r="L403" i="1"/>
  <c r="Q403" i="1"/>
  <c r="D404" i="1"/>
  <c r="L404" i="1"/>
  <c r="Q404" i="1"/>
  <c r="D405" i="1"/>
  <c r="L405" i="1"/>
  <c r="Q405" i="1"/>
  <c r="D406" i="1"/>
  <c r="L406" i="1"/>
  <c r="Q406" i="1"/>
  <c r="D407" i="1"/>
  <c r="L407" i="1"/>
  <c r="Q407" i="1"/>
  <c r="D50" i="1"/>
  <c r="G27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1" i="3"/>
  <c r="D24" i="1"/>
  <c r="E24" i="1"/>
  <c r="F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1" i="3"/>
  <c r="D15" i="1"/>
  <c r="E15" i="1"/>
  <c r="F15" i="1"/>
  <c r="F16" i="1"/>
  <c r="F2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F27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C57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1" i="6"/>
  <c r="C24" i="1"/>
  <c r="D6" i="1"/>
  <c r="D8" i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1" i="7"/>
  <c r="D18" i="1"/>
  <c r="D19" i="1"/>
  <c r="C25" i="1"/>
  <c r="M57" i="1"/>
  <c r="C58" i="1"/>
  <c r="M58" i="1"/>
  <c r="C59" i="1"/>
  <c r="M59" i="1"/>
  <c r="C60" i="1"/>
  <c r="M60" i="1"/>
  <c r="C61" i="1"/>
  <c r="M61" i="1"/>
  <c r="C62" i="1"/>
  <c r="M62" i="1"/>
  <c r="C63" i="1"/>
  <c r="M63" i="1"/>
  <c r="C64" i="1"/>
  <c r="M64" i="1"/>
  <c r="C65" i="1"/>
  <c r="M65" i="1"/>
  <c r="C66" i="1"/>
  <c r="M66" i="1"/>
  <c r="C67" i="1"/>
  <c r="M67" i="1"/>
  <c r="C68" i="1"/>
  <c r="M68" i="1"/>
  <c r="C69" i="1"/>
  <c r="M69" i="1"/>
  <c r="C70" i="1"/>
  <c r="M70" i="1"/>
  <c r="C71" i="1"/>
  <c r="M71" i="1"/>
  <c r="C72" i="1"/>
  <c r="M72" i="1"/>
  <c r="C73" i="1"/>
  <c r="M73" i="1"/>
  <c r="C74" i="1"/>
  <c r="M74" i="1"/>
  <c r="C75" i="1"/>
  <c r="M75" i="1"/>
  <c r="C76" i="1"/>
  <c r="M76" i="1"/>
  <c r="C77" i="1"/>
  <c r="M77" i="1"/>
  <c r="C78" i="1"/>
  <c r="M78" i="1"/>
  <c r="C79" i="1"/>
  <c r="M79" i="1"/>
  <c r="C80" i="1"/>
  <c r="M80" i="1"/>
  <c r="C81" i="1"/>
  <c r="M81" i="1"/>
  <c r="C82" i="1"/>
  <c r="M82" i="1"/>
  <c r="C83" i="1"/>
  <c r="M83" i="1"/>
  <c r="C84" i="1"/>
  <c r="M84" i="1"/>
  <c r="C85" i="1"/>
  <c r="M85" i="1"/>
  <c r="C86" i="1"/>
  <c r="M86" i="1"/>
  <c r="C87" i="1"/>
  <c r="M87" i="1"/>
  <c r="C88" i="1"/>
  <c r="M88" i="1"/>
  <c r="C89" i="1"/>
  <c r="M89" i="1"/>
  <c r="C90" i="1"/>
  <c r="M90" i="1"/>
  <c r="C91" i="1"/>
  <c r="M91" i="1"/>
  <c r="C92" i="1"/>
  <c r="M92" i="1"/>
  <c r="C93" i="1"/>
  <c r="M93" i="1"/>
  <c r="C94" i="1"/>
  <c r="M94" i="1"/>
  <c r="C95" i="1"/>
  <c r="M95" i="1"/>
  <c r="C96" i="1"/>
  <c r="M96" i="1"/>
  <c r="C97" i="1"/>
  <c r="M97" i="1"/>
  <c r="C98" i="1"/>
  <c r="M98" i="1"/>
  <c r="C99" i="1"/>
  <c r="M99" i="1"/>
  <c r="C100" i="1"/>
  <c r="M100" i="1"/>
  <c r="C101" i="1"/>
  <c r="M101" i="1"/>
  <c r="C102" i="1"/>
  <c r="M102" i="1"/>
  <c r="C103" i="1"/>
  <c r="M103" i="1"/>
  <c r="C104" i="1"/>
  <c r="M104" i="1"/>
  <c r="C105" i="1"/>
  <c r="M105" i="1"/>
  <c r="C106" i="1"/>
  <c r="M106" i="1"/>
  <c r="C107" i="1"/>
  <c r="M107" i="1"/>
  <c r="C108" i="1"/>
  <c r="M108" i="1"/>
  <c r="C109" i="1"/>
  <c r="M109" i="1"/>
  <c r="C110" i="1"/>
  <c r="M110" i="1"/>
  <c r="C111" i="1"/>
  <c r="M111" i="1"/>
  <c r="C112" i="1"/>
  <c r="M112" i="1"/>
  <c r="C113" i="1"/>
  <c r="M113" i="1"/>
  <c r="C114" i="1"/>
  <c r="M114" i="1"/>
  <c r="C115" i="1"/>
  <c r="M115" i="1"/>
  <c r="C116" i="1"/>
  <c r="M116" i="1"/>
  <c r="C117" i="1"/>
  <c r="M117" i="1"/>
  <c r="C118" i="1"/>
  <c r="M118" i="1"/>
  <c r="C119" i="1"/>
  <c r="M119" i="1"/>
  <c r="C120" i="1"/>
  <c r="M120" i="1"/>
  <c r="C121" i="1"/>
  <c r="M121" i="1"/>
  <c r="C122" i="1"/>
  <c r="M122" i="1"/>
  <c r="C123" i="1"/>
  <c r="M123" i="1"/>
  <c r="C124" i="1"/>
  <c r="M124" i="1"/>
  <c r="C125" i="1"/>
  <c r="M125" i="1"/>
  <c r="C126" i="1"/>
  <c r="M126" i="1"/>
  <c r="C127" i="1"/>
  <c r="M127" i="1"/>
  <c r="C128" i="1"/>
  <c r="M128" i="1"/>
  <c r="C129" i="1"/>
  <c r="M129" i="1"/>
  <c r="C130" i="1"/>
  <c r="M130" i="1"/>
  <c r="C131" i="1"/>
  <c r="M131" i="1"/>
  <c r="C132" i="1"/>
  <c r="M132" i="1"/>
  <c r="C133" i="1"/>
  <c r="M133" i="1"/>
  <c r="C134" i="1"/>
  <c r="M134" i="1"/>
  <c r="C135" i="1"/>
  <c r="M135" i="1"/>
  <c r="C136" i="1"/>
  <c r="M136" i="1"/>
  <c r="C137" i="1"/>
  <c r="M137" i="1"/>
  <c r="C138" i="1"/>
  <c r="M138" i="1"/>
  <c r="C139" i="1"/>
  <c r="M139" i="1"/>
  <c r="C140" i="1"/>
  <c r="M140" i="1"/>
  <c r="C141" i="1"/>
  <c r="M141" i="1"/>
  <c r="C142" i="1"/>
  <c r="M142" i="1"/>
  <c r="C143" i="1"/>
  <c r="M143" i="1"/>
  <c r="C144" i="1"/>
  <c r="M144" i="1"/>
  <c r="C145" i="1"/>
  <c r="M145" i="1"/>
  <c r="C146" i="1"/>
  <c r="M146" i="1"/>
  <c r="C147" i="1"/>
  <c r="M147" i="1"/>
  <c r="C148" i="1"/>
  <c r="M148" i="1"/>
  <c r="C149" i="1"/>
  <c r="M149" i="1"/>
  <c r="C150" i="1"/>
  <c r="M150" i="1"/>
  <c r="C151" i="1"/>
  <c r="M151" i="1"/>
  <c r="C152" i="1"/>
  <c r="M152" i="1"/>
  <c r="C153" i="1"/>
  <c r="M153" i="1"/>
  <c r="C154" i="1"/>
  <c r="M154" i="1"/>
  <c r="C155" i="1"/>
  <c r="M155" i="1"/>
  <c r="C156" i="1"/>
  <c r="M156" i="1"/>
  <c r="C157" i="1"/>
  <c r="M157" i="1"/>
  <c r="C158" i="1"/>
  <c r="M158" i="1"/>
  <c r="C159" i="1"/>
  <c r="M159" i="1"/>
  <c r="C160" i="1"/>
  <c r="M160" i="1"/>
  <c r="C161" i="1"/>
  <c r="M161" i="1"/>
  <c r="C162" i="1"/>
  <c r="M162" i="1"/>
  <c r="C163" i="1"/>
  <c r="M163" i="1"/>
  <c r="C164" i="1"/>
  <c r="M164" i="1"/>
  <c r="C165" i="1"/>
  <c r="M165" i="1"/>
  <c r="C166" i="1"/>
  <c r="M166" i="1"/>
  <c r="C167" i="1"/>
  <c r="M167" i="1"/>
  <c r="C168" i="1"/>
  <c r="M168" i="1"/>
  <c r="C169" i="1"/>
  <c r="M169" i="1"/>
  <c r="C170" i="1"/>
  <c r="M170" i="1"/>
  <c r="C171" i="1"/>
  <c r="M171" i="1"/>
  <c r="C172" i="1"/>
  <c r="M172" i="1"/>
  <c r="C173" i="1"/>
  <c r="M173" i="1"/>
  <c r="C174" i="1"/>
  <c r="M174" i="1"/>
  <c r="C175" i="1"/>
  <c r="M175" i="1"/>
  <c r="C176" i="1"/>
  <c r="M176" i="1"/>
  <c r="C177" i="1"/>
  <c r="M177" i="1"/>
  <c r="C178" i="1"/>
  <c r="M178" i="1"/>
  <c r="C179" i="1"/>
  <c r="M179" i="1"/>
  <c r="C180" i="1"/>
  <c r="M180" i="1"/>
  <c r="C181" i="1"/>
  <c r="M181" i="1"/>
  <c r="C182" i="1"/>
  <c r="M182" i="1"/>
  <c r="C183" i="1"/>
  <c r="M183" i="1"/>
  <c r="C184" i="1"/>
  <c r="M184" i="1"/>
  <c r="C185" i="1"/>
  <c r="M185" i="1"/>
  <c r="C186" i="1"/>
  <c r="M186" i="1"/>
  <c r="C187" i="1"/>
  <c r="M187" i="1"/>
  <c r="C188" i="1"/>
  <c r="M188" i="1"/>
  <c r="C189" i="1"/>
  <c r="M189" i="1"/>
  <c r="C190" i="1"/>
  <c r="M190" i="1"/>
  <c r="C191" i="1"/>
  <c r="M191" i="1"/>
  <c r="C192" i="1"/>
  <c r="M192" i="1"/>
  <c r="C193" i="1"/>
  <c r="M193" i="1"/>
  <c r="C194" i="1"/>
  <c r="M194" i="1"/>
  <c r="C195" i="1"/>
  <c r="M195" i="1"/>
  <c r="C196" i="1"/>
  <c r="M196" i="1"/>
  <c r="C197" i="1"/>
  <c r="M197" i="1"/>
  <c r="C198" i="1"/>
  <c r="M198" i="1"/>
  <c r="C199" i="1"/>
  <c r="M199" i="1"/>
  <c r="C200" i="1"/>
  <c r="M200" i="1"/>
  <c r="C201" i="1"/>
  <c r="M201" i="1"/>
  <c r="C202" i="1"/>
  <c r="M202" i="1"/>
  <c r="C203" i="1"/>
  <c r="M203" i="1"/>
  <c r="C204" i="1"/>
  <c r="M204" i="1"/>
  <c r="C205" i="1"/>
  <c r="M205" i="1"/>
  <c r="C206" i="1"/>
  <c r="M206" i="1"/>
  <c r="C207" i="1"/>
  <c r="M207" i="1"/>
  <c r="C208" i="1"/>
  <c r="M208" i="1"/>
  <c r="C209" i="1"/>
  <c r="M209" i="1"/>
  <c r="C210" i="1"/>
  <c r="M210" i="1"/>
  <c r="C211" i="1"/>
  <c r="M211" i="1"/>
  <c r="C212" i="1"/>
  <c r="M212" i="1"/>
  <c r="C213" i="1"/>
  <c r="M213" i="1"/>
  <c r="C214" i="1"/>
  <c r="M214" i="1"/>
  <c r="C215" i="1"/>
  <c r="M215" i="1"/>
  <c r="C216" i="1"/>
  <c r="M216" i="1"/>
  <c r="C217" i="1"/>
  <c r="M217" i="1"/>
  <c r="C218" i="1"/>
  <c r="M218" i="1"/>
  <c r="C219" i="1"/>
  <c r="M219" i="1"/>
  <c r="C220" i="1"/>
  <c r="M220" i="1"/>
  <c r="C221" i="1"/>
  <c r="M221" i="1"/>
  <c r="C222" i="1"/>
  <c r="M222" i="1"/>
  <c r="C223" i="1"/>
  <c r="M223" i="1"/>
  <c r="C224" i="1"/>
  <c r="M224" i="1"/>
  <c r="C225" i="1"/>
  <c r="M225" i="1"/>
  <c r="C226" i="1"/>
  <c r="M226" i="1"/>
  <c r="C227" i="1"/>
  <c r="M227" i="1"/>
  <c r="C228" i="1"/>
  <c r="M228" i="1"/>
  <c r="C229" i="1"/>
  <c r="M229" i="1"/>
  <c r="C230" i="1"/>
  <c r="M230" i="1"/>
  <c r="C231" i="1"/>
  <c r="M231" i="1"/>
  <c r="C232" i="1"/>
  <c r="M232" i="1"/>
  <c r="C233" i="1"/>
  <c r="M233" i="1"/>
  <c r="C234" i="1"/>
  <c r="M234" i="1"/>
  <c r="C235" i="1"/>
  <c r="M235" i="1"/>
  <c r="C236" i="1"/>
  <c r="M236" i="1"/>
  <c r="C237" i="1"/>
  <c r="M237" i="1"/>
  <c r="C238" i="1"/>
  <c r="M238" i="1"/>
  <c r="C239" i="1"/>
  <c r="M239" i="1"/>
  <c r="C240" i="1"/>
  <c r="M240" i="1"/>
  <c r="C241" i="1"/>
  <c r="M241" i="1"/>
  <c r="C242" i="1"/>
  <c r="M242" i="1"/>
  <c r="C243" i="1"/>
  <c r="M243" i="1"/>
  <c r="C244" i="1"/>
  <c r="M244" i="1"/>
  <c r="C245" i="1"/>
  <c r="M245" i="1"/>
  <c r="C246" i="1"/>
  <c r="M246" i="1"/>
  <c r="C247" i="1"/>
  <c r="M247" i="1"/>
  <c r="C248" i="1"/>
  <c r="M248" i="1"/>
  <c r="C249" i="1"/>
  <c r="M249" i="1"/>
  <c r="C250" i="1"/>
  <c r="M250" i="1"/>
  <c r="C251" i="1"/>
  <c r="M251" i="1"/>
  <c r="C252" i="1"/>
  <c r="M252" i="1"/>
  <c r="C253" i="1"/>
  <c r="M253" i="1"/>
  <c r="C254" i="1"/>
  <c r="M254" i="1"/>
  <c r="C255" i="1"/>
  <c r="M255" i="1"/>
  <c r="C256" i="1"/>
  <c r="M256" i="1"/>
  <c r="C257" i="1"/>
  <c r="M257" i="1"/>
  <c r="C258" i="1"/>
  <c r="M258" i="1"/>
  <c r="C259" i="1"/>
  <c r="M259" i="1"/>
  <c r="C260" i="1"/>
  <c r="M260" i="1"/>
  <c r="C261" i="1"/>
  <c r="M261" i="1"/>
  <c r="C262" i="1"/>
  <c r="M262" i="1"/>
  <c r="C263" i="1"/>
  <c r="M263" i="1"/>
  <c r="C264" i="1"/>
  <c r="M264" i="1"/>
  <c r="C265" i="1"/>
  <c r="M265" i="1"/>
  <c r="C266" i="1"/>
  <c r="M266" i="1"/>
  <c r="C267" i="1"/>
  <c r="M267" i="1"/>
  <c r="C268" i="1"/>
  <c r="M268" i="1"/>
  <c r="C269" i="1"/>
  <c r="M269" i="1"/>
  <c r="C270" i="1"/>
  <c r="M270" i="1"/>
  <c r="C271" i="1"/>
  <c r="M271" i="1"/>
  <c r="C272" i="1"/>
  <c r="M272" i="1"/>
  <c r="C273" i="1"/>
  <c r="M273" i="1"/>
  <c r="C274" i="1"/>
  <c r="M274" i="1"/>
  <c r="C275" i="1"/>
  <c r="M275" i="1"/>
  <c r="C276" i="1"/>
  <c r="M276" i="1"/>
  <c r="C277" i="1"/>
  <c r="M277" i="1"/>
  <c r="C278" i="1"/>
  <c r="M278" i="1"/>
  <c r="C279" i="1"/>
  <c r="M279" i="1"/>
  <c r="C280" i="1"/>
  <c r="M280" i="1"/>
  <c r="C281" i="1"/>
  <c r="M281" i="1"/>
  <c r="C282" i="1"/>
  <c r="M282" i="1"/>
  <c r="C283" i="1"/>
  <c r="M283" i="1"/>
  <c r="C284" i="1"/>
  <c r="M284" i="1"/>
  <c r="C285" i="1"/>
  <c r="M285" i="1"/>
  <c r="C286" i="1"/>
  <c r="M286" i="1"/>
  <c r="C287" i="1"/>
  <c r="M287" i="1"/>
  <c r="C288" i="1"/>
  <c r="M288" i="1"/>
  <c r="C289" i="1"/>
  <c r="M289" i="1"/>
  <c r="C290" i="1"/>
  <c r="M290" i="1"/>
  <c r="C291" i="1"/>
  <c r="M291" i="1"/>
  <c r="C292" i="1"/>
  <c r="M292" i="1"/>
  <c r="C293" i="1"/>
  <c r="M293" i="1"/>
  <c r="C294" i="1"/>
  <c r="M294" i="1"/>
  <c r="C295" i="1"/>
  <c r="M295" i="1"/>
  <c r="C296" i="1"/>
  <c r="M296" i="1"/>
  <c r="C297" i="1"/>
  <c r="M297" i="1"/>
  <c r="C298" i="1"/>
  <c r="M298" i="1"/>
  <c r="C299" i="1"/>
  <c r="M299" i="1"/>
  <c r="C300" i="1"/>
  <c r="M300" i="1"/>
  <c r="C301" i="1"/>
  <c r="M301" i="1"/>
  <c r="C302" i="1"/>
  <c r="M302" i="1"/>
  <c r="C303" i="1"/>
  <c r="M303" i="1"/>
  <c r="C304" i="1"/>
  <c r="M304" i="1"/>
  <c r="C305" i="1"/>
  <c r="M305" i="1"/>
  <c r="C306" i="1"/>
  <c r="M306" i="1"/>
  <c r="C307" i="1"/>
  <c r="M307" i="1"/>
  <c r="C308" i="1"/>
  <c r="M308" i="1"/>
  <c r="C309" i="1"/>
  <c r="M309" i="1"/>
  <c r="C310" i="1"/>
  <c r="M310" i="1"/>
  <c r="C311" i="1"/>
  <c r="M311" i="1"/>
  <c r="C312" i="1"/>
  <c r="M312" i="1"/>
  <c r="C313" i="1"/>
  <c r="D313" i="1"/>
  <c r="M313" i="1"/>
  <c r="C314" i="1"/>
  <c r="D314" i="1"/>
  <c r="M314" i="1"/>
  <c r="C315" i="1"/>
  <c r="D315" i="1"/>
  <c r="M315" i="1"/>
  <c r="B316" i="1"/>
  <c r="C316" i="1"/>
  <c r="D316" i="1"/>
  <c r="M316" i="1"/>
  <c r="B317" i="1"/>
  <c r="C317" i="1"/>
  <c r="D317" i="1"/>
  <c r="M317" i="1"/>
  <c r="B318" i="1"/>
  <c r="A317" i="1"/>
  <c r="M318" i="1"/>
  <c r="B319" i="1"/>
  <c r="A318" i="1"/>
  <c r="M319" i="1"/>
  <c r="B320" i="1"/>
  <c r="A319" i="1"/>
  <c r="M320" i="1"/>
  <c r="B321" i="1"/>
  <c r="A320" i="1"/>
  <c r="M321" i="1"/>
  <c r="B322" i="1"/>
  <c r="A321" i="1"/>
  <c r="M322" i="1"/>
  <c r="B323" i="1"/>
  <c r="A322" i="1"/>
  <c r="M323" i="1"/>
  <c r="B324" i="1"/>
  <c r="A323" i="1"/>
  <c r="M324" i="1"/>
  <c r="B325" i="1"/>
  <c r="A324" i="1"/>
  <c r="M325" i="1"/>
  <c r="B326" i="1"/>
  <c r="A325" i="1"/>
  <c r="M326" i="1"/>
  <c r="B327" i="1"/>
  <c r="A326" i="1"/>
  <c r="M327" i="1"/>
  <c r="B328" i="1"/>
  <c r="A327" i="1"/>
  <c r="M328" i="1"/>
  <c r="B329" i="1"/>
  <c r="A328" i="1"/>
  <c r="M329" i="1"/>
  <c r="B330" i="1"/>
  <c r="A329" i="1"/>
  <c r="M330" i="1"/>
  <c r="B331" i="1"/>
  <c r="A330" i="1"/>
  <c r="M331" i="1"/>
  <c r="B332" i="1"/>
  <c r="A331" i="1"/>
  <c r="M332" i="1"/>
  <c r="B333" i="1"/>
  <c r="A332" i="1"/>
  <c r="M333" i="1"/>
  <c r="B334" i="1"/>
  <c r="A333" i="1"/>
  <c r="M334" i="1"/>
  <c r="B335" i="1"/>
  <c r="A334" i="1"/>
  <c r="M335" i="1"/>
  <c r="B336" i="1"/>
  <c r="A335" i="1"/>
  <c r="M336" i="1"/>
  <c r="B337" i="1"/>
  <c r="A336" i="1"/>
  <c r="M337" i="1"/>
  <c r="B338" i="1"/>
  <c r="A337" i="1"/>
  <c r="M338" i="1"/>
  <c r="B339" i="1"/>
  <c r="A338" i="1"/>
  <c r="M339" i="1"/>
  <c r="B340" i="1"/>
  <c r="A339" i="1"/>
  <c r="M340" i="1"/>
  <c r="B341" i="1"/>
  <c r="A340" i="1"/>
  <c r="M341" i="1"/>
  <c r="B342" i="1"/>
  <c r="A341" i="1"/>
  <c r="M342" i="1"/>
  <c r="B343" i="1"/>
  <c r="A342" i="1"/>
  <c r="M343" i="1"/>
  <c r="B344" i="1"/>
  <c r="A343" i="1"/>
  <c r="M344" i="1"/>
  <c r="B345" i="1"/>
  <c r="A344" i="1"/>
  <c r="M345" i="1"/>
  <c r="B346" i="1"/>
  <c r="A345" i="1"/>
  <c r="M346" i="1"/>
  <c r="B347" i="1"/>
  <c r="A346" i="1"/>
  <c r="M347" i="1"/>
  <c r="B348" i="1"/>
  <c r="A347" i="1"/>
  <c r="M348" i="1"/>
  <c r="B349" i="1"/>
  <c r="A348" i="1"/>
  <c r="M349" i="1"/>
  <c r="B350" i="1"/>
  <c r="A349" i="1"/>
  <c r="M350" i="1"/>
  <c r="B351" i="1"/>
  <c r="A350" i="1"/>
  <c r="M351" i="1"/>
  <c r="B352" i="1"/>
  <c r="A351" i="1"/>
  <c r="M352" i="1"/>
  <c r="B353" i="1"/>
  <c r="A352" i="1"/>
  <c r="M353" i="1"/>
  <c r="B354" i="1"/>
  <c r="A353" i="1"/>
  <c r="M354" i="1"/>
  <c r="B355" i="1"/>
  <c r="A354" i="1"/>
  <c r="M355" i="1"/>
  <c r="B356" i="1"/>
  <c r="A355" i="1"/>
  <c r="M356" i="1"/>
  <c r="B357" i="1"/>
  <c r="A356" i="1"/>
  <c r="M357" i="1"/>
  <c r="B358" i="1"/>
  <c r="A357" i="1"/>
  <c r="M358" i="1"/>
  <c r="B359" i="1"/>
  <c r="A358" i="1"/>
  <c r="M359" i="1"/>
  <c r="B360" i="1"/>
  <c r="A359" i="1"/>
  <c r="M360" i="1"/>
  <c r="B361" i="1"/>
  <c r="A360" i="1"/>
  <c r="M361" i="1"/>
  <c r="B362" i="1"/>
  <c r="A361" i="1"/>
  <c r="M362" i="1"/>
  <c r="B363" i="1"/>
  <c r="A362" i="1"/>
  <c r="M363" i="1"/>
  <c r="B364" i="1"/>
  <c r="A363" i="1"/>
  <c r="M364" i="1"/>
  <c r="B365" i="1"/>
  <c r="A364" i="1"/>
  <c r="M365" i="1"/>
  <c r="B366" i="1"/>
  <c r="A365" i="1"/>
  <c r="M366" i="1"/>
  <c r="B367" i="1"/>
  <c r="A366" i="1"/>
  <c r="M367" i="1"/>
  <c r="B368" i="1"/>
  <c r="A367" i="1"/>
  <c r="M368" i="1"/>
  <c r="B369" i="1"/>
  <c r="A368" i="1"/>
  <c r="M369" i="1"/>
  <c r="B370" i="1"/>
  <c r="A369" i="1"/>
  <c r="M370" i="1"/>
  <c r="B371" i="1"/>
  <c r="A370" i="1"/>
  <c r="M371" i="1"/>
  <c r="B372" i="1"/>
  <c r="A371" i="1"/>
  <c r="M372" i="1"/>
  <c r="B373" i="1"/>
  <c r="A372" i="1"/>
  <c r="M373" i="1"/>
  <c r="B374" i="1"/>
  <c r="A373" i="1"/>
  <c r="M374" i="1"/>
  <c r="B375" i="1"/>
  <c r="A374" i="1"/>
  <c r="M375" i="1"/>
  <c r="B376" i="1"/>
  <c r="A375" i="1"/>
  <c r="M376" i="1"/>
  <c r="B377" i="1"/>
  <c r="A376" i="1"/>
  <c r="M377" i="1"/>
  <c r="B378" i="1"/>
  <c r="A377" i="1"/>
  <c r="M378" i="1"/>
  <c r="B379" i="1"/>
  <c r="A378" i="1"/>
  <c r="M379" i="1"/>
  <c r="B380" i="1"/>
  <c r="A379" i="1"/>
  <c r="M380" i="1"/>
  <c r="B381" i="1"/>
  <c r="A380" i="1"/>
  <c r="M381" i="1"/>
  <c r="B382" i="1"/>
  <c r="A381" i="1"/>
  <c r="M382" i="1"/>
  <c r="B383" i="1"/>
  <c r="A382" i="1"/>
  <c r="M383" i="1"/>
  <c r="B384" i="1"/>
  <c r="A383" i="1"/>
  <c r="M384" i="1"/>
  <c r="B385" i="1"/>
  <c r="A384" i="1"/>
  <c r="M385" i="1"/>
  <c r="B386" i="1"/>
  <c r="A385" i="1"/>
  <c r="M386" i="1"/>
  <c r="B387" i="1"/>
  <c r="A386" i="1"/>
  <c r="M387" i="1"/>
  <c r="B388" i="1"/>
  <c r="A387" i="1"/>
  <c r="M388" i="1"/>
  <c r="B389" i="1"/>
  <c r="A388" i="1"/>
  <c r="M389" i="1"/>
  <c r="B390" i="1"/>
  <c r="A389" i="1"/>
  <c r="M390" i="1"/>
  <c r="B391" i="1"/>
  <c r="A390" i="1"/>
  <c r="M391" i="1"/>
  <c r="B392" i="1"/>
  <c r="A391" i="1"/>
  <c r="M392" i="1"/>
  <c r="B393" i="1"/>
  <c r="A392" i="1"/>
  <c r="M393" i="1"/>
  <c r="B394" i="1"/>
  <c r="A393" i="1"/>
  <c r="M394" i="1"/>
  <c r="B395" i="1"/>
  <c r="A394" i="1"/>
  <c r="M395" i="1"/>
  <c r="B396" i="1"/>
  <c r="A395" i="1"/>
  <c r="M396" i="1"/>
  <c r="B397" i="1"/>
  <c r="A396" i="1"/>
  <c r="M397" i="1"/>
  <c r="B398" i="1"/>
  <c r="A397" i="1"/>
  <c r="M398" i="1"/>
  <c r="B399" i="1"/>
  <c r="A398" i="1"/>
  <c r="M399" i="1"/>
  <c r="B400" i="1"/>
  <c r="A399" i="1"/>
  <c r="M400" i="1"/>
  <c r="B401" i="1"/>
  <c r="A400" i="1"/>
  <c r="M401" i="1"/>
  <c r="B402" i="1"/>
  <c r="A401" i="1"/>
  <c r="M402" i="1"/>
  <c r="B403" i="1"/>
  <c r="A402" i="1"/>
  <c r="M403" i="1"/>
  <c r="B404" i="1"/>
  <c r="A403" i="1"/>
  <c r="M404" i="1"/>
  <c r="B405" i="1"/>
  <c r="A404" i="1"/>
  <c r="M405" i="1"/>
  <c r="B406" i="1"/>
  <c r="A405" i="1"/>
  <c r="M406" i="1"/>
  <c r="B407" i="1"/>
  <c r="A406" i="1"/>
  <c r="M407" i="1"/>
  <c r="C27" i="1"/>
  <c r="D16" i="1"/>
  <c r="D25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D27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F6" i="1"/>
  <c r="E6" i="1"/>
  <c r="E8" i="1"/>
  <c r="E16" i="1"/>
  <c r="E25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407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" i="5"/>
  <c r="D22" i="1"/>
  <c r="E22" i="1"/>
  <c r="F22" i="1"/>
  <c r="G22" i="1"/>
  <c r="G26" i="1"/>
  <c r="C22" i="1"/>
  <c r="C26" i="1"/>
  <c r="B24" i="1"/>
  <c r="D26" i="1"/>
  <c r="B25" i="1"/>
  <c r="B18" i="1"/>
  <c r="E18" i="1"/>
  <c r="F18" i="1"/>
  <c r="F19" i="1"/>
  <c r="E19" i="1"/>
  <c r="B19" i="1"/>
  <c r="B12" i="1"/>
  <c r="E13" i="1"/>
  <c r="D13" i="1"/>
  <c r="B13" i="1"/>
  <c r="B15" i="1"/>
  <c r="B16" i="1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G17" i="7"/>
  <c r="H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M5" i="7"/>
  <c r="M4" i="7"/>
  <c r="M3" i="7"/>
  <c r="M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M6" i="7"/>
  <c r="E2" i="7"/>
  <c r="D2" i="7"/>
  <c r="C1" i="7"/>
  <c r="B1" i="7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G17" i="6"/>
  <c r="H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M5" i="6"/>
  <c r="M4" i="6"/>
  <c r="M3" i="6"/>
  <c r="M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M6" i="6"/>
  <c r="E2" i="6"/>
  <c r="D2" i="6"/>
  <c r="C1" i="6"/>
  <c r="B1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" i="5"/>
  <c r="O1" i="5"/>
  <c r="N1" i="5"/>
  <c r="F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" i="2"/>
  <c r="D9" i="1"/>
  <c r="E9" i="1"/>
  <c r="F9" i="1"/>
  <c r="F10" i="1"/>
  <c r="E10" i="1"/>
  <c r="D10" i="1"/>
  <c r="B10" i="1"/>
  <c r="B9" i="1"/>
  <c r="B8" i="1"/>
  <c r="G1" i="2"/>
  <c r="B22" i="1"/>
  <c r="C1" i="3"/>
  <c r="B1" i="3"/>
  <c r="E2" i="3"/>
  <c r="H17" i="3"/>
  <c r="I1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D2" i="3"/>
  <c r="M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M3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M4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M5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C3" i="3"/>
  <c r="G17" i="3"/>
  <c r="M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L55" i="1"/>
  <c r="C56" i="1"/>
  <c r="C55" i="1"/>
  <c r="E55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M26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65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P303" i="5"/>
  <c r="O30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7" i="1"/>
  <c r="F26" i="1"/>
  <c r="E26" i="1"/>
  <c r="E27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55" i="1"/>
  <c r="I55" i="1"/>
</calcChain>
</file>

<file path=xl/sharedStrings.xml><?xml version="1.0" encoding="utf-8"?>
<sst xmlns="http://schemas.openxmlformats.org/spreadsheetml/2006/main" count="531" uniqueCount="73">
  <si>
    <t>Cummulative emissions budget</t>
  </si>
  <si>
    <t>Cautious</t>
  </si>
  <si>
    <t>Pessamistic</t>
  </si>
  <si>
    <t>Year</t>
  </si>
  <si>
    <t>Fossil</t>
  </si>
  <si>
    <t>Land-use</t>
  </si>
  <si>
    <t>Combined</t>
  </si>
  <si>
    <t>Source: global.1751_2009.csv &amp; Global_land-use_flux-1850-2005</t>
  </si>
  <si>
    <t>Units: MtC/yr</t>
  </si>
  <si>
    <t>Units: GtCO2e/y</t>
  </si>
  <si>
    <t>Made up by Tom Counsell</t>
  </si>
  <si>
    <t>Optimistic</t>
  </si>
  <si>
    <t>World</t>
  </si>
  <si>
    <t>UK</t>
  </si>
  <si>
    <t>http://cdiac.ornl.gov/ftp/trends/emissions/uki.dat</t>
  </si>
  <si>
    <t>Total</t>
  </si>
  <si>
    <t>Gas</t>
  </si>
  <si>
    <t>Liquid</t>
  </si>
  <si>
    <t>Solid</t>
  </si>
  <si>
    <t>Flaring</t>
  </si>
  <si>
    <t>Cement</t>
  </si>
  <si>
    <t>Per capita</t>
  </si>
  <si>
    <t>Bunker</t>
  </si>
  <si>
    <t>Long term CO2</t>
  </si>
  <si>
    <r>
      <t>Table 4: Estimated emissions of carbon dioxide (CO</t>
    </r>
    <r>
      <rPr>
        <b/>
        <u/>
        <vertAlign val="subscript"/>
        <sz val="14"/>
        <rFont val="Arial"/>
        <family val="2"/>
      </rPr>
      <t>2</t>
    </r>
    <r>
      <rPr>
        <b/>
        <u/>
        <sz val="14"/>
        <rFont val="Arial"/>
        <family val="2"/>
      </rPr>
      <t>) by National Communication source category, type of fuel and end-user category, 1970-2010</t>
    </r>
  </si>
  <si>
    <t>000tC</t>
  </si>
  <si>
    <t>CDIAC MtCO2</t>
  </si>
  <si>
    <t>MtCO2</t>
  </si>
  <si>
    <t>Budgets</t>
  </si>
  <si>
    <t>.</t>
  </si>
  <si>
    <t>Best guess</t>
  </si>
  <si>
    <t>people</t>
  </si>
  <si>
    <t>tCO2/capita</t>
  </si>
  <si>
    <t>Pessimistic</t>
  </si>
  <si>
    <t>CB1</t>
  </si>
  <si>
    <t>CB2</t>
  </si>
  <si>
    <t>CB3</t>
  </si>
  <si>
    <t>CB4</t>
  </si>
  <si>
    <t>CB5</t>
  </si>
  <si>
    <t>CB6</t>
  </si>
  <si>
    <t>CB7</t>
  </si>
  <si>
    <t>CB8</t>
  </si>
  <si>
    <t>CB9</t>
  </si>
  <si>
    <t>Budget</t>
  </si>
  <si>
    <t>tCO2e</t>
  </si>
  <si>
    <t>MtCO2e/yr</t>
  </si>
  <si>
    <t>Actual</t>
  </si>
  <si>
    <t>Cumulative since fairness start year</t>
  </si>
  <si>
    <t xml:space="preserve">Cautious 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</si>
  <si>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</si>
  <si>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</si>
  <si>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</si>
  <si>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</si>
  <si>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</si>
  <si>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</si>
  <si>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</si>
  <si>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</si>
  <si>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</si>
  <si>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</si>
  <si>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Before Budget</t>
  </si>
  <si>
    <t>MtCO2e/Budget</t>
  </si>
  <si>
    <t>MtCO2e/year</t>
  </si>
  <si>
    <t>Certain to be over</t>
  </si>
  <si>
    <t>CAGR</t>
  </si>
  <si>
    <t xml:space="preserve">Source: </t>
  </si>
  <si>
    <t>http://trillionthtonne.org</t>
  </si>
  <si>
    <t>Units: tCO2e</t>
  </si>
  <si>
    <t>Today is</t>
  </si>
  <si>
    <t>It is fair to be responsible for our emissions from:</t>
  </si>
  <si>
    <t>… implied UK budget remaining</t>
  </si>
  <si>
    <t xml:space="preserve">… implied year UK budget used up in </t>
  </si>
  <si>
    <t>Super-pessimistic</t>
  </si>
  <si>
    <t>Super-optimistic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</si>
</sst>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E+00"/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b/>
      <u/>
      <sz val="14"/>
      <name val="Arial"/>
      <family val="2"/>
    </font>
    <font>
      <b/>
      <u/>
      <vertAlign val="subscript"/>
      <sz val="14"/>
      <name val="Arial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1" applyNumberFormat="1" applyFont="1"/>
    <xf numFmtId="3" fontId="6" fillId="0" borderId="0" xfId="72" applyNumberFormat="1" applyFont="1" applyFill="1" applyAlignment="1">
      <alignment horizontal="left" vertical="center"/>
    </xf>
    <xf numFmtId="43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Alignment="1">
      <alignment horizontal="right"/>
    </xf>
    <xf numFmtId="3" fontId="0" fillId="0" borderId="0" xfId="0" applyNumberFormat="1"/>
    <xf numFmtId="9" fontId="0" fillId="0" borderId="0" xfId="289" applyFont="1"/>
    <xf numFmtId="166" fontId="0" fillId="0" borderId="0" xfId="289" applyNumberFormat="1" applyFont="1"/>
    <xf numFmtId="164" fontId="0" fillId="0" borderId="0" xfId="1" applyNumberFormat="1" applyFont="1" applyAlignment="1">
      <alignment horizontal="right"/>
    </xf>
    <xf numFmtId="0" fontId="3" fillId="0" borderId="0" xfId="384"/>
    <xf numFmtId="0" fontId="8" fillId="0" borderId="0" xfId="0" applyFont="1"/>
    <xf numFmtId="1" fontId="8" fillId="0" borderId="0" xfId="0" applyNumberFormat="1" applyFont="1"/>
    <xf numFmtId="9" fontId="8" fillId="0" borderId="0" xfId="289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166" fontId="8" fillId="0" borderId="0" xfId="289" applyNumberFormat="1" applyFont="1"/>
    <xf numFmtId="11" fontId="8" fillId="0" borderId="0" xfId="0" applyNumberFormat="1" applyFont="1"/>
    <xf numFmtId="164" fontId="8" fillId="0" borderId="0" xfId="1" applyNumberFormat="1" applyFont="1" applyAlignment="1">
      <alignment horizontal="right"/>
    </xf>
    <xf numFmtId="164" fontId="8" fillId="0" borderId="0" xfId="1" applyNumberFormat="1" applyFont="1"/>
    <xf numFmtId="164" fontId="8" fillId="0" borderId="0" xfId="0" applyNumberFormat="1" applyFont="1"/>
    <xf numFmtId="0" fontId="8" fillId="0" borderId="0" xfId="1" applyNumberFormat="1" applyFont="1"/>
    <xf numFmtId="0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0" fontId="0" fillId="0" borderId="0" xfId="289" applyNumberFormat="1" applyFont="1"/>
    <xf numFmtId="165" fontId="8" fillId="0" borderId="0" xfId="0" applyNumberFormat="1" applyFont="1"/>
  </cellXfs>
  <cellStyles count="44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/>
    <cellStyle name="Normal" xfId="0" builtinId="0"/>
    <cellStyle name="Normal_PNAIR06" xfId="72"/>
    <cellStyle name="Percent" xfId="289" builtinId="5"/>
  </cellStyles>
  <dxfs count="0"/>
  <tableStyles count="0" defaultTableStyle="TableStyleMedium9" defaultPivotStyle="PivotStyleMedium4"/>
  <colors>
    <mruColors>
      <color rgb="FF859B26"/>
      <color rgb="FFFF472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UK Greenhouse gase emissions against 'fair</a:t>
            </a:r>
            <a:r>
              <a:rPr lang="en-US" baseline="0"/>
              <a:t> share'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849561908788247"/>
          <c:y val="0.0715883668903803"/>
          <c:w val="0.78292723141151"/>
          <c:h val="0.851573570082263"/>
        </c:manualLayout>
      </c:layout>
      <c:areaChart>
        <c:grouping val="stacked"/>
        <c:varyColors val="0"/>
        <c:ser>
          <c:idx val="0"/>
          <c:order val="0"/>
          <c:tx>
            <c:strRef>
              <c:f>Calculations!$E$54</c:f>
              <c:strCache>
                <c:ptCount val="1"/>
                <c:pt idx="0">
                  <c:v>Before Budget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Calculations!$B$55:$B$407</c:f>
              <c:numCache>
                <c:formatCode>General</c:formatCode>
                <c:ptCount val="353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  <c:pt idx="269">
                  <c:v>2019.0</c:v>
                </c:pt>
                <c:pt idx="270">
                  <c:v>2020.0</c:v>
                </c:pt>
                <c:pt idx="271">
                  <c:v>2021.0</c:v>
                </c:pt>
                <c:pt idx="272">
                  <c:v>2022.0</c:v>
                </c:pt>
                <c:pt idx="273">
                  <c:v>2023.0</c:v>
                </c:pt>
                <c:pt idx="274">
                  <c:v>2024.0</c:v>
                </c:pt>
                <c:pt idx="275">
                  <c:v>2025.0</c:v>
                </c:pt>
                <c:pt idx="276">
                  <c:v>2026.0</c:v>
                </c:pt>
                <c:pt idx="277">
                  <c:v>2027.0</c:v>
                </c:pt>
                <c:pt idx="278">
                  <c:v>2028.0</c:v>
                </c:pt>
                <c:pt idx="279">
                  <c:v>2029.0</c:v>
                </c:pt>
                <c:pt idx="280">
                  <c:v>2030.0</c:v>
                </c:pt>
                <c:pt idx="281">
                  <c:v>2031.0</c:v>
                </c:pt>
                <c:pt idx="282">
                  <c:v>2032.0</c:v>
                </c:pt>
                <c:pt idx="283">
                  <c:v>2033.0</c:v>
                </c:pt>
                <c:pt idx="284">
                  <c:v>2034.0</c:v>
                </c:pt>
                <c:pt idx="285">
                  <c:v>2035.0</c:v>
                </c:pt>
                <c:pt idx="286">
                  <c:v>2036.0</c:v>
                </c:pt>
                <c:pt idx="287">
                  <c:v>2037.0</c:v>
                </c:pt>
                <c:pt idx="288">
                  <c:v>2038.0</c:v>
                </c:pt>
                <c:pt idx="289">
                  <c:v>2039.0</c:v>
                </c:pt>
                <c:pt idx="290">
                  <c:v>2040.0</c:v>
                </c:pt>
                <c:pt idx="291">
                  <c:v>2041.0</c:v>
                </c:pt>
                <c:pt idx="292">
                  <c:v>2042.0</c:v>
                </c:pt>
                <c:pt idx="293">
                  <c:v>2043.0</c:v>
                </c:pt>
                <c:pt idx="294">
                  <c:v>2044.0</c:v>
                </c:pt>
                <c:pt idx="295">
                  <c:v>2045.0</c:v>
                </c:pt>
                <c:pt idx="296">
                  <c:v>2046.0</c:v>
                </c:pt>
                <c:pt idx="297">
                  <c:v>2047.0</c:v>
                </c:pt>
                <c:pt idx="298">
                  <c:v>2048.0</c:v>
                </c:pt>
                <c:pt idx="299">
                  <c:v>2049.0</c:v>
                </c:pt>
                <c:pt idx="300">
                  <c:v>2050.0</c:v>
                </c:pt>
                <c:pt idx="301">
                  <c:v>2051.0</c:v>
                </c:pt>
                <c:pt idx="302">
                  <c:v>2052.0</c:v>
                </c:pt>
                <c:pt idx="303">
                  <c:v>2053.0</c:v>
                </c:pt>
                <c:pt idx="304">
                  <c:v>2054.0</c:v>
                </c:pt>
                <c:pt idx="305">
                  <c:v>2055.0</c:v>
                </c:pt>
                <c:pt idx="306">
                  <c:v>2056.0</c:v>
                </c:pt>
                <c:pt idx="307">
                  <c:v>2057.0</c:v>
                </c:pt>
                <c:pt idx="308">
                  <c:v>2058.0</c:v>
                </c:pt>
                <c:pt idx="309">
                  <c:v>2059.0</c:v>
                </c:pt>
                <c:pt idx="310">
                  <c:v>2060.0</c:v>
                </c:pt>
                <c:pt idx="311">
                  <c:v>2061.0</c:v>
                </c:pt>
                <c:pt idx="312">
                  <c:v>2062.0</c:v>
                </c:pt>
                <c:pt idx="313">
                  <c:v>2063.0</c:v>
                </c:pt>
                <c:pt idx="314">
                  <c:v>2064.0</c:v>
                </c:pt>
                <c:pt idx="315">
                  <c:v>2065.0</c:v>
                </c:pt>
                <c:pt idx="316">
                  <c:v>2066.0</c:v>
                </c:pt>
                <c:pt idx="317">
                  <c:v>2067.0</c:v>
                </c:pt>
                <c:pt idx="318">
                  <c:v>2068.0</c:v>
                </c:pt>
                <c:pt idx="319">
                  <c:v>2069.0</c:v>
                </c:pt>
                <c:pt idx="320">
                  <c:v>2070.0</c:v>
                </c:pt>
                <c:pt idx="321">
                  <c:v>2071.0</c:v>
                </c:pt>
                <c:pt idx="322">
                  <c:v>2072.0</c:v>
                </c:pt>
                <c:pt idx="323">
                  <c:v>2073.0</c:v>
                </c:pt>
                <c:pt idx="324">
                  <c:v>2074.0</c:v>
                </c:pt>
                <c:pt idx="325">
                  <c:v>2075.0</c:v>
                </c:pt>
                <c:pt idx="326">
                  <c:v>2076.0</c:v>
                </c:pt>
                <c:pt idx="327">
                  <c:v>2077.0</c:v>
                </c:pt>
                <c:pt idx="328">
                  <c:v>2078.0</c:v>
                </c:pt>
                <c:pt idx="329">
                  <c:v>2079.0</c:v>
                </c:pt>
                <c:pt idx="330">
                  <c:v>2080.0</c:v>
                </c:pt>
                <c:pt idx="331">
                  <c:v>2081.0</c:v>
                </c:pt>
                <c:pt idx="332">
                  <c:v>2082.0</c:v>
                </c:pt>
                <c:pt idx="333">
                  <c:v>2083.0</c:v>
                </c:pt>
                <c:pt idx="334">
                  <c:v>2084.0</c:v>
                </c:pt>
                <c:pt idx="335">
                  <c:v>2085.0</c:v>
                </c:pt>
                <c:pt idx="336">
                  <c:v>2086.0</c:v>
                </c:pt>
                <c:pt idx="337">
                  <c:v>2087.0</c:v>
                </c:pt>
                <c:pt idx="338">
                  <c:v>2088.0</c:v>
                </c:pt>
                <c:pt idx="339">
                  <c:v>2089.0</c:v>
                </c:pt>
                <c:pt idx="340">
                  <c:v>2090.0</c:v>
                </c:pt>
                <c:pt idx="341">
                  <c:v>2091.0</c:v>
                </c:pt>
                <c:pt idx="342">
                  <c:v>2092.0</c:v>
                </c:pt>
                <c:pt idx="343">
                  <c:v>2093.0</c:v>
                </c:pt>
                <c:pt idx="344">
                  <c:v>2094.0</c:v>
                </c:pt>
                <c:pt idx="345">
                  <c:v>2095.0</c:v>
                </c:pt>
                <c:pt idx="346">
                  <c:v>2096.0</c:v>
                </c:pt>
                <c:pt idx="347">
                  <c:v>2097.0</c:v>
                </c:pt>
                <c:pt idx="348">
                  <c:v>2098.0</c:v>
                </c:pt>
                <c:pt idx="349">
                  <c:v>2099.0</c:v>
                </c:pt>
                <c:pt idx="350">
                  <c:v>2100.0</c:v>
                </c:pt>
                <c:pt idx="351">
                  <c:v>2101.0</c:v>
                </c:pt>
                <c:pt idx="352">
                  <c:v>2102.0</c:v>
                </c:pt>
              </c:numCache>
            </c:numRef>
          </c:cat>
          <c:val>
            <c:numRef>
              <c:f>Calculations!$E$55:$E$407</c:f>
              <c:numCache>
                <c:formatCode>_-* #,##0_-;\-* #,##0_-;_-* "-"??_-;_-@_-</c:formatCode>
                <c:ptCount val="353"/>
                <c:pt idx="0">
                  <c:v>12.14774803482995</c:v>
                </c:pt>
                <c:pt idx="1">
                  <c:v>12.14774803482995</c:v>
                </c:pt>
                <c:pt idx="2">
                  <c:v>12.1525081241853</c:v>
                </c:pt>
                <c:pt idx="3">
                  <c:v>12.1525081241853</c:v>
                </c:pt>
                <c:pt idx="4">
                  <c:v>12.15726821354064</c:v>
                </c:pt>
                <c:pt idx="5">
                  <c:v>12.16202830289598</c:v>
                </c:pt>
                <c:pt idx="6">
                  <c:v>12.99980402943597</c:v>
                </c:pt>
                <c:pt idx="7">
                  <c:v>13.00456411879131</c:v>
                </c:pt>
                <c:pt idx="8">
                  <c:v>13.00932420814666</c:v>
                </c:pt>
                <c:pt idx="9">
                  <c:v>13.014084297502</c:v>
                </c:pt>
                <c:pt idx="10">
                  <c:v>13.014084297502</c:v>
                </c:pt>
                <c:pt idx="11">
                  <c:v>14.25646761924597</c:v>
                </c:pt>
                <c:pt idx="12">
                  <c:v>14.26122770860131</c:v>
                </c:pt>
                <c:pt idx="13">
                  <c:v>14.26598779795665</c:v>
                </c:pt>
                <c:pt idx="14">
                  <c:v>14.27074788731199</c:v>
                </c:pt>
                <c:pt idx="15">
                  <c:v>14.27550797666733</c:v>
                </c:pt>
                <c:pt idx="16">
                  <c:v>15.92725898297062</c:v>
                </c:pt>
                <c:pt idx="17">
                  <c:v>15.93201907232596</c:v>
                </c:pt>
                <c:pt idx="18">
                  <c:v>15.93677916168131</c:v>
                </c:pt>
                <c:pt idx="19">
                  <c:v>15.94153925103665</c:v>
                </c:pt>
                <c:pt idx="20">
                  <c:v>15.94629934039199</c:v>
                </c:pt>
                <c:pt idx="21">
                  <c:v>17.68373195509141</c:v>
                </c:pt>
                <c:pt idx="22">
                  <c:v>17.68849204444675</c:v>
                </c:pt>
                <c:pt idx="23">
                  <c:v>17.69325213380209</c:v>
                </c:pt>
                <c:pt idx="24">
                  <c:v>17.69801222315743</c:v>
                </c:pt>
                <c:pt idx="25">
                  <c:v>17.70277231251278</c:v>
                </c:pt>
                <c:pt idx="26">
                  <c:v>19.53540671431902</c:v>
                </c:pt>
                <c:pt idx="27">
                  <c:v>19.54016680367436</c:v>
                </c:pt>
                <c:pt idx="28">
                  <c:v>19.5449268930297</c:v>
                </c:pt>
                <c:pt idx="29">
                  <c:v>19.54968698238504</c:v>
                </c:pt>
                <c:pt idx="30">
                  <c:v>19.55920716109572</c:v>
                </c:pt>
                <c:pt idx="31">
                  <c:v>21.88213076650208</c:v>
                </c:pt>
                <c:pt idx="32">
                  <c:v>21.88689085585742</c:v>
                </c:pt>
                <c:pt idx="33">
                  <c:v>21.8964110345681</c:v>
                </c:pt>
                <c:pt idx="34">
                  <c:v>21.90117112392344</c:v>
                </c:pt>
                <c:pt idx="35">
                  <c:v>21.91069130263412</c:v>
                </c:pt>
                <c:pt idx="36">
                  <c:v>24.8762269710115</c:v>
                </c:pt>
                <c:pt idx="37">
                  <c:v>24.88574714972218</c:v>
                </c:pt>
                <c:pt idx="38">
                  <c:v>24.89050723907752</c:v>
                </c:pt>
                <c:pt idx="39">
                  <c:v>24.90002741778821</c:v>
                </c:pt>
                <c:pt idx="40">
                  <c:v>24.90954759649889</c:v>
                </c:pt>
                <c:pt idx="41">
                  <c:v>27.82272228196751</c:v>
                </c:pt>
                <c:pt idx="42">
                  <c:v>27.8322424606782</c:v>
                </c:pt>
                <c:pt idx="43">
                  <c:v>27.84176263938888</c:v>
                </c:pt>
                <c:pt idx="44">
                  <c:v>27.84652272874422</c:v>
                </c:pt>
                <c:pt idx="45">
                  <c:v>27.8560429074549</c:v>
                </c:pt>
                <c:pt idx="46">
                  <c:v>29.11746658662024</c:v>
                </c:pt>
                <c:pt idx="47">
                  <c:v>30.58357410806523</c:v>
                </c:pt>
                <c:pt idx="48">
                  <c:v>31.84975787658591</c:v>
                </c:pt>
                <c:pt idx="49">
                  <c:v>33.51578915095522</c:v>
                </c:pt>
                <c:pt idx="50">
                  <c:v>34.60108952397294</c:v>
                </c:pt>
                <c:pt idx="51">
                  <c:v>34.70105140043511</c:v>
                </c:pt>
                <c:pt idx="52">
                  <c:v>34.88193479593806</c:v>
                </c:pt>
                <c:pt idx="53">
                  <c:v>39.22313628800895</c:v>
                </c:pt>
                <c:pt idx="54">
                  <c:v>39.4040196835119</c:v>
                </c:pt>
                <c:pt idx="55">
                  <c:v>40.87488729431224</c:v>
                </c:pt>
                <c:pt idx="56">
                  <c:v>43.1978108997186</c:v>
                </c:pt>
                <c:pt idx="57">
                  <c:v>43.20733107842927</c:v>
                </c:pt>
                <c:pt idx="58">
                  <c:v>43.2216113464953</c:v>
                </c:pt>
                <c:pt idx="59">
                  <c:v>43.23589161456131</c:v>
                </c:pt>
                <c:pt idx="60">
                  <c:v>43.25017188262734</c:v>
                </c:pt>
                <c:pt idx="61">
                  <c:v>46.2014272829387</c:v>
                </c:pt>
                <c:pt idx="62">
                  <c:v>47.98646079119153</c:v>
                </c:pt>
                <c:pt idx="63">
                  <c:v>48.55767151383244</c:v>
                </c:pt>
                <c:pt idx="64">
                  <c:v>49.48112884876858</c:v>
                </c:pt>
                <c:pt idx="65">
                  <c:v>50.5664292217863</c:v>
                </c:pt>
                <c:pt idx="66">
                  <c:v>53.83185051955014</c:v>
                </c:pt>
                <c:pt idx="67">
                  <c:v>54.46494240381049</c:v>
                </c:pt>
                <c:pt idx="68">
                  <c:v>54.5934648164047</c:v>
                </c:pt>
                <c:pt idx="69">
                  <c:v>55.002832500964</c:v>
                </c:pt>
                <c:pt idx="70">
                  <c:v>55.25035714744173</c:v>
                </c:pt>
                <c:pt idx="71">
                  <c:v>55.69780554684378</c:v>
                </c:pt>
                <c:pt idx="72">
                  <c:v>57.83984575674718</c:v>
                </c:pt>
                <c:pt idx="73">
                  <c:v>60.89582312287603</c:v>
                </c:pt>
                <c:pt idx="74">
                  <c:v>63.76615700414658</c:v>
                </c:pt>
                <c:pt idx="75">
                  <c:v>64.42780942453897</c:v>
                </c:pt>
                <c:pt idx="76">
                  <c:v>65.14658291719546</c:v>
                </c:pt>
                <c:pt idx="77">
                  <c:v>67.85507376038441</c:v>
                </c:pt>
                <c:pt idx="78">
                  <c:v>68.32156251720782</c:v>
                </c:pt>
                <c:pt idx="79">
                  <c:v>69.29262074569736</c:v>
                </c:pt>
                <c:pt idx="80">
                  <c:v>88.166375039624</c:v>
                </c:pt>
                <c:pt idx="81">
                  <c:v>85.43884383901367</c:v>
                </c:pt>
                <c:pt idx="82">
                  <c:v>85.2103595499573</c:v>
                </c:pt>
                <c:pt idx="83">
                  <c:v>85.08659722671844</c:v>
                </c:pt>
                <c:pt idx="84">
                  <c:v>85.14371829898252</c:v>
                </c:pt>
                <c:pt idx="85">
                  <c:v>84.78671159733197</c:v>
                </c:pt>
                <c:pt idx="86">
                  <c:v>99.31450430983237</c:v>
                </c:pt>
                <c:pt idx="87">
                  <c:v>95.83963908043351</c:v>
                </c:pt>
                <c:pt idx="88">
                  <c:v>98.4910088513584</c:v>
                </c:pt>
                <c:pt idx="89">
                  <c:v>101.0471768351765</c:v>
                </c:pt>
                <c:pt idx="90">
                  <c:v>105.1789343956123</c:v>
                </c:pt>
                <c:pt idx="91">
                  <c:v>106.3213558408942</c:v>
                </c:pt>
                <c:pt idx="92">
                  <c:v>110.9100819794428</c:v>
                </c:pt>
                <c:pt idx="93">
                  <c:v>115.7463327644691</c:v>
                </c:pt>
                <c:pt idx="94">
                  <c:v>121.4346395441015</c:v>
                </c:pt>
                <c:pt idx="95">
                  <c:v>129.8980784178976</c:v>
                </c:pt>
                <c:pt idx="96">
                  <c:v>124.3192536934381</c:v>
                </c:pt>
                <c:pt idx="97">
                  <c:v>134.5248852712889</c:v>
                </c:pt>
                <c:pt idx="98">
                  <c:v>141.9791852017528</c:v>
                </c:pt>
                <c:pt idx="99">
                  <c:v>150.709189079448</c:v>
                </c:pt>
                <c:pt idx="100">
                  <c:v>159.282110008417</c:v>
                </c:pt>
                <c:pt idx="101">
                  <c:v>151.5517248953433</c:v>
                </c:pt>
                <c:pt idx="102">
                  <c:v>151.0138347981898</c:v>
                </c:pt>
                <c:pt idx="103">
                  <c:v>150.1808191610051</c:v>
                </c:pt>
                <c:pt idx="104">
                  <c:v>180.9738372007054</c:v>
                </c:pt>
                <c:pt idx="105">
                  <c:v>169.4639411394911</c:v>
                </c:pt>
                <c:pt idx="106">
                  <c:v>182.3685433818202</c:v>
                </c:pt>
                <c:pt idx="107">
                  <c:v>179.1031220840564</c:v>
                </c:pt>
                <c:pt idx="108">
                  <c:v>175.5330550675507</c:v>
                </c:pt>
                <c:pt idx="109">
                  <c:v>194.8875783863668</c:v>
                </c:pt>
                <c:pt idx="110">
                  <c:v>218.1929758701158</c:v>
                </c:pt>
                <c:pt idx="111">
                  <c:v>227.4132689514111</c:v>
                </c:pt>
                <c:pt idx="112">
                  <c:v>220.1684129525823</c:v>
                </c:pt>
                <c:pt idx="113">
                  <c:v>234.1392752105078</c:v>
                </c:pt>
                <c:pt idx="114">
                  <c:v>251.918208952706</c:v>
                </c:pt>
                <c:pt idx="115">
                  <c:v>266.9600913155833</c:v>
                </c:pt>
                <c:pt idx="116">
                  <c:v>275.0712835770841</c:v>
                </c:pt>
                <c:pt idx="117">
                  <c:v>282.4018211843091</c:v>
                </c:pt>
                <c:pt idx="118">
                  <c:v>277.0038798553525</c:v>
                </c:pt>
                <c:pt idx="119">
                  <c:v>290.6272555903381</c:v>
                </c:pt>
                <c:pt idx="120">
                  <c:v>296.8486923777687</c:v>
                </c:pt>
                <c:pt idx="121">
                  <c:v>314.4419826351086</c:v>
                </c:pt>
                <c:pt idx="122">
                  <c:v>331.2688985062387</c:v>
                </c:pt>
                <c:pt idx="123">
                  <c:v>343.8307743149833</c:v>
                </c:pt>
                <c:pt idx="124">
                  <c:v>334.1249521194432</c:v>
                </c:pt>
                <c:pt idx="125">
                  <c:v>352.7035808733386</c:v>
                </c:pt>
                <c:pt idx="126">
                  <c:v>352.0942894358551</c:v>
                </c:pt>
                <c:pt idx="127">
                  <c:v>358.4347284571692</c:v>
                </c:pt>
                <c:pt idx="128">
                  <c:v>352.037168363591</c:v>
                </c:pt>
                <c:pt idx="129">
                  <c:v>354.2077691096264</c:v>
                </c:pt>
                <c:pt idx="130">
                  <c:v>386.009926092659</c:v>
                </c:pt>
                <c:pt idx="131">
                  <c:v>405.740496470547</c:v>
                </c:pt>
                <c:pt idx="132">
                  <c:v>409.1868011638138</c:v>
                </c:pt>
                <c:pt idx="133">
                  <c:v>425.7709524778214</c:v>
                </c:pt>
                <c:pt idx="134">
                  <c:v>414.5561819566383</c:v>
                </c:pt>
                <c:pt idx="135">
                  <c:v>409.6104491164391</c:v>
                </c:pt>
                <c:pt idx="136">
                  <c:v>405.8928193299178</c:v>
                </c:pt>
                <c:pt idx="137">
                  <c:v>416.3031347500484</c:v>
                </c:pt>
                <c:pt idx="138">
                  <c:v>432.8349250811473</c:v>
                </c:pt>
                <c:pt idx="139">
                  <c:v>448.2385742350305</c:v>
                </c:pt>
                <c:pt idx="140">
                  <c:v>458.6298492977395</c:v>
                </c:pt>
                <c:pt idx="141">
                  <c:v>468.3071109571476</c:v>
                </c:pt>
                <c:pt idx="142">
                  <c:v>458.6108089403182</c:v>
                </c:pt>
                <c:pt idx="143">
                  <c:v>410.8052315446296</c:v>
                </c:pt>
                <c:pt idx="144">
                  <c:v>470.4253507202743</c:v>
                </c:pt>
                <c:pt idx="145">
                  <c:v>474.9045948036501</c:v>
                </c:pt>
                <c:pt idx="146">
                  <c:v>488.4565691983057</c:v>
                </c:pt>
                <c:pt idx="147">
                  <c:v>501.4325727809648</c:v>
                </c:pt>
                <c:pt idx="148">
                  <c:v>502.6130749410894</c:v>
                </c:pt>
                <c:pt idx="149">
                  <c:v>538.5660298419792</c:v>
                </c:pt>
                <c:pt idx="150">
                  <c:v>545.3063163691418</c:v>
                </c:pt>
                <c:pt idx="151">
                  <c:v>533.5631759295158</c:v>
                </c:pt>
                <c:pt idx="152">
                  <c:v>554.2695646252488</c:v>
                </c:pt>
                <c:pt idx="153">
                  <c:v>558.615526206675</c:v>
                </c:pt>
                <c:pt idx="154">
                  <c:v>561.2240551734018</c:v>
                </c:pt>
                <c:pt idx="155">
                  <c:v>568.6021936741801</c:v>
                </c:pt>
                <c:pt idx="156">
                  <c:v>588.9706160256839</c:v>
                </c:pt>
                <c:pt idx="157">
                  <c:v>615.236789088455</c:v>
                </c:pt>
                <c:pt idx="158">
                  <c:v>600.1615861000903</c:v>
                </c:pt>
                <c:pt idx="159">
                  <c:v>605.5166866248488</c:v>
                </c:pt>
                <c:pt idx="160">
                  <c:v>610.2529755334131</c:v>
                </c:pt>
                <c:pt idx="161">
                  <c:v>625.3472188791991</c:v>
                </c:pt>
                <c:pt idx="162">
                  <c:v>592.2645978595798</c:v>
                </c:pt>
                <c:pt idx="163">
                  <c:v>647.395952773138</c:v>
                </c:pt>
                <c:pt idx="164">
                  <c:v>627.7272635568695</c:v>
                </c:pt>
                <c:pt idx="165">
                  <c:v>635.9098571587004</c:v>
                </c:pt>
                <c:pt idx="166">
                  <c:v>658.763046153692</c:v>
                </c:pt>
                <c:pt idx="167">
                  <c:v>651.094542202238</c:v>
                </c:pt>
                <c:pt idx="168">
                  <c:v>606.5067852107597</c:v>
                </c:pt>
                <c:pt idx="169">
                  <c:v>592.5835238463876</c:v>
                </c:pt>
                <c:pt idx="170">
                  <c:v>624.31427948909</c:v>
                </c:pt>
                <c:pt idx="171">
                  <c:v>431.854346673947</c:v>
                </c:pt>
                <c:pt idx="172">
                  <c:v>571.5486889851363</c:v>
                </c:pt>
                <c:pt idx="173">
                  <c:v>606.1069377049112</c:v>
                </c:pt>
                <c:pt idx="174">
                  <c:v>635.20536393411</c:v>
                </c:pt>
                <c:pt idx="175">
                  <c:v>599.9807027045873</c:v>
                </c:pt>
                <c:pt idx="176">
                  <c:v>340.7367162340117</c:v>
                </c:pt>
                <c:pt idx="177">
                  <c:v>627.2798151574673</c:v>
                </c:pt>
                <c:pt idx="178">
                  <c:v>592.6454050080071</c:v>
                </c:pt>
                <c:pt idx="179">
                  <c:v>623.7811494812918</c:v>
                </c:pt>
                <c:pt idx="180">
                  <c:v>601.7514559447742</c:v>
                </c:pt>
                <c:pt idx="181">
                  <c:v>563.0328891284314</c:v>
                </c:pt>
                <c:pt idx="182">
                  <c:v>542.0218547139567</c:v>
                </c:pt>
                <c:pt idx="183">
                  <c:v>539.6322898575755</c:v>
                </c:pt>
                <c:pt idx="184">
                  <c:v>583.3394303183156</c:v>
                </c:pt>
                <c:pt idx="185">
                  <c:v>591.388741418197</c:v>
                </c:pt>
                <c:pt idx="186">
                  <c:v>624.9092906585076</c:v>
                </c:pt>
                <c:pt idx="187">
                  <c:v>645.1920314016151</c:v>
                </c:pt>
                <c:pt idx="188">
                  <c:v>621.3059030165147</c:v>
                </c:pt>
                <c:pt idx="189">
                  <c:v>623.1718580438082</c:v>
                </c:pt>
                <c:pt idx="190">
                  <c:v>657.7824677464918</c:v>
                </c:pt>
                <c:pt idx="191">
                  <c:v>659.1057725872766</c:v>
                </c:pt>
                <c:pt idx="192">
                  <c:v>648.833499758451</c:v>
                </c:pt>
                <c:pt idx="193">
                  <c:v>649.4380311065792</c:v>
                </c:pt>
                <c:pt idx="194">
                  <c:v>653.5507483095938</c:v>
                </c:pt>
                <c:pt idx="195">
                  <c:v>602.5844715819588</c:v>
                </c:pt>
                <c:pt idx="196">
                  <c:v>616.1602464233911</c:v>
                </c:pt>
                <c:pt idx="197">
                  <c:v>642.188415018395</c:v>
                </c:pt>
                <c:pt idx="198">
                  <c:v>671.3106416943706</c:v>
                </c:pt>
                <c:pt idx="199">
                  <c:v>676.6562220404186</c:v>
                </c:pt>
                <c:pt idx="200">
                  <c:v>650.147284420525</c:v>
                </c:pt>
                <c:pt idx="201">
                  <c:v>707.8252871391906</c:v>
                </c:pt>
                <c:pt idx="202">
                  <c:v>686.5048469166187</c:v>
                </c:pt>
                <c:pt idx="203">
                  <c:v>701.6562113346688</c:v>
                </c:pt>
                <c:pt idx="204">
                  <c:v>718.0547191638183</c:v>
                </c:pt>
                <c:pt idx="205">
                  <c:v>749.147622832905</c:v>
                </c:pt>
                <c:pt idx="206">
                  <c:v>745.7251185864149</c:v>
                </c:pt>
                <c:pt idx="207">
                  <c:v>741.0316704820488</c:v>
                </c:pt>
                <c:pt idx="208">
                  <c:v>722.2435977965182</c:v>
                </c:pt>
                <c:pt idx="209">
                  <c:v>709.9863677065154</c:v>
                </c:pt>
                <c:pt idx="210">
                  <c:v>758.4726378800177</c:v>
                </c:pt>
                <c:pt idx="211">
                  <c:v>764.494150914524</c:v>
                </c:pt>
                <c:pt idx="212">
                  <c:v>770.234818677065</c:v>
                </c:pt>
                <c:pt idx="213">
                  <c:v>783.8153536078526</c:v>
                </c:pt>
                <c:pt idx="214">
                  <c:v>789.698824051054</c:v>
                </c:pt>
                <c:pt idx="215">
                  <c:v>808.21557164333</c:v>
                </c:pt>
                <c:pt idx="216">
                  <c:v>802.9509128163231</c:v>
                </c:pt>
                <c:pt idx="217">
                  <c:v>769.1399981253367</c:v>
                </c:pt>
                <c:pt idx="218">
                  <c:v>787.8995102747351</c:v>
                </c:pt>
                <c:pt idx="219">
                  <c:v>816.3124836367648</c:v>
                </c:pt>
                <c:pt idx="220">
                  <c:v>847.73383347137</c:v>
                </c:pt>
                <c:pt idx="221">
                  <c:v>857.8585435301802</c:v>
                </c:pt>
                <c:pt idx="222">
                  <c:v>841.7932419559047</c:v>
                </c:pt>
                <c:pt idx="223">
                  <c:v>880.1909317615042</c:v>
                </c:pt>
                <c:pt idx="224">
                  <c:v>821.6022729966387</c:v>
                </c:pt>
                <c:pt idx="225">
                  <c:v>790.1648679389292</c:v>
                </c:pt>
                <c:pt idx="226">
                  <c:v>795.340887832401</c:v>
                </c:pt>
                <c:pt idx="227">
                  <c:v>816.0881814319596</c:v>
                </c:pt>
                <c:pt idx="228">
                  <c:v>824.4656520123548</c:v>
                </c:pt>
                <c:pt idx="229">
                  <c:v>870.7358698800027</c:v>
                </c:pt>
                <c:pt idx="230">
                  <c:v>786.7054147189522</c:v>
                </c:pt>
                <c:pt idx="231">
                  <c:v>754.9493174008686</c:v>
                </c:pt>
                <c:pt idx="232">
                  <c:v>743.26061890994</c:v>
                </c:pt>
                <c:pt idx="233">
                  <c:v>734.3631519877522</c:v>
                </c:pt>
                <c:pt idx="234">
                  <c:v>712.8056561844498</c:v>
                </c:pt>
                <c:pt idx="235">
                  <c:v>738.4185682064081</c:v>
                </c:pt>
                <c:pt idx="236">
                  <c:v>756.3522239371094</c:v>
                </c:pt>
                <c:pt idx="237">
                  <c:v>764.5799950566115</c:v>
                </c:pt>
                <c:pt idx="238">
                  <c:v>764.929985323026</c:v>
                </c:pt>
                <c:pt idx="239">
                  <c:v>750.628020578527</c:v>
                </c:pt>
                <c:pt idx="240">
                  <c:v>766.3610747917033</c:v>
                </c:pt>
                <c:pt idx="241">
                  <c:v>773.3114062571853</c:v>
                </c:pt>
                <c:pt idx="242">
                  <c:v>750.2617012250887</c:v>
                </c:pt>
                <c:pt idx="243">
                  <c:v>729.0604938882004</c:v>
                </c:pt>
                <c:pt idx="244">
                  <c:v>717.4178055423703</c:v>
                </c:pt>
                <c:pt idx="245">
                  <c:v>708.4233127104462</c:v>
                </c:pt>
                <c:pt idx="246">
                  <c:v>729.325034187676</c:v>
                </c:pt>
                <c:pt idx="247">
                  <c:v>703.3777424621087</c:v>
                </c:pt>
                <c:pt idx="248">
                  <c:v>700.6393689329461</c:v>
                </c:pt>
                <c:pt idx="249">
                  <c:v>669.5517980571067</c:v>
                </c:pt>
                <c:pt idx="250">
                  <c:v>671.5419383666333</c:v>
                </c:pt>
                <c:pt idx="251">
                  <c:v>676.4042642868593</c:v>
                </c:pt>
                <c:pt idx="252">
                  <c:v>655.7246486558793</c:v>
                </c:pt>
                <c:pt idx="253">
                  <c:v>660.1307076978688</c:v>
                </c:pt>
                <c:pt idx="254">
                  <c:v>659.9113393497544</c:v>
                </c:pt>
                <c:pt idx="255">
                  <c:v>654.7048819907997</c:v>
                </c:pt>
                <c:pt idx="256">
                  <c:v>650.3021463907631</c:v>
                </c:pt>
                <c:pt idx="257">
                  <c:v>640.8569256452816</c:v>
                </c:pt>
                <c:pt idx="258">
                  <c:v>626.693097500131</c:v>
                </c:pt>
                <c:pt idx="259">
                  <c:v>603.6</c:v>
                </c:pt>
                <c:pt idx="260">
                  <c:v>603.6</c:v>
                </c:pt>
                <c:pt idx="261">
                  <c:v>603.6</c:v>
                </c:pt>
                <c:pt idx="262">
                  <c:v>603.6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Calculations!$G$54</c:f>
              <c:strCache>
                <c:ptCount val="1"/>
                <c:pt idx="0">
                  <c:v>Pessimistic</c:v>
                </c:pt>
              </c:strCache>
            </c:strRef>
          </c:tx>
          <c:spPr>
            <a:solidFill>
              <a:srgbClr val="859B26"/>
            </a:solidFill>
          </c:spPr>
          <c:cat>
            <c:numRef>
              <c:f>Calculations!$B$55:$B$407</c:f>
              <c:numCache>
                <c:formatCode>General</c:formatCode>
                <c:ptCount val="353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  <c:pt idx="269">
                  <c:v>2019.0</c:v>
                </c:pt>
                <c:pt idx="270">
                  <c:v>2020.0</c:v>
                </c:pt>
                <c:pt idx="271">
                  <c:v>2021.0</c:v>
                </c:pt>
                <c:pt idx="272">
                  <c:v>2022.0</c:v>
                </c:pt>
                <c:pt idx="273">
                  <c:v>2023.0</c:v>
                </c:pt>
                <c:pt idx="274">
                  <c:v>2024.0</c:v>
                </c:pt>
                <c:pt idx="275">
                  <c:v>2025.0</c:v>
                </c:pt>
                <c:pt idx="276">
                  <c:v>2026.0</c:v>
                </c:pt>
                <c:pt idx="277">
                  <c:v>2027.0</c:v>
                </c:pt>
                <c:pt idx="278">
                  <c:v>2028.0</c:v>
                </c:pt>
                <c:pt idx="279">
                  <c:v>2029.0</c:v>
                </c:pt>
                <c:pt idx="280">
                  <c:v>2030.0</c:v>
                </c:pt>
                <c:pt idx="281">
                  <c:v>2031.0</c:v>
                </c:pt>
                <c:pt idx="282">
                  <c:v>2032.0</c:v>
                </c:pt>
                <c:pt idx="283">
                  <c:v>2033.0</c:v>
                </c:pt>
                <c:pt idx="284">
                  <c:v>2034.0</c:v>
                </c:pt>
                <c:pt idx="285">
                  <c:v>2035.0</c:v>
                </c:pt>
                <c:pt idx="286">
                  <c:v>2036.0</c:v>
                </c:pt>
                <c:pt idx="287">
                  <c:v>2037.0</c:v>
                </c:pt>
                <c:pt idx="288">
                  <c:v>2038.0</c:v>
                </c:pt>
                <c:pt idx="289">
                  <c:v>2039.0</c:v>
                </c:pt>
                <c:pt idx="290">
                  <c:v>2040.0</c:v>
                </c:pt>
                <c:pt idx="291">
                  <c:v>2041.0</c:v>
                </c:pt>
                <c:pt idx="292">
                  <c:v>2042.0</c:v>
                </c:pt>
                <c:pt idx="293">
                  <c:v>2043.0</c:v>
                </c:pt>
                <c:pt idx="294">
                  <c:v>2044.0</c:v>
                </c:pt>
                <c:pt idx="295">
                  <c:v>2045.0</c:v>
                </c:pt>
                <c:pt idx="296">
                  <c:v>2046.0</c:v>
                </c:pt>
                <c:pt idx="297">
                  <c:v>2047.0</c:v>
                </c:pt>
                <c:pt idx="298">
                  <c:v>2048.0</c:v>
                </c:pt>
                <c:pt idx="299">
                  <c:v>2049.0</c:v>
                </c:pt>
                <c:pt idx="300">
                  <c:v>2050.0</c:v>
                </c:pt>
                <c:pt idx="301">
                  <c:v>2051.0</c:v>
                </c:pt>
                <c:pt idx="302">
                  <c:v>2052.0</c:v>
                </c:pt>
                <c:pt idx="303">
                  <c:v>2053.0</c:v>
                </c:pt>
                <c:pt idx="304">
                  <c:v>2054.0</c:v>
                </c:pt>
                <c:pt idx="305">
                  <c:v>2055.0</c:v>
                </c:pt>
                <c:pt idx="306">
                  <c:v>2056.0</c:v>
                </c:pt>
                <c:pt idx="307">
                  <c:v>2057.0</c:v>
                </c:pt>
                <c:pt idx="308">
                  <c:v>2058.0</c:v>
                </c:pt>
                <c:pt idx="309">
                  <c:v>2059.0</c:v>
                </c:pt>
                <c:pt idx="310">
                  <c:v>2060.0</c:v>
                </c:pt>
                <c:pt idx="311">
                  <c:v>2061.0</c:v>
                </c:pt>
                <c:pt idx="312">
                  <c:v>2062.0</c:v>
                </c:pt>
                <c:pt idx="313">
                  <c:v>2063.0</c:v>
                </c:pt>
                <c:pt idx="314">
                  <c:v>2064.0</c:v>
                </c:pt>
                <c:pt idx="315">
                  <c:v>2065.0</c:v>
                </c:pt>
                <c:pt idx="316">
                  <c:v>2066.0</c:v>
                </c:pt>
                <c:pt idx="317">
                  <c:v>2067.0</c:v>
                </c:pt>
                <c:pt idx="318">
                  <c:v>2068.0</c:v>
                </c:pt>
                <c:pt idx="319">
                  <c:v>2069.0</c:v>
                </c:pt>
                <c:pt idx="320">
                  <c:v>2070.0</c:v>
                </c:pt>
                <c:pt idx="321">
                  <c:v>2071.0</c:v>
                </c:pt>
                <c:pt idx="322">
                  <c:v>2072.0</c:v>
                </c:pt>
                <c:pt idx="323">
                  <c:v>2073.0</c:v>
                </c:pt>
                <c:pt idx="324">
                  <c:v>2074.0</c:v>
                </c:pt>
                <c:pt idx="325">
                  <c:v>2075.0</c:v>
                </c:pt>
                <c:pt idx="326">
                  <c:v>2076.0</c:v>
                </c:pt>
                <c:pt idx="327">
                  <c:v>2077.0</c:v>
                </c:pt>
                <c:pt idx="328">
                  <c:v>2078.0</c:v>
                </c:pt>
                <c:pt idx="329">
                  <c:v>2079.0</c:v>
                </c:pt>
                <c:pt idx="330">
                  <c:v>2080.0</c:v>
                </c:pt>
                <c:pt idx="331">
                  <c:v>2081.0</c:v>
                </c:pt>
                <c:pt idx="332">
                  <c:v>2082.0</c:v>
                </c:pt>
                <c:pt idx="333">
                  <c:v>2083.0</c:v>
                </c:pt>
                <c:pt idx="334">
                  <c:v>2084.0</c:v>
                </c:pt>
                <c:pt idx="335">
                  <c:v>2085.0</c:v>
                </c:pt>
                <c:pt idx="336">
                  <c:v>2086.0</c:v>
                </c:pt>
                <c:pt idx="337">
                  <c:v>2087.0</c:v>
                </c:pt>
                <c:pt idx="338">
                  <c:v>2088.0</c:v>
                </c:pt>
                <c:pt idx="339">
                  <c:v>2089.0</c:v>
                </c:pt>
                <c:pt idx="340">
                  <c:v>2090.0</c:v>
                </c:pt>
                <c:pt idx="341">
                  <c:v>2091.0</c:v>
                </c:pt>
                <c:pt idx="342">
                  <c:v>2092.0</c:v>
                </c:pt>
                <c:pt idx="343">
                  <c:v>2093.0</c:v>
                </c:pt>
                <c:pt idx="344">
                  <c:v>2094.0</c:v>
                </c:pt>
                <c:pt idx="345">
                  <c:v>2095.0</c:v>
                </c:pt>
                <c:pt idx="346">
                  <c:v>2096.0</c:v>
                </c:pt>
                <c:pt idx="347">
                  <c:v>2097.0</c:v>
                </c:pt>
                <c:pt idx="348">
                  <c:v>2098.0</c:v>
                </c:pt>
                <c:pt idx="349">
                  <c:v>2099.0</c:v>
                </c:pt>
                <c:pt idx="350">
                  <c:v>2100.0</c:v>
                </c:pt>
                <c:pt idx="351">
                  <c:v>2101.0</c:v>
                </c:pt>
                <c:pt idx="352">
                  <c:v>2102.0</c:v>
                </c:pt>
              </c:numCache>
            </c:numRef>
          </c:cat>
          <c:val>
            <c:numRef>
              <c:f>Calculations!$G$55:$G$407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556.4</c:v>
                </c:pt>
                <c:pt idx="267">
                  <c:v>556.4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Calculations!$H$54</c:f>
              <c:strCache>
                <c:ptCount val="1"/>
                <c:pt idx="0">
                  <c:v>Cautious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Calculations!$B$55:$B$407</c:f>
              <c:numCache>
                <c:formatCode>General</c:formatCode>
                <c:ptCount val="353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  <c:pt idx="269">
                  <c:v>2019.0</c:v>
                </c:pt>
                <c:pt idx="270">
                  <c:v>2020.0</c:v>
                </c:pt>
                <c:pt idx="271">
                  <c:v>2021.0</c:v>
                </c:pt>
                <c:pt idx="272">
                  <c:v>2022.0</c:v>
                </c:pt>
                <c:pt idx="273">
                  <c:v>2023.0</c:v>
                </c:pt>
                <c:pt idx="274">
                  <c:v>2024.0</c:v>
                </c:pt>
                <c:pt idx="275">
                  <c:v>2025.0</c:v>
                </c:pt>
                <c:pt idx="276">
                  <c:v>2026.0</c:v>
                </c:pt>
                <c:pt idx="277">
                  <c:v>2027.0</c:v>
                </c:pt>
                <c:pt idx="278">
                  <c:v>2028.0</c:v>
                </c:pt>
                <c:pt idx="279">
                  <c:v>2029.0</c:v>
                </c:pt>
                <c:pt idx="280">
                  <c:v>2030.0</c:v>
                </c:pt>
                <c:pt idx="281">
                  <c:v>2031.0</c:v>
                </c:pt>
                <c:pt idx="282">
                  <c:v>2032.0</c:v>
                </c:pt>
                <c:pt idx="283">
                  <c:v>2033.0</c:v>
                </c:pt>
                <c:pt idx="284">
                  <c:v>2034.0</c:v>
                </c:pt>
                <c:pt idx="285">
                  <c:v>2035.0</c:v>
                </c:pt>
                <c:pt idx="286">
                  <c:v>2036.0</c:v>
                </c:pt>
                <c:pt idx="287">
                  <c:v>2037.0</c:v>
                </c:pt>
                <c:pt idx="288">
                  <c:v>2038.0</c:v>
                </c:pt>
                <c:pt idx="289">
                  <c:v>2039.0</c:v>
                </c:pt>
                <c:pt idx="290">
                  <c:v>2040.0</c:v>
                </c:pt>
                <c:pt idx="291">
                  <c:v>2041.0</c:v>
                </c:pt>
                <c:pt idx="292">
                  <c:v>2042.0</c:v>
                </c:pt>
                <c:pt idx="293">
                  <c:v>2043.0</c:v>
                </c:pt>
                <c:pt idx="294">
                  <c:v>2044.0</c:v>
                </c:pt>
                <c:pt idx="295">
                  <c:v>2045.0</c:v>
                </c:pt>
                <c:pt idx="296">
                  <c:v>2046.0</c:v>
                </c:pt>
                <c:pt idx="297">
                  <c:v>2047.0</c:v>
                </c:pt>
                <c:pt idx="298">
                  <c:v>2048.0</c:v>
                </c:pt>
                <c:pt idx="299">
                  <c:v>2049.0</c:v>
                </c:pt>
                <c:pt idx="300">
                  <c:v>2050.0</c:v>
                </c:pt>
                <c:pt idx="301">
                  <c:v>2051.0</c:v>
                </c:pt>
                <c:pt idx="302">
                  <c:v>2052.0</c:v>
                </c:pt>
                <c:pt idx="303">
                  <c:v>2053.0</c:v>
                </c:pt>
                <c:pt idx="304">
                  <c:v>2054.0</c:v>
                </c:pt>
                <c:pt idx="305">
                  <c:v>2055.0</c:v>
                </c:pt>
                <c:pt idx="306">
                  <c:v>2056.0</c:v>
                </c:pt>
                <c:pt idx="307">
                  <c:v>2057.0</c:v>
                </c:pt>
                <c:pt idx="308">
                  <c:v>2058.0</c:v>
                </c:pt>
                <c:pt idx="309">
                  <c:v>2059.0</c:v>
                </c:pt>
                <c:pt idx="310">
                  <c:v>2060.0</c:v>
                </c:pt>
                <c:pt idx="311">
                  <c:v>2061.0</c:v>
                </c:pt>
                <c:pt idx="312">
                  <c:v>2062.0</c:v>
                </c:pt>
                <c:pt idx="313">
                  <c:v>2063.0</c:v>
                </c:pt>
                <c:pt idx="314">
                  <c:v>2064.0</c:v>
                </c:pt>
                <c:pt idx="315">
                  <c:v>2065.0</c:v>
                </c:pt>
                <c:pt idx="316">
                  <c:v>2066.0</c:v>
                </c:pt>
                <c:pt idx="317">
                  <c:v>2067.0</c:v>
                </c:pt>
                <c:pt idx="318">
                  <c:v>2068.0</c:v>
                </c:pt>
                <c:pt idx="319">
                  <c:v>2069.0</c:v>
                </c:pt>
                <c:pt idx="320">
                  <c:v>2070.0</c:v>
                </c:pt>
                <c:pt idx="321">
                  <c:v>2071.0</c:v>
                </c:pt>
                <c:pt idx="322">
                  <c:v>2072.0</c:v>
                </c:pt>
                <c:pt idx="323">
                  <c:v>2073.0</c:v>
                </c:pt>
                <c:pt idx="324">
                  <c:v>2074.0</c:v>
                </c:pt>
                <c:pt idx="325">
                  <c:v>2075.0</c:v>
                </c:pt>
                <c:pt idx="326">
                  <c:v>2076.0</c:v>
                </c:pt>
                <c:pt idx="327">
                  <c:v>2077.0</c:v>
                </c:pt>
                <c:pt idx="328">
                  <c:v>2078.0</c:v>
                </c:pt>
                <c:pt idx="329">
                  <c:v>2079.0</c:v>
                </c:pt>
                <c:pt idx="330">
                  <c:v>2080.0</c:v>
                </c:pt>
                <c:pt idx="331">
                  <c:v>2081.0</c:v>
                </c:pt>
                <c:pt idx="332">
                  <c:v>2082.0</c:v>
                </c:pt>
                <c:pt idx="333">
                  <c:v>2083.0</c:v>
                </c:pt>
                <c:pt idx="334">
                  <c:v>2084.0</c:v>
                </c:pt>
                <c:pt idx="335">
                  <c:v>2085.0</c:v>
                </c:pt>
                <c:pt idx="336">
                  <c:v>2086.0</c:v>
                </c:pt>
                <c:pt idx="337">
                  <c:v>2087.0</c:v>
                </c:pt>
                <c:pt idx="338">
                  <c:v>2088.0</c:v>
                </c:pt>
                <c:pt idx="339">
                  <c:v>2089.0</c:v>
                </c:pt>
                <c:pt idx="340">
                  <c:v>2090.0</c:v>
                </c:pt>
                <c:pt idx="341">
                  <c:v>2091.0</c:v>
                </c:pt>
                <c:pt idx="342">
                  <c:v>2092.0</c:v>
                </c:pt>
                <c:pt idx="343">
                  <c:v>2093.0</c:v>
                </c:pt>
                <c:pt idx="344">
                  <c:v>2094.0</c:v>
                </c:pt>
                <c:pt idx="345">
                  <c:v>2095.0</c:v>
                </c:pt>
                <c:pt idx="346">
                  <c:v>2096.0</c:v>
                </c:pt>
                <c:pt idx="347">
                  <c:v>2097.0</c:v>
                </c:pt>
                <c:pt idx="348">
                  <c:v>2098.0</c:v>
                </c:pt>
                <c:pt idx="349">
                  <c:v>2099.0</c:v>
                </c:pt>
                <c:pt idx="350">
                  <c:v>2100.0</c:v>
                </c:pt>
                <c:pt idx="351">
                  <c:v>2101.0</c:v>
                </c:pt>
                <c:pt idx="352">
                  <c:v>2102.0</c:v>
                </c:pt>
              </c:numCache>
            </c:numRef>
          </c:cat>
          <c:val>
            <c:numRef>
              <c:f>Calculations!$H$55:$H$407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508.8</c:v>
                </c:pt>
                <c:pt idx="269">
                  <c:v>508.8</c:v>
                </c:pt>
                <c:pt idx="270">
                  <c:v>508.8</c:v>
                </c:pt>
                <c:pt idx="271">
                  <c:v>508.8</c:v>
                </c:pt>
                <c:pt idx="272">
                  <c:v>508.8</c:v>
                </c:pt>
                <c:pt idx="273">
                  <c:v>390.0</c:v>
                </c:pt>
                <c:pt idx="274">
                  <c:v>390.0</c:v>
                </c:pt>
                <c:pt idx="275">
                  <c:v>390.0</c:v>
                </c:pt>
                <c:pt idx="276">
                  <c:v>390.0</c:v>
                </c:pt>
                <c:pt idx="277">
                  <c:v>390.0</c:v>
                </c:pt>
                <c:pt idx="278">
                  <c:v>328.7557089505564</c:v>
                </c:pt>
                <c:pt idx="279">
                  <c:v>328.7557089505564</c:v>
                </c:pt>
                <c:pt idx="280">
                  <c:v>328.7557089505564</c:v>
                </c:pt>
                <c:pt idx="281">
                  <c:v>328.7557089505564</c:v>
                </c:pt>
                <c:pt idx="282">
                  <c:v>328.7557089505564</c:v>
                </c:pt>
                <c:pt idx="283">
                  <c:v>277.1290158143152</c:v>
                </c:pt>
                <c:pt idx="284">
                  <c:v>277.1290158143152</c:v>
                </c:pt>
                <c:pt idx="285">
                  <c:v>277.1290158143152</c:v>
                </c:pt>
                <c:pt idx="286">
                  <c:v>277.1290158143152</c:v>
                </c:pt>
                <c:pt idx="287">
                  <c:v>277.1290158143152</c:v>
                </c:pt>
                <c:pt idx="288">
                  <c:v>233.6096052943722</c:v>
                </c:pt>
                <c:pt idx="289">
                  <c:v>233.6096052943722</c:v>
                </c:pt>
                <c:pt idx="290">
                  <c:v>233.6096052943722</c:v>
                </c:pt>
                <c:pt idx="291">
                  <c:v>233.6096052943722</c:v>
                </c:pt>
                <c:pt idx="292">
                  <c:v>233.6096052943722</c:v>
                </c:pt>
                <c:pt idx="293">
                  <c:v>196.9243369390025</c:v>
                </c:pt>
                <c:pt idx="294">
                  <c:v>196.9243369390025</c:v>
                </c:pt>
                <c:pt idx="295">
                  <c:v>196.9243369390025</c:v>
                </c:pt>
                <c:pt idx="296">
                  <c:v>196.9243369390025</c:v>
                </c:pt>
                <c:pt idx="297">
                  <c:v>196.9243369390025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Calculations!$I$54</c:f>
              <c:strCache>
                <c:ptCount val="1"/>
                <c:pt idx="0">
                  <c:v>Optimistic</c:v>
                </c:pt>
              </c:strCache>
            </c:strRef>
          </c:tx>
          <c:spPr>
            <a:solidFill>
              <a:srgbClr val="FF6600"/>
            </a:solidFill>
          </c:spPr>
          <c:cat>
            <c:numRef>
              <c:f>Calculations!$B$55:$B$407</c:f>
              <c:numCache>
                <c:formatCode>General</c:formatCode>
                <c:ptCount val="353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  <c:pt idx="269">
                  <c:v>2019.0</c:v>
                </c:pt>
                <c:pt idx="270">
                  <c:v>2020.0</c:v>
                </c:pt>
                <c:pt idx="271">
                  <c:v>2021.0</c:v>
                </c:pt>
                <c:pt idx="272">
                  <c:v>2022.0</c:v>
                </c:pt>
                <c:pt idx="273">
                  <c:v>2023.0</c:v>
                </c:pt>
                <c:pt idx="274">
                  <c:v>2024.0</c:v>
                </c:pt>
                <c:pt idx="275">
                  <c:v>2025.0</c:v>
                </c:pt>
                <c:pt idx="276">
                  <c:v>2026.0</c:v>
                </c:pt>
                <c:pt idx="277">
                  <c:v>2027.0</c:v>
                </c:pt>
                <c:pt idx="278">
                  <c:v>2028.0</c:v>
                </c:pt>
                <c:pt idx="279">
                  <c:v>2029.0</c:v>
                </c:pt>
                <c:pt idx="280">
                  <c:v>2030.0</c:v>
                </c:pt>
                <c:pt idx="281">
                  <c:v>2031.0</c:v>
                </c:pt>
                <c:pt idx="282">
                  <c:v>2032.0</c:v>
                </c:pt>
                <c:pt idx="283">
                  <c:v>2033.0</c:v>
                </c:pt>
                <c:pt idx="284">
                  <c:v>2034.0</c:v>
                </c:pt>
                <c:pt idx="285">
                  <c:v>2035.0</c:v>
                </c:pt>
                <c:pt idx="286">
                  <c:v>2036.0</c:v>
                </c:pt>
                <c:pt idx="287">
                  <c:v>2037.0</c:v>
                </c:pt>
                <c:pt idx="288">
                  <c:v>2038.0</c:v>
                </c:pt>
                <c:pt idx="289">
                  <c:v>2039.0</c:v>
                </c:pt>
                <c:pt idx="290">
                  <c:v>2040.0</c:v>
                </c:pt>
                <c:pt idx="291">
                  <c:v>2041.0</c:v>
                </c:pt>
                <c:pt idx="292">
                  <c:v>2042.0</c:v>
                </c:pt>
                <c:pt idx="293">
                  <c:v>2043.0</c:v>
                </c:pt>
                <c:pt idx="294">
                  <c:v>2044.0</c:v>
                </c:pt>
                <c:pt idx="295">
                  <c:v>2045.0</c:v>
                </c:pt>
                <c:pt idx="296">
                  <c:v>2046.0</c:v>
                </c:pt>
                <c:pt idx="297">
                  <c:v>2047.0</c:v>
                </c:pt>
                <c:pt idx="298">
                  <c:v>2048.0</c:v>
                </c:pt>
                <c:pt idx="299">
                  <c:v>2049.0</c:v>
                </c:pt>
                <c:pt idx="300">
                  <c:v>2050.0</c:v>
                </c:pt>
                <c:pt idx="301">
                  <c:v>2051.0</c:v>
                </c:pt>
                <c:pt idx="302">
                  <c:v>2052.0</c:v>
                </c:pt>
                <c:pt idx="303">
                  <c:v>2053.0</c:v>
                </c:pt>
                <c:pt idx="304">
                  <c:v>2054.0</c:v>
                </c:pt>
                <c:pt idx="305">
                  <c:v>2055.0</c:v>
                </c:pt>
                <c:pt idx="306">
                  <c:v>2056.0</c:v>
                </c:pt>
                <c:pt idx="307">
                  <c:v>2057.0</c:v>
                </c:pt>
                <c:pt idx="308">
                  <c:v>2058.0</c:v>
                </c:pt>
                <c:pt idx="309">
                  <c:v>2059.0</c:v>
                </c:pt>
                <c:pt idx="310">
                  <c:v>2060.0</c:v>
                </c:pt>
                <c:pt idx="311">
                  <c:v>2061.0</c:v>
                </c:pt>
                <c:pt idx="312">
                  <c:v>2062.0</c:v>
                </c:pt>
                <c:pt idx="313">
                  <c:v>2063.0</c:v>
                </c:pt>
                <c:pt idx="314">
                  <c:v>2064.0</c:v>
                </c:pt>
                <c:pt idx="315">
                  <c:v>2065.0</c:v>
                </c:pt>
                <c:pt idx="316">
                  <c:v>2066.0</c:v>
                </c:pt>
                <c:pt idx="317">
                  <c:v>2067.0</c:v>
                </c:pt>
                <c:pt idx="318">
                  <c:v>2068.0</c:v>
                </c:pt>
                <c:pt idx="319">
                  <c:v>2069.0</c:v>
                </c:pt>
                <c:pt idx="320">
                  <c:v>2070.0</c:v>
                </c:pt>
                <c:pt idx="321">
                  <c:v>2071.0</c:v>
                </c:pt>
                <c:pt idx="322">
                  <c:v>2072.0</c:v>
                </c:pt>
                <c:pt idx="323">
                  <c:v>2073.0</c:v>
                </c:pt>
                <c:pt idx="324">
                  <c:v>2074.0</c:v>
                </c:pt>
                <c:pt idx="325">
                  <c:v>2075.0</c:v>
                </c:pt>
                <c:pt idx="326">
                  <c:v>2076.0</c:v>
                </c:pt>
                <c:pt idx="327">
                  <c:v>2077.0</c:v>
                </c:pt>
                <c:pt idx="328">
                  <c:v>2078.0</c:v>
                </c:pt>
                <c:pt idx="329">
                  <c:v>2079.0</c:v>
                </c:pt>
                <c:pt idx="330">
                  <c:v>2080.0</c:v>
                </c:pt>
                <c:pt idx="331">
                  <c:v>2081.0</c:v>
                </c:pt>
                <c:pt idx="332">
                  <c:v>2082.0</c:v>
                </c:pt>
                <c:pt idx="333">
                  <c:v>2083.0</c:v>
                </c:pt>
                <c:pt idx="334">
                  <c:v>2084.0</c:v>
                </c:pt>
                <c:pt idx="335">
                  <c:v>2085.0</c:v>
                </c:pt>
                <c:pt idx="336">
                  <c:v>2086.0</c:v>
                </c:pt>
                <c:pt idx="337">
                  <c:v>2087.0</c:v>
                </c:pt>
                <c:pt idx="338">
                  <c:v>2088.0</c:v>
                </c:pt>
                <c:pt idx="339">
                  <c:v>2089.0</c:v>
                </c:pt>
                <c:pt idx="340">
                  <c:v>2090.0</c:v>
                </c:pt>
                <c:pt idx="341">
                  <c:v>2091.0</c:v>
                </c:pt>
                <c:pt idx="342">
                  <c:v>2092.0</c:v>
                </c:pt>
                <c:pt idx="343">
                  <c:v>2093.0</c:v>
                </c:pt>
                <c:pt idx="344">
                  <c:v>2094.0</c:v>
                </c:pt>
                <c:pt idx="345">
                  <c:v>2095.0</c:v>
                </c:pt>
                <c:pt idx="346">
                  <c:v>2096.0</c:v>
                </c:pt>
                <c:pt idx="347">
                  <c:v>2097.0</c:v>
                </c:pt>
                <c:pt idx="348">
                  <c:v>2098.0</c:v>
                </c:pt>
                <c:pt idx="349">
                  <c:v>2099.0</c:v>
                </c:pt>
                <c:pt idx="350">
                  <c:v>2100.0</c:v>
                </c:pt>
                <c:pt idx="351">
                  <c:v>2101.0</c:v>
                </c:pt>
                <c:pt idx="352">
                  <c:v>2102.0</c:v>
                </c:pt>
              </c:numCache>
            </c:numRef>
          </c:cat>
          <c:val>
            <c:numRef>
              <c:f>Calculations!$I$55:$I$407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166.0</c:v>
                </c:pt>
                <c:pt idx="299">
                  <c:v>166.0</c:v>
                </c:pt>
                <c:pt idx="300">
                  <c:v>166.0</c:v>
                </c:pt>
                <c:pt idx="301">
                  <c:v>166.0</c:v>
                </c:pt>
                <c:pt idx="302">
                  <c:v>166.0</c:v>
                </c:pt>
                <c:pt idx="303">
                  <c:v>166.0</c:v>
                </c:pt>
                <c:pt idx="304">
                  <c:v>166.0</c:v>
                </c:pt>
                <c:pt idx="305">
                  <c:v>166.0</c:v>
                </c:pt>
                <c:pt idx="306">
                  <c:v>166.0</c:v>
                </c:pt>
                <c:pt idx="307">
                  <c:v>166.0</c:v>
                </c:pt>
                <c:pt idx="308">
                  <c:v>166.0</c:v>
                </c:pt>
                <c:pt idx="309">
                  <c:v>166.0</c:v>
                </c:pt>
                <c:pt idx="310">
                  <c:v>166.0</c:v>
                </c:pt>
                <c:pt idx="311">
                  <c:v>166.0</c:v>
                </c:pt>
                <c:pt idx="312">
                  <c:v>166.0</c:v>
                </c:pt>
                <c:pt idx="313">
                  <c:v>166.0</c:v>
                </c:pt>
                <c:pt idx="314">
                  <c:v>166.0</c:v>
                </c:pt>
                <c:pt idx="315">
                  <c:v>166.0</c:v>
                </c:pt>
                <c:pt idx="316">
                  <c:v>166.0</c:v>
                </c:pt>
                <c:pt idx="317">
                  <c:v>166.0</c:v>
                </c:pt>
                <c:pt idx="318">
                  <c:v>166.0</c:v>
                </c:pt>
                <c:pt idx="319">
                  <c:v>166.0</c:v>
                </c:pt>
                <c:pt idx="320">
                  <c:v>166.0</c:v>
                </c:pt>
                <c:pt idx="321">
                  <c:v>166.0</c:v>
                </c:pt>
                <c:pt idx="322">
                  <c:v>166.0</c:v>
                </c:pt>
                <c:pt idx="323">
                  <c:v>166.0</c:v>
                </c:pt>
                <c:pt idx="324">
                  <c:v>166.0</c:v>
                </c:pt>
                <c:pt idx="325">
                  <c:v>166.0</c:v>
                </c:pt>
                <c:pt idx="326">
                  <c:v>166.0</c:v>
                </c:pt>
                <c:pt idx="327">
                  <c:v>166.0</c:v>
                </c:pt>
                <c:pt idx="328">
                  <c:v>166.0</c:v>
                </c:pt>
                <c:pt idx="329">
                  <c:v>166.0</c:v>
                </c:pt>
                <c:pt idx="330">
                  <c:v>166.0</c:v>
                </c:pt>
                <c:pt idx="331">
                  <c:v>166.0</c:v>
                </c:pt>
                <c:pt idx="332">
                  <c:v>166.0</c:v>
                </c:pt>
                <c:pt idx="333">
                  <c:v>166.0</c:v>
                </c:pt>
                <c:pt idx="334">
                  <c:v>166.0</c:v>
                </c:pt>
                <c:pt idx="335">
                  <c:v>166.0</c:v>
                </c:pt>
                <c:pt idx="336">
                  <c:v>166.0</c:v>
                </c:pt>
                <c:pt idx="337">
                  <c:v>166.0</c:v>
                </c:pt>
                <c:pt idx="338">
                  <c:v>166.0</c:v>
                </c:pt>
                <c:pt idx="339">
                  <c:v>166.0</c:v>
                </c:pt>
                <c:pt idx="340">
                  <c:v>166.0</c:v>
                </c:pt>
                <c:pt idx="341">
                  <c:v>166.0</c:v>
                </c:pt>
                <c:pt idx="342">
                  <c:v>166.0</c:v>
                </c:pt>
                <c:pt idx="343">
                  <c:v>166.0</c:v>
                </c:pt>
                <c:pt idx="344">
                  <c:v>166.0</c:v>
                </c:pt>
                <c:pt idx="345">
                  <c:v>166.0</c:v>
                </c:pt>
                <c:pt idx="346">
                  <c:v>166.0</c:v>
                </c:pt>
                <c:pt idx="347">
                  <c:v>166.0</c:v>
                </c:pt>
                <c:pt idx="348">
                  <c:v>166.0</c:v>
                </c:pt>
                <c:pt idx="349">
                  <c:v>166.0</c:v>
                </c:pt>
                <c:pt idx="350">
                  <c:v>166.0</c:v>
                </c:pt>
                <c:pt idx="351">
                  <c:v>166.0</c:v>
                </c:pt>
                <c:pt idx="352">
                  <c:v>166.0</c:v>
                </c:pt>
              </c:numCache>
            </c:numRef>
          </c:val>
        </c:ser>
        <c:ser>
          <c:idx val="4"/>
          <c:order val="4"/>
          <c:tx>
            <c:strRef>
              <c:f>Calculations!$K$54</c:f>
              <c:strCache>
                <c:ptCount val="1"/>
                <c:pt idx="0">
                  <c:v>Certain to be over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Calculations!$B$55:$B$407</c:f>
              <c:numCache>
                <c:formatCode>General</c:formatCode>
                <c:ptCount val="353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  <c:pt idx="269">
                  <c:v>2019.0</c:v>
                </c:pt>
                <c:pt idx="270">
                  <c:v>2020.0</c:v>
                </c:pt>
                <c:pt idx="271">
                  <c:v>2021.0</c:v>
                </c:pt>
                <c:pt idx="272">
                  <c:v>2022.0</c:v>
                </c:pt>
                <c:pt idx="273">
                  <c:v>2023.0</c:v>
                </c:pt>
                <c:pt idx="274">
                  <c:v>2024.0</c:v>
                </c:pt>
                <c:pt idx="275">
                  <c:v>2025.0</c:v>
                </c:pt>
                <c:pt idx="276">
                  <c:v>2026.0</c:v>
                </c:pt>
                <c:pt idx="277">
                  <c:v>2027.0</c:v>
                </c:pt>
                <c:pt idx="278">
                  <c:v>2028.0</c:v>
                </c:pt>
                <c:pt idx="279">
                  <c:v>2029.0</c:v>
                </c:pt>
                <c:pt idx="280">
                  <c:v>2030.0</c:v>
                </c:pt>
                <c:pt idx="281">
                  <c:v>2031.0</c:v>
                </c:pt>
                <c:pt idx="282">
                  <c:v>2032.0</c:v>
                </c:pt>
                <c:pt idx="283">
                  <c:v>2033.0</c:v>
                </c:pt>
                <c:pt idx="284">
                  <c:v>2034.0</c:v>
                </c:pt>
                <c:pt idx="285">
                  <c:v>2035.0</c:v>
                </c:pt>
                <c:pt idx="286">
                  <c:v>2036.0</c:v>
                </c:pt>
                <c:pt idx="287">
                  <c:v>2037.0</c:v>
                </c:pt>
                <c:pt idx="288">
                  <c:v>2038.0</c:v>
                </c:pt>
                <c:pt idx="289">
                  <c:v>2039.0</c:v>
                </c:pt>
                <c:pt idx="290">
                  <c:v>2040.0</c:v>
                </c:pt>
                <c:pt idx="291">
                  <c:v>2041.0</c:v>
                </c:pt>
                <c:pt idx="292">
                  <c:v>2042.0</c:v>
                </c:pt>
                <c:pt idx="293">
                  <c:v>2043.0</c:v>
                </c:pt>
                <c:pt idx="294">
                  <c:v>2044.0</c:v>
                </c:pt>
                <c:pt idx="295">
                  <c:v>2045.0</c:v>
                </c:pt>
                <c:pt idx="296">
                  <c:v>2046.0</c:v>
                </c:pt>
                <c:pt idx="297">
                  <c:v>2047.0</c:v>
                </c:pt>
                <c:pt idx="298">
                  <c:v>2048.0</c:v>
                </c:pt>
                <c:pt idx="299">
                  <c:v>2049.0</c:v>
                </c:pt>
                <c:pt idx="300">
                  <c:v>2050.0</c:v>
                </c:pt>
                <c:pt idx="301">
                  <c:v>2051.0</c:v>
                </c:pt>
                <c:pt idx="302">
                  <c:v>2052.0</c:v>
                </c:pt>
                <c:pt idx="303">
                  <c:v>2053.0</c:v>
                </c:pt>
                <c:pt idx="304">
                  <c:v>2054.0</c:v>
                </c:pt>
                <c:pt idx="305">
                  <c:v>2055.0</c:v>
                </c:pt>
                <c:pt idx="306">
                  <c:v>2056.0</c:v>
                </c:pt>
                <c:pt idx="307">
                  <c:v>2057.0</c:v>
                </c:pt>
                <c:pt idx="308">
                  <c:v>2058.0</c:v>
                </c:pt>
                <c:pt idx="309">
                  <c:v>2059.0</c:v>
                </c:pt>
                <c:pt idx="310">
                  <c:v>2060.0</c:v>
                </c:pt>
                <c:pt idx="311">
                  <c:v>2061.0</c:v>
                </c:pt>
                <c:pt idx="312">
                  <c:v>2062.0</c:v>
                </c:pt>
                <c:pt idx="313">
                  <c:v>2063.0</c:v>
                </c:pt>
                <c:pt idx="314">
                  <c:v>2064.0</c:v>
                </c:pt>
                <c:pt idx="315">
                  <c:v>2065.0</c:v>
                </c:pt>
                <c:pt idx="316">
                  <c:v>2066.0</c:v>
                </c:pt>
                <c:pt idx="317">
                  <c:v>2067.0</c:v>
                </c:pt>
                <c:pt idx="318">
                  <c:v>2068.0</c:v>
                </c:pt>
                <c:pt idx="319">
                  <c:v>2069.0</c:v>
                </c:pt>
                <c:pt idx="320">
                  <c:v>2070.0</c:v>
                </c:pt>
                <c:pt idx="321">
                  <c:v>2071.0</c:v>
                </c:pt>
                <c:pt idx="322">
                  <c:v>2072.0</c:v>
                </c:pt>
                <c:pt idx="323">
                  <c:v>2073.0</c:v>
                </c:pt>
                <c:pt idx="324">
                  <c:v>2074.0</c:v>
                </c:pt>
                <c:pt idx="325">
                  <c:v>2075.0</c:v>
                </c:pt>
                <c:pt idx="326">
                  <c:v>2076.0</c:v>
                </c:pt>
                <c:pt idx="327">
                  <c:v>2077.0</c:v>
                </c:pt>
                <c:pt idx="328">
                  <c:v>2078.0</c:v>
                </c:pt>
                <c:pt idx="329">
                  <c:v>2079.0</c:v>
                </c:pt>
                <c:pt idx="330">
                  <c:v>2080.0</c:v>
                </c:pt>
                <c:pt idx="331">
                  <c:v>2081.0</c:v>
                </c:pt>
                <c:pt idx="332">
                  <c:v>2082.0</c:v>
                </c:pt>
                <c:pt idx="333">
                  <c:v>2083.0</c:v>
                </c:pt>
                <c:pt idx="334">
                  <c:v>2084.0</c:v>
                </c:pt>
                <c:pt idx="335">
                  <c:v>2085.0</c:v>
                </c:pt>
                <c:pt idx="336">
                  <c:v>2086.0</c:v>
                </c:pt>
                <c:pt idx="337">
                  <c:v>2087.0</c:v>
                </c:pt>
                <c:pt idx="338">
                  <c:v>2088.0</c:v>
                </c:pt>
                <c:pt idx="339">
                  <c:v>2089.0</c:v>
                </c:pt>
                <c:pt idx="340">
                  <c:v>2090.0</c:v>
                </c:pt>
                <c:pt idx="341">
                  <c:v>2091.0</c:v>
                </c:pt>
                <c:pt idx="342">
                  <c:v>2092.0</c:v>
                </c:pt>
                <c:pt idx="343">
                  <c:v>2093.0</c:v>
                </c:pt>
                <c:pt idx="344">
                  <c:v>2094.0</c:v>
                </c:pt>
                <c:pt idx="345">
                  <c:v>2095.0</c:v>
                </c:pt>
                <c:pt idx="346">
                  <c:v>2096.0</c:v>
                </c:pt>
                <c:pt idx="347">
                  <c:v>2097.0</c:v>
                </c:pt>
                <c:pt idx="348">
                  <c:v>2098.0</c:v>
                </c:pt>
                <c:pt idx="349">
                  <c:v>2099.0</c:v>
                </c:pt>
                <c:pt idx="350">
                  <c:v>2100.0</c:v>
                </c:pt>
                <c:pt idx="351">
                  <c:v>2101.0</c:v>
                </c:pt>
                <c:pt idx="352">
                  <c:v>2102.0</c:v>
                </c:pt>
              </c:numCache>
            </c:numRef>
          </c:cat>
          <c:val>
            <c:numRef>
              <c:f>Calculations!$K$55:$K$407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Calculations!$F$54</c:f>
              <c:strCache>
                <c:ptCount val="1"/>
                <c:pt idx="0">
                  <c:v>Super-pessimistic</c:v>
                </c:pt>
              </c:strCache>
            </c:strRef>
          </c:tx>
          <c:spPr>
            <a:solidFill>
              <a:srgbClr val="008000"/>
            </a:solidFill>
          </c:spPr>
          <c:val>
            <c:numRef>
              <c:f>Calculations!$F$55:$F$407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556.4</c:v>
                </c:pt>
                <c:pt idx="264">
                  <c:v>556.4</c:v>
                </c:pt>
                <c:pt idx="265">
                  <c:v>556.4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Calculations!$J$54</c:f>
              <c:strCache>
                <c:ptCount val="1"/>
                <c:pt idx="0">
                  <c:v>Super-optimistic</c:v>
                </c:pt>
              </c:strCache>
            </c:strRef>
          </c:tx>
          <c:spPr>
            <a:solidFill>
              <a:srgbClr val="FF4727"/>
            </a:solidFill>
          </c:spPr>
          <c:val>
            <c:numRef>
              <c:f>Calculations!$J$55:$J$407</c:f>
              <c:numCache>
                <c:formatCode>_-* #,##0_-;\-* #,##0_-;_-* "-"??_-;_-@_-</c:formatCode>
                <c:ptCount val="3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13608"/>
        <c:axId val="595216616"/>
      </c:areaChart>
      <c:lineChart>
        <c:grouping val="standard"/>
        <c:varyColors val="0"/>
        <c:ser>
          <c:idx val="5"/>
          <c:order val="5"/>
          <c:tx>
            <c:strRef>
              <c:f>Calculations!$D$54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Calculations!$D$55:$D$407</c:f>
              <c:numCache>
                <c:formatCode>General</c:formatCode>
                <c:ptCount val="353"/>
                <c:pt idx="258" formatCode="0">
                  <c:v>603.6</c:v>
                </c:pt>
                <c:pt idx="259" formatCode="0">
                  <c:v>603.6</c:v>
                </c:pt>
                <c:pt idx="260" formatCode="0">
                  <c:v>603.6</c:v>
                </c:pt>
                <c:pt idx="261" formatCode="0">
                  <c:v>603.6</c:v>
                </c:pt>
                <c:pt idx="262" formatCode="0">
                  <c:v>603.6</c:v>
                </c:pt>
                <c:pt idx="263" formatCode="0">
                  <c:v>556.4</c:v>
                </c:pt>
                <c:pt idx="264" formatCode="0">
                  <c:v>556.4</c:v>
                </c:pt>
                <c:pt idx="265" formatCode="0">
                  <c:v>556.4</c:v>
                </c:pt>
                <c:pt idx="266" formatCode="0">
                  <c:v>556.4</c:v>
                </c:pt>
                <c:pt idx="267" formatCode="0">
                  <c:v>556.4</c:v>
                </c:pt>
                <c:pt idx="268" formatCode="0">
                  <c:v>508.8</c:v>
                </c:pt>
                <c:pt idx="269" formatCode="0">
                  <c:v>508.8</c:v>
                </c:pt>
                <c:pt idx="270" formatCode="0">
                  <c:v>508.8</c:v>
                </c:pt>
                <c:pt idx="271" formatCode="0">
                  <c:v>508.8</c:v>
                </c:pt>
                <c:pt idx="272" formatCode="0">
                  <c:v>508.8</c:v>
                </c:pt>
                <c:pt idx="273" formatCode="0">
                  <c:v>390.0</c:v>
                </c:pt>
                <c:pt idx="274" formatCode="0">
                  <c:v>390.0</c:v>
                </c:pt>
                <c:pt idx="275" formatCode="0">
                  <c:v>390.0</c:v>
                </c:pt>
                <c:pt idx="276" formatCode="0">
                  <c:v>390.0</c:v>
                </c:pt>
                <c:pt idx="277" formatCode="0">
                  <c:v>390.0</c:v>
                </c:pt>
                <c:pt idx="278" formatCode="0">
                  <c:v>328.7557089505564</c:v>
                </c:pt>
                <c:pt idx="279" formatCode="0">
                  <c:v>328.7557089505564</c:v>
                </c:pt>
                <c:pt idx="280" formatCode="0">
                  <c:v>328.7557089505564</c:v>
                </c:pt>
                <c:pt idx="281" formatCode="0">
                  <c:v>328.7557089505564</c:v>
                </c:pt>
                <c:pt idx="282" formatCode="0">
                  <c:v>328.7557089505564</c:v>
                </c:pt>
                <c:pt idx="283" formatCode="0">
                  <c:v>277.1290158143152</c:v>
                </c:pt>
                <c:pt idx="284" formatCode="0">
                  <c:v>277.1290158143152</c:v>
                </c:pt>
                <c:pt idx="285" formatCode="0">
                  <c:v>277.1290158143152</c:v>
                </c:pt>
                <c:pt idx="286" formatCode="0">
                  <c:v>277.1290158143152</c:v>
                </c:pt>
                <c:pt idx="287" formatCode="0">
                  <c:v>277.1290158143152</c:v>
                </c:pt>
                <c:pt idx="288" formatCode="0">
                  <c:v>233.6096052943722</c:v>
                </c:pt>
                <c:pt idx="289" formatCode="0">
                  <c:v>233.6096052943722</c:v>
                </c:pt>
                <c:pt idx="290" formatCode="0">
                  <c:v>233.6096052943722</c:v>
                </c:pt>
                <c:pt idx="291" formatCode="0">
                  <c:v>233.6096052943722</c:v>
                </c:pt>
                <c:pt idx="292" formatCode="0">
                  <c:v>233.6096052943722</c:v>
                </c:pt>
                <c:pt idx="293" formatCode="0">
                  <c:v>196.9243369390025</c:v>
                </c:pt>
                <c:pt idx="294" formatCode="0">
                  <c:v>196.9243369390025</c:v>
                </c:pt>
                <c:pt idx="295" formatCode="0">
                  <c:v>196.9243369390025</c:v>
                </c:pt>
                <c:pt idx="296" formatCode="0">
                  <c:v>196.9243369390025</c:v>
                </c:pt>
                <c:pt idx="297" formatCode="0">
                  <c:v>196.9243369390025</c:v>
                </c:pt>
                <c:pt idx="298" formatCode="0">
                  <c:v>166.0</c:v>
                </c:pt>
                <c:pt idx="299" formatCode="0">
                  <c:v>166.0</c:v>
                </c:pt>
                <c:pt idx="300" formatCode="0">
                  <c:v>166.0</c:v>
                </c:pt>
                <c:pt idx="301" formatCode="0">
                  <c:v>166.0</c:v>
                </c:pt>
                <c:pt idx="302" formatCode="0">
                  <c:v>166.0</c:v>
                </c:pt>
                <c:pt idx="303" formatCode="0">
                  <c:v>166.0</c:v>
                </c:pt>
                <c:pt idx="304" formatCode="0">
                  <c:v>166.0</c:v>
                </c:pt>
                <c:pt idx="305" formatCode="0">
                  <c:v>166.0</c:v>
                </c:pt>
                <c:pt idx="306" formatCode="0">
                  <c:v>166.0</c:v>
                </c:pt>
                <c:pt idx="307" formatCode="0">
                  <c:v>166.0</c:v>
                </c:pt>
                <c:pt idx="308" formatCode="0">
                  <c:v>166.0</c:v>
                </c:pt>
                <c:pt idx="309" formatCode="0">
                  <c:v>166.0</c:v>
                </c:pt>
                <c:pt idx="310" formatCode="0">
                  <c:v>166.0</c:v>
                </c:pt>
                <c:pt idx="311" formatCode="0">
                  <c:v>166.0</c:v>
                </c:pt>
                <c:pt idx="312" formatCode="0">
                  <c:v>166.0</c:v>
                </c:pt>
                <c:pt idx="313" formatCode="0">
                  <c:v>166.0</c:v>
                </c:pt>
                <c:pt idx="314" formatCode="0">
                  <c:v>166.0</c:v>
                </c:pt>
                <c:pt idx="315" formatCode="0">
                  <c:v>166.0</c:v>
                </c:pt>
                <c:pt idx="316" formatCode="0">
                  <c:v>166.0</c:v>
                </c:pt>
                <c:pt idx="317" formatCode="0">
                  <c:v>166.0</c:v>
                </c:pt>
                <c:pt idx="318" formatCode="0">
                  <c:v>166.0</c:v>
                </c:pt>
                <c:pt idx="319" formatCode="0">
                  <c:v>166.0</c:v>
                </c:pt>
                <c:pt idx="320" formatCode="0">
                  <c:v>166.0</c:v>
                </c:pt>
                <c:pt idx="321" formatCode="0">
                  <c:v>166.0</c:v>
                </c:pt>
                <c:pt idx="322" formatCode="0">
                  <c:v>166.0</c:v>
                </c:pt>
                <c:pt idx="323" formatCode="0">
                  <c:v>166.0</c:v>
                </c:pt>
                <c:pt idx="324" formatCode="0">
                  <c:v>166.0</c:v>
                </c:pt>
                <c:pt idx="325" formatCode="0">
                  <c:v>166.0</c:v>
                </c:pt>
                <c:pt idx="326" formatCode="0">
                  <c:v>166.0</c:v>
                </c:pt>
                <c:pt idx="327" formatCode="0">
                  <c:v>166.0</c:v>
                </c:pt>
                <c:pt idx="328" formatCode="0">
                  <c:v>166.0</c:v>
                </c:pt>
                <c:pt idx="329" formatCode="0">
                  <c:v>166.0</c:v>
                </c:pt>
                <c:pt idx="330" formatCode="0">
                  <c:v>166.0</c:v>
                </c:pt>
                <c:pt idx="331" formatCode="0">
                  <c:v>166.0</c:v>
                </c:pt>
                <c:pt idx="332" formatCode="0">
                  <c:v>166.0</c:v>
                </c:pt>
                <c:pt idx="333" formatCode="0">
                  <c:v>166.0</c:v>
                </c:pt>
                <c:pt idx="334" formatCode="0">
                  <c:v>166.0</c:v>
                </c:pt>
                <c:pt idx="335" formatCode="0">
                  <c:v>166.0</c:v>
                </c:pt>
                <c:pt idx="336" formatCode="0">
                  <c:v>166.0</c:v>
                </c:pt>
                <c:pt idx="337" formatCode="0">
                  <c:v>166.0</c:v>
                </c:pt>
                <c:pt idx="338" formatCode="0">
                  <c:v>166.0</c:v>
                </c:pt>
                <c:pt idx="339" formatCode="0">
                  <c:v>166.0</c:v>
                </c:pt>
                <c:pt idx="340" formatCode="0">
                  <c:v>166.0</c:v>
                </c:pt>
                <c:pt idx="341" formatCode="0">
                  <c:v>166.0</c:v>
                </c:pt>
                <c:pt idx="342" formatCode="0">
                  <c:v>166.0</c:v>
                </c:pt>
                <c:pt idx="343" formatCode="0">
                  <c:v>166.0</c:v>
                </c:pt>
                <c:pt idx="344" formatCode="0">
                  <c:v>166.0</c:v>
                </c:pt>
                <c:pt idx="345" formatCode="0">
                  <c:v>166.0</c:v>
                </c:pt>
                <c:pt idx="346" formatCode="0">
                  <c:v>166.0</c:v>
                </c:pt>
                <c:pt idx="347" formatCode="0">
                  <c:v>166.0</c:v>
                </c:pt>
                <c:pt idx="348" formatCode="0">
                  <c:v>166.0</c:v>
                </c:pt>
                <c:pt idx="349" formatCode="0">
                  <c:v>166.0</c:v>
                </c:pt>
                <c:pt idx="350" formatCode="0">
                  <c:v>166.0</c:v>
                </c:pt>
                <c:pt idx="351" formatCode="0">
                  <c:v>166.0</c:v>
                </c:pt>
                <c:pt idx="352" formatCode="0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13608"/>
        <c:axId val="595216616"/>
      </c:lineChart>
      <c:catAx>
        <c:axId val="59521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521661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59521661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MtCO2e/yr</a:t>
                </a:r>
              </a:p>
            </c:rich>
          </c:tx>
          <c:layout>
            <c:manualLayout>
              <c:xMode val="edge"/>
              <c:yMode val="edge"/>
              <c:x val="0.0174496644295302"/>
              <c:y val="0.0231022212827423"/>
            </c:manualLayout>
          </c:layout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59521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0</xdr:row>
      <xdr:rowOff>177800</xdr:rowOff>
    </xdr:from>
    <xdr:to>
      <xdr:col>18</xdr:col>
      <xdr:colOff>76200</xdr:colOff>
      <xdr:row>28</xdr:row>
      <xdr:rowOff>177800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1</xdr:row>
      <xdr:rowOff>165100</xdr:rowOff>
    </xdr:from>
    <xdr:to>
      <xdr:col>14</xdr:col>
      <xdr:colOff>558800</xdr:colOff>
      <xdr:row>27</xdr:row>
      <xdr:rowOff>63500</xdr:rowOff>
    </xdr:to>
    <xdr:cxnSp macro="">
      <xdr:nvCxnSpPr>
        <xdr:cNvPr id="6" name="Straight Connector 5"/>
        <xdr:cNvCxnSpPr/>
      </xdr:nvCxnSpPr>
      <xdr:spPr>
        <a:xfrm>
          <a:off x="14592300" y="355600"/>
          <a:ext cx="0" cy="4851400"/>
        </a:xfrm>
        <a:prstGeom prst="line">
          <a:avLst/>
        </a:prstGeom>
        <a:ln>
          <a:solidFill>
            <a:schemeClr val="bg1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rillionthtonn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7"/>
  <sheetViews>
    <sheetView tabSelected="1" workbookViewId="0">
      <selection activeCell="I49" sqref="I49"/>
    </sheetView>
  </sheetViews>
  <sheetFormatPr baseColWidth="10" defaultRowHeight="15" x14ac:dyDescent="0"/>
  <cols>
    <col min="2" max="2" width="38.1640625" bestFit="1" customWidth="1"/>
    <col min="3" max="3" width="12.1640625" bestFit="1" customWidth="1"/>
    <col min="4" max="4" width="12.33203125" bestFit="1" customWidth="1"/>
    <col min="5" max="5" width="11.83203125" bestFit="1" customWidth="1"/>
    <col min="6" max="6" width="10.83203125" style="12"/>
    <col min="7" max="7" width="11.83203125" customWidth="1"/>
    <col min="8" max="8" width="12.1640625" bestFit="1" customWidth="1"/>
  </cols>
  <sheetData>
    <row r="2" spans="2:9">
      <c r="B2" t="s">
        <v>68</v>
      </c>
      <c r="C2">
        <v>2013</v>
      </c>
    </row>
    <row r="3" spans="2:9">
      <c r="B3" t="s">
        <v>67</v>
      </c>
      <c r="C3">
        <v>2012</v>
      </c>
    </row>
    <row r="4" spans="2:9">
      <c r="I4" s="1"/>
    </row>
    <row r="5" spans="2:9">
      <c r="D5" s="7" t="s">
        <v>33</v>
      </c>
      <c r="E5" s="7" t="s">
        <v>1</v>
      </c>
      <c r="F5" s="7" t="s">
        <v>11</v>
      </c>
      <c r="G5" s="12"/>
    </row>
    <row r="6" spans="2:9">
      <c r="B6" t="s">
        <v>0</v>
      </c>
      <c r="D6" s="6">
        <f>667000000000*44/12</f>
        <v>2445666666666.6665</v>
      </c>
      <c r="E6" s="6">
        <f>1000000000000*44/12</f>
        <v>3666666666666.6665</v>
      </c>
      <c r="F6" s="6">
        <f>2000000000000*44/12</f>
        <v>7333333333333.333</v>
      </c>
      <c r="G6" s="12" t="s">
        <v>44</v>
      </c>
    </row>
    <row r="7" spans="2:9">
      <c r="B7" t="str">
        <f>"Emitted to "&amp;C2</f>
        <v>Emitted to 2013</v>
      </c>
      <c r="D7" s="6">
        <f>WorldEmissions!F2</f>
        <v>2073246101666.6663</v>
      </c>
      <c r="E7" s="6">
        <f>D7</f>
        <v>2073246101666.6663</v>
      </c>
      <c r="F7" s="6">
        <f>E7</f>
        <v>2073246101666.6663</v>
      </c>
      <c r="G7" s="12" t="s">
        <v>44</v>
      </c>
      <c r="I7" s="1"/>
    </row>
    <row r="8" spans="2:9">
      <c r="B8" t="str">
        <f>"Budget remaining from "&amp;C2</f>
        <v>Budget remaining from 2013</v>
      </c>
      <c r="D8" s="6">
        <f>D6-D7</f>
        <v>372420565000.00024</v>
      </c>
      <c r="E8" s="6">
        <f>E6-E7</f>
        <v>1593420565000.0002</v>
      </c>
      <c r="F8" s="6">
        <f>F6-F7</f>
        <v>5260087231666.667</v>
      </c>
      <c r="G8" s="12" t="s">
        <v>44</v>
      </c>
    </row>
    <row r="9" spans="2:9">
      <c r="B9" t="str">
        <f>"Emitted from "&amp;C2&amp;" to "&amp;C3</f>
        <v>Emitted from 2013 to 2012</v>
      </c>
      <c r="D9" s="6">
        <f>WorldEmissions!G2</f>
        <v>0</v>
      </c>
      <c r="E9" s="6">
        <f>D9</f>
        <v>0</v>
      </c>
      <c r="F9" s="6">
        <f>E9</f>
        <v>0</v>
      </c>
      <c r="G9" s="12" t="s">
        <v>44</v>
      </c>
    </row>
    <row r="10" spans="2:9">
      <c r="B10" t="str">
        <f>"Budget remaining from "&amp;C3</f>
        <v>Budget remaining from 2012</v>
      </c>
      <c r="D10" s="6">
        <f>D8-D9</f>
        <v>372420565000.00024</v>
      </c>
      <c r="E10" s="6">
        <f>E8-E9</f>
        <v>1593420565000.0002</v>
      </c>
      <c r="F10" s="6">
        <f>F8-F9</f>
        <v>5260087231666.667</v>
      </c>
      <c r="G10" s="12" t="s">
        <v>44</v>
      </c>
    </row>
    <row r="11" spans="2:9">
      <c r="F11"/>
      <c r="G11" s="12"/>
      <c r="I11" s="1"/>
    </row>
    <row r="12" spans="2:9">
      <c r="B12" t="str">
        <f>"Low world population "&amp;$C$2&amp;"-2100"</f>
        <v>Low world population 2013-2100</v>
      </c>
      <c r="D12" s="6">
        <f>PopulationLow!$D$1*1000</f>
        <v>7523125513.863637</v>
      </c>
      <c r="E12" s="6">
        <f>D12</f>
        <v>7523125513.863637</v>
      </c>
      <c r="F12" s="6">
        <f>E12</f>
        <v>7523125513.863637</v>
      </c>
      <c r="G12" s="12" t="s">
        <v>31</v>
      </c>
    </row>
    <row r="13" spans="2:9">
      <c r="B13" t="str">
        <f>"… implied budget per capita "&amp;$C$2&amp;" on"</f>
        <v>… implied budget per capita 2013 on</v>
      </c>
      <c r="D13" s="6">
        <f>D$8/D12</f>
        <v>49.503436346197148</v>
      </c>
      <c r="E13" s="6">
        <f>E$8/E12</f>
        <v>211.80300156678769</v>
      </c>
      <c r="F13" s="6">
        <f>F$8/F12</f>
        <v>699.18908331030275</v>
      </c>
      <c r="G13" s="12" t="s">
        <v>32</v>
      </c>
    </row>
    <row r="14" spans="2:9">
      <c r="F14"/>
      <c r="G14" s="12"/>
    </row>
    <row r="15" spans="2:9">
      <c r="B15" t="str">
        <f>"Medium world population "&amp;$C$2&amp;"-2100"</f>
        <v>Medium world population 2013-2100</v>
      </c>
      <c r="D15" s="6">
        <f>PopulationMedium!$D$1*1000</f>
        <v>9200107771.272728</v>
      </c>
      <c r="E15" s="6">
        <f>D15</f>
        <v>9200107771.272728</v>
      </c>
      <c r="F15" s="6">
        <f>E15</f>
        <v>9200107771.272728</v>
      </c>
      <c r="G15" s="12" t="s">
        <v>31</v>
      </c>
    </row>
    <row r="16" spans="2:9">
      <c r="B16" t="str">
        <f>"… implied budget per capita "&amp;$C$2&amp;" on"</f>
        <v>… implied budget per capita 2013 on</v>
      </c>
      <c r="D16" s="6">
        <f>D$8/D15</f>
        <v>40.48002200179446</v>
      </c>
      <c r="E16" s="6">
        <f>E$8/E15</f>
        <v>173.19585863716128</v>
      </c>
      <c r="F16" s="6">
        <f>F$8/F15</f>
        <v>571.74191459922372</v>
      </c>
      <c r="G16" s="12" t="s">
        <v>32</v>
      </c>
    </row>
    <row r="17" spans="2:8">
      <c r="F17"/>
      <c r="G17" s="12"/>
    </row>
    <row r="18" spans="2:8">
      <c r="B18" t="str">
        <f>"High world population "&amp;$C$2&amp;"-2100"</f>
        <v>High world population 2013-2100</v>
      </c>
      <c r="D18" s="6">
        <f>PopulationHigh!$D$1*1000</f>
        <v>11303100363.613634</v>
      </c>
      <c r="E18" s="6">
        <f>D18</f>
        <v>11303100363.613634</v>
      </c>
      <c r="F18" s="6">
        <f>E18</f>
        <v>11303100363.613634</v>
      </c>
      <c r="G18" s="12" t="s">
        <v>31</v>
      </c>
    </row>
    <row r="19" spans="2:8">
      <c r="B19" t="str">
        <f>"… implied budget per capita "&amp;$C$2&amp;" on"</f>
        <v>… implied budget per capita 2013 on</v>
      </c>
      <c r="D19" s="6">
        <f>D$8/D18</f>
        <v>32.94853208584059</v>
      </c>
      <c r="E19" s="6">
        <f>E$8/E18</f>
        <v>140.97199120070266</v>
      </c>
      <c r="F19" s="6">
        <f>F$8/F18</f>
        <v>465.36676331740557</v>
      </c>
      <c r="G19" s="12" t="s">
        <v>32</v>
      </c>
    </row>
    <row r="20" spans="2:8">
      <c r="G20" s="12"/>
    </row>
    <row r="21" spans="2:8">
      <c r="C21" t="s">
        <v>71</v>
      </c>
      <c r="D21" s="7" t="s">
        <v>33</v>
      </c>
      <c r="E21" s="7" t="s">
        <v>1</v>
      </c>
      <c r="F21" s="7" t="s">
        <v>11</v>
      </c>
      <c r="G21" s="12" t="s">
        <v>72</v>
      </c>
    </row>
    <row r="22" spans="2:8">
      <c r="B22" t="str">
        <f>"UK emissions "&amp;C2&amp;"-"&amp;$C$3</f>
        <v>UK emissions 2013-2012</v>
      </c>
      <c r="C22" s="6">
        <f>D22</f>
        <v>0</v>
      </c>
      <c r="D22" s="6">
        <f>UKEmissions!O2</f>
        <v>0</v>
      </c>
      <c r="E22" s="6">
        <f>D22</f>
        <v>0</v>
      </c>
      <c r="F22" s="6">
        <f>E22</f>
        <v>0</v>
      </c>
      <c r="G22" s="6">
        <f>F22</f>
        <v>0</v>
      </c>
      <c r="H22" s="12" t="s">
        <v>44</v>
      </c>
    </row>
    <row r="23" spans="2:8">
      <c r="G23" s="12"/>
      <c r="H23" s="12"/>
    </row>
    <row r="24" spans="2:8">
      <c r="B24" t="str">
        <f>"UK average population "&amp;C2&amp;"-2100"</f>
        <v>UK average population 2013-2100</v>
      </c>
      <c r="C24" s="6">
        <f>PopulationLow!E1*1000</f>
        <v>59955175.636363633</v>
      </c>
      <c r="D24" s="6">
        <f>PopulationMedium!E1*1000</f>
        <v>72050875.704545438</v>
      </c>
      <c r="E24" s="6">
        <f>D24</f>
        <v>72050875.704545438</v>
      </c>
      <c r="F24" s="6">
        <f>E24</f>
        <v>72050875.704545438</v>
      </c>
      <c r="G24" s="6">
        <f>PopulationHigh!E1*1000</f>
        <v>86858902.147727311</v>
      </c>
      <c r="H24" s="12" t="s">
        <v>31</v>
      </c>
    </row>
    <row r="25" spans="2:8">
      <c r="B25" t="str">
        <f>"… implied UK budget "&amp;C2&amp;" on"</f>
        <v>… implied UK budget 2013 on</v>
      </c>
      <c r="C25" s="6">
        <f>C24*D19</f>
        <v>1975435028.1669352</v>
      </c>
      <c r="D25" s="6">
        <f>D24*D16</f>
        <v>2916621033.7685571</v>
      </c>
      <c r="E25" s="6">
        <f>E24*E16</f>
        <v>12478913283.20813</v>
      </c>
      <c r="F25" s="6">
        <f>F24*F16</f>
        <v>41194505623.8675</v>
      </c>
      <c r="G25" s="6">
        <f>G24*F13</f>
        <v>60730796170.008743</v>
      </c>
      <c r="H25" s="12" t="s">
        <v>44</v>
      </c>
    </row>
    <row r="26" spans="2:8">
      <c r="B26" t="s">
        <v>69</v>
      </c>
      <c r="C26" s="6">
        <f>C25-C$22</f>
        <v>1975435028.1669352</v>
      </c>
      <c r="D26" s="6">
        <f>D25-D$22</f>
        <v>2916621033.7685571</v>
      </c>
      <c r="E26" s="6">
        <f>E25-E22</f>
        <v>12478913283.20813</v>
      </c>
      <c r="F26" s="6">
        <f>F25-F22</f>
        <v>41194505623.8675</v>
      </c>
      <c r="G26" s="6">
        <f>G25-G22</f>
        <v>60730796170.008743</v>
      </c>
      <c r="H26" s="12" t="s">
        <v>44</v>
      </c>
    </row>
    <row r="27" spans="2:8">
      <c r="B27" t="s">
        <v>70</v>
      </c>
      <c r="C27">
        <f>SUM(M55:M407)</f>
        <v>2016</v>
      </c>
      <c r="D27">
        <f>SUM(N55:N407)</f>
        <v>2018</v>
      </c>
      <c r="E27">
        <f>SUM(O55:O407)</f>
        <v>2048</v>
      </c>
      <c r="F27" s="12">
        <f>IF(SUM(P55:P407)&lt;1000,(($F$25-$L$407)/($D$50*1000000))+$B$407,SUM(P57:P407))</f>
        <v>2220.1109174028688</v>
      </c>
      <c r="G27" s="12">
        <f>IF(SUM(Q55:Q407)&lt;1000,(($G$25-$L$407)/($D$50*1000000))+$B$407,SUM(Q57:Q407))</f>
        <v>2337.7994146687802</v>
      </c>
      <c r="H27" s="12"/>
    </row>
    <row r="30" spans="2:8">
      <c r="D30" s="3"/>
    </row>
    <row r="31" spans="2:8">
      <c r="B31" t="s">
        <v>43</v>
      </c>
      <c r="C31" s="7" t="s">
        <v>60</v>
      </c>
      <c r="D31" s="7" t="s">
        <v>61</v>
      </c>
    </row>
    <row r="32" spans="2:8">
      <c r="B32" t="s">
        <v>34</v>
      </c>
      <c r="C32">
        <v>3018</v>
      </c>
      <c r="D32" s="2">
        <f>C32/5</f>
        <v>603.6</v>
      </c>
      <c r="E32" s="1"/>
    </row>
    <row r="33" spans="2:6">
      <c r="B33" t="s">
        <v>35</v>
      </c>
      <c r="C33">
        <v>2782</v>
      </c>
      <c r="D33" s="2">
        <f t="shared" ref="D33:D50" si="0">C33/5</f>
        <v>556.4</v>
      </c>
      <c r="E33" s="2"/>
      <c r="F33"/>
    </row>
    <row r="34" spans="2:6">
      <c r="B34" t="s">
        <v>36</v>
      </c>
      <c r="C34">
        <v>2544</v>
      </c>
      <c r="D34" s="2">
        <f t="shared" si="0"/>
        <v>508.8</v>
      </c>
      <c r="E34" s="1"/>
      <c r="F34"/>
    </row>
    <row r="35" spans="2:6">
      <c r="B35" t="s">
        <v>37</v>
      </c>
      <c r="C35">
        <v>1950</v>
      </c>
      <c r="D35" s="2">
        <f t="shared" si="0"/>
        <v>390</v>
      </c>
      <c r="F35"/>
    </row>
    <row r="36" spans="2:6">
      <c r="B36" t="s">
        <v>38</v>
      </c>
      <c r="C36" s="12">
        <v>1643.7785447527817</v>
      </c>
      <c r="D36" s="2">
        <f t="shared" si="0"/>
        <v>328.75570895055637</v>
      </c>
      <c r="E36" s="12"/>
    </row>
    <row r="37" spans="2:6">
      <c r="B37" t="s">
        <v>39</v>
      </c>
      <c r="C37" s="12">
        <v>1385.645079071576</v>
      </c>
      <c r="D37" s="2">
        <f t="shared" si="0"/>
        <v>277.12901581431521</v>
      </c>
      <c r="E37" s="12"/>
    </row>
    <row r="38" spans="2:6">
      <c r="B38" t="s">
        <v>40</v>
      </c>
      <c r="C38" s="12">
        <v>1168.0480264718608</v>
      </c>
      <c r="D38" s="2">
        <f t="shared" si="0"/>
        <v>233.60960529437216</v>
      </c>
      <c r="E38" s="12"/>
    </row>
    <row r="39" spans="2:6">
      <c r="B39" t="s">
        <v>41</v>
      </c>
      <c r="C39" s="12">
        <v>984.62168469501239</v>
      </c>
      <c r="D39" s="2">
        <f t="shared" si="0"/>
        <v>196.92433693900247</v>
      </c>
      <c r="E39" s="12"/>
    </row>
    <row r="40" spans="2:6">
      <c r="B40" t="s">
        <v>42</v>
      </c>
      <c r="C40">
        <v>830</v>
      </c>
      <c r="D40" s="2">
        <f t="shared" si="0"/>
        <v>166</v>
      </c>
      <c r="F40"/>
    </row>
    <row r="41" spans="2:6">
      <c r="B41" t="s">
        <v>49</v>
      </c>
      <c r="C41">
        <v>830</v>
      </c>
      <c r="D41" s="2">
        <f t="shared" si="0"/>
        <v>166</v>
      </c>
      <c r="F41"/>
    </row>
    <row r="42" spans="2:6">
      <c r="B42" t="s">
        <v>50</v>
      </c>
      <c r="C42">
        <v>830</v>
      </c>
      <c r="D42" s="2">
        <f t="shared" si="0"/>
        <v>166</v>
      </c>
      <c r="F42"/>
    </row>
    <row r="43" spans="2:6">
      <c r="B43" t="s">
        <v>51</v>
      </c>
      <c r="C43">
        <v>830</v>
      </c>
      <c r="D43" s="2">
        <f t="shared" si="0"/>
        <v>166</v>
      </c>
      <c r="F43"/>
    </row>
    <row r="44" spans="2:6">
      <c r="B44" t="s">
        <v>52</v>
      </c>
      <c r="C44">
        <v>830</v>
      </c>
      <c r="D44" s="2">
        <f t="shared" si="0"/>
        <v>166</v>
      </c>
      <c r="F44"/>
    </row>
    <row r="45" spans="2:6">
      <c r="B45" t="s">
        <v>53</v>
      </c>
      <c r="C45">
        <v>830</v>
      </c>
      <c r="D45" s="2">
        <f t="shared" si="0"/>
        <v>166</v>
      </c>
      <c r="F45"/>
    </row>
    <row r="46" spans="2:6">
      <c r="B46" t="s">
        <v>54</v>
      </c>
      <c r="C46">
        <v>830</v>
      </c>
      <c r="D46" s="2">
        <f t="shared" si="0"/>
        <v>166</v>
      </c>
      <c r="F46"/>
    </row>
    <row r="47" spans="2:6">
      <c r="B47" t="s">
        <v>55</v>
      </c>
      <c r="C47">
        <v>830</v>
      </c>
      <c r="D47" s="2">
        <f t="shared" si="0"/>
        <v>166</v>
      </c>
      <c r="F47"/>
    </row>
    <row r="48" spans="2:6">
      <c r="B48" t="s">
        <v>56</v>
      </c>
      <c r="C48">
        <v>830</v>
      </c>
      <c r="D48" s="2">
        <f t="shared" si="0"/>
        <v>166</v>
      </c>
      <c r="F48"/>
    </row>
    <row r="49" spans="2:17">
      <c r="B49" t="s">
        <v>57</v>
      </c>
      <c r="C49">
        <v>830</v>
      </c>
      <c r="D49" s="2">
        <f t="shared" si="0"/>
        <v>166</v>
      </c>
      <c r="F49"/>
    </row>
    <row r="50" spans="2:17">
      <c r="B50" t="s">
        <v>58</v>
      </c>
      <c r="C50">
        <v>830</v>
      </c>
      <c r="D50" s="2">
        <f t="shared" si="0"/>
        <v>166</v>
      </c>
      <c r="F50"/>
    </row>
    <row r="53" spans="2:17">
      <c r="C53" t="s">
        <v>45</v>
      </c>
    </row>
    <row r="54" spans="2:17">
      <c r="B54" s="7" t="s">
        <v>3</v>
      </c>
      <c r="C54" s="7" t="s">
        <v>46</v>
      </c>
      <c r="D54" s="7" t="s">
        <v>43</v>
      </c>
      <c r="E54" s="7" t="s">
        <v>59</v>
      </c>
      <c r="F54" s="12" t="s">
        <v>71</v>
      </c>
      <c r="G54" s="14" t="s">
        <v>33</v>
      </c>
      <c r="H54" s="7" t="s">
        <v>1</v>
      </c>
      <c r="I54" s="7" t="s">
        <v>11</v>
      </c>
      <c r="J54" s="7" t="s">
        <v>72</v>
      </c>
      <c r="K54" s="7" t="s">
        <v>62</v>
      </c>
      <c r="L54" s="7" t="s">
        <v>47</v>
      </c>
      <c r="M54" s="7" t="s">
        <v>71</v>
      </c>
      <c r="N54" s="7" t="s">
        <v>2</v>
      </c>
      <c r="O54" s="7" t="s">
        <v>48</v>
      </c>
      <c r="P54" s="7" t="s">
        <v>11</v>
      </c>
      <c r="Q54" s="7" t="s">
        <v>72</v>
      </c>
    </row>
    <row r="55" spans="2:17">
      <c r="B55">
        <v>1750</v>
      </c>
      <c r="C55" s="12">
        <f>C56</f>
        <v>12.147748034829954</v>
      </c>
      <c r="E55" s="2">
        <f t="shared" ref="E55:E118" si="1">IF($B55&lt;$C$2,MAX($C55:$D55),0)</f>
        <v>12.147748034829954</v>
      </c>
      <c r="F55" s="2">
        <f>IF(AND($B55&gt;=$C$2,$B55&lt;$C$27),MAX($C55:$D55),0)</f>
        <v>0</v>
      </c>
      <c r="G55" s="2">
        <f>IF(AND($B55&gt;=$C$27,$B55&lt;$D$27),MAX($C55:$D55),0)</f>
        <v>0</v>
      </c>
      <c r="H55" s="2">
        <f t="shared" ref="H55:H118" si="2">IF(AND($B55&gt;=$D$27,$B55&lt;$E$27),MAX($C55:$D55),0)</f>
        <v>0</v>
      </c>
      <c r="I55" s="2">
        <f t="shared" ref="I55:J118" si="3">IF(AND($B55&gt;=$E$27,$B55&lt;$F$27),MAX($C55:$D55),0)</f>
        <v>0</v>
      </c>
      <c r="J55" s="2">
        <f>IF(AND($B55&gt;=$F$27,$B55&lt;$G$27),MAX($C55:$D55),0)</f>
        <v>0</v>
      </c>
      <c r="K55" s="2">
        <f>IF($B55&gt;=$G$27,MAX($C55:$D55),0)</f>
        <v>0</v>
      </c>
      <c r="L55" s="6">
        <f>IF(B55&lt;$C$2,0,J53+(MAX(C55:D55)*1000000))</f>
        <v>0</v>
      </c>
    </row>
    <row r="56" spans="2:17">
      <c r="B56">
        <v>1751</v>
      </c>
      <c r="C56" s="12">
        <f>UKEmissions!M5</f>
        <v>12.147748034829954</v>
      </c>
      <c r="E56" s="2">
        <f t="shared" si="1"/>
        <v>12.147748034829954</v>
      </c>
      <c r="F56" s="2">
        <f t="shared" ref="F56:F119" si="4">IF(AND($B56&gt;=$C$2,$B56&lt;$C$27),MAX($C56:$D56),0)</f>
        <v>0</v>
      </c>
      <c r="G56" s="2">
        <f t="shared" ref="G56:G119" si="5">IF(AND($B56&gt;=$C$27,$B56&lt;$D$27),MAX($C56:$D56),0)</f>
        <v>0</v>
      </c>
      <c r="H56" s="2">
        <f t="shared" si="2"/>
        <v>0</v>
      </c>
      <c r="I56" s="2">
        <f t="shared" si="3"/>
        <v>0</v>
      </c>
      <c r="J56" s="2">
        <f t="shared" ref="J56:J119" si="6">IF(AND($B56&gt;=$F$27,$B56&lt;$G$27),MAX($C56:$D56),0)</f>
        <v>0</v>
      </c>
      <c r="K56" s="2">
        <f t="shared" ref="K56:K119" si="7">IF($B56&gt;=$G$27,MAX($C56:$D56),0)</f>
        <v>0</v>
      </c>
      <c r="L56" s="6">
        <f>IF(B56&lt;$C$2,0,L54+(MAX(C56:D56)*1000000))</f>
        <v>0</v>
      </c>
    </row>
    <row r="57" spans="2:17">
      <c r="B57">
        <v>1752</v>
      </c>
      <c r="C57" s="12">
        <f>UKEmissions!M6</f>
        <v>12.152508124185299</v>
      </c>
      <c r="E57" s="2">
        <f t="shared" si="1"/>
        <v>12.152508124185299</v>
      </c>
      <c r="F57" s="2">
        <f t="shared" si="4"/>
        <v>0</v>
      </c>
      <c r="G57" s="2">
        <f t="shared" si="5"/>
        <v>0</v>
      </c>
      <c r="H57" s="2">
        <f t="shared" si="2"/>
        <v>0</v>
      </c>
      <c r="I57" s="2">
        <f t="shared" si="3"/>
        <v>0</v>
      </c>
      <c r="J57" s="2">
        <f t="shared" si="6"/>
        <v>0</v>
      </c>
      <c r="K57" s="2">
        <f t="shared" si="7"/>
        <v>0</v>
      </c>
      <c r="L57" s="6">
        <f>IF(B57&lt;$C$2,0,L56+(MAX(C57:D57)*1000000))</f>
        <v>0</v>
      </c>
      <c r="M57" t="str">
        <f>IF(AND($L57&gt;C$25,$L56&lt;C$25),$B57,"")</f>
        <v/>
      </c>
      <c r="N57" t="str">
        <f>IF(AND($L57&gt;D$25,$L56&lt;D$25),$B57,"")</f>
        <v/>
      </c>
      <c r="O57" t="str">
        <f>IF(AND($L57&gt;E$25,$L56&lt;E$25),$B57,"")</f>
        <v/>
      </c>
      <c r="P57" t="str">
        <f>IF(AND($L57&gt;F$25,$L56&lt;F$25),$B57,"")</f>
        <v/>
      </c>
      <c r="Q57" t="str">
        <f>IF(AND($L57&gt;G$25,$L56&lt;G$25),$B57,"")</f>
        <v/>
      </c>
    </row>
    <row r="58" spans="2:17">
      <c r="B58">
        <v>1753</v>
      </c>
      <c r="C58" s="12">
        <f>UKEmissions!M7</f>
        <v>12.152508124185299</v>
      </c>
      <c r="E58" s="2">
        <f t="shared" si="1"/>
        <v>12.152508124185299</v>
      </c>
      <c r="F58" s="2">
        <f t="shared" si="4"/>
        <v>0</v>
      </c>
      <c r="G58" s="2">
        <f t="shared" si="5"/>
        <v>0</v>
      </c>
      <c r="H58" s="2">
        <f t="shared" si="2"/>
        <v>0</v>
      </c>
      <c r="I58" s="2">
        <f t="shared" si="3"/>
        <v>0</v>
      </c>
      <c r="J58" s="2">
        <f t="shared" si="6"/>
        <v>0</v>
      </c>
      <c r="K58" s="2">
        <f t="shared" si="7"/>
        <v>0</v>
      </c>
      <c r="L58" s="6">
        <f>IF(B58&lt;$C$2,0,L57+(MAX(C58:D58)*1000000))</f>
        <v>0</v>
      </c>
      <c r="M58" t="str">
        <f>IF(AND($L58&gt;C$25,$L57&lt;C$25),$B58,"")</f>
        <v/>
      </c>
      <c r="N58" t="str">
        <f>IF(AND($L58&gt;D$25,$L57&lt;D$25),$B58,"")</f>
        <v/>
      </c>
      <c r="O58" t="str">
        <f>IF(AND($L58&gt;E$25,$L57&lt;E$25),$B58,"")</f>
        <v/>
      </c>
      <c r="P58" t="str">
        <f>IF(AND($L58&gt;F$25,$L57&lt;F$25),$B58,"")</f>
        <v/>
      </c>
      <c r="Q58" t="str">
        <f>IF(AND($L58&gt;G$25,$L57&lt;G$25),$B58,"")</f>
        <v/>
      </c>
    </row>
    <row r="59" spans="2:17">
      <c r="B59">
        <v>1754</v>
      </c>
      <c r="C59" s="12">
        <f>UKEmissions!M8</f>
        <v>12.157268213540638</v>
      </c>
      <c r="E59" s="2">
        <f t="shared" si="1"/>
        <v>12.157268213540638</v>
      </c>
      <c r="F59" s="2">
        <f t="shared" si="4"/>
        <v>0</v>
      </c>
      <c r="G59" s="2">
        <f t="shared" si="5"/>
        <v>0</v>
      </c>
      <c r="H59" s="2">
        <f t="shared" si="2"/>
        <v>0</v>
      </c>
      <c r="I59" s="2">
        <f t="shared" si="3"/>
        <v>0</v>
      </c>
      <c r="J59" s="2">
        <f t="shared" si="6"/>
        <v>0</v>
      </c>
      <c r="K59" s="2">
        <f t="shared" si="7"/>
        <v>0</v>
      </c>
      <c r="L59" s="6">
        <f>IF(B59&lt;$C$2,0,L58+(MAX(C59:D59)*1000000))</f>
        <v>0</v>
      </c>
      <c r="M59" t="str">
        <f>IF(AND($L59&gt;C$25,$L58&lt;C$25),$B59,"")</f>
        <v/>
      </c>
      <c r="N59" t="str">
        <f>IF(AND($L59&gt;D$25,$L58&lt;D$25),$B59,"")</f>
        <v/>
      </c>
      <c r="O59" t="str">
        <f>IF(AND($L59&gt;E$25,$L58&lt;E$25),$B59,"")</f>
        <v/>
      </c>
      <c r="P59" t="str">
        <f>IF(AND($L59&gt;F$25,$L58&lt;F$25),$B59,"")</f>
        <v/>
      </c>
      <c r="Q59" t="str">
        <f>IF(AND($L59&gt;G$25,$L58&lt;G$25),$B59,"")</f>
        <v/>
      </c>
    </row>
    <row r="60" spans="2:17">
      <c r="B60">
        <v>1755</v>
      </c>
      <c r="C60" s="12">
        <f>UKEmissions!M9</f>
        <v>12.162028302895978</v>
      </c>
      <c r="E60" s="2">
        <f t="shared" si="1"/>
        <v>12.162028302895978</v>
      </c>
      <c r="F60" s="2">
        <f t="shared" si="4"/>
        <v>0</v>
      </c>
      <c r="G60" s="2">
        <f t="shared" si="5"/>
        <v>0</v>
      </c>
      <c r="H60" s="2">
        <f t="shared" si="2"/>
        <v>0</v>
      </c>
      <c r="I60" s="2">
        <f t="shared" si="3"/>
        <v>0</v>
      </c>
      <c r="J60" s="2">
        <f t="shared" si="6"/>
        <v>0</v>
      </c>
      <c r="K60" s="2">
        <f t="shared" si="7"/>
        <v>0</v>
      </c>
      <c r="L60" s="6">
        <f>IF(B60&lt;$C$2,0,L59+(MAX(C60:D60)*1000000))</f>
        <v>0</v>
      </c>
      <c r="M60" t="str">
        <f>IF(AND($L60&gt;C$25,$L59&lt;C$25),$B60,"")</f>
        <v/>
      </c>
      <c r="N60" t="str">
        <f>IF(AND($L60&gt;D$25,$L59&lt;D$25),$B60,"")</f>
        <v/>
      </c>
      <c r="O60" t="str">
        <f>IF(AND($L60&gt;E$25,$L59&lt;E$25),$B60,"")</f>
        <v/>
      </c>
      <c r="P60" t="str">
        <f>IF(AND($L60&gt;F$25,$L59&lt;F$25),$B60,"")</f>
        <v/>
      </c>
      <c r="Q60" t="str">
        <f>IF(AND($L60&gt;G$25,$L59&lt;G$25),$B60,"")</f>
        <v/>
      </c>
    </row>
    <row r="61" spans="2:17">
      <c r="B61">
        <v>1756</v>
      </c>
      <c r="C61" s="12">
        <f>UKEmissions!M10</f>
        <v>12.999804029435975</v>
      </c>
      <c r="E61" s="2">
        <f t="shared" si="1"/>
        <v>12.999804029435975</v>
      </c>
      <c r="F61" s="2">
        <f t="shared" si="4"/>
        <v>0</v>
      </c>
      <c r="G61" s="2">
        <f t="shared" si="5"/>
        <v>0</v>
      </c>
      <c r="H61" s="2">
        <f t="shared" si="2"/>
        <v>0</v>
      </c>
      <c r="I61" s="2">
        <f t="shared" si="3"/>
        <v>0</v>
      </c>
      <c r="J61" s="2">
        <f t="shared" si="6"/>
        <v>0</v>
      </c>
      <c r="K61" s="2">
        <f t="shared" si="7"/>
        <v>0</v>
      </c>
      <c r="L61" s="6">
        <f>IF(B61&lt;$C$2,0,L60+(MAX(C61:D61)*1000000))</f>
        <v>0</v>
      </c>
      <c r="M61" t="str">
        <f>IF(AND($L61&gt;C$25,$L60&lt;C$25),$B61,"")</f>
        <v/>
      </c>
      <c r="N61" t="str">
        <f>IF(AND($L61&gt;D$25,$L60&lt;D$25),$B61,"")</f>
        <v/>
      </c>
      <c r="O61" t="str">
        <f>IF(AND($L61&gt;E$25,$L60&lt;E$25),$B61,"")</f>
        <v/>
      </c>
      <c r="P61" t="str">
        <f>IF(AND($L61&gt;F$25,$L60&lt;F$25),$B61,"")</f>
        <v/>
      </c>
      <c r="Q61" t="str">
        <f>IF(AND($L61&gt;G$25,$L60&lt;G$25),$B61,"")</f>
        <v/>
      </c>
    </row>
    <row r="62" spans="2:17">
      <c r="B62">
        <v>1757</v>
      </c>
      <c r="C62" s="12">
        <f>UKEmissions!M11</f>
        <v>13.004564118791315</v>
      </c>
      <c r="E62" s="2">
        <f t="shared" si="1"/>
        <v>13.004564118791315</v>
      </c>
      <c r="F62" s="2">
        <f t="shared" si="4"/>
        <v>0</v>
      </c>
      <c r="G62" s="2">
        <f t="shared" si="5"/>
        <v>0</v>
      </c>
      <c r="H62" s="2">
        <f t="shared" si="2"/>
        <v>0</v>
      </c>
      <c r="I62" s="2">
        <f t="shared" si="3"/>
        <v>0</v>
      </c>
      <c r="J62" s="2">
        <f t="shared" si="6"/>
        <v>0</v>
      </c>
      <c r="K62" s="2">
        <f t="shared" si="7"/>
        <v>0</v>
      </c>
      <c r="L62" s="6">
        <f>IF(B62&lt;$C$2,0,L61+(MAX(C62:D62)*1000000))</f>
        <v>0</v>
      </c>
      <c r="M62" t="str">
        <f>IF(AND($L62&gt;C$25,$L61&lt;C$25),$B62,"")</f>
        <v/>
      </c>
      <c r="N62" t="str">
        <f>IF(AND($L62&gt;D$25,$L61&lt;D$25),$B62,"")</f>
        <v/>
      </c>
      <c r="O62" t="str">
        <f>IF(AND($L62&gt;E$25,$L61&lt;E$25),$B62,"")</f>
        <v/>
      </c>
      <c r="P62" t="str">
        <f>IF(AND($L62&gt;F$25,$L61&lt;F$25),$B62,"")</f>
        <v/>
      </c>
      <c r="Q62" t="str">
        <f>IF(AND($L62&gt;G$25,$L61&lt;G$25),$B62,"")</f>
        <v/>
      </c>
    </row>
    <row r="63" spans="2:17">
      <c r="B63">
        <v>1758</v>
      </c>
      <c r="C63" s="12">
        <f>UKEmissions!M12</f>
        <v>13.00932420814666</v>
      </c>
      <c r="E63" s="2">
        <f t="shared" si="1"/>
        <v>13.00932420814666</v>
      </c>
      <c r="F63" s="2">
        <f t="shared" si="4"/>
        <v>0</v>
      </c>
      <c r="G63" s="2">
        <f t="shared" si="5"/>
        <v>0</v>
      </c>
      <c r="H63" s="2">
        <f t="shared" si="2"/>
        <v>0</v>
      </c>
      <c r="I63" s="2">
        <f t="shared" si="3"/>
        <v>0</v>
      </c>
      <c r="J63" s="2">
        <f t="shared" si="6"/>
        <v>0</v>
      </c>
      <c r="K63" s="2">
        <f t="shared" si="7"/>
        <v>0</v>
      </c>
      <c r="L63" s="6">
        <f>IF(B63&lt;$C$2,0,L62+(MAX(C63:D63)*1000000))</f>
        <v>0</v>
      </c>
      <c r="M63" t="str">
        <f>IF(AND($L63&gt;C$25,$L62&lt;C$25),$B63,"")</f>
        <v/>
      </c>
      <c r="N63" t="str">
        <f>IF(AND($L63&gt;D$25,$L62&lt;D$25),$B63,"")</f>
        <v/>
      </c>
      <c r="O63" t="str">
        <f>IF(AND($L63&gt;E$25,$L62&lt;E$25),$B63,"")</f>
        <v/>
      </c>
      <c r="P63" t="str">
        <f>IF(AND($L63&gt;F$25,$L62&lt;F$25),$B63,"")</f>
        <v/>
      </c>
      <c r="Q63" t="str">
        <f>IF(AND($L63&gt;G$25,$L62&lt;G$25),$B63,"")</f>
        <v/>
      </c>
    </row>
    <row r="64" spans="2:17">
      <c r="B64">
        <v>1759</v>
      </c>
      <c r="C64" s="12">
        <f>UKEmissions!M13</f>
        <v>13.014084297501999</v>
      </c>
      <c r="E64" s="2">
        <f t="shared" si="1"/>
        <v>13.014084297501999</v>
      </c>
      <c r="F64" s="2">
        <f t="shared" si="4"/>
        <v>0</v>
      </c>
      <c r="G64" s="2">
        <f t="shared" si="5"/>
        <v>0</v>
      </c>
      <c r="H64" s="2">
        <f t="shared" si="2"/>
        <v>0</v>
      </c>
      <c r="I64" s="2">
        <f t="shared" si="3"/>
        <v>0</v>
      </c>
      <c r="J64" s="2">
        <f t="shared" si="6"/>
        <v>0</v>
      </c>
      <c r="K64" s="2">
        <f t="shared" si="7"/>
        <v>0</v>
      </c>
      <c r="L64" s="6">
        <f>IF(B64&lt;$C$2,0,L63+(MAX(C64:D64)*1000000))</f>
        <v>0</v>
      </c>
      <c r="M64" t="str">
        <f>IF(AND($L64&gt;C$25,$L63&lt;C$25),$B64,"")</f>
        <v/>
      </c>
      <c r="N64" t="str">
        <f>IF(AND($L64&gt;D$25,$L63&lt;D$25),$B64,"")</f>
        <v/>
      </c>
      <c r="O64" t="str">
        <f>IF(AND($L64&gt;E$25,$L63&lt;E$25),$B64,"")</f>
        <v/>
      </c>
      <c r="P64" t="str">
        <f>IF(AND($L64&gt;F$25,$L63&lt;F$25),$B64,"")</f>
        <v/>
      </c>
      <c r="Q64" t="str">
        <f>IF(AND($L64&gt;G$25,$L63&lt;G$25),$B64,"")</f>
        <v/>
      </c>
    </row>
    <row r="65" spans="2:17">
      <c r="B65">
        <v>1760</v>
      </c>
      <c r="C65" s="12">
        <f>UKEmissions!M14</f>
        <v>13.014084297501999</v>
      </c>
      <c r="E65" s="2">
        <f t="shared" si="1"/>
        <v>13.014084297501999</v>
      </c>
      <c r="F65" s="2">
        <f t="shared" si="4"/>
        <v>0</v>
      </c>
      <c r="G65" s="2">
        <f t="shared" si="5"/>
        <v>0</v>
      </c>
      <c r="H65" s="2">
        <f t="shared" si="2"/>
        <v>0</v>
      </c>
      <c r="I65" s="2">
        <f t="shared" si="3"/>
        <v>0</v>
      </c>
      <c r="J65" s="2">
        <f t="shared" si="6"/>
        <v>0</v>
      </c>
      <c r="K65" s="2">
        <f t="shared" si="7"/>
        <v>0</v>
      </c>
      <c r="L65" s="6">
        <f>IF(B65&lt;$C$2,0,L64+(MAX(C65:D65)*1000000))</f>
        <v>0</v>
      </c>
      <c r="M65" t="str">
        <f>IF(AND($L65&gt;C$25,$L64&lt;C$25),$B65,"")</f>
        <v/>
      </c>
      <c r="N65" t="str">
        <f>IF(AND($L65&gt;D$25,$L64&lt;D$25),$B65,"")</f>
        <v/>
      </c>
      <c r="O65" t="str">
        <f>IF(AND($L65&gt;E$25,$L64&lt;E$25),$B65,"")</f>
        <v/>
      </c>
      <c r="P65" t="str">
        <f>IF(AND($L65&gt;F$25,$L64&lt;F$25),$B65,"")</f>
        <v/>
      </c>
      <c r="Q65" t="str">
        <f>IF(AND($L65&gt;G$25,$L64&lt;G$25),$B65,"")</f>
        <v/>
      </c>
    </row>
    <row r="66" spans="2:17">
      <c r="B66">
        <v>1761</v>
      </c>
      <c r="C66" s="12">
        <f>UKEmissions!M15</f>
        <v>14.256467619245971</v>
      </c>
      <c r="E66" s="2">
        <f t="shared" si="1"/>
        <v>14.256467619245971</v>
      </c>
      <c r="F66" s="2">
        <f t="shared" si="4"/>
        <v>0</v>
      </c>
      <c r="G66" s="2">
        <f t="shared" si="5"/>
        <v>0</v>
      </c>
      <c r="H66" s="2">
        <f t="shared" si="2"/>
        <v>0</v>
      </c>
      <c r="I66" s="2">
        <f t="shared" si="3"/>
        <v>0</v>
      </c>
      <c r="J66" s="2">
        <f t="shared" si="6"/>
        <v>0</v>
      </c>
      <c r="K66" s="2">
        <f t="shared" si="7"/>
        <v>0</v>
      </c>
      <c r="L66" s="6">
        <f>IF(B66&lt;$C$2,0,L65+(MAX(C66:D66)*1000000))</f>
        <v>0</v>
      </c>
      <c r="M66" t="str">
        <f>IF(AND($L66&gt;C$25,$L65&lt;C$25),$B66,"")</f>
        <v/>
      </c>
      <c r="N66" t="str">
        <f>IF(AND($L66&gt;D$25,$L65&lt;D$25),$B66,"")</f>
        <v/>
      </c>
      <c r="O66" t="str">
        <f>IF(AND($L66&gt;E$25,$L65&lt;E$25),$B66,"")</f>
        <v/>
      </c>
      <c r="P66" t="str">
        <f>IF(AND($L66&gt;F$25,$L65&lt;F$25),$B66,"")</f>
        <v/>
      </c>
      <c r="Q66" t="str">
        <f>IF(AND($L66&gt;G$25,$L65&lt;G$25),$B66,"")</f>
        <v/>
      </c>
    </row>
    <row r="67" spans="2:17">
      <c r="B67">
        <v>1762</v>
      </c>
      <c r="C67" s="12">
        <f>UKEmissions!M16</f>
        <v>14.261227708601311</v>
      </c>
      <c r="E67" s="2">
        <f t="shared" si="1"/>
        <v>14.261227708601311</v>
      </c>
      <c r="F67" s="2">
        <f t="shared" si="4"/>
        <v>0</v>
      </c>
      <c r="G67" s="2">
        <f t="shared" si="5"/>
        <v>0</v>
      </c>
      <c r="H67" s="2">
        <f t="shared" si="2"/>
        <v>0</v>
      </c>
      <c r="I67" s="2">
        <f t="shared" si="3"/>
        <v>0</v>
      </c>
      <c r="J67" s="2">
        <f t="shared" si="6"/>
        <v>0</v>
      </c>
      <c r="K67" s="2">
        <f t="shared" si="7"/>
        <v>0</v>
      </c>
      <c r="L67" s="6">
        <f>IF(B67&lt;$C$2,0,L66+(MAX(C67:D67)*1000000))</f>
        <v>0</v>
      </c>
      <c r="M67" t="str">
        <f>IF(AND($L67&gt;C$25,$L66&lt;C$25),$B67,"")</f>
        <v/>
      </c>
      <c r="N67" t="str">
        <f>IF(AND($L67&gt;D$25,$L66&lt;D$25),$B67,"")</f>
        <v/>
      </c>
      <c r="O67" t="str">
        <f>IF(AND($L67&gt;E$25,$L66&lt;E$25),$B67,"")</f>
        <v/>
      </c>
      <c r="P67" t="str">
        <f>IF(AND($L67&gt;F$25,$L66&lt;F$25),$B67,"")</f>
        <v/>
      </c>
      <c r="Q67" t="str">
        <f>IF(AND($L67&gt;G$25,$L66&lt;G$25),$B67,"")</f>
        <v/>
      </c>
    </row>
    <row r="68" spans="2:17">
      <c r="B68">
        <v>1763</v>
      </c>
      <c r="C68" s="12">
        <f>UKEmissions!M17</f>
        <v>14.265987797956655</v>
      </c>
      <c r="E68" s="2">
        <f t="shared" si="1"/>
        <v>14.265987797956655</v>
      </c>
      <c r="F68" s="2">
        <f t="shared" si="4"/>
        <v>0</v>
      </c>
      <c r="G68" s="2">
        <f t="shared" si="5"/>
        <v>0</v>
      </c>
      <c r="H68" s="2">
        <f t="shared" si="2"/>
        <v>0</v>
      </c>
      <c r="I68" s="2">
        <f t="shared" si="3"/>
        <v>0</v>
      </c>
      <c r="J68" s="2">
        <f t="shared" si="6"/>
        <v>0</v>
      </c>
      <c r="K68" s="2">
        <f t="shared" si="7"/>
        <v>0</v>
      </c>
      <c r="L68" s="6">
        <f>IF(B68&lt;$C$2,0,L67+(MAX(C68:D68)*1000000))</f>
        <v>0</v>
      </c>
      <c r="M68" t="str">
        <f>IF(AND($L68&gt;C$25,$L67&lt;C$25),$B68,"")</f>
        <v/>
      </c>
      <c r="N68" t="str">
        <f>IF(AND($L68&gt;D$25,$L67&lt;D$25),$B68,"")</f>
        <v/>
      </c>
      <c r="O68" t="str">
        <f>IF(AND($L68&gt;E$25,$L67&lt;E$25),$B68,"")</f>
        <v/>
      </c>
      <c r="P68" t="str">
        <f>IF(AND($L68&gt;F$25,$L67&lt;F$25),$B68,"")</f>
        <v/>
      </c>
      <c r="Q68" t="str">
        <f>IF(AND($L68&gt;G$25,$L67&lt;G$25),$B68,"")</f>
        <v/>
      </c>
    </row>
    <row r="69" spans="2:17">
      <c r="B69">
        <v>1764</v>
      </c>
      <c r="C69" s="12">
        <f>UKEmissions!M18</f>
        <v>14.270747887311995</v>
      </c>
      <c r="E69" s="2">
        <f t="shared" si="1"/>
        <v>14.270747887311995</v>
      </c>
      <c r="F69" s="2">
        <f t="shared" si="4"/>
        <v>0</v>
      </c>
      <c r="G69" s="2">
        <f t="shared" si="5"/>
        <v>0</v>
      </c>
      <c r="H69" s="2">
        <f t="shared" si="2"/>
        <v>0</v>
      </c>
      <c r="I69" s="2">
        <f t="shared" si="3"/>
        <v>0</v>
      </c>
      <c r="J69" s="2">
        <f t="shared" si="6"/>
        <v>0</v>
      </c>
      <c r="K69" s="2">
        <f t="shared" si="7"/>
        <v>0</v>
      </c>
      <c r="L69" s="6">
        <f>IF(B69&lt;$C$2,0,L68+(MAX(C69:D69)*1000000))</f>
        <v>0</v>
      </c>
      <c r="M69" t="str">
        <f>IF(AND($L69&gt;C$25,$L68&lt;C$25),$B69,"")</f>
        <v/>
      </c>
      <c r="N69" t="str">
        <f>IF(AND($L69&gt;D$25,$L68&lt;D$25),$B69,"")</f>
        <v/>
      </c>
      <c r="O69" t="str">
        <f>IF(AND($L69&gt;E$25,$L68&lt;E$25),$B69,"")</f>
        <v/>
      </c>
      <c r="P69" t="str">
        <f>IF(AND($L69&gt;F$25,$L68&lt;F$25),$B69,"")</f>
        <v/>
      </c>
      <c r="Q69" t="str">
        <f>IF(AND($L69&gt;G$25,$L68&lt;G$25),$B69,"")</f>
        <v/>
      </c>
    </row>
    <row r="70" spans="2:17">
      <c r="B70">
        <v>1765</v>
      </c>
      <c r="C70" s="12">
        <f>UKEmissions!M19</f>
        <v>14.275507976667335</v>
      </c>
      <c r="E70" s="2">
        <f t="shared" si="1"/>
        <v>14.275507976667335</v>
      </c>
      <c r="F70" s="2">
        <f t="shared" si="4"/>
        <v>0</v>
      </c>
      <c r="G70" s="2">
        <f t="shared" si="5"/>
        <v>0</v>
      </c>
      <c r="H70" s="2">
        <f t="shared" si="2"/>
        <v>0</v>
      </c>
      <c r="I70" s="2">
        <f t="shared" si="3"/>
        <v>0</v>
      </c>
      <c r="J70" s="2">
        <f t="shared" si="6"/>
        <v>0</v>
      </c>
      <c r="K70" s="2">
        <f t="shared" si="7"/>
        <v>0</v>
      </c>
      <c r="L70" s="6">
        <f>IF(B70&lt;$C$2,0,L69+(MAX(C70:D70)*1000000))</f>
        <v>0</v>
      </c>
      <c r="M70" t="str">
        <f>IF(AND($L70&gt;C$25,$L69&lt;C$25),$B70,"")</f>
        <v/>
      </c>
      <c r="N70" t="str">
        <f>IF(AND($L70&gt;D$25,$L69&lt;D$25),$B70,"")</f>
        <v/>
      </c>
      <c r="O70" t="str">
        <f>IF(AND($L70&gt;E$25,$L69&lt;E$25),$B70,"")</f>
        <v/>
      </c>
      <c r="P70" t="str">
        <f>IF(AND($L70&gt;F$25,$L69&lt;F$25),$B70,"")</f>
        <v/>
      </c>
      <c r="Q70" t="str">
        <f>IF(AND($L70&gt;G$25,$L69&lt;G$25),$B70,"")</f>
        <v/>
      </c>
    </row>
    <row r="71" spans="2:17">
      <c r="B71">
        <v>1766</v>
      </c>
      <c r="C71" s="12">
        <f>UKEmissions!M20</f>
        <v>15.927258982970624</v>
      </c>
      <c r="E71" s="2">
        <f t="shared" si="1"/>
        <v>15.927258982970624</v>
      </c>
      <c r="F71" s="2">
        <f t="shared" si="4"/>
        <v>0</v>
      </c>
      <c r="G71" s="2">
        <f t="shared" si="5"/>
        <v>0</v>
      </c>
      <c r="H71" s="2">
        <f t="shared" si="2"/>
        <v>0</v>
      </c>
      <c r="I71" s="2">
        <f t="shared" si="3"/>
        <v>0</v>
      </c>
      <c r="J71" s="2">
        <f t="shared" si="6"/>
        <v>0</v>
      </c>
      <c r="K71" s="2">
        <f t="shared" si="7"/>
        <v>0</v>
      </c>
      <c r="L71" s="6">
        <f>IF(B71&lt;$C$2,0,L70+(MAX(C71:D71)*1000000))</f>
        <v>0</v>
      </c>
      <c r="M71" t="str">
        <f>IF(AND($L71&gt;C$25,$L70&lt;C$25),$B71,"")</f>
        <v/>
      </c>
      <c r="N71" t="str">
        <f>IF(AND($L71&gt;D$25,$L70&lt;D$25),$B71,"")</f>
        <v/>
      </c>
      <c r="O71" t="str">
        <f>IF(AND($L71&gt;E$25,$L70&lt;E$25),$B71,"")</f>
        <v/>
      </c>
      <c r="P71" t="str">
        <f>IF(AND($L71&gt;F$25,$L70&lt;F$25),$B71,"")</f>
        <v/>
      </c>
      <c r="Q71" t="str">
        <f>IF(AND($L71&gt;G$25,$L70&lt;G$25),$B71,"")</f>
        <v/>
      </c>
    </row>
    <row r="72" spans="2:17">
      <c r="B72">
        <v>1767</v>
      </c>
      <c r="C72" s="12">
        <f>UKEmissions!M21</f>
        <v>15.932019072325964</v>
      </c>
      <c r="E72" s="2">
        <f t="shared" si="1"/>
        <v>15.932019072325964</v>
      </c>
      <c r="F72" s="2">
        <f t="shared" si="4"/>
        <v>0</v>
      </c>
      <c r="G72" s="2">
        <f t="shared" si="5"/>
        <v>0</v>
      </c>
      <c r="H72" s="2">
        <f t="shared" si="2"/>
        <v>0</v>
      </c>
      <c r="I72" s="2">
        <f t="shared" si="3"/>
        <v>0</v>
      </c>
      <c r="J72" s="2">
        <f t="shared" si="6"/>
        <v>0</v>
      </c>
      <c r="K72" s="2">
        <f t="shared" si="7"/>
        <v>0</v>
      </c>
      <c r="L72" s="6">
        <f>IF(B72&lt;$C$2,0,L71+(MAX(C72:D72)*1000000))</f>
        <v>0</v>
      </c>
      <c r="M72" t="str">
        <f>IF(AND($L72&gt;C$25,$L71&lt;C$25),$B72,"")</f>
        <v/>
      </c>
      <c r="N72" t="str">
        <f>IF(AND($L72&gt;D$25,$L71&lt;D$25),$B72,"")</f>
        <v/>
      </c>
      <c r="O72" t="str">
        <f>IF(AND($L72&gt;E$25,$L71&lt;E$25),$B72,"")</f>
        <v/>
      </c>
      <c r="P72" t="str">
        <f>IF(AND($L72&gt;F$25,$L71&lt;F$25),$B72,"")</f>
        <v/>
      </c>
      <c r="Q72" t="str">
        <f>IF(AND($L72&gt;G$25,$L71&lt;G$25),$B72,"")</f>
        <v/>
      </c>
    </row>
    <row r="73" spans="2:17">
      <c r="B73">
        <v>1768</v>
      </c>
      <c r="C73" s="12">
        <f>UKEmissions!M22</f>
        <v>15.936779161681306</v>
      </c>
      <c r="E73" s="2">
        <f t="shared" si="1"/>
        <v>15.936779161681306</v>
      </c>
      <c r="F73" s="2">
        <f t="shared" si="4"/>
        <v>0</v>
      </c>
      <c r="G73" s="2">
        <f t="shared" si="5"/>
        <v>0</v>
      </c>
      <c r="H73" s="2">
        <f t="shared" si="2"/>
        <v>0</v>
      </c>
      <c r="I73" s="2">
        <f t="shared" si="3"/>
        <v>0</v>
      </c>
      <c r="J73" s="2">
        <f t="shared" si="6"/>
        <v>0</v>
      </c>
      <c r="K73" s="2">
        <f t="shared" si="7"/>
        <v>0</v>
      </c>
      <c r="L73" s="6">
        <f>IF(B73&lt;$C$2,0,L72+(MAX(C73:D73)*1000000))</f>
        <v>0</v>
      </c>
      <c r="M73" t="str">
        <f>IF(AND($L73&gt;C$25,$L72&lt;C$25),$B73,"")</f>
        <v/>
      </c>
      <c r="N73" t="str">
        <f>IF(AND($L73&gt;D$25,$L72&lt;D$25),$B73,"")</f>
        <v/>
      </c>
      <c r="O73" t="str">
        <f>IF(AND($L73&gt;E$25,$L72&lt;E$25),$B73,"")</f>
        <v/>
      </c>
      <c r="P73" t="str">
        <f>IF(AND($L73&gt;F$25,$L72&lt;F$25),$B73,"")</f>
        <v/>
      </c>
      <c r="Q73" t="str">
        <f>IF(AND($L73&gt;G$25,$L72&lt;G$25),$B73,"")</f>
        <v/>
      </c>
    </row>
    <row r="74" spans="2:17">
      <c r="B74">
        <v>1769</v>
      </c>
      <c r="C74" s="12">
        <f>UKEmissions!M23</f>
        <v>15.941539251036646</v>
      </c>
      <c r="E74" s="2">
        <f t="shared" si="1"/>
        <v>15.941539251036646</v>
      </c>
      <c r="F74" s="2">
        <f t="shared" si="4"/>
        <v>0</v>
      </c>
      <c r="G74" s="2">
        <f t="shared" si="5"/>
        <v>0</v>
      </c>
      <c r="H74" s="2">
        <f t="shared" si="2"/>
        <v>0</v>
      </c>
      <c r="I74" s="2">
        <f t="shared" si="3"/>
        <v>0</v>
      </c>
      <c r="J74" s="2">
        <f t="shared" si="6"/>
        <v>0</v>
      </c>
      <c r="K74" s="2">
        <f t="shared" si="7"/>
        <v>0</v>
      </c>
      <c r="L74" s="6">
        <f>IF(B74&lt;$C$2,0,L73+(MAX(C74:D74)*1000000))</f>
        <v>0</v>
      </c>
      <c r="M74" t="str">
        <f>IF(AND($L74&gt;C$25,$L73&lt;C$25),$B74,"")</f>
        <v/>
      </c>
      <c r="N74" t="str">
        <f>IF(AND($L74&gt;D$25,$L73&lt;D$25),$B74,"")</f>
        <v/>
      </c>
      <c r="O74" t="str">
        <f>IF(AND($L74&gt;E$25,$L73&lt;E$25),$B74,"")</f>
        <v/>
      </c>
      <c r="P74" t="str">
        <f>IF(AND($L74&gt;F$25,$L73&lt;F$25),$B74,"")</f>
        <v/>
      </c>
      <c r="Q74" t="str">
        <f>IF(AND($L74&gt;G$25,$L73&lt;G$25),$B74,"")</f>
        <v/>
      </c>
    </row>
    <row r="75" spans="2:17">
      <c r="B75">
        <v>1770</v>
      </c>
      <c r="C75" s="12">
        <f>UKEmissions!M24</f>
        <v>15.946299340391986</v>
      </c>
      <c r="E75" s="2">
        <f t="shared" si="1"/>
        <v>15.946299340391986</v>
      </c>
      <c r="F75" s="2">
        <f t="shared" si="4"/>
        <v>0</v>
      </c>
      <c r="G75" s="2">
        <f t="shared" si="5"/>
        <v>0</v>
      </c>
      <c r="H75" s="2">
        <f t="shared" si="2"/>
        <v>0</v>
      </c>
      <c r="I75" s="2">
        <f t="shared" si="3"/>
        <v>0</v>
      </c>
      <c r="J75" s="2">
        <f t="shared" si="6"/>
        <v>0</v>
      </c>
      <c r="K75" s="2">
        <f t="shared" si="7"/>
        <v>0</v>
      </c>
      <c r="L75" s="6">
        <f>IF(B75&lt;$C$2,0,L74+(MAX(C75:D75)*1000000))</f>
        <v>0</v>
      </c>
      <c r="M75" t="str">
        <f>IF(AND($L75&gt;C$25,$L74&lt;C$25),$B75,"")</f>
        <v/>
      </c>
      <c r="N75" t="str">
        <f>IF(AND($L75&gt;D$25,$L74&lt;D$25),$B75,"")</f>
        <v/>
      </c>
      <c r="O75" t="str">
        <f>IF(AND($L75&gt;E$25,$L74&lt;E$25),$B75,"")</f>
        <v/>
      </c>
      <c r="P75" t="str">
        <f>IF(AND($L75&gt;F$25,$L74&lt;F$25),$B75,"")</f>
        <v/>
      </c>
      <c r="Q75" t="str">
        <f>IF(AND($L75&gt;G$25,$L74&lt;G$25),$B75,"")</f>
        <v/>
      </c>
    </row>
    <row r="76" spans="2:17">
      <c r="B76">
        <v>1771</v>
      </c>
      <c r="C76" s="12">
        <f>UKEmissions!M25</f>
        <v>17.683731955091414</v>
      </c>
      <c r="E76" s="2">
        <f t="shared" si="1"/>
        <v>17.683731955091414</v>
      </c>
      <c r="F76" s="2">
        <f t="shared" si="4"/>
        <v>0</v>
      </c>
      <c r="G76" s="2">
        <f t="shared" si="5"/>
        <v>0</v>
      </c>
      <c r="H76" s="2">
        <f t="shared" si="2"/>
        <v>0</v>
      </c>
      <c r="I76" s="2">
        <f t="shared" si="3"/>
        <v>0</v>
      </c>
      <c r="J76" s="2">
        <f t="shared" si="6"/>
        <v>0</v>
      </c>
      <c r="K76" s="2">
        <f t="shared" si="7"/>
        <v>0</v>
      </c>
      <c r="L76" s="6">
        <f>IF(B76&lt;$C$2,0,L75+(MAX(C76:D76)*1000000))</f>
        <v>0</v>
      </c>
      <c r="M76" t="str">
        <f>IF(AND($L76&gt;C$25,$L75&lt;C$25),$B76,"")</f>
        <v/>
      </c>
      <c r="N76" t="str">
        <f>IF(AND($L76&gt;D$25,$L75&lt;D$25),$B76,"")</f>
        <v/>
      </c>
      <c r="O76" t="str">
        <f>IF(AND($L76&gt;E$25,$L75&lt;E$25),$B76,"")</f>
        <v/>
      </c>
      <c r="P76" t="str">
        <f>IF(AND($L76&gt;F$25,$L75&lt;F$25),$B76,"")</f>
        <v/>
      </c>
      <c r="Q76" t="str">
        <f>IF(AND($L76&gt;G$25,$L75&lt;G$25),$B76,"")</f>
        <v/>
      </c>
    </row>
    <row r="77" spans="2:17">
      <c r="B77">
        <v>1772</v>
      </c>
      <c r="C77" s="12">
        <f>UKEmissions!M26</f>
        <v>17.688492044446754</v>
      </c>
      <c r="E77" s="2">
        <f t="shared" si="1"/>
        <v>17.688492044446754</v>
      </c>
      <c r="F77" s="2">
        <f t="shared" si="4"/>
        <v>0</v>
      </c>
      <c r="G77" s="2">
        <f t="shared" si="5"/>
        <v>0</v>
      </c>
      <c r="H77" s="2">
        <f t="shared" si="2"/>
        <v>0</v>
      </c>
      <c r="I77" s="2">
        <f t="shared" si="3"/>
        <v>0</v>
      </c>
      <c r="J77" s="2">
        <f t="shared" si="6"/>
        <v>0</v>
      </c>
      <c r="K77" s="2">
        <f t="shared" si="7"/>
        <v>0</v>
      </c>
      <c r="L77" s="6">
        <f>IF(B77&lt;$C$2,0,L76+(MAX(C77:D77)*1000000))</f>
        <v>0</v>
      </c>
      <c r="M77" t="str">
        <f>IF(AND($L77&gt;C$25,$L76&lt;C$25),$B77,"")</f>
        <v/>
      </c>
      <c r="N77" t="str">
        <f>IF(AND($L77&gt;D$25,$L76&lt;D$25),$B77,"")</f>
        <v/>
      </c>
      <c r="O77" t="str">
        <f>IF(AND($L77&gt;E$25,$L76&lt;E$25),$B77,"")</f>
        <v/>
      </c>
      <c r="P77" t="str">
        <f>IF(AND($L77&gt;F$25,$L76&lt;F$25),$B77,"")</f>
        <v/>
      </c>
      <c r="Q77" t="str">
        <f>IF(AND($L77&gt;G$25,$L76&lt;G$25),$B77,"")</f>
        <v/>
      </c>
    </row>
    <row r="78" spans="2:17">
      <c r="B78">
        <v>1773</v>
      </c>
      <c r="C78" s="12">
        <f>UKEmissions!M27</f>
        <v>17.693252133802094</v>
      </c>
      <c r="E78" s="2">
        <f t="shared" si="1"/>
        <v>17.693252133802094</v>
      </c>
      <c r="F78" s="2">
        <f t="shared" si="4"/>
        <v>0</v>
      </c>
      <c r="G78" s="2">
        <f t="shared" si="5"/>
        <v>0</v>
      </c>
      <c r="H78" s="2">
        <f t="shared" si="2"/>
        <v>0</v>
      </c>
      <c r="I78" s="2">
        <f t="shared" si="3"/>
        <v>0</v>
      </c>
      <c r="J78" s="2">
        <f t="shared" si="6"/>
        <v>0</v>
      </c>
      <c r="K78" s="2">
        <f t="shared" si="7"/>
        <v>0</v>
      </c>
      <c r="L78" s="6">
        <f>IF(B78&lt;$C$2,0,L77+(MAX(C78:D78)*1000000))</f>
        <v>0</v>
      </c>
      <c r="M78" t="str">
        <f>IF(AND($L78&gt;C$25,$L77&lt;C$25),$B78,"")</f>
        <v/>
      </c>
      <c r="N78" t="str">
        <f>IF(AND($L78&gt;D$25,$L77&lt;D$25),$B78,"")</f>
        <v/>
      </c>
      <c r="O78" t="str">
        <f>IF(AND($L78&gt;E$25,$L77&lt;E$25),$B78,"")</f>
        <v/>
      </c>
      <c r="P78" t="str">
        <f>IF(AND($L78&gt;F$25,$L77&lt;F$25),$B78,"")</f>
        <v/>
      </c>
      <c r="Q78" t="str">
        <f>IF(AND($L78&gt;G$25,$L77&lt;G$25),$B78,"")</f>
        <v/>
      </c>
    </row>
    <row r="79" spans="2:17">
      <c r="B79">
        <v>1774</v>
      </c>
      <c r="C79" s="12">
        <f>UKEmissions!M28</f>
        <v>17.698012223157434</v>
      </c>
      <c r="E79" s="2">
        <f t="shared" si="1"/>
        <v>17.698012223157434</v>
      </c>
      <c r="F79" s="2">
        <f t="shared" si="4"/>
        <v>0</v>
      </c>
      <c r="G79" s="2">
        <f t="shared" si="5"/>
        <v>0</v>
      </c>
      <c r="H79" s="2">
        <f t="shared" si="2"/>
        <v>0</v>
      </c>
      <c r="I79" s="2">
        <f t="shared" si="3"/>
        <v>0</v>
      </c>
      <c r="J79" s="2">
        <f t="shared" si="6"/>
        <v>0</v>
      </c>
      <c r="K79" s="2">
        <f t="shared" si="7"/>
        <v>0</v>
      </c>
      <c r="L79" s="6">
        <f>IF(B79&lt;$C$2,0,L78+(MAX(C79:D79)*1000000))</f>
        <v>0</v>
      </c>
      <c r="M79" t="str">
        <f>IF(AND($L79&gt;C$25,$L78&lt;C$25),$B79,"")</f>
        <v/>
      </c>
      <c r="N79" t="str">
        <f>IF(AND($L79&gt;D$25,$L78&lt;D$25),$B79,"")</f>
        <v/>
      </c>
      <c r="O79" t="str">
        <f>IF(AND($L79&gt;E$25,$L78&lt;E$25),$B79,"")</f>
        <v/>
      </c>
      <c r="P79" t="str">
        <f>IF(AND($L79&gt;F$25,$L78&lt;F$25),$B79,"")</f>
        <v/>
      </c>
      <c r="Q79" t="str">
        <f>IF(AND($L79&gt;G$25,$L78&lt;G$25),$B79,"")</f>
        <v/>
      </c>
    </row>
    <row r="80" spans="2:17">
      <c r="B80">
        <v>1775</v>
      </c>
      <c r="C80" s="12">
        <f>UKEmissions!M29</f>
        <v>17.702772312512778</v>
      </c>
      <c r="E80" s="2">
        <f t="shared" si="1"/>
        <v>17.702772312512778</v>
      </c>
      <c r="F80" s="2">
        <f t="shared" si="4"/>
        <v>0</v>
      </c>
      <c r="G80" s="2">
        <f t="shared" si="5"/>
        <v>0</v>
      </c>
      <c r="H80" s="2">
        <f t="shared" si="2"/>
        <v>0</v>
      </c>
      <c r="I80" s="2">
        <f t="shared" si="3"/>
        <v>0</v>
      </c>
      <c r="J80" s="2">
        <f t="shared" si="6"/>
        <v>0</v>
      </c>
      <c r="K80" s="2">
        <f t="shared" si="7"/>
        <v>0</v>
      </c>
      <c r="L80" s="6">
        <f>IF(B80&lt;$C$2,0,L79+(MAX(C80:D80)*1000000))</f>
        <v>0</v>
      </c>
      <c r="M80" t="str">
        <f>IF(AND($L80&gt;C$25,$L79&lt;C$25),$B80,"")</f>
        <v/>
      </c>
      <c r="N80" t="str">
        <f>IF(AND($L80&gt;D$25,$L79&lt;D$25),$B80,"")</f>
        <v/>
      </c>
      <c r="O80" t="str">
        <f>IF(AND($L80&gt;E$25,$L79&lt;E$25),$B80,"")</f>
        <v/>
      </c>
      <c r="P80" t="str">
        <f>IF(AND($L80&gt;F$25,$L79&lt;F$25),$B80,"")</f>
        <v/>
      </c>
      <c r="Q80" t="str">
        <f>IF(AND($L80&gt;G$25,$L79&lt;G$25),$B80,"")</f>
        <v/>
      </c>
    </row>
    <row r="81" spans="2:17">
      <c r="B81">
        <v>1776</v>
      </c>
      <c r="C81" s="12">
        <f>UKEmissions!M30</f>
        <v>19.53540671431902</v>
      </c>
      <c r="E81" s="2">
        <f t="shared" si="1"/>
        <v>19.53540671431902</v>
      </c>
      <c r="F81" s="2">
        <f t="shared" si="4"/>
        <v>0</v>
      </c>
      <c r="G81" s="2">
        <f t="shared" si="5"/>
        <v>0</v>
      </c>
      <c r="H81" s="2">
        <f t="shared" si="2"/>
        <v>0</v>
      </c>
      <c r="I81" s="2">
        <f t="shared" si="3"/>
        <v>0</v>
      </c>
      <c r="J81" s="2">
        <f t="shared" si="6"/>
        <v>0</v>
      </c>
      <c r="K81" s="2">
        <f t="shared" si="7"/>
        <v>0</v>
      </c>
      <c r="L81" s="6">
        <f>IF(B81&lt;$C$2,0,L80+(MAX(C81:D81)*1000000))</f>
        <v>0</v>
      </c>
      <c r="M81" t="str">
        <f>IF(AND($L81&gt;C$25,$L80&lt;C$25),$B81,"")</f>
        <v/>
      </c>
      <c r="N81" t="str">
        <f>IF(AND($L81&gt;D$25,$L80&lt;D$25),$B81,"")</f>
        <v/>
      </c>
      <c r="O81" t="str">
        <f>IF(AND($L81&gt;E$25,$L80&lt;E$25),$B81,"")</f>
        <v/>
      </c>
      <c r="P81" t="str">
        <f>IF(AND($L81&gt;F$25,$L80&lt;F$25),$B81,"")</f>
        <v/>
      </c>
      <c r="Q81" t="str">
        <f>IF(AND($L81&gt;G$25,$L80&lt;G$25),$B81,"")</f>
        <v/>
      </c>
    </row>
    <row r="82" spans="2:17">
      <c r="B82">
        <v>1777</v>
      </c>
      <c r="C82" s="12">
        <f>UKEmissions!M31</f>
        <v>19.54016680367436</v>
      </c>
      <c r="E82" s="2">
        <f t="shared" si="1"/>
        <v>19.54016680367436</v>
      </c>
      <c r="F82" s="2">
        <f t="shared" si="4"/>
        <v>0</v>
      </c>
      <c r="G82" s="2">
        <f t="shared" si="5"/>
        <v>0</v>
      </c>
      <c r="H82" s="2">
        <f t="shared" si="2"/>
        <v>0</v>
      </c>
      <c r="I82" s="2">
        <f t="shared" si="3"/>
        <v>0</v>
      </c>
      <c r="J82" s="2">
        <f t="shared" si="6"/>
        <v>0</v>
      </c>
      <c r="K82" s="2">
        <f t="shared" si="7"/>
        <v>0</v>
      </c>
      <c r="L82" s="6">
        <f>IF(B82&lt;$C$2,0,L81+(MAX(C82:D82)*1000000))</f>
        <v>0</v>
      </c>
      <c r="M82" t="str">
        <f>IF(AND($L82&gt;C$25,$L81&lt;C$25),$B82,"")</f>
        <v/>
      </c>
      <c r="N82" t="str">
        <f>IF(AND($L82&gt;D$25,$L81&lt;D$25),$B82,"")</f>
        <v/>
      </c>
      <c r="O82" t="str">
        <f>IF(AND($L82&gt;E$25,$L81&lt;E$25),$B82,"")</f>
        <v/>
      </c>
      <c r="P82" t="str">
        <f>IF(AND($L82&gt;F$25,$L81&lt;F$25),$B82,"")</f>
        <v/>
      </c>
      <c r="Q82" t="str">
        <f>IF(AND($L82&gt;G$25,$L81&lt;G$25),$B82,"")</f>
        <v/>
      </c>
    </row>
    <row r="83" spans="2:17">
      <c r="B83">
        <v>1778</v>
      </c>
      <c r="C83" s="12">
        <f>UKEmissions!M32</f>
        <v>19.5449268930297</v>
      </c>
      <c r="E83" s="2">
        <f t="shared" si="1"/>
        <v>19.5449268930297</v>
      </c>
      <c r="F83" s="2">
        <f t="shared" si="4"/>
        <v>0</v>
      </c>
      <c r="G83" s="2">
        <f t="shared" si="5"/>
        <v>0</v>
      </c>
      <c r="H83" s="2">
        <f t="shared" si="2"/>
        <v>0</v>
      </c>
      <c r="I83" s="2">
        <f t="shared" si="3"/>
        <v>0</v>
      </c>
      <c r="J83" s="2">
        <f t="shared" si="6"/>
        <v>0</v>
      </c>
      <c r="K83" s="2">
        <f t="shared" si="7"/>
        <v>0</v>
      </c>
      <c r="L83" s="6">
        <f>IF(B83&lt;$C$2,0,L82+(MAX(C83:D83)*1000000))</f>
        <v>0</v>
      </c>
      <c r="M83" t="str">
        <f>IF(AND($L83&gt;C$25,$L82&lt;C$25),$B83,"")</f>
        <v/>
      </c>
      <c r="N83" t="str">
        <f>IF(AND($L83&gt;D$25,$L82&lt;D$25),$B83,"")</f>
        <v/>
      </c>
      <c r="O83" t="str">
        <f>IF(AND($L83&gt;E$25,$L82&lt;E$25),$B83,"")</f>
        <v/>
      </c>
      <c r="P83" t="str">
        <f>IF(AND($L83&gt;F$25,$L82&lt;F$25),$B83,"")</f>
        <v/>
      </c>
      <c r="Q83" t="str">
        <f>IF(AND($L83&gt;G$25,$L82&lt;G$25),$B83,"")</f>
        <v/>
      </c>
    </row>
    <row r="84" spans="2:17">
      <c r="B84">
        <v>1779</v>
      </c>
      <c r="C84" s="12">
        <f>UKEmissions!M33</f>
        <v>19.549686982385044</v>
      </c>
      <c r="E84" s="2">
        <f t="shared" si="1"/>
        <v>19.549686982385044</v>
      </c>
      <c r="F84" s="2">
        <f t="shared" si="4"/>
        <v>0</v>
      </c>
      <c r="G84" s="2">
        <f t="shared" si="5"/>
        <v>0</v>
      </c>
      <c r="H84" s="2">
        <f t="shared" si="2"/>
        <v>0</v>
      </c>
      <c r="I84" s="2">
        <f t="shared" si="3"/>
        <v>0</v>
      </c>
      <c r="J84" s="2">
        <f t="shared" si="6"/>
        <v>0</v>
      </c>
      <c r="K84" s="2">
        <f t="shared" si="7"/>
        <v>0</v>
      </c>
      <c r="L84" s="6">
        <f>IF(B84&lt;$C$2,0,L83+(MAX(C84:D84)*1000000))</f>
        <v>0</v>
      </c>
      <c r="M84" t="str">
        <f>IF(AND($L84&gt;C$25,$L83&lt;C$25),$B84,"")</f>
        <v/>
      </c>
      <c r="N84" t="str">
        <f>IF(AND($L84&gt;D$25,$L83&lt;D$25),$B84,"")</f>
        <v/>
      </c>
      <c r="O84" t="str">
        <f>IF(AND($L84&gt;E$25,$L83&lt;E$25),$B84,"")</f>
        <v/>
      </c>
      <c r="P84" t="str">
        <f>IF(AND($L84&gt;F$25,$L83&lt;F$25),$B84,"")</f>
        <v/>
      </c>
      <c r="Q84" t="str">
        <f>IF(AND($L84&gt;G$25,$L83&lt;G$25),$B84,"")</f>
        <v/>
      </c>
    </row>
    <row r="85" spans="2:17">
      <c r="B85">
        <v>1780</v>
      </c>
      <c r="C85" s="12">
        <f>UKEmissions!M34</f>
        <v>19.559207161095724</v>
      </c>
      <c r="E85" s="2">
        <f t="shared" si="1"/>
        <v>19.559207161095724</v>
      </c>
      <c r="F85" s="2">
        <f t="shared" si="4"/>
        <v>0</v>
      </c>
      <c r="G85" s="2">
        <f t="shared" si="5"/>
        <v>0</v>
      </c>
      <c r="H85" s="2">
        <f t="shared" si="2"/>
        <v>0</v>
      </c>
      <c r="I85" s="2">
        <f t="shared" si="3"/>
        <v>0</v>
      </c>
      <c r="J85" s="2">
        <f t="shared" si="6"/>
        <v>0</v>
      </c>
      <c r="K85" s="2">
        <f t="shared" si="7"/>
        <v>0</v>
      </c>
      <c r="L85" s="6">
        <f>IF(B85&lt;$C$2,0,L84+(MAX(C85:D85)*1000000))</f>
        <v>0</v>
      </c>
      <c r="M85" t="str">
        <f>IF(AND($L85&gt;C$25,$L84&lt;C$25),$B85,"")</f>
        <v/>
      </c>
      <c r="N85" t="str">
        <f>IF(AND($L85&gt;D$25,$L84&lt;D$25),$B85,"")</f>
        <v/>
      </c>
      <c r="O85" t="str">
        <f>IF(AND($L85&gt;E$25,$L84&lt;E$25),$B85,"")</f>
        <v/>
      </c>
      <c r="P85" t="str">
        <f>IF(AND($L85&gt;F$25,$L84&lt;F$25),$B85,"")</f>
        <v/>
      </c>
      <c r="Q85" t="str">
        <f>IF(AND($L85&gt;G$25,$L84&lt;G$25),$B85,"")</f>
        <v/>
      </c>
    </row>
    <row r="86" spans="2:17">
      <c r="B86">
        <v>1781</v>
      </c>
      <c r="C86" s="12">
        <f>UKEmissions!M35</f>
        <v>21.88213076650208</v>
      </c>
      <c r="E86" s="2">
        <f t="shared" si="1"/>
        <v>21.88213076650208</v>
      </c>
      <c r="F86" s="2">
        <f t="shared" si="4"/>
        <v>0</v>
      </c>
      <c r="G86" s="2">
        <f t="shared" si="5"/>
        <v>0</v>
      </c>
      <c r="H86" s="2">
        <f t="shared" si="2"/>
        <v>0</v>
      </c>
      <c r="I86" s="2">
        <f t="shared" si="3"/>
        <v>0</v>
      </c>
      <c r="J86" s="2">
        <f t="shared" si="6"/>
        <v>0</v>
      </c>
      <c r="K86" s="2">
        <f t="shared" si="7"/>
        <v>0</v>
      </c>
      <c r="L86" s="6">
        <f>IF(B86&lt;$C$2,0,L85+(MAX(C86:D86)*1000000))</f>
        <v>0</v>
      </c>
      <c r="M86" t="str">
        <f>IF(AND($L86&gt;C$25,$L85&lt;C$25),$B86,"")</f>
        <v/>
      </c>
      <c r="N86" t="str">
        <f>IF(AND($L86&gt;D$25,$L85&lt;D$25),$B86,"")</f>
        <v/>
      </c>
      <c r="O86" t="str">
        <f>IF(AND($L86&gt;E$25,$L85&lt;E$25),$B86,"")</f>
        <v/>
      </c>
      <c r="P86" t="str">
        <f>IF(AND($L86&gt;F$25,$L85&lt;F$25),$B86,"")</f>
        <v/>
      </c>
      <c r="Q86" t="str">
        <f>IF(AND($L86&gt;G$25,$L85&lt;G$25),$B86,"")</f>
        <v/>
      </c>
    </row>
    <row r="87" spans="2:17">
      <c r="B87">
        <v>1782</v>
      </c>
      <c r="C87" s="12">
        <f>UKEmissions!M36</f>
        <v>21.88689085585742</v>
      </c>
      <c r="E87" s="2">
        <f t="shared" si="1"/>
        <v>21.88689085585742</v>
      </c>
      <c r="F87" s="2">
        <f t="shared" si="4"/>
        <v>0</v>
      </c>
      <c r="G87" s="2">
        <f t="shared" si="5"/>
        <v>0</v>
      </c>
      <c r="H87" s="2">
        <f t="shared" si="2"/>
        <v>0</v>
      </c>
      <c r="I87" s="2">
        <f t="shared" si="3"/>
        <v>0</v>
      </c>
      <c r="J87" s="2">
        <f t="shared" si="6"/>
        <v>0</v>
      </c>
      <c r="K87" s="2">
        <f t="shared" si="7"/>
        <v>0</v>
      </c>
      <c r="L87" s="6">
        <f>IF(B87&lt;$C$2,0,L86+(MAX(C87:D87)*1000000))</f>
        <v>0</v>
      </c>
      <c r="M87" t="str">
        <f>IF(AND($L87&gt;C$25,$L86&lt;C$25),$B87,"")</f>
        <v/>
      </c>
      <c r="N87" t="str">
        <f>IF(AND($L87&gt;D$25,$L86&lt;D$25),$B87,"")</f>
        <v/>
      </c>
      <c r="O87" t="str">
        <f>IF(AND($L87&gt;E$25,$L86&lt;E$25),$B87,"")</f>
        <v/>
      </c>
      <c r="P87" t="str">
        <f>IF(AND($L87&gt;F$25,$L86&lt;F$25),$B87,"")</f>
        <v/>
      </c>
      <c r="Q87" t="str">
        <f>IF(AND($L87&gt;G$25,$L86&lt;G$25),$B87,"")</f>
        <v/>
      </c>
    </row>
    <row r="88" spans="2:17">
      <c r="B88">
        <v>1783</v>
      </c>
      <c r="C88" s="12">
        <f>UKEmissions!M37</f>
        <v>21.8964110345681</v>
      </c>
      <c r="E88" s="2">
        <f t="shared" si="1"/>
        <v>21.8964110345681</v>
      </c>
      <c r="F88" s="2">
        <f t="shared" si="4"/>
        <v>0</v>
      </c>
      <c r="G88" s="2">
        <f t="shared" si="5"/>
        <v>0</v>
      </c>
      <c r="H88" s="2">
        <f t="shared" si="2"/>
        <v>0</v>
      </c>
      <c r="I88" s="2">
        <f t="shared" si="3"/>
        <v>0</v>
      </c>
      <c r="J88" s="2">
        <f t="shared" si="6"/>
        <v>0</v>
      </c>
      <c r="K88" s="2">
        <f t="shared" si="7"/>
        <v>0</v>
      </c>
      <c r="L88" s="6">
        <f>IF(B88&lt;$C$2,0,L87+(MAX(C88:D88)*1000000))</f>
        <v>0</v>
      </c>
      <c r="M88" t="str">
        <f>IF(AND($L88&gt;C$25,$L87&lt;C$25),$B88,"")</f>
        <v/>
      </c>
      <c r="N88" t="str">
        <f>IF(AND($L88&gt;D$25,$L87&lt;D$25),$B88,"")</f>
        <v/>
      </c>
      <c r="O88" t="str">
        <f>IF(AND($L88&gt;E$25,$L87&lt;E$25),$B88,"")</f>
        <v/>
      </c>
      <c r="P88" t="str">
        <f>IF(AND($L88&gt;F$25,$L87&lt;F$25),$B88,"")</f>
        <v/>
      </c>
      <c r="Q88" t="str">
        <f>IF(AND($L88&gt;G$25,$L87&lt;G$25),$B88,"")</f>
        <v/>
      </c>
    </row>
    <row r="89" spans="2:17">
      <c r="B89">
        <v>1784</v>
      </c>
      <c r="C89" s="12">
        <f>UKEmissions!M38</f>
        <v>21.901171123923444</v>
      </c>
      <c r="E89" s="2">
        <f t="shared" si="1"/>
        <v>21.901171123923444</v>
      </c>
      <c r="F89" s="2">
        <f t="shared" si="4"/>
        <v>0</v>
      </c>
      <c r="G89" s="2">
        <f t="shared" si="5"/>
        <v>0</v>
      </c>
      <c r="H89" s="2">
        <f t="shared" si="2"/>
        <v>0</v>
      </c>
      <c r="I89" s="2">
        <f t="shared" si="3"/>
        <v>0</v>
      </c>
      <c r="J89" s="2">
        <f t="shared" si="6"/>
        <v>0</v>
      </c>
      <c r="K89" s="2">
        <f t="shared" si="7"/>
        <v>0</v>
      </c>
      <c r="L89" s="6">
        <f>IF(B89&lt;$C$2,0,L88+(MAX(C89:D89)*1000000))</f>
        <v>0</v>
      </c>
      <c r="M89" t="str">
        <f>IF(AND($L89&gt;C$25,$L88&lt;C$25),$B89,"")</f>
        <v/>
      </c>
      <c r="N89" t="str">
        <f>IF(AND($L89&gt;D$25,$L88&lt;D$25),$B89,"")</f>
        <v/>
      </c>
      <c r="O89" t="str">
        <f>IF(AND($L89&gt;E$25,$L88&lt;E$25),$B89,"")</f>
        <v/>
      </c>
      <c r="P89" t="str">
        <f>IF(AND($L89&gt;F$25,$L88&lt;F$25),$B89,"")</f>
        <v/>
      </c>
      <c r="Q89" t="str">
        <f>IF(AND($L89&gt;G$25,$L88&lt;G$25),$B89,"")</f>
        <v/>
      </c>
    </row>
    <row r="90" spans="2:17">
      <c r="B90">
        <v>1785</v>
      </c>
      <c r="C90" s="12">
        <f>UKEmissions!M39</f>
        <v>21.91069130263412</v>
      </c>
      <c r="E90" s="2">
        <f t="shared" si="1"/>
        <v>21.91069130263412</v>
      </c>
      <c r="F90" s="2">
        <f t="shared" si="4"/>
        <v>0</v>
      </c>
      <c r="G90" s="2">
        <f t="shared" si="5"/>
        <v>0</v>
      </c>
      <c r="H90" s="2">
        <f t="shared" si="2"/>
        <v>0</v>
      </c>
      <c r="I90" s="2">
        <f t="shared" si="3"/>
        <v>0</v>
      </c>
      <c r="J90" s="2">
        <f t="shared" si="6"/>
        <v>0</v>
      </c>
      <c r="K90" s="2">
        <f t="shared" si="7"/>
        <v>0</v>
      </c>
      <c r="L90" s="6">
        <f>IF(B90&lt;$C$2,0,L89+(MAX(C90:D90)*1000000))</f>
        <v>0</v>
      </c>
      <c r="M90" t="str">
        <f>IF(AND($L90&gt;C$25,$L89&lt;C$25),$B90,"")</f>
        <v/>
      </c>
      <c r="N90" t="str">
        <f>IF(AND($L90&gt;D$25,$L89&lt;D$25),$B90,"")</f>
        <v/>
      </c>
      <c r="O90" t="str">
        <f>IF(AND($L90&gt;E$25,$L89&lt;E$25),$B90,"")</f>
        <v/>
      </c>
      <c r="P90" t="str">
        <f>IF(AND($L90&gt;F$25,$L89&lt;F$25),$B90,"")</f>
        <v/>
      </c>
      <c r="Q90" t="str">
        <f>IF(AND($L90&gt;G$25,$L89&lt;G$25),$B90,"")</f>
        <v/>
      </c>
    </row>
    <row r="91" spans="2:17">
      <c r="B91">
        <v>1786</v>
      </c>
      <c r="C91" s="12">
        <f>UKEmissions!M40</f>
        <v>24.876226971011501</v>
      </c>
      <c r="E91" s="2">
        <f t="shared" si="1"/>
        <v>24.876226971011501</v>
      </c>
      <c r="F91" s="2">
        <f t="shared" si="4"/>
        <v>0</v>
      </c>
      <c r="G91" s="2">
        <f t="shared" si="5"/>
        <v>0</v>
      </c>
      <c r="H91" s="2">
        <f t="shared" si="2"/>
        <v>0</v>
      </c>
      <c r="I91" s="2">
        <f t="shared" si="3"/>
        <v>0</v>
      </c>
      <c r="J91" s="2">
        <f t="shared" si="6"/>
        <v>0</v>
      </c>
      <c r="K91" s="2">
        <f t="shared" si="7"/>
        <v>0</v>
      </c>
      <c r="L91" s="6">
        <f>IF(B91&lt;$C$2,0,L90+(MAX(C91:D91)*1000000))</f>
        <v>0</v>
      </c>
      <c r="M91" t="str">
        <f>IF(AND($L91&gt;C$25,$L90&lt;C$25),$B91,"")</f>
        <v/>
      </c>
      <c r="N91" t="str">
        <f>IF(AND($L91&gt;D$25,$L90&lt;D$25),$B91,"")</f>
        <v/>
      </c>
      <c r="O91" t="str">
        <f>IF(AND($L91&gt;E$25,$L90&lt;E$25),$B91,"")</f>
        <v/>
      </c>
      <c r="P91" t="str">
        <f>IF(AND($L91&gt;F$25,$L90&lt;F$25),$B91,"")</f>
        <v/>
      </c>
      <c r="Q91" t="str">
        <f>IF(AND($L91&gt;G$25,$L90&lt;G$25),$B91,"")</f>
        <v/>
      </c>
    </row>
    <row r="92" spans="2:17">
      <c r="B92">
        <v>1787</v>
      </c>
      <c r="C92" s="12">
        <f>UKEmissions!M41</f>
        <v>24.885747149722182</v>
      </c>
      <c r="E92" s="2">
        <f t="shared" si="1"/>
        <v>24.885747149722182</v>
      </c>
      <c r="F92" s="2">
        <f t="shared" si="4"/>
        <v>0</v>
      </c>
      <c r="G92" s="2">
        <f t="shared" si="5"/>
        <v>0</v>
      </c>
      <c r="H92" s="2">
        <f t="shared" si="2"/>
        <v>0</v>
      </c>
      <c r="I92" s="2">
        <f t="shared" si="3"/>
        <v>0</v>
      </c>
      <c r="J92" s="2">
        <f t="shared" si="6"/>
        <v>0</v>
      </c>
      <c r="K92" s="2">
        <f t="shared" si="7"/>
        <v>0</v>
      </c>
      <c r="L92" s="6">
        <f>IF(B92&lt;$C$2,0,L91+(MAX(C92:D92)*1000000))</f>
        <v>0</v>
      </c>
      <c r="M92" t="str">
        <f>IF(AND($L92&gt;C$25,$L91&lt;C$25),$B92,"")</f>
        <v/>
      </c>
      <c r="N92" t="str">
        <f>IF(AND($L92&gt;D$25,$L91&lt;D$25),$B92,"")</f>
        <v/>
      </c>
      <c r="O92" t="str">
        <f>IF(AND($L92&gt;E$25,$L91&lt;E$25),$B92,"")</f>
        <v/>
      </c>
      <c r="P92" t="str">
        <f>IF(AND($L92&gt;F$25,$L91&lt;F$25),$B92,"")</f>
        <v/>
      </c>
      <c r="Q92" t="str">
        <f>IF(AND($L92&gt;G$25,$L91&lt;G$25),$B92,"")</f>
        <v/>
      </c>
    </row>
    <row r="93" spans="2:17">
      <c r="B93">
        <v>1788</v>
      </c>
      <c r="C93" s="12">
        <f>UKEmissions!M42</f>
        <v>24.890507239077522</v>
      </c>
      <c r="E93" s="2">
        <f t="shared" si="1"/>
        <v>24.890507239077522</v>
      </c>
      <c r="F93" s="2">
        <f t="shared" si="4"/>
        <v>0</v>
      </c>
      <c r="G93" s="2">
        <f t="shared" si="5"/>
        <v>0</v>
      </c>
      <c r="H93" s="2">
        <f t="shared" si="2"/>
        <v>0</v>
      </c>
      <c r="I93" s="2">
        <f t="shared" si="3"/>
        <v>0</v>
      </c>
      <c r="J93" s="2">
        <f t="shared" si="6"/>
        <v>0</v>
      </c>
      <c r="K93" s="2">
        <f t="shared" si="7"/>
        <v>0</v>
      </c>
      <c r="L93" s="6">
        <f>IF(B93&lt;$C$2,0,L92+(MAX(C93:D93)*1000000))</f>
        <v>0</v>
      </c>
      <c r="M93" t="str">
        <f>IF(AND($L93&gt;C$25,$L92&lt;C$25),$B93,"")</f>
        <v/>
      </c>
      <c r="N93" t="str">
        <f>IF(AND($L93&gt;D$25,$L92&lt;D$25),$B93,"")</f>
        <v/>
      </c>
      <c r="O93" t="str">
        <f>IF(AND($L93&gt;E$25,$L92&lt;E$25),$B93,"")</f>
        <v/>
      </c>
      <c r="P93" t="str">
        <f>IF(AND($L93&gt;F$25,$L92&lt;F$25),$B93,"")</f>
        <v/>
      </c>
      <c r="Q93" t="str">
        <f>IF(AND($L93&gt;G$25,$L92&lt;G$25),$B93,"")</f>
        <v/>
      </c>
    </row>
    <row r="94" spans="2:17">
      <c r="B94">
        <v>1789</v>
      </c>
      <c r="C94" s="12">
        <f>UKEmissions!M43</f>
        <v>24.900027417788209</v>
      </c>
      <c r="E94" s="2">
        <f t="shared" si="1"/>
        <v>24.900027417788209</v>
      </c>
      <c r="F94" s="2">
        <f t="shared" si="4"/>
        <v>0</v>
      </c>
      <c r="G94" s="2">
        <f t="shared" si="5"/>
        <v>0</v>
      </c>
      <c r="H94" s="2">
        <f t="shared" si="2"/>
        <v>0</v>
      </c>
      <c r="I94" s="2">
        <f t="shared" si="3"/>
        <v>0</v>
      </c>
      <c r="J94" s="2">
        <f t="shared" si="6"/>
        <v>0</v>
      </c>
      <c r="K94" s="2">
        <f t="shared" si="7"/>
        <v>0</v>
      </c>
      <c r="L94" s="6">
        <f>IF(B94&lt;$C$2,0,L93+(MAX(C94:D94)*1000000))</f>
        <v>0</v>
      </c>
      <c r="M94" t="str">
        <f>IF(AND($L94&gt;C$25,$L93&lt;C$25),$B94,"")</f>
        <v/>
      </c>
      <c r="N94" t="str">
        <f>IF(AND($L94&gt;D$25,$L93&lt;D$25),$B94,"")</f>
        <v/>
      </c>
      <c r="O94" t="str">
        <f>IF(AND($L94&gt;E$25,$L93&lt;E$25),$B94,"")</f>
        <v/>
      </c>
      <c r="P94" t="str">
        <f>IF(AND($L94&gt;F$25,$L93&lt;F$25),$B94,"")</f>
        <v/>
      </c>
      <c r="Q94" t="str">
        <f>IF(AND($L94&gt;G$25,$L93&lt;G$25),$B94,"")</f>
        <v/>
      </c>
    </row>
    <row r="95" spans="2:17">
      <c r="B95">
        <v>1790</v>
      </c>
      <c r="C95" s="12">
        <f>UKEmissions!M44</f>
        <v>24.909547596498886</v>
      </c>
      <c r="E95" s="2">
        <f t="shared" si="1"/>
        <v>24.909547596498886</v>
      </c>
      <c r="F95" s="2">
        <f t="shared" si="4"/>
        <v>0</v>
      </c>
      <c r="G95" s="2">
        <f t="shared" si="5"/>
        <v>0</v>
      </c>
      <c r="H95" s="2">
        <f t="shared" si="2"/>
        <v>0</v>
      </c>
      <c r="I95" s="2">
        <f t="shared" si="3"/>
        <v>0</v>
      </c>
      <c r="J95" s="2">
        <f t="shared" si="6"/>
        <v>0</v>
      </c>
      <c r="K95" s="2">
        <f t="shared" si="7"/>
        <v>0</v>
      </c>
      <c r="L95" s="6">
        <f>IF(B95&lt;$C$2,0,L94+(MAX(C95:D95)*1000000))</f>
        <v>0</v>
      </c>
      <c r="M95" t="str">
        <f>IF(AND($L95&gt;C$25,$L94&lt;C$25),$B95,"")</f>
        <v/>
      </c>
      <c r="N95" t="str">
        <f>IF(AND($L95&gt;D$25,$L94&lt;D$25),$B95,"")</f>
        <v/>
      </c>
      <c r="O95" t="str">
        <f>IF(AND($L95&gt;E$25,$L94&lt;E$25),$B95,"")</f>
        <v/>
      </c>
      <c r="P95" t="str">
        <f>IF(AND($L95&gt;F$25,$L94&lt;F$25),$B95,"")</f>
        <v/>
      </c>
      <c r="Q95" t="str">
        <f>IF(AND($L95&gt;G$25,$L94&lt;G$25),$B95,"")</f>
        <v/>
      </c>
    </row>
    <row r="96" spans="2:17">
      <c r="B96">
        <v>1791</v>
      </c>
      <c r="C96" s="12">
        <f>UKEmissions!M45</f>
        <v>27.822722281967511</v>
      </c>
      <c r="E96" s="2">
        <f t="shared" si="1"/>
        <v>27.822722281967511</v>
      </c>
      <c r="F96" s="2">
        <f t="shared" si="4"/>
        <v>0</v>
      </c>
      <c r="G96" s="2">
        <f t="shared" si="5"/>
        <v>0</v>
      </c>
      <c r="H96" s="2">
        <f t="shared" si="2"/>
        <v>0</v>
      </c>
      <c r="I96" s="2">
        <f t="shared" si="3"/>
        <v>0</v>
      </c>
      <c r="J96" s="2">
        <f t="shared" si="6"/>
        <v>0</v>
      </c>
      <c r="K96" s="2">
        <f t="shared" si="7"/>
        <v>0</v>
      </c>
      <c r="L96" s="6">
        <f>IF(B96&lt;$C$2,0,L95+(MAX(C96:D96)*1000000))</f>
        <v>0</v>
      </c>
      <c r="M96" t="str">
        <f>IF(AND($L96&gt;C$25,$L95&lt;C$25),$B96,"")</f>
        <v/>
      </c>
      <c r="N96" t="str">
        <f>IF(AND($L96&gt;D$25,$L95&lt;D$25),$B96,"")</f>
        <v/>
      </c>
      <c r="O96" t="str">
        <f>IF(AND($L96&gt;E$25,$L95&lt;E$25),$B96,"")</f>
        <v/>
      </c>
      <c r="P96" t="str">
        <f>IF(AND($L96&gt;F$25,$L95&lt;F$25),$B96,"")</f>
        <v/>
      </c>
      <c r="Q96" t="str">
        <f>IF(AND($L96&gt;G$25,$L95&lt;G$25),$B96,"")</f>
        <v/>
      </c>
    </row>
    <row r="97" spans="2:17">
      <c r="B97">
        <v>1792</v>
      </c>
      <c r="C97" s="12">
        <f>UKEmissions!M46</f>
        <v>27.832242460678195</v>
      </c>
      <c r="E97" s="2">
        <f t="shared" si="1"/>
        <v>27.832242460678195</v>
      </c>
      <c r="F97" s="2">
        <f t="shared" si="4"/>
        <v>0</v>
      </c>
      <c r="G97" s="2">
        <f t="shared" si="5"/>
        <v>0</v>
      </c>
      <c r="H97" s="2">
        <f t="shared" si="2"/>
        <v>0</v>
      </c>
      <c r="I97" s="2">
        <f t="shared" si="3"/>
        <v>0</v>
      </c>
      <c r="J97" s="2">
        <f t="shared" si="6"/>
        <v>0</v>
      </c>
      <c r="K97" s="2">
        <f t="shared" si="7"/>
        <v>0</v>
      </c>
      <c r="L97" s="6">
        <f>IF(B97&lt;$C$2,0,L96+(MAX(C97:D97)*1000000))</f>
        <v>0</v>
      </c>
      <c r="M97" t="str">
        <f>IF(AND($L97&gt;C$25,$L96&lt;C$25),$B97,"")</f>
        <v/>
      </c>
      <c r="N97" t="str">
        <f>IF(AND($L97&gt;D$25,$L96&lt;D$25),$B97,"")</f>
        <v/>
      </c>
      <c r="O97" t="str">
        <f>IF(AND($L97&gt;E$25,$L96&lt;E$25),$B97,"")</f>
        <v/>
      </c>
      <c r="P97" t="str">
        <f>IF(AND($L97&gt;F$25,$L96&lt;F$25),$B97,"")</f>
        <v/>
      </c>
      <c r="Q97" t="str">
        <f>IF(AND($L97&gt;G$25,$L96&lt;G$25),$B97,"")</f>
        <v/>
      </c>
    </row>
    <row r="98" spans="2:17">
      <c r="B98">
        <v>1793</v>
      </c>
      <c r="C98" s="12">
        <f>UKEmissions!M47</f>
        <v>27.841762639388875</v>
      </c>
      <c r="E98" s="2">
        <f t="shared" si="1"/>
        <v>27.841762639388875</v>
      </c>
      <c r="F98" s="2">
        <f t="shared" si="4"/>
        <v>0</v>
      </c>
      <c r="G98" s="2">
        <f t="shared" si="5"/>
        <v>0</v>
      </c>
      <c r="H98" s="2">
        <f t="shared" si="2"/>
        <v>0</v>
      </c>
      <c r="I98" s="2">
        <f t="shared" si="3"/>
        <v>0</v>
      </c>
      <c r="J98" s="2">
        <f t="shared" si="6"/>
        <v>0</v>
      </c>
      <c r="K98" s="2">
        <f t="shared" si="7"/>
        <v>0</v>
      </c>
      <c r="L98" s="6">
        <f>IF(B98&lt;$C$2,0,L97+(MAX(C98:D98)*1000000))</f>
        <v>0</v>
      </c>
      <c r="M98" t="str">
        <f>IF(AND($L98&gt;C$25,$L97&lt;C$25),$B98,"")</f>
        <v/>
      </c>
      <c r="N98" t="str">
        <f>IF(AND($L98&gt;D$25,$L97&lt;D$25),$B98,"")</f>
        <v/>
      </c>
      <c r="O98" t="str">
        <f>IF(AND($L98&gt;E$25,$L97&lt;E$25),$B98,"")</f>
        <v/>
      </c>
      <c r="P98" t="str">
        <f>IF(AND($L98&gt;F$25,$L97&lt;F$25),$B98,"")</f>
        <v/>
      </c>
      <c r="Q98" t="str">
        <f>IF(AND($L98&gt;G$25,$L97&lt;G$25),$B98,"")</f>
        <v/>
      </c>
    </row>
    <row r="99" spans="2:17">
      <c r="B99">
        <v>1794</v>
      </c>
      <c r="C99" s="12">
        <f>UKEmissions!M48</f>
        <v>27.846522728744219</v>
      </c>
      <c r="E99" s="2">
        <f t="shared" si="1"/>
        <v>27.846522728744219</v>
      </c>
      <c r="F99" s="2">
        <f t="shared" si="4"/>
        <v>0</v>
      </c>
      <c r="G99" s="2">
        <f t="shared" si="5"/>
        <v>0</v>
      </c>
      <c r="H99" s="2">
        <f t="shared" si="2"/>
        <v>0</v>
      </c>
      <c r="I99" s="2">
        <f t="shared" si="3"/>
        <v>0</v>
      </c>
      <c r="J99" s="2">
        <f t="shared" si="6"/>
        <v>0</v>
      </c>
      <c r="K99" s="2">
        <f t="shared" si="7"/>
        <v>0</v>
      </c>
      <c r="L99" s="6">
        <f>IF(B99&lt;$C$2,0,L98+(MAX(C99:D99)*1000000))</f>
        <v>0</v>
      </c>
      <c r="M99" t="str">
        <f>IF(AND($L99&gt;C$25,$L98&lt;C$25),$B99,"")</f>
        <v/>
      </c>
      <c r="N99" t="str">
        <f>IF(AND($L99&gt;D$25,$L98&lt;D$25),$B99,"")</f>
        <v/>
      </c>
      <c r="O99" t="str">
        <f>IF(AND($L99&gt;E$25,$L98&lt;E$25),$B99,"")</f>
        <v/>
      </c>
      <c r="P99" t="str">
        <f>IF(AND($L99&gt;F$25,$L98&lt;F$25),$B99,"")</f>
        <v/>
      </c>
      <c r="Q99" t="str">
        <f>IF(AND($L99&gt;G$25,$L98&lt;G$25),$B99,"")</f>
        <v/>
      </c>
    </row>
    <row r="100" spans="2:17">
      <c r="B100">
        <v>1795</v>
      </c>
      <c r="C100" s="12">
        <f>UKEmissions!M49</f>
        <v>27.856042907454899</v>
      </c>
      <c r="E100" s="2">
        <f t="shared" si="1"/>
        <v>27.856042907454899</v>
      </c>
      <c r="F100" s="2">
        <f t="shared" si="4"/>
        <v>0</v>
      </c>
      <c r="G100" s="2">
        <f t="shared" si="5"/>
        <v>0</v>
      </c>
      <c r="H100" s="2">
        <f t="shared" si="2"/>
        <v>0</v>
      </c>
      <c r="I100" s="2">
        <f t="shared" si="3"/>
        <v>0</v>
      </c>
      <c r="J100" s="2">
        <f t="shared" si="6"/>
        <v>0</v>
      </c>
      <c r="K100" s="2">
        <f t="shared" si="7"/>
        <v>0</v>
      </c>
      <c r="L100" s="6">
        <f>IF(B100&lt;$C$2,0,L99+(MAX(C100:D100)*1000000))</f>
        <v>0</v>
      </c>
      <c r="M100" t="str">
        <f>IF(AND($L100&gt;C$25,$L99&lt;C$25),$B100,"")</f>
        <v/>
      </c>
      <c r="N100" t="str">
        <f>IF(AND($L100&gt;D$25,$L99&lt;D$25),$B100,"")</f>
        <v/>
      </c>
      <c r="O100" t="str">
        <f>IF(AND($L100&gt;E$25,$L99&lt;E$25),$B100,"")</f>
        <v/>
      </c>
      <c r="P100" t="str">
        <f>IF(AND($L100&gt;F$25,$L99&lt;F$25),$B100,"")</f>
        <v/>
      </c>
      <c r="Q100" t="str">
        <f>IF(AND($L100&gt;G$25,$L99&lt;G$25),$B100,"")</f>
        <v/>
      </c>
    </row>
    <row r="101" spans="2:17">
      <c r="B101">
        <v>1796</v>
      </c>
      <c r="C101" s="12">
        <f>UKEmissions!M50</f>
        <v>29.117466586620235</v>
      </c>
      <c r="E101" s="2">
        <f t="shared" si="1"/>
        <v>29.117466586620235</v>
      </c>
      <c r="F101" s="2">
        <f t="shared" si="4"/>
        <v>0</v>
      </c>
      <c r="G101" s="2">
        <f t="shared" si="5"/>
        <v>0</v>
      </c>
      <c r="H101" s="2">
        <f t="shared" si="2"/>
        <v>0</v>
      </c>
      <c r="I101" s="2">
        <f t="shared" si="3"/>
        <v>0</v>
      </c>
      <c r="J101" s="2">
        <f t="shared" si="6"/>
        <v>0</v>
      </c>
      <c r="K101" s="2">
        <f t="shared" si="7"/>
        <v>0</v>
      </c>
      <c r="L101" s="6">
        <f>IF(B101&lt;$C$2,0,L100+(MAX(C101:D101)*1000000))</f>
        <v>0</v>
      </c>
      <c r="M101" t="str">
        <f>IF(AND($L101&gt;C$25,$L100&lt;C$25),$B101,"")</f>
        <v/>
      </c>
      <c r="N101" t="str">
        <f>IF(AND($L101&gt;D$25,$L100&lt;D$25),$B101,"")</f>
        <v/>
      </c>
      <c r="O101" t="str">
        <f>IF(AND($L101&gt;E$25,$L100&lt;E$25),$B101,"")</f>
        <v/>
      </c>
      <c r="P101" t="str">
        <f>IF(AND($L101&gt;F$25,$L100&lt;F$25),$B101,"")</f>
        <v/>
      </c>
      <c r="Q101" t="str">
        <f>IF(AND($L101&gt;G$25,$L100&lt;G$25),$B101,"")</f>
        <v/>
      </c>
    </row>
    <row r="102" spans="2:17">
      <c r="B102">
        <v>1797</v>
      </c>
      <c r="C102" s="12">
        <f>UKEmissions!M51</f>
        <v>30.583574108065232</v>
      </c>
      <c r="E102" s="2">
        <f t="shared" si="1"/>
        <v>30.583574108065232</v>
      </c>
      <c r="F102" s="2">
        <f t="shared" si="4"/>
        <v>0</v>
      </c>
      <c r="G102" s="2">
        <f t="shared" si="5"/>
        <v>0</v>
      </c>
      <c r="H102" s="2">
        <f t="shared" si="2"/>
        <v>0</v>
      </c>
      <c r="I102" s="2">
        <f t="shared" si="3"/>
        <v>0</v>
      </c>
      <c r="J102" s="2">
        <f t="shared" si="6"/>
        <v>0</v>
      </c>
      <c r="K102" s="2">
        <f t="shared" si="7"/>
        <v>0</v>
      </c>
      <c r="L102" s="6">
        <f>IF(B102&lt;$C$2,0,L101+(MAX(C102:D102)*1000000))</f>
        <v>0</v>
      </c>
      <c r="M102" t="str">
        <f>IF(AND($L102&gt;C$25,$L101&lt;C$25),$B102,"")</f>
        <v/>
      </c>
      <c r="N102" t="str">
        <f>IF(AND($L102&gt;D$25,$L101&lt;D$25),$B102,"")</f>
        <v/>
      </c>
      <c r="O102" t="str">
        <f>IF(AND($L102&gt;E$25,$L101&lt;E$25),$B102,"")</f>
        <v/>
      </c>
      <c r="P102" t="str">
        <f>IF(AND($L102&gt;F$25,$L101&lt;F$25),$B102,"")</f>
        <v/>
      </c>
      <c r="Q102" t="str">
        <f>IF(AND($L102&gt;G$25,$L101&lt;G$25),$B102,"")</f>
        <v/>
      </c>
    </row>
    <row r="103" spans="2:17">
      <c r="B103">
        <v>1798</v>
      </c>
      <c r="C103" s="12">
        <f>UKEmissions!M52</f>
        <v>31.849757876585908</v>
      </c>
      <c r="E103" s="2">
        <f t="shared" si="1"/>
        <v>31.849757876585908</v>
      </c>
      <c r="F103" s="2">
        <f t="shared" si="4"/>
        <v>0</v>
      </c>
      <c r="G103" s="2">
        <f t="shared" si="5"/>
        <v>0</v>
      </c>
      <c r="H103" s="2">
        <f t="shared" si="2"/>
        <v>0</v>
      </c>
      <c r="I103" s="2">
        <f t="shared" si="3"/>
        <v>0</v>
      </c>
      <c r="J103" s="2">
        <f t="shared" si="6"/>
        <v>0</v>
      </c>
      <c r="K103" s="2">
        <f t="shared" si="7"/>
        <v>0</v>
      </c>
      <c r="L103" s="6">
        <f>IF(B103&lt;$C$2,0,L102+(MAX(C103:D103)*1000000))</f>
        <v>0</v>
      </c>
      <c r="M103" t="str">
        <f>IF(AND($L103&gt;C$25,$L102&lt;C$25),$B103,"")</f>
        <v/>
      </c>
      <c r="N103" t="str">
        <f>IF(AND($L103&gt;D$25,$L102&lt;D$25),$B103,"")</f>
        <v/>
      </c>
      <c r="O103" t="str">
        <f>IF(AND($L103&gt;E$25,$L102&lt;E$25),$B103,"")</f>
        <v/>
      </c>
      <c r="P103" t="str">
        <f>IF(AND($L103&gt;F$25,$L102&lt;F$25),$B103,"")</f>
        <v/>
      </c>
      <c r="Q103" t="str">
        <f>IF(AND($L103&gt;G$25,$L102&lt;G$25),$B103,"")</f>
        <v/>
      </c>
    </row>
    <row r="104" spans="2:17">
      <c r="B104">
        <v>1799</v>
      </c>
      <c r="C104" s="12">
        <f>UKEmissions!M53</f>
        <v>33.515789150955221</v>
      </c>
      <c r="E104" s="2">
        <f t="shared" si="1"/>
        <v>33.515789150955221</v>
      </c>
      <c r="F104" s="2">
        <f t="shared" si="4"/>
        <v>0</v>
      </c>
      <c r="G104" s="2">
        <f t="shared" si="5"/>
        <v>0</v>
      </c>
      <c r="H104" s="2">
        <f t="shared" si="2"/>
        <v>0</v>
      </c>
      <c r="I104" s="2">
        <f t="shared" si="3"/>
        <v>0</v>
      </c>
      <c r="J104" s="2">
        <f t="shared" si="6"/>
        <v>0</v>
      </c>
      <c r="K104" s="2">
        <f t="shared" si="7"/>
        <v>0</v>
      </c>
      <c r="L104" s="6">
        <f>IF(B104&lt;$C$2,0,L103+(MAX(C104:D104)*1000000))</f>
        <v>0</v>
      </c>
      <c r="M104" t="str">
        <f>IF(AND($L104&gt;C$25,$L103&lt;C$25),$B104,"")</f>
        <v/>
      </c>
      <c r="N104" t="str">
        <f>IF(AND($L104&gt;D$25,$L103&lt;D$25),$B104,"")</f>
        <v/>
      </c>
      <c r="O104" t="str">
        <f>IF(AND($L104&gt;E$25,$L103&lt;E$25),$B104,"")</f>
        <v/>
      </c>
      <c r="P104" t="str">
        <f>IF(AND($L104&gt;F$25,$L103&lt;F$25),$B104,"")</f>
        <v/>
      </c>
      <c r="Q104" t="str">
        <f>IF(AND($L104&gt;G$25,$L103&lt;G$25),$B104,"")</f>
        <v/>
      </c>
    </row>
    <row r="105" spans="2:17">
      <c r="B105">
        <v>1800</v>
      </c>
      <c r="C105" s="12">
        <f>UKEmissions!M54</f>
        <v>34.601089523972945</v>
      </c>
      <c r="E105" s="2">
        <f t="shared" si="1"/>
        <v>34.601089523972945</v>
      </c>
      <c r="F105" s="2">
        <f t="shared" si="4"/>
        <v>0</v>
      </c>
      <c r="G105" s="2">
        <f t="shared" si="5"/>
        <v>0</v>
      </c>
      <c r="H105" s="2">
        <f t="shared" si="2"/>
        <v>0</v>
      </c>
      <c r="I105" s="2">
        <f t="shared" si="3"/>
        <v>0</v>
      </c>
      <c r="J105" s="2">
        <f t="shared" si="6"/>
        <v>0</v>
      </c>
      <c r="K105" s="2">
        <f t="shared" si="7"/>
        <v>0</v>
      </c>
      <c r="L105" s="6">
        <f>IF(B105&lt;$C$2,0,L104+(MAX(C105:D105)*1000000))</f>
        <v>0</v>
      </c>
      <c r="M105" t="str">
        <f>IF(AND($L105&gt;C$25,$L104&lt;C$25),$B105,"")</f>
        <v/>
      </c>
      <c r="N105" t="str">
        <f>IF(AND($L105&gt;D$25,$L104&lt;D$25),$B105,"")</f>
        <v/>
      </c>
      <c r="O105" t="str">
        <f>IF(AND($L105&gt;E$25,$L104&lt;E$25),$B105,"")</f>
        <v/>
      </c>
      <c r="P105" t="str">
        <f>IF(AND($L105&gt;F$25,$L104&lt;F$25),$B105,"")</f>
        <v/>
      </c>
      <c r="Q105" t="str">
        <f>IF(AND($L105&gt;G$25,$L104&lt;G$25),$B105,"")</f>
        <v/>
      </c>
    </row>
    <row r="106" spans="2:17">
      <c r="B106">
        <v>1801</v>
      </c>
      <c r="C106" s="12">
        <f>UKEmissions!M55</f>
        <v>34.701051400435105</v>
      </c>
      <c r="E106" s="2">
        <f t="shared" si="1"/>
        <v>34.701051400435105</v>
      </c>
      <c r="F106" s="2">
        <f t="shared" si="4"/>
        <v>0</v>
      </c>
      <c r="G106" s="2">
        <f t="shared" si="5"/>
        <v>0</v>
      </c>
      <c r="H106" s="2">
        <f t="shared" si="2"/>
        <v>0</v>
      </c>
      <c r="I106" s="2">
        <f t="shared" si="3"/>
        <v>0</v>
      </c>
      <c r="J106" s="2">
        <f t="shared" si="6"/>
        <v>0</v>
      </c>
      <c r="K106" s="2">
        <f t="shared" si="7"/>
        <v>0</v>
      </c>
      <c r="L106" s="6">
        <f>IF(B106&lt;$C$2,0,L105+(MAX(C106:D106)*1000000))</f>
        <v>0</v>
      </c>
      <c r="M106" t="str">
        <f>IF(AND($L106&gt;C$25,$L105&lt;C$25),$B106,"")</f>
        <v/>
      </c>
      <c r="N106" t="str">
        <f>IF(AND($L106&gt;D$25,$L105&lt;D$25),$B106,"")</f>
        <v/>
      </c>
      <c r="O106" t="str">
        <f>IF(AND($L106&gt;E$25,$L105&lt;E$25),$B106,"")</f>
        <v/>
      </c>
      <c r="P106" t="str">
        <f>IF(AND($L106&gt;F$25,$L105&lt;F$25),$B106,"")</f>
        <v/>
      </c>
      <c r="Q106" t="str">
        <f>IF(AND($L106&gt;G$25,$L105&lt;G$25),$B106,"")</f>
        <v/>
      </c>
    </row>
    <row r="107" spans="2:17">
      <c r="B107">
        <v>1802</v>
      </c>
      <c r="C107" s="12">
        <f>UKEmissions!M56</f>
        <v>34.881934795938058</v>
      </c>
      <c r="E107" s="2">
        <f t="shared" si="1"/>
        <v>34.881934795938058</v>
      </c>
      <c r="F107" s="2">
        <f t="shared" si="4"/>
        <v>0</v>
      </c>
      <c r="G107" s="2">
        <f t="shared" si="5"/>
        <v>0</v>
      </c>
      <c r="H107" s="2">
        <f t="shared" si="2"/>
        <v>0</v>
      </c>
      <c r="I107" s="2">
        <f t="shared" si="3"/>
        <v>0</v>
      </c>
      <c r="J107" s="2">
        <f t="shared" si="6"/>
        <v>0</v>
      </c>
      <c r="K107" s="2">
        <f t="shared" si="7"/>
        <v>0</v>
      </c>
      <c r="L107" s="6">
        <f>IF(B107&lt;$C$2,0,L106+(MAX(C107:D107)*1000000))</f>
        <v>0</v>
      </c>
      <c r="M107" t="str">
        <f>IF(AND($L107&gt;C$25,$L106&lt;C$25),$B107,"")</f>
        <v/>
      </c>
      <c r="N107" t="str">
        <f>IF(AND($L107&gt;D$25,$L106&lt;D$25),$B107,"")</f>
        <v/>
      </c>
      <c r="O107" t="str">
        <f>IF(AND($L107&gt;E$25,$L106&lt;E$25),$B107,"")</f>
        <v/>
      </c>
      <c r="P107" t="str">
        <f>IF(AND($L107&gt;F$25,$L106&lt;F$25),$B107,"")</f>
        <v/>
      </c>
      <c r="Q107" t="str">
        <f>IF(AND($L107&gt;G$25,$L106&lt;G$25),$B107,"")</f>
        <v/>
      </c>
    </row>
    <row r="108" spans="2:17">
      <c r="B108">
        <v>1803</v>
      </c>
      <c r="C108" s="12">
        <f>UKEmissions!M57</f>
        <v>39.223136288008952</v>
      </c>
      <c r="E108" s="2">
        <f t="shared" si="1"/>
        <v>39.223136288008952</v>
      </c>
      <c r="F108" s="2">
        <f t="shared" si="4"/>
        <v>0</v>
      </c>
      <c r="G108" s="2">
        <f t="shared" si="5"/>
        <v>0</v>
      </c>
      <c r="H108" s="2">
        <f t="shared" si="2"/>
        <v>0</v>
      </c>
      <c r="I108" s="2">
        <f t="shared" si="3"/>
        <v>0</v>
      </c>
      <c r="J108" s="2">
        <f t="shared" si="6"/>
        <v>0</v>
      </c>
      <c r="K108" s="2">
        <f t="shared" si="7"/>
        <v>0</v>
      </c>
      <c r="L108" s="6">
        <f>IF(B108&lt;$C$2,0,L107+(MAX(C108:D108)*1000000))</f>
        <v>0</v>
      </c>
      <c r="M108" t="str">
        <f>IF(AND($L108&gt;C$25,$L107&lt;C$25),$B108,"")</f>
        <v/>
      </c>
      <c r="N108" t="str">
        <f>IF(AND($L108&gt;D$25,$L107&lt;D$25),$B108,"")</f>
        <v/>
      </c>
      <c r="O108" t="str">
        <f>IF(AND($L108&gt;E$25,$L107&lt;E$25),$B108,"")</f>
        <v/>
      </c>
      <c r="P108" t="str">
        <f>IF(AND($L108&gt;F$25,$L107&lt;F$25),$B108,"")</f>
        <v/>
      </c>
      <c r="Q108" t="str">
        <f>IF(AND($L108&gt;G$25,$L107&lt;G$25),$B108,"")</f>
        <v/>
      </c>
    </row>
    <row r="109" spans="2:17">
      <c r="B109">
        <v>1804</v>
      </c>
      <c r="C109" s="12">
        <f>UKEmissions!M58</f>
        <v>39.404019683511905</v>
      </c>
      <c r="E109" s="2">
        <f t="shared" si="1"/>
        <v>39.404019683511905</v>
      </c>
      <c r="F109" s="2">
        <f t="shared" si="4"/>
        <v>0</v>
      </c>
      <c r="G109" s="2">
        <f t="shared" si="5"/>
        <v>0</v>
      </c>
      <c r="H109" s="2">
        <f t="shared" si="2"/>
        <v>0</v>
      </c>
      <c r="I109" s="2">
        <f t="shared" si="3"/>
        <v>0</v>
      </c>
      <c r="J109" s="2">
        <f t="shared" si="6"/>
        <v>0</v>
      </c>
      <c r="K109" s="2">
        <f t="shared" si="7"/>
        <v>0</v>
      </c>
      <c r="L109" s="6">
        <f>IF(B109&lt;$C$2,0,L108+(MAX(C109:D109)*1000000))</f>
        <v>0</v>
      </c>
      <c r="M109" t="str">
        <f>IF(AND($L109&gt;C$25,$L108&lt;C$25),$B109,"")</f>
        <v/>
      </c>
      <c r="N109" t="str">
        <f>IF(AND($L109&gt;D$25,$L108&lt;D$25),$B109,"")</f>
        <v/>
      </c>
      <c r="O109" t="str">
        <f>IF(AND($L109&gt;E$25,$L108&lt;E$25),$B109,"")</f>
        <v/>
      </c>
      <c r="P109" t="str">
        <f>IF(AND($L109&gt;F$25,$L108&lt;F$25),$B109,"")</f>
        <v/>
      </c>
      <c r="Q109" t="str">
        <f>IF(AND($L109&gt;G$25,$L108&lt;G$25),$B109,"")</f>
        <v/>
      </c>
    </row>
    <row r="110" spans="2:17">
      <c r="B110">
        <v>1805</v>
      </c>
      <c r="C110" s="12">
        <f>UKEmissions!M59</f>
        <v>40.874887294312238</v>
      </c>
      <c r="E110" s="2">
        <f t="shared" si="1"/>
        <v>40.874887294312238</v>
      </c>
      <c r="F110" s="2">
        <f t="shared" si="4"/>
        <v>0</v>
      </c>
      <c r="G110" s="2">
        <f t="shared" si="5"/>
        <v>0</v>
      </c>
      <c r="H110" s="2">
        <f t="shared" si="2"/>
        <v>0</v>
      </c>
      <c r="I110" s="2">
        <f t="shared" si="3"/>
        <v>0</v>
      </c>
      <c r="J110" s="2">
        <f t="shared" si="6"/>
        <v>0</v>
      </c>
      <c r="K110" s="2">
        <f t="shared" si="7"/>
        <v>0</v>
      </c>
      <c r="L110" s="6">
        <f>IF(B110&lt;$C$2,0,L109+(MAX(C110:D110)*1000000))</f>
        <v>0</v>
      </c>
      <c r="M110" t="str">
        <f>IF(AND($L110&gt;C$25,$L109&lt;C$25),$B110,"")</f>
        <v/>
      </c>
      <c r="N110" t="str">
        <f>IF(AND($L110&gt;D$25,$L109&lt;D$25),$B110,"")</f>
        <v/>
      </c>
      <c r="O110" t="str">
        <f>IF(AND($L110&gt;E$25,$L109&lt;E$25),$B110,"")</f>
        <v/>
      </c>
      <c r="P110" t="str">
        <f>IF(AND($L110&gt;F$25,$L109&lt;F$25),$B110,"")</f>
        <v/>
      </c>
      <c r="Q110" t="str">
        <f>IF(AND($L110&gt;G$25,$L109&lt;G$25),$B110,"")</f>
        <v/>
      </c>
    </row>
    <row r="111" spans="2:17">
      <c r="B111">
        <v>1806</v>
      </c>
      <c r="C111" s="12">
        <f>UKEmissions!M60</f>
        <v>43.197810899718597</v>
      </c>
      <c r="E111" s="2">
        <f t="shared" si="1"/>
        <v>43.197810899718597</v>
      </c>
      <c r="F111" s="2">
        <f t="shared" si="4"/>
        <v>0</v>
      </c>
      <c r="G111" s="2">
        <f t="shared" si="5"/>
        <v>0</v>
      </c>
      <c r="H111" s="2">
        <f t="shared" si="2"/>
        <v>0</v>
      </c>
      <c r="I111" s="2">
        <f t="shared" si="3"/>
        <v>0</v>
      </c>
      <c r="J111" s="2">
        <f t="shared" si="6"/>
        <v>0</v>
      </c>
      <c r="K111" s="2">
        <f t="shared" si="7"/>
        <v>0</v>
      </c>
      <c r="L111" s="6">
        <f>IF(B111&lt;$C$2,0,L110+(MAX(C111:D111)*1000000))</f>
        <v>0</v>
      </c>
      <c r="M111" t="str">
        <f>IF(AND($L111&gt;C$25,$L110&lt;C$25),$B111,"")</f>
        <v/>
      </c>
      <c r="N111" t="str">
        <f>IF(AND($L111&gt;D$25,$L110&lt;D$25),$B111,"")</f>
        <v/>
      </c>
      <c r="O111" t="str">
        <f>IF(AND($L111&gt;E$25,$L110&lt;E$25),$B111,"")</f>
        <v/>
      </c>
      <c r="P111" t="str">
        <f>IF(AND($L111&gt;F$25,$L110&lt;F$25),$B111,"")</f>
        <v/>
      </c>
      <c r="Q111" t="str">
        <f>IF(AND($L111&gt;G$25,$L110&lt;G$25),$B111,"")</f>
        <v/>
      </c>
    </row>
    <row r="112" spans="2:17">
      <c r="B112">
        <v>1807</v>
      </c>
      <c r="C112" s="12">
        <f>UKEmissions!M61</f>
        <v>43.20733107842927</v>
      </c>
      <c r="E112" s="2">
        <f t="shared" si="1"/>
        <v>43.20733107842927</v>
      </c>
      <c r="F112" s="2">
        <f t="shared" si="4"/>
        <v>0</v>
      </c>
      <c r="G112" s="2">
        <f t="shared" si="5"/>
        <v>0</v>
      </c>
      <c r="H112" s="2">
        <f t="shared" si="2"/>
        <v>0</v>
      </c>
      <c r="I112" s="2">
        <f t="shared" si="3"/>
        <v>0</v>
      </c>
      <c r="J112" s="2">
        <f t="shared" si="6"/>
        <v>0</v>
      </c>
      <c r="K112" s="2">
        <f t="shared" si="7"/>
        <v>0</v>
      </c>
      <c r="L112" s="6">
        <f>IF(B112&lt;$C$2,0,L111+(MAX(C112:D112)*1000000))</f>
        <v>0</v>
      </c>
      <c r="M112" t="str">
        <f>IF(AND($L112&gt;C$25,$L111&lt;C$25),$B112,"")</f>
        <v/>
      </c>
      <c r="N112" t="str">
        <f>IF(AND($L112&gt;D$25,$L111&lt;D$25),$B112,"")</f>
        <v/>
      </c>
      <c r="O112" t="str">
        <f>IF(AND($L112&gt;E$25,$L111&lt;E$25),$B112,"")</f>
        <v/>
      </c>
      <c r="P112" t="str">
        <f>IF(AND($L112&gt;F$25,$L111&lt;F$25),$B112,"")</f>
        <v/>
      </c>
      <c r="Q112" t="str">
        <f>IF(AND($L112&gt;G$25,$L111&lt;G$25),$B112,"")</f>
        <v/>
      </c>
    </row>
    <row r="113" spans="2:17">
      <c r="B113">
        <v>1808</v>
      </c>
      <c r="C113" s="12">
        <f>UKEmissions!M62</f>
        <v>43.221611346495294</v>
      </c>
      <c r="E113" s="2">
        <f t="shared" si="1"/>
        <v>43.221611346495294</v>
      </c>
      <c r="F113" s="2">
        <f t="shared" si="4"/>
        <v>0</v>
      </c>
      <c r="G113" s="2">
        <f t="shared" si="5"/>
        <v>0</v>
      </c>
      <c r="H113" s="2">
        <f t="shared" si="2"/>
        <v>0</v>
      </c>
      <c r="I113" s="2">
        <f t="shared" si="3"/>
        <v>0</v>
      </c>
      <c r="J113" s="2">
        <f t="shared" si="6"/>
        <v>0</v>
      </c>
      <c r="K113" s="2">
        <f t="shared" si="7"/>
        <v>0</v>
      </c>
      <c r="L113" s="6">
        <f>IF(B113&lt;$C$2,0,L112+(MAX(C113:D113)*1000000))</f>
        <v>0</v>
      </c>
      <c r="M113" t="str">
        <f>IF(AND($L113&gt;C$25,$L112&lt;C$25),$B113,"")</f>
        <v/>
      </c>
      <c r="N113" t="str">
        <f>IF(AND($L113&gt;D$25,$L112&lt;D$25),$B113,"")</f>
        <v/>
      </c>
      <c r="O113" t="str">
        <f>IF(AND($L113&gt;E$25,$L112&lt;E$25),$B113,"")</f>
        <v/>
      </c>
      <c r="P113" t="str">
        <f>IF(AND($L113&gt;F$25,$L112&lt;F$25),$B113,"")</f>
        <v/>
      </c>
      <c r="Q113" t="str">
        <f>IF(AND($L113&gt;G$25,$L112&lt;G$25),$B113,"")</f>
        <v/>
      </c>
    </row>
    <row r="114" spans="2:17">
      <c r="B114">
        <v>1809</v>
      </c>
      <c r="C114" s="12">
        <f>UKEmissions!M63</f>
        <v>43.235891614561311</v>
      </c>
      <c r="E114" s="2">
        <f t="shared" si="1"/>
        <v>43.235891614561311</v>
      </c>
      <c r="F114" s="2">
        <f t="shared" si="4"/>
        <v>0</v>
      </c>
      <c r="G114" s="2">
        <f t="shared" si="5"/>
        <v>0</v>
      </c>
      <c r="H114" s="2">
        <f t="shared" si="2"/>
        <v>0</v>
      </c>
      <c r="I114" s="2">
        <f t="shared" si="3"/>
        <v>0</v>
      </c>
      <c r="J114" s="2">
        <f t="shared" si="6"/>
        <v>0</v>
      </c>
      <c r="K114" s="2">
        <f t="shared" si="7"/>
        <v>0</v>
      </c>
      <c r="L114" s="6">
        <f>IF(B114&lt;$C$2,0,L113+(MAX(C114:D114)*1000000))</f>
        <v>0</v>
      </c>
      <c r="M114" t="str">
        <f>IF(AND($L114&gt;C$25,$L113&lt;C$25),$B114,"")</f>
        <v/>
      </c>
      <c r="N114" t="str">
        <f>IF(AND($L114&gt;D$25,$L113&lt;D$25),$B114,"")</f>
        <v/>
      </c>
      <c r="O114" t="str">
        <f>IF(AND($L114&gt;E$25,$L113&lt;E$25),$B114,"")</f>
        <v/>
      </c>
      <c r="P114" t="str">
        <f>IF(AND($L114&gt;F$25,$L113&lt;F$25),$B114,"")</f>
        <v/>
      </c>
      <c r="Q114" t="str">
        <f>IF(AND($L114&gt;G$25,$L113&lt;G$25),$B114,"")</f>
        <v/>
      </c>
    </row>
    <row r="115" spans="2:17">
      <c r="B115">
        <v>1810</v>
      </c>
      <c r="C115" s="12">
        <f>UKEmissions!M64</f>
        <v>43.250171882627342</v>
      </c>
      <c r="E115" s="2">
        <f t="shared" si="1"/>
        <v>43.250171882627342</v>
      </c>
      <c r="F115" s="2">
        <f t="shared" si="4"/>
        <v>0</v>
      </c>
      <c r="G115" s="2">
        <f t="shared" si="5"/>
        <v>0</v>
      </c>
      <c r="H115" s="2">
        <f t="shared" si="2"/>
        <v>0</v>
      </c>
      <c r="I115" s="2">
        <f t="shared" si="3"/>
        <v>0</v>
      </c>
      <c r="J115" s="2">
        <f t="shared" si="6"/>
        <v>0</v>
      </c>
      <c r="K115" s="2">
        <f t="shared" si="7"/>
        <v>0</v>
      </c>
      <c r="L115" s="6">
        <f>IF(B115&lt;$C$2,0,L114+(MAX(C115:D115)*1000000))</f>
        <v>0</v>
      </c>
      <c r="M115" t="str">
        <f>IF(AND($L115&gt;C$25,$L114&lt;C$25),$B115,"")</f>
        <v/>
      </c>
      <c r="N115" t="str">
        <f>IF(AND($L115&gt;D$25,$L114&lt;D$25),$B115,"")</f>
        <v/>
      </c>
      <c r="O115" t="str">
        <f>IF(AND($L115&gt;E$25,$L114&lt;E$25),$B115,"")</f>
        <v/>
      </c>
      <c r="P115" t="str">
        <f>IF(AND($L115&gt;F$25,$L114&lt;F$25),$B115,"")</f>
        <v/>
      </c>
      <c r="Q115" t="str">
        <f>IF(AND($L115&gt;G$25,$L114&lt;G$25),$B115,"")</f>
        <v/>
      </c>
    </row>
    <row r="116" spans="2:17">
      <c r="B116">
        <v>1811</v>
      </c>
      <c r="C116" s="12">
        <f>UKEmissions!M65</f>
        <v>46.201427282938695</v>
      </c>
      <c r="E116" s="2">
        <f t="shared" si="1"/>
        <v>46.201427282938695</v>
      </c>
      <c r="F116" s="2">
        <f t="shared" si="4"/>
        <v>0</v>
      </c>
      <c r="G116" s="2">
        <f t="shared" si="5"/>
        <v>0</v>
      </c>
      <c r="H116" s="2">
        <f t="shared" si="2"/>
        <v>0</v>
      </c>
      <c r="I116" s="2">
        <f t="shared" si="3"/>
        <v>0</v>
      </c>
      <c r="J116" s="2">
        <f t="shared" si="6"/>
        <v>0</v>
      </c>
      <c r="K116" s="2">
        <f t="shared" si="7"/>
        <v>0</v>
      </c>
      <c r="L116" s="6">
        <f>IF(B116&lt;$C$2,0,L115+(MAX(C116:D116)*1000000))</f>
        <v>0</v>
      </c>
      <c r="M116" t="str">
        <f>IF(AND($L116&gt;C$25,$L115&lt;C$25),$B116,"")</f>
        <v/>
      </c>
      <c r="N116" t="str">
        <f>IF(AND($L116&gt;D$25,$L115&lt;D$25),$B116,"")</f>
        <v/>
      </c>
      <c r="O116" t="str">
        <f>IF(AND($L116&gt;E$25,$L115&lt;E$25),$B116,"")</f>
        <v/>
      </c>
      <c r="P116" t="str">
        <f>IF(AND($L116&gt;F$25,$L115&lt;F$25),$B116,"")</f>
        <v/>
      </c>
      <c r="Q116" t="str">
        <f>IF(AND($L116&gt;G$25,$L115&lt;G$25),$B116,"")</f>
        <v/>
      </c>
    </row>
    <row r="117" spans="2:17">
      <c r="B117">
        <v>1812</v>
      </c>
      <c r="C117" s="12">
        <f>UKEmissions!M66</f>
        <v>47.986460791191526</v>
      </c>
      <c r="E117" s="2">
        <f t="shared" si="1"/>
        <v>47.986460791191526</v>
      </c>
      <c r="F117" s="2">
        <f t="shared" si="4"/>
        <v>0</v>
      </c>
      <c r="G117" s="2">
        <f t="shared" si="5"/>
        <v>0</v>
      </c>
      <c r="H117" s="2">
        <f t="shared" si="2"/>
        <v>0</v>
      </c>
      <c r="I117" s="2">
        <f t="shared" si="3"/>
        <v>0</v>
      </c>
      <c r="J117" s="2">
        <f t="shared" si="6"/>
        <v>0</v>
      </c>
      <c r="K117" s="2">
        <f t="shared" si="7"/>
        <v>0</v>
      </c>
      <c r="L117" s="6">
        <f>IF(B117&lt;$C$2,0,L116+(MAX(C117:D117)*1000000))</f>
        <v>0</v>
      </c>
      <c r="M117" t="str">
        <f>IF(AND($L117&gt;C$25,$L116&lt;C$25),$B117,"")</f>
        <v/>
      </c>
      <c r="N117" t="str">
        <f>IF(AND($L117&gt;D$25,$L116&lt;D$25),$B117,"")</f>
        <v/>
      </c>
      <c r="O117" t="str">
        <f>IF(AND($L117&gt;E$25,$L116&lt;E$25),$B117,"")</f>
        <v/>
      </c>
      <c r="P117" t="str">
        <f>IF(AND($L117&gt;F$25,$L116&lt;F$25),$B117,"")</f>
        <v/>
      </c>
      <c r="Q117" t="str">
        <f>IF(AND($L117&gt;G$25,$L116&lt;G$25),$B117,"")</f>
        <v/>
      </c>
    </row>
    <row r="118" spans="2:17">
      <c r="B118">
        <v>1813</v>
      </c>
      <c r="C118" s="12">
        <f>UKEmissions!M67</f>
        <v>48.557671513832439</v>
      </c>
      <c r="E118" s="2">
        <f t="shared" si="1"/>
        <v>48.557671513832439</v>
      </c>
      <c r="F118" s="2">
        <f t="shared" si="4"/>
        <v>0</v>
      </c>
      <c r="G118" s="2">
        <f t="shared" si="5"/>
        <v>0</v>
      </c>
      <c r="H118" s="2">
        <f t="shared" si="2"/>
        <v>0</v>
      </c>
      <c r="I118" s="2">
        <f t="shared" si="3"/>
        <v>0</v>
      </c>
      <c r="J118" s="2">
        <f t="shared" si="6"/>
        <v>0</v>
      </c>
      <c r="K118" s="2">
        <f t="shared" si="7"/>
        <v>0</v>
      </c>
      <c r="L118" s="6">
        <f>IF(B118&lt;$C$2,0,L117+(MAX(C118:D118)*1000000))</f>
        <v>0</v>
      </c>
      <c r="M118" t="str">
        <f>IF(AND($L118&gt;C$25,$L117&lt;C$25),$B118,"")</f>
        <v/>
      </c>
      <c r="N118" t="str">
        <f>IF(AND($L118&gt;D$25,$L117&lt;D$25),$B118,"")</f>
        <v/>
      </c>
      <c r="O118" t="str">
        <f>IF(AND($L118&gt;E$25,$L117&lt;E$25),$B118,"")</f>
        <v/>
      </c>
      <c r="P118" t="str">
        <f>IF(AND($L118&gt;F$25,$L117&lt;F$25),$B118,"")</f>
        <v/>
      </c>
      <c r="Q118" t="str">
        <f>IF(AND($L118&gt;G$25,$L117&lt;G$25),$B118,"")</f>
        <v/>
      </c>
    </row>
    <row r="119" spans="2:17">
      <c r="B119">
        <v>1814</v>
      </c>
      <c r="C119" s="12">
        <f>UKEmissions!M68</f>
        <v>49.481128848768577</v>
      </c>
      <c r="E119" s="2">
        <f t="shared" ref="E119:E182" si="8">IF($B119&lt;$C$2,MAX($C119:$D119),0)</f>
        <v>49.481128848768577</v>
      </c>
      <c r="F119" s="2">
        <f t="shared" si="4"/>
        <v>0</v>
      </c>
      <c r="G119" s="2">
        <f t="shared" si="5"/>
        <v>0</v>
      </c>
      <c r="H119" s="2">
        <f t="shared" ref="H119:H182" si="9">IF(AND($B119&gt;=$D$27,$B119&lt;$E$27),MAX($C119:$D119),0)</f>
        <v>0</v>
      </c>
      <c r="I119" s="2">
        <f t="shared" ref="I119:I182" si="10">IF(AND($B119&gt;=$E$27,$B119&lt;$F$27),MAX($C119:$D119),0)</f>
        <v>0</v>
      </c>
      <c r="J119" s="2">
        <f t="shared" si="6"/>
        <v>0</v>
      </c>
      <c r="K119" s="2">
        <f t="shared" si="7"/>
        <v>0</v>
      </c>
      <c r="L119" s="6">
        <f>IF(B119&lt;$C$2,0,L118+(MAX(C119:D119)*1000000))</f>
        <v>0</v>
      </c>
      <c r="M119" t="str">
        <f>IF(AND($L119&gt;C$25,$L118&lt;C$25),$B119,"")</f>
        <v/>
      </c>
      <c r="N119" t="str">
        <f>IF(AND($L119&gt;D$25,$L118&lt;D$25),$B119,"")</f>
        <v/>
      </c>
      <c r="O119" t="str">
        <f>IF(AND($L119&gt;E$25,$L118&lt;E$25),$B119,"")</f>
        <v/>
      </c>
      <c r="P119" t="str">
        <f>IF(AND($L119&gt;F$25,$L118&lt;F$25),$B119,"")</f>
        <v/>
      </c>
      <c r="Q119" t="str">
        <f>IF(AND($L119&gt;G$25,$L118&lt;G$25),$B119,"")</f>
        <v/>
      </c>
    </row>
    <row r="120" spans="2:17">
      <c r="B120">
        <v>1815</v>
      </c>
      <c r="C120" s="12">
        <f>UKEmissions!M69</f>
        <v>50.566429221786301</v>
      </c>
      <c r="E120" s="2">
        <f t="shared" si="8"/>
        <v>50.566429221786301</v>
      </c>
      <c r="F120" s="2">
        <f t="shared" ref="F120:F183" si="11">IF(AND($B120&gt;=$C$2,$B120&lt;$C$27),MAX($C120:$D120),0)</f>
        <v>0</v>
      </c>
      <c r="G120" s="2">
        <f t="shared" ref="G120:G183" si="12">IF(AND($B120&gt;=$C$27,$B120&lt;$D$27),MAX($C120:$D120),0)</f>
        <v>0</v>
      </c>
      <c r="H120" s="2">
        <f t="shared" si="9"/>
        <v>0</v>
      </c>
      <c r="I120" s="2">
        <f t="shared" si="10"/>
        <v>0</v>
      </c>
      <c r="J120" s="2">
        <f t="shared" ref="J120:J183" si="13">IF(AND($B120&gt;=$F$27,$B120&lt;$G$27),MAX($C120:$D120),0)</f>
        <v>0</v>
      </c>
      <c r="K120" s="2">
        <f t="shared" ref="K120:K183" si="14">IF($B120&gt;=$G$27,MAX($C120:$D120),0)</f>
        <v>0</v>
      </c>
      <c r="L120" s="6">
        <f>IF(B120&lt;$C$2,0,L119+(MAX(C120:D120)*1000000))</f>
        <v>0</v>
      </c>
      <c r="M120" t="str">
        <f>IF(AND($L120&gt;C$25,$L119&lt;C$25),$B120,"")</f>
        <v/>
      </c>
      <c r="N120" t="str">
        <f>IF(AND($L120&gt;D$25,$L119&lt;D$25),$B120,"")</f>
        <v/>
      </c>
      <c r="O120" t="str">
        <f>IF(AND($L120&gt;E$25,$L119&lt;E$25),$B120,"")</f>
        <v/>
      </c>
      <c r="P120" t="str">
        <f>IF(AND($L120&gt;F$25,$L119&lt;F$25),$B120,"")</f>
        <v/>
      </c>
      <c r="Q120" t="str">
        <f>IF(AND($L120&gt;G$25,$L119&lt;G$25),$B120,"")</f>
        <v/>
      </c>
    </row>
    <row r="121" spans="2:17">
      <c r="B121">
        <v>1816</v>
      </c>
      <c r="C121" s="12">
        <f>UKEmissions!M70</f>
        <v>53.831850519550144</v>
      </c>
      <c r="E121" s="2">
        <f t="shared" si="8"/>
        <v>53.831850519550144</v>
      </c>
      <c r="F121" s="2">
        <f t="shared" si="11"/>
        <v>0</v>
      </c>
      <c r="G121" s="2">
        <f t="shared" si="12"/>
        <v>0</v>
      </c>
      <c r="H121" s="2">
        <f t="shared" si="9"/>
        <v>0</v>
      </c>
      <c r="I121" s="2">
        <f t="shared" si="10"/>
        <v>0</v>
      </c>
      <c r="J121" s="2">
        <f t="shared" si="13"/>
        <v>0</v>
      </c>
      <c r="K121" s="2">
        <f t="shared" si="14"/>
        <v>0</v>
      </c>
      <c r="L121" s="6">
        <f>IF(B121&lt;$C$2,0,L120+(MAX(C121:D121)*1000000))</f>
        <v>0</v>
      </c>
      <c r="M121" t="str">
        <f>IF(AND($L121&gt;C$25,$L120&lt;C$25),$B121,"")</f>
        <v/>
      </c>
      <c r="N121" t="str">
        <f>IF(AND($L121&gt;D$25,$L120&lt;D$25),$B121,"")</f>
        <v/>
      </c>
      <c r="O121" t="str">
        <f>IF(AND($L121&gt;E$25,$L120&lt;E$25),$B121,"")</f>
        <v/>
      </c>
      <c r="P121" t="str">
        <f>IF(AND($L121&gt;F$25,$L120&lt;F$25),$B121,"")</f>
        <v/>
      </c>
      <c r="Q121" t="str">
        <f>IF(AND($L121&gt;G$25,$L120&lt;G$25),$B121,"")</f>
        <v/>
      </c>
    </row>
    <row r="122" spans="2:17">
      <c r="B122">
        <v>1817</v>
      </c>
      <c r="C122" s="12">
        <f>UKEmissions!M71</f>
        <v>54.46494240381049</v>
      </c>
      <c r="E122" s="2">
        <f t="shared" si="8"/>
        <v>54.46494240381049</v>
      </c>
      <c r="F122" s="2">
        <f t="shared" si="11"/>
        <v>0</v>
      </c>
      <c r="G122" s="2">
        <f t="shared" si="12"/>
        <v>0</v>
      </c>
      <c r="H122" s="2">
        <f t="shared" si="9"/>
        <v>0</v>
      </c>
      <c r="I122" s="2">
        <f t="shared" si="10"/>
        <v>0</v>
      </c>
      <c r="J122" s="2">
        <f t="shared" si="13"/>
        <v>0</v>
      </c>
      <c r="K122" s="2">
        <f t="shared" si="14"/>
        <v>0</v>
      </c>
      <c r="L122" s="6">
        <f>IF(B122&lt;$C$2,0,L121+(MAX(C122:D122)*1000000))</f>
        <v>0</v>
      </c>
      <c r="M122" t="str">
        <f>IF(AND($L122&gt;C$25,$L121&lt;C$25),$B122,"")</f>
        <v/>
      </c>
      <c r="N122" t="str">
        <f>IF(AND($L122&gt;D$25,$L121&lt;D$25),$B122,"")</f>
        <v/>
      </c>
      <c r="O122" t="str">
        <f>IF(AND($L122&gt;E$25,$L121&lt;E$25),$B122,"")</f>
        <v/>
      </c>
      <c r="P122" t="str">
        <f>IF(AND($L122&gt;F$25,$L121&lt;F$25),$B122,"")</f>
        <v/>
      </c>
      <c r="Q122" t="str">
        <f>IF(AND($L122&gt;G$25,$L121&lt;G$25),$B122,"")</f>
        <v/>
      </c>
    </row>
    <row r="123" spans="2:17">
      <c r="B123">
        <v>1818</v>
      </c>
      <c r="C123" s="12">
        <f>UKEmissions!M72</f>
        <v>54.593464816404691</v>
      </c>
      <c r="E123" s="2">
        <f t="shared" si="8"/>
        <v>54.593464816404691</v>
      </c>
      <c r="F123" s="2">
        <f t="shared" si="11"/>
        <v>0</v>
      </c>
      <c r="G123" s="2">
        <f t="shared" si="12"/>
        <v>0</v>
      </c>
      <c r="H123" s="2">
        <f t="shared" si="9"/>
        <v>0</v>
      </c>
      <c r="I123" s="2">
        <f t="shared" si="10"/>
        <v>0</v>
      </c>
      <c r="J123" s="2">
        <f t="shared" si="13"/>
        <v>0</v>
      </c>
      <c r="K123" s="2">
        <f t="shared" si="14"/>
        <v>0</v>
      </c>
      <c r="L123" s="6">
        <f>IF(B123&lt;$C$2,0,L122+(MAX(C123:D123)*1000000))</f>
        <v>0</v>
      </c>
      <c r="M123" t="str">
        <f>IF(AND($L123&gt;C$25,$L122&lt;C$25),$B123,"")</f>
        <v/>
      </c>
      <c r="N123" t="str">
        <f>IF(AND($L123&gt;D$25,$L122&lt;D$25),$B123,"")</f>
        <v/>
      </c>
      <c r="O123" t="str">
        <f>IF(AND($L123&gt;E$25,$L122&lt;E$25),$B123,"")</f>
        <v/>
      </c>
      <c r="P123" t="str">
        <f>IF(AND($L123&gt;F$25,$L122&lt;F$25),$B123,"")</f>
        <v/>
      </c>
      <c r="Q123" t="str">
        <f>IF(AND($L123&gt;G$25,$L122&lt;G$25),$B123,"")</f>
        <v/>
      </c>
    </row>
    <row r="124" spans="2:17">
      <c r="B124">
        <v>1819</v>
      </c>
      <c r="C124" s="12">
        <f>UKEmissions!M73</f>
        <v>55.002832500963997</v>
      </c>
      <c r="E124" s="2">
        <f t="shared" si="8"/>
        <v>55.002832500963997</v>
      </c>
      <c r="F124" s="2">
        <f t="shared" si="11"/>
        <v>0</v>
      </c>
      <c r="G124" s="2">
        <f t="shared" si="12"/>
        <v>0</v>
      </c>
      <c r="H124" s="2">
        <f t="shared" si="9"/>
        <v>0</v>
      </c>
      <c r="I124" s="2">
        <f t="shared" si="10"/>
        <v>0</v>
      </c>
      <c r="J124" s="2">
        <f t="shared" si="13"/>
        <v>0</v>
      </c>
      <c r="K124" s="2">
        <f t="shared" si="14"/>
        <v>0</v>
      </c>
      <c r="L124" s="6">
        <f>IF(B124&lt;$C$2,0,L123+(MAX(C124:D124)*1000000))</f>
        <v>0</v>
      </c>
      <c r="M124" t="str">
        <f>IF(AND($L124&gt;C$25,$L123&lt;C$25),$B124,"")</f>
        <v/>
      </c>
      <c r="N124" t="str">
        <f>IF(AND($L124&gt;D$25,$L123&lt;D$25),$B124,"")</f>
        <v/>
      </c>
      <c r="O124" t="str">
        <f>IF(AND($L124&gt;E$25,$L123&lt;E$25),$B124,"")</f>
        <v/>
      </c>
      <c r="P124" t="str">
        <f>IF(AND($L124&gt;F$25,$L123&lt;F$25),$B124,"")</f>
        <v/>
      </c>
      <c r="Q124" t="str">
        <f>IF(AND($L124&gt;G$25,$L123&lt;G$25),$B124,"")</f>
        <v/>
      </c>
    </row>
    <row r="125" spans="2:17">
      <c r="B125">
        <v>1820</v>
      </c>
      <c r="C125" s="12">
        <f>UKEmissions!M74</f>
        <v>55.250357147441733</v>
      </c>
      <c r="E125" s="2">
        <f t="shared" si="8"/>
        <v>55.250357147441733</v>
      </c>
      <c r="F125" s="2">
        <f t="shared" si="11"/>
        <v>0</v>
      </c>
      <c r="G125" s="2">
        <f t="shared" si="12"/>
        <v>0</v>
      </c>
      <c r="H125" s="2">
        <f t="shared" si="9"/>
        <v>0</v>
      </c>
      <c r="I125" s="2">
        <f t="shared" si="10"/>
        <v>0</v>
      </c>
      <c r="J125" s="2">
        <f t="shared" si="13"/>
        <v>0</v>
      </c>
      <c r="K125" s="2">
        <f t="shared" si="14"/>
        <v>0</v>
      </c>
      <c r="L125" s="6">
        <f>IF(B125&lt;$C$2,0,L124+(MAX(C125:D125)*1000000))</f>
        <v>0</v>
      </c>
      <c r="M125" t="str">
        <f>IF(AND($L125&gt;C$25,$L124&lt;C$25),$B125,"")</f>
        <v/>
      </c>
      <c r="N125" t="str">
        <f>IF(AND($L125&gt;D$25,$L124&lt;D$25),$B125,"")</f>
        <v/>
      </c>
      <c r="O125" t="str">
        <f>IF(AND($L125&gt;E$25,$L124&lt;E$25),$B125,"")</f>
        <v/>
      </c>
      <c r="P125" t="str">
        <f>IF(AND($L125&gt;F$25,$L124&lt;F$25),$B125,"")</f>
        <v/>
      </c>
      <c r="Q125" t="str">
        <f>IF(AND($L125&gt;G$25,$L124&lt;G$25),$B125,"")</f>
        <v/>
      </c>
    </row>
    <row r="126" spans="2:17">
      <c r="B126">
        <v>1821</v>
      </c>
      <c r="C126" s="12">
        <f>UKEmissions!M75</f>
        <v>55.697805546843782</v>
      </c>
      <c r="E126" s="2">
        <f t="shared" si="8"/>
        <v>55.697805546843782</v>
      </c>
      <c r="F126" s="2">
        <f t="shared" si="11"/>
        <v>0</v>
      </c>
      <c r="G126" s="2">
        <f t="shared" si="12"/>
        <v>0</v>
      </c>
      <c r="H126" s="2">
        <f t="shared" si="9"/>
        <v>0</v>
      </c>
      <c r="I126" s="2">
        <f t="shared" si="10"/>
        <v>0</v>
      </c>
      <c r="J126" s="2">
        <f t="shared" si="13"/>
        <v>0</v>
      </c>
      <c r="K126" s="2">
        <f t="shared" si="14"/>
        <v>0</v>
      </c>
      <c r="L126" s="6">
        <f>IF(B126&lt;$C$2,0,L125+(MAX(C126:D126)*1000000))</f>
        <v>0</v>
      </c>
      <c r="M126" t="str">
        <f>IF(AND($L126&gt;C$25,$L125&lt;C$25),$B126,"")</f>
        <v/>
      </c>
      <c r="N126" t="str">
        <f>IF(AND($L126&gt;D$25,$L125&lt;D$25),$B126,"")</f>
        <v/>
      </c>
      <c r="O126" t="str">
        <f>IF(AND($L126&gt;E$25,$L125&lt;E$25),$B126,"")</f>
        <v/>
      </c>
      <c r="P126" t="str">
        <f>IF(AND($L126&gt;F$25,$L125&lt;F$25),$B126,"")</f>
        <v/>
      </c>
      <c r="Q126" t="str">
        <f>IF(AND($L126&gt;G$25,$L125&lt;G$25),$B126,"")</f>
        <v/>
      </c>
    </row>
    <row r="127" spans="2:17">
      <c r="B127">
        <v>1822</v>
      </c>
      <c r="C127" s="12">
        <f>UKEmissions!M76</f>
        <v>57.839845756747181</v>
      </c>
      <c r="E127" s="2">
        <f t="shared" si="8"/>
        <v>57.839845756747181</v>
      </c>
      <c r="F127" s="2">
        <f t="shared" si="11"/>
        <v>0</v>
      </c>
      <c r="G127" s="2">
        <f t="shared" si="12"/>
        <v>0</v>
      </c>
      <c r="H127" s="2">
        <f t="shared" si="9"/>
        <v>0</v>
      </c>
      <c r="I127" s="2">
        <f t="shared" si="10"/>
        <v>0</v>
      </c>
      <c r="J127" s="2">
        <f t="shared" si="13"/>
        <v>0</v>
      </c>
      <c r="K127" s="2">
        <f t="shared" si="14"/>
        <v>0</v>
      </c>
      <c r="L127" s="6">
        <f>IF(B127&lt;$C$2,0,L126+(MAX(C127:D127)*1000000))</f>
        <v>0</v>
      </c>
      <c r="M127" t="str">
        <f>IF(AND($L127&gt;C$25,$L126&lt;C$25),$B127,"")</f>
        <v/>
      </c>
      <c r="N127" t="str">
        <f>IF(AND($L127&gt;D$25,$L126&lt;D$25),$B127,"")</f>
        <v/>
      </c>
      <c r="O127" t="str">
        <f>IF(AND($L127&gt;E$25,$L126&lt;E$25),$B127,"")</f>
        <v/>
      </c>
      <c r="P127" t="str">
        <f>IF(AND($L127&gt;F$25,$L126&lt;F$25),$B127,"")</f>
        <v/>
      </c>
      <c r="Q127" t="str">
        <f>IF(AND($L127&gt;G$25,$L126&lt;G$25),$B127,"")</f>
        <v/>
      </c>
    </row>
    <row r="128" spans="2:17">
      <c r="B128">
        <v>1823</v>
      </c>
      <c r="C128" s="12">
        <f>UKEmissions!M77</f>
        <v>60.895823122876031</v>
      </c>
      <c r="E128" s="2">
        <f t="shared" si="8"/>
        <v>60.895823122876031</v>
      </c>
      <c r="F128" s="2">
        <f t="shared" si="11"/>
        <v>0</v>
      </c>
      <c r="G128" s="2">
        <f t="shared" si="12"/>
        <v>0</v>
      </c>
      <c r="H128" s="2">
        <f t="shared" si="9"/>
        <v>0</v>
      </c>
      <c r="I128" s="2">
        <f t="shared" si="10"/>
        <v>0</v>
      </c>
      <c r="J128" s="2">
        <f t="shared" si="13"/>
        <v>0</v>
      </c>
      <c r="K128" s="2">
        <f t="shared" si="14"/>
        <v>0</v>
      </c>
      <c r="L128" s="6">
        <f>IF(B128&lt;$C$2,0,L127+(MAX(C128:D128)*1000000))</f>
        <v>0</v>
      </c>
      <c r="M128" t="str">
        <f>IF(AND($L128&gt;C$25,$L127&lt;C$25),$B128,"")</f>
        <v/>
      </c>
      <c r="N128" t="str">
        <f>IF(AND($L128&gt;D$25,$L127&lt;D$25),$B128,"")</f>
        <v/>
      </c>
      <c r="O128" t="str">
        <f>IF(AND($L128&gt;E$25,$L127&lt;E$25),$B128,"")</f>
        <v/>
      </c>
      <c r="P128" t="str">
        <f>IF(AND($L128&gt;F$25,$L127&lt;F$25),$B128,"")</f>
        <v/>
      </c>
      <c r="Q128" t="str">
        <f>IF(AND($L128&gt;G$25,$L127&lt;G$25),$B128,"")</f>
        <v/>
      </c>
    </row>
    <row r="129" spans="2:17">
      <c r="B129">
        <v>1824</v>
      </c>
      <c r="C129" s="12">
        <f>UKEmissions!M78</f>
        <v>63.766157004146585</v>
      </c>
      <c r="E129" s="2">
        <f t="shared" si="8"/>
        <v>63.766157004146585</v>
      </c>
      <c r="F129" s="2">
        <f t="shared" si="11"/>
        <v>0</v>
      </c>
      <c r="G129" s="2">
        <f t="shared" si="12"/>
        <v>0</v>
      </c>
      <c r="H129" s="2">
        <f t="shared" si="9"/>
        <v>0</v>
      </c>
      <c r="I129" s="2">
        <f t="shared" si="10"/>
        <v>0</v>
      </c>
      <c r="J129" s="2">
        <f t="shared" si="13"/>
        <v>0</v>
      </c>
      <c r="K129" s="2">
        <f t="shared" si="14"/>
        <v>0</v>
      </c>
      <c r="L129" s="6">
        <f>IF(B129&lt;$C$2,0,L128+(MAX(C129:D129)*1000000))</f>
        <v>0</v>
      </c>
      <c r="M129" t="str">
        <f>IF(AND($L129&gt;C$25,$L128&lt;C$25),$B129,"")</f>
        <v/>
      </c>
      <c r="N129" t="str">
        <f>IF(AND($L129&gt;D$25,$L128&lt;D$25),$B129,"")</f>
        <v/>
      </c>
      <c r="O129" t="str">
        <f>IF(AND($L129&gt;E$25,$L128&lt;E$25),$B129,"")</f>
        <v/>
      </c>
      <c r="P129" t="str">
        <f>IF(AND($L129&gt;F$25,$L128&lt;F$25),$B129,"")</f>
        <v/>
      </c>
      <c r="Q129" t="str">
        <f>IF(AND($L129&gt;G$25,$L128&lt;G$25),$B129,"")</f>
        <v/>
      </c>
    </row>
    <row r="130" spans="2:17">
      <c r="B130">
        <v>1825</v>
      </c>
      <c r="C130" s="12">
        <f>UKEmissions!M79</f>
        <v>64.427809424538978</v>
      </c>
      <c r="E130" s="2">
        <f t="shared" si="8"/>
        <v>64.427809424538978</v>
      </c>
      <c r="F130" s="2">
        <f t="shared" si="11"/>
        <v>0</v>
      </c>
      <c r="G130" s="2">
        <f t="shared" si="12"/>
        <v>0</v>
      </c>
      <c r="H130" s="2">
        <f t="shared" si="9"/>
        <v>0</v>
      </c>
      <c r="I130" s="2">
        <f t="shared" si="10"/>
        <v>0</v>
      </c>
      <c r="J130" s="2">
        <f t="shared" si="13"/>
        <v>0</v>
      </c>
      <c r="K130" s="2">
        <f t="shared" si="14"/>
        <v>0</v>
      </c>
      <c r="L130" s="6">
        <f>IF(B130&lt;$C$2,0,L129+(MAX(C130:D130)*1000000))</f>
        <v>0</v>
      </c>
      <c r="M130" t="str">
        <f>IF(AND($L130&gt;C$25,$L129&lt;C$25),$B130,"")</f>
        <v/>
      </c>
      <c r="N130" t="str">
        <f>IF(AND($L130&gt;D$25,$L129&lt;D$25),$B130,"")</f>
        <v/>
      </c>
      <c r="O130" t="str">
        <f>IF(AND($L130&gt;E$25,$L129&lt;E$25),$B130,"")</f>
        <v/>
      </c>
      <c r="P130" t="str">
        <f>IF(AND($L130&gt;F$25,$L129&lt;F$25),$B130,"")</f>
        <v/>
      </c>
      <c r="Q130" t="str">
        <f>IF(AND($L130&gt;G$25,$L129&lt;G$25),$B130,"")</f>
        <v/>
      </c>
    </row>
    <row r="131" spans="2:17">
      <c r="B131">
        <v>1826</v>
      </c>
      <c r="C131" s="12">
        <f>UKEmissions!M80</f>
        <v>65.14658291719546</v>
      </c>
      <c r="E131" s="2">
        <f t="shared" si="8"/>
        <v>65.14658291719546</v>
      </c>
      <c r="F131" s="2">
        <f t="shared" si="11"/>
        <v>0</v>
      </c>
      <c r="G131" s="2">
        <f t="shared" si="12"/>
        <v>0</v>
      </c>
      <c r="H131" s="2">
        <f t="shared" si="9"/>
        <v>0</v>
      </c>
      <c r="I131" s="2">
        <f t="shared" si="10"/>
        <v>0</v>
      </c>
      <c r="J131" s="2">
        <f t="shared" si="13"/>
        <v>0</v>
      </c>
      <c r="K131" s="2">
        <f t="shared" si="14"/>
        <v>0</v>
      </c>
      <c r="L131" s="6">
        <f>IF(B131&lt;$C$2,0,L130+(MAX(C131:D131)*1000000))</f>
        <v>0</v>
      </c>
      <c r="M131" t="str">
        <f>IF(AND($L131&gt;C$25,$L130&lt;C$25),$B131,"")</f>
        <v/>
      </c>
      <c r="N131" t="str">
        <f>IF(AND($L131&gt;D$25,$L130&lt;D$25),$B131,"")</f>
        <v/>
      </c>
      <c r="O131" t="str">
        <f>IF(AND($L131&gt;E$25,$L130&lt;E$25),$B131,"")</f>
        <v/>
      </c>
      <c r="P131" t="str">
        <f>IF(AND($L131&gt;F$25,$L130&lt;F$25),$B131,"")</f>
        <v/>
      </c>
      <c r="Q131" t="str">
        <f>IF(AND($L131&gt;G$25,$L130&lt;G$25),$B131,"")</f>
        <v/>
      </c>
    </row>
    <row r="132" spans="2:17">
      <c r="B132">
        <v>1827</v>
      </c>
      <c r="C132" s="12">
        <f>UKEmissions!M81</f>
        <v>67.855073760384414</v>
      </c>
      <c r="E132" s="2">
        <f t="shared" si="8"/>
        <v>67.855073760384414</v>
      </c>
      <c r="F132" s="2">
        <f t="shared" si="11"/>
        <v>0</v>
      </c>
      <c r="G132" s="2">
        <f t="shared" si="12"/>
        <v>0</v>
      </c>
      <c r="H132" s="2">
        <f t="shared" si="9"/>
        <v>0</v>
      </c>
      <c r="I132" s="2">
        <f t="shared" si="10"/>
        <v>0</v>
      </c>
      <c r="J132" s="2">
        <f t="shared" si="13"/>
        <v>0</v>
      </c>
      <c r="K132" s="2">
        <f t="shared" si="14"/>
        <v>0</v>
      </c>
      <c r="L132" s="6">
        <f>IF(B132&lt;$C$2,0,L131+(MAX(C132:D132)*1000000))</f>
        <v>0</v>
      </c>
      <c r="M132" t="str">
        <f>IF(AND($L132&gt;C$25,$L131&lt;C$25),$B132,"")</f>
        <v/>
      </c>
      <c r="N132" t="str">
        <f>IF(AND($L132&gt;D$25,$L131&lt;D$25),$B132,"")</f>
        <v/>
      </c>
      <c r="O132" t="str">
        <f>IF(AND($L132&gt;E$25,$L131&lt;E$25),$B132,"")</f>
        <v/>
      </c>
      <c r="P132" t="str">
        <f>IF(AND($L132&gt;F$25,$L131&lt;F$25),$B132,"")</f>
        <v/>
      </c>
      <c r="Q132" t="str">
        <f>IF(AND($L132&gt;G$25,$L131&lt;G$25),$B132,"")</f>
        <v/>
      </c>
    </row>
    <row r="133" spans="2:17">
      <c r="B133">
        <v>1828</v>
      </c>
      <c r="C133" s="12">
        <f>UKEmissions!M82</f>
        <v>68.321562517207823</v>
      </c>
      <c r="E133" s="2">
        <f t="shared" si="8"/>
        <v>68.321562517207823</v>
      </c>
      <c r="F133" s="2">
        <f t="shared" si="11"/>
        <v>0</v>
      </c>
      <c r="G133" s="2">
        <f t="shared" si="12"/>
        <v>0</v>
      </c>
      <c r="H133" s="2">
        <f t="shared" si="9"/>
        <v>0</v>
      </c>
      <c r="I133" s="2">
        <f t="shared" si="10"/>
        <v>0</v>
      </c>
      <c r="J133" s="2">
        <f t="shared" si="13"/>
        <v>0</v>
      </c>
      <c r="K133" s="2">
        <f t="shared" si="14"/>
        <v>0</v>
      </c>
      <c r="L133" s="6">
        <f>IF(B133&lt;$C$2,0,L132+(MAX(C133:D133)*1000000))</f>
        <v>0</v>
      </c>
      <c r="M133" t="str">
        <f>IF(AND($L133&gt;C$25,$L132&lt;C$25),$B133,"")</f>
        <v/>
      </c>
      <c r="N133" t="str">
        <f>IF(AND($L133&gt;D$25,$L132&lt;D$25),$B133,"")</f>
        <v/>
      </c>
      <c r="O133" t="str">
        <f>IF(AND($L133&gt;E$25,$L132&lt;E$25),$B133,"")</f>
        <v/>
      </c>
      <c r="P133" t="str">
        <f>IF(AND($L133&gt;F$25,$L132&lt;F$25),$B133,"")</f>
        <v/>
      </c>
      <c r="Q133" t="str">
        <f>IF(AND($L133&gt;G$25,$L132&lt;G$25),$B133,"")</f>
        <v/>
      </c>
    </row>
    <row r="134" spans="2:17">
      <c r="B134">
        <v>1829</v>
      </c>
      <c r="C134" s="12">
        <f>UKEmissions!M83</f>
        <v>69.292620745697363</v>
      </c>
      <c r="E134" s="2">
        <f t="shared" si="8"/>
        <v>69.292620745697363</v>
      </c>
      <c r="F134" s="2">
        <f t="shared" si="11"/>
        <v>0</v>
      </c>
      <c r="G134" s="2">
        <f t="shared" si="12"/>
        <v>0</v>
      </c>
      <c r="H134" s="2">
        <f t="shared" si="9"/>
        <v>0</v>
      </c>
      <c r="I134" s="2">
        <f t="shared" si="10"/>
        <v>0</v>
      </c>
      <c r="J134" s="2">
        <f t="shared" si="13"/>
        <v>0</v>
      </c>
      <c r="K134" s="2">
        <f t="shared" si="14"/>
        <v>0</v>
      </c>
      <c r="L134" s="6">
        <f>IF(B134&lt;$C$2,0,L133+(MAX(C134:D134)*1000000))</f>
        <v>0</v>
      </c>
      <c r="M134" t="str">
        <f>IF(AND($L134&gt;C$25,$L133&lt;C$25),$B134,"")</f>
        <v/>
      </c>
      <c r="N134" t="str">
        <f>IF(AND($L134&gt;D$25,$L133&lt;D$25),$B134,"")</f>
        <v/>
      </c>
      <c r="O134" t="str">
        <f>IF(AND($L134&gt;E$25,$L133&lt;E$25),$B134,"")</f>
        <v/>
      </c>
      <c r="P134" t="str">
        <f>IF(AND($L134&gt;F$25,$L133&lt;F$25),$B134,"")</f>
        <v/>
      </c>
      <c r="Q134" t="str">
        <f>IF(AND($L134&gt;G$25,$L133&lt;G$25),$B134,"")</f>
        <v/>
      </c>
    </row>
    <row r="135" spans="2:17">
      <c r="B135">
        <v>1830</v>
      </c>
      <c r="C135" s="12">
        <f>UKEmissions!M84</f>
        <v>88.166375039624</v>
      </c>
      <c r="E135" s="2">
        <f t="shared" si="8"/>
        <v>88.166375039624</v>
      </c>
      <c r="F135" s="2">
        <f t="shared" si="11"/>
        <v>0</v>
      </c>
      <c r="G135" s="2">
        <f t="shared" si="12"/>
        <v>0</v>
      </c>
      <c r="H135" s="2">
        <f t="shared" si="9"/>
        <v>0</v>
      </c>
      <c r="I135" s="2">
        <f t="shared" si="10"/>
        <v>0</v>
      </c>
      <c r="J135" s="2">
        <f t="shared" si="13"/>
        <v>0</v>
      </c>
      <c r="K135" s="2">
        <f t="shared" si="14"/>
        <v>0</v>
      </c>
      <c r="L135" s="6">
        <f>IF(B135&lt;$C$2,0,L134+(MAX(C135:D135)*1000000))</f>
        <v>0</v>
      </c>
      <c r="M135" t="str">
        <f>IF(AND($L135&gt;C$25,$L134&lt;C$25),$B135,"")</f>
        <v/>
      </c>
      <c r="N135" t="str">
        <f>IF(AND($L135&gt;D$25,$L134&lt;D$25),$B135,"")</f>
        <v/>
      </c>
      <c r="O135" t="str">
        <f>IF(AND($L135&gt;E$25,$L134&lt;E$25),$B135,"")</f>
        <v/>
      </c>
      <c r="P135" t="str">
        <f>IF(AND($L135&gt;F$25,$L134&lt;F$25),$B135,"")</f>
        <v/>
      </c>
      <c r="Q135" t="str">
        <f>IF(AND($L135&gt;G$25,$L134&lt;G$25),$B135,"")</f>
        <v/>
      </c>
    </row>
    <row r="136" spans="2:17">
      <c r="B136">
        <v>1831</v>
      </c>
      <c r="C136" s="12">
        <f>UKEmissions!M85</f>
        <v>85.438843839013671</v>
      </c>
      <c r="E136" s="2">
        <f t="shared" si="8"/>
        <v>85.438843839013671</v>
      </c>
      <c r="F136" s="2">
        <f t="shared" si="11"/>
        <v>0</v>
      </c>
      <c r="G136" s="2">
        <f t="shared" si="12"/>
        <v>0</v>
      </c>
      <c r="H136" s="2">
        <f t="shared" si="9"/>
        <v>0</v>
      </c>
      <c r="I136" s="2">
        <f t="shared" si="10"/>
        <v>0</v>
      </c>
      <c r="J136" s="2">
        <f t="shared" si="13"/>
        <v>0</v>
      </c>
      <c r="K136" s="2">
        <f t="shared" si="14"/>
        <v>0</v>
      </c>
      <c r="L136" s="6">
        <f>IF(B136&lt;$C$2,0,L135+(MAX(C136:D136)*1000000))</f>
        <v>0</v>
      </c>
      <c r="M136" t="str">
        <f>IF(AND($L136&gt;C$25,$L135&lt;C$25),$B136,"")</f>
        <v/>
      </c>
      <c r="N136" t="str">
        <f>IF(AND($L136&gt;D$25,$L135&lt;D$25),$B136,"")</f>
        <v/>
      </c>
      <c r="O136" t="str">
        <f>IF(AND($L136&gt;E$25,$L135&lt;E$25),$B136,"")</f>
        <v/>
      </c>
      <c r="P136" t="str">
        <f>IF(AND($L136&gt;F$25,$L135&lt;F$25),$B136,"")</f>
        <v/>
      </c>
      <c r="Q136" t="str">
        <f>IF(AND($L136&gt;G$25,$L135&lt;G$25),$B136,"")</f>
        <v/>
      </c>
    </row>
    <row r="137" spans="2:17">
      <c r="B137">
        <v>1832</v>
      </c>
      <c r="C137" s="12">
        <f>UKEmissions!M86</f>
        <v>85.210359549957317</v>
      </c>
      <c r="E137" s="2">
        <f t="shared" si="8"/>
        <v>85.210359549957317</v>
      </c>
      <c r="F137" s="2">
        <f t="shared" si="11"/>
        <v>0</v>
      </c>
      <c r="G137" s="2">
        <f t="shared" si="12"/>
        <v>0</v>
      </c>
      <c r="H137" s="2">
        <f t="shared" si="9"/>
        <v>0</v>
      </c>
      <c r="I137" s="2">
        <f t="shared" si="10"/>
        <v>0</v>
      </c>
      <c r="J137" s="2">
        <f t="shared" si="13"/>
        <v>0</v>
      </c>
      <c r="K137" s="2">
        <f t="shared" si="14"/>
        <v>0</v>
      </c>
      <c r="L137" s="6">
        <f>IF(B137&lt;$C$2,0,L136+(MAX(C137:D137)*1000000))</f>
        <v>0</v>
      </c>
      <c r="M137" t="str">
        <f>IF(AND($L137&gt;C$25,$L136&lt;C$25),$B137,"")</f>
        <v/>
      </c>
      <c r="N137" t="str">
        <f>IF(AND($L137&gt;D$25,$L136&lt;D$25),$B137,"")</f>
        <v/>
      </c>
      <c r="O137" t="str">
        <f>IF(AND($L137&gt;E$25,$L136&lt;E$25),$B137,"")</f>
        <v/>
      </c>
      <c r="P137" t="str">
        <f>IF(AND($L137&gt;F$25,$L136&lt;F$25),$B137,"")</f>
        <v/>
      </c>
      <c r="Q137" t="str">
        <f>IF(AND($L137&gt;G$25,$L136&lt;G$25),$B137,"")</f>
        <v/>
      </c>
    </row>
    <row r="138" spans="2:17">
      <c r="B138">
        <v>1833</v>
      </c>
      <c r="C138" s="12">
        <f>UKEmissions!M87</f>
        <v>85.086597226718439</v>
      </c>
      <c r="E138" s="2">
        <f t="shared" si="8"/>
        <v>85.086597226718439</v>
      </c>
      <c r="F138" s="2">
        <f t="shared" si="11"/>
        <v>0</v>
      </c>
      <c r="G138" s="2">
        <f t="shared" si="12"/>
        <v>0</v>
      </c>
      <c r="H138" s="2">
        <f t="shared" si="9"/>
        <v>0</v>
      </c>
      <c r="I138" s="2">
        <f t="shared" si="10"/>
        <v>0</v>
      </c>
      <c r="J138" s="2">
        <f t="shared" si="13"/>
        <v>0</v>
      </c>
      <c r="K138" s="2">
        <f t="shared" si="14"/>
        <v>0</v>
      </c>
      <c r="L138" s="6">
        <f>IF(B138&lt;$C$2,0,L137+(MAX(C138:D138)*1000000))</f>
        <v>0</v>
      </c>
      <c r="M138" t="str">
        <f>IF(AND($L138&gt;C$25,$L137&lt;C$25),$B138,"")</f>
        <v/>
      </c>
      <c r="N138" t="str">
        <f>IF(AND($L138&gt;D$25,$L137&lt;D$25),$B138,"")</f>
        <v/>
      </c>
      <c r="O138" t="str">
        <f>IF(AND($L138&gt;E$25,$L137&lt;E$25),$B138,"")</f>
        <v/>
      </c>
      <c r="P138" t="str">
        <f>IF(AND($L138&gt;F$25,$L137&lt;F$25),$B138,"")</f>
        <v/>
      </c>
      <c r="Q138" t="str">
        <f>IF(AND($L138&gt;G$25,$L137&lt;G$25),$B138,"")</f>
        <v/>
      </c>
    </row>
    <row r="139" spans="2:17">
      <c r="B139">
        <v>1834</v>
      </c>
      <c r="C139" s="12">
        <f>UKEmissions!M88</f>
        <v>85.14371829898252</v>
      </c>
      <c r="E139" s="2">
        <f t="shared" si="8"/>
        <v>85.14371829898252</v>
      </c>
      <c r="F139" s="2">
        <f t="shared" si="11"/>
        <v>0</v>
      </c>
      <c r="G139" s="2">
        <f t="shared" si="12"/>
        <v>0</v>
      </c>
      <c r="H139" s="2">
        <f t="shared" si="9"/>
        <v>0</v>
      </c>
      <c r="I139" s="2">
        <f t="shared" si="10"/>
        <v>0</v>
      </c>
      <c r="J139" s="2">
        <f t="shared" si="13"/>
        <v>0</v>
      </c>
      <c r="K139" s="2">
        <f t="shared" si="14"/>
        <v>0</v>
      </c>
      <c r="L139" s="6">
        <f>IF(B139&lt;$C$2,0,L138+(MAX(C139:D139)*1000000))</f>
        <v>0</v>
      </c>
      <c r="M139" t="str">
        <f>IF(AND($L139&gt;C$25,$L138&lt;C$25),$B139,"")</f>
        <v/>
      </c>
      <c r="N139" t="str">
        <f>IF(AND($L139&gt;D$25,$L138&lt;D$25),$B139,"")</f>
        <v/>
      </c>
      <c r="O139" t="str">
        <f>IF(AND($L139&gt;E$25,$L138&lt;E$25),$B139,"")</f>
        <v/>
      </c>
      <c r="P139" t="str">
        <f>IF(AND($L139&gt;F$25,$L138&lt;F$25),$B139,"")</f>
        <v/>
      </c>
      <c r="Q139" t="str">
        <f>IF(AND($L139&gt;G$25,$L138&lt;G$25),$B139,"")</f>
        <v/>
      </c>
    </row>
    <row r="140" spans="2:17">
      <c r="B140">
        <v>1835</v>
      </c>
      <c r="C140" s="12">
        <f>UKEmissions!M89</f>
        <v>84.786711597331973</v>
      </c>
      <c r="E140" s="2">
        <f t="shared" si="8"/>
        <v>84.786711597331973</v>
      </c>
      <c r="F140" s="2">
        <f t="shared" si="11"/>
        <v>0</v>
      </c>
      <c r="G140" s="2">
        <f t="shared" si="12"/>
        <v>0</v>
      </c>
      <c r="H140" s="2">
        <f t="shared" si="9"/>
        <v>0</v>
      </c>
      <c r="I140" s="2">
        <f t="shared" si="10"/>
        <v>0</v>
      </c>
      <c r="J140" s="2">
        <f t="shared" si="13"/>
        <v>0</v>
      </c>
      <c r="K140" s="2">
        <f t="shared" si="14"/>
        <v>0</v>
      </c>
      <c r="L140" s="6">
        <f>IF(B140&lt;$C$2,0,L139+(MAX(C140:D140)*1000000))</f>
        <v>0</v>
      </c>
      <c r="M140" t="str">
        <f>IF(AND($L140&gt;C$25,$L139&lt;C$25),$B140,"")</f>
        <v/>
      </c>
      <c r="N140" t="str">
        <f>IF(AND($L140&gt;D$25,$L139&lt;D$25),$B140,"")</f>
        <v/>
      </c>
      <c r="O140" t="str">
        <f>IF(AND($L140&gt;E$25,$L139&lt;E$25),$B140,"")</f>
        <v/>
      </c>
      <c r="P140" t="str">
        <f>IF(AND($L140&gt;F$25,$L139&lt;F$25),$B140,"")</f>
        <v/>
      </c>
      <c r="Q140" t="str">
        <f>IF(AND($L140&gt;G$25,$L139&lt;G$25),$B140,"")</f>
        <v/>
      </c>
    </row>
    <row r="141" spans="2:17">
      <c r="B141">
        <v>1836</v>
      </c>
      <c r="C141" s="12">
        <f>UKEmissions!M90</f>
        <v>99.314504309832373</v>
      </c>
      <c r="E141" s="2">
        <f t="shared" si="8"/>
        <v>99.314504309832373</v>
      </c>
      <c r="F141" s="2">
        <f t="shared" si="11"/>
        <v>0</v>
      </c>
      <c r="G141" s="2">
        <f t="shared" si="12"/>
        <v>0</v>
      </c>
      <c r="H141" s="2">
        <f t="shared" si="9"/>
        <v>0</v>
      </c>
      <c r="I141" s="2">
        <f t="shared" si="10"/>
        <v>0</v>
      </c>
      <c r="J141" s="2">
        <f t="shared" si="13"/>
        <v>0</v>
      </c>
      <c r="K141" s="2">
        <f t="shared" si="14"/>
        <v>0</v>
      </c>
      <c r="L141" s="6">
        <f>IF(B141&lt;$C$2,0,L140+(MAX(C141:D141)*1000000))</f>
        <v>0</v>
      </c>
      <c r="M141" t="str">
        <f>IF(AND($L141&gt;C$25,$L140&lt;C$25),$B141,"")</f>
        <v/>
      </c>
      <c r="N141" t="str">
        <f>IF(AND($L141&gt;D$25,$L140&lt;D$25),$B141,"")</f>
        <v/>
      </c>
      <c r="O141" t="str">
        <f>IF(AND($L141&gt;E$25,$L140&lt;E$25),$B141,"")</f>
        <v/>
      </c>
      <c r="P141" t="str">
        <f>IF(AND($L141&gt;F$25,$L140&lt;F$25),$B141,"")</f>
        <v/>
      </c>
      <c r="Q141" t="str">
        <f>IF(AND($L141&gt;G$25,$L140&lt;G$25),$B141,"")</f>
        <v/>
      </c>
    </row>
    <row r="142" spans="2:17">
      <c r="B142">
        <v>1837</v>
      </c>
      <c r="C142" s="12">
        <f>UKEmissions!M91</f>
        <v>95.839639080433514</v>
      </c>
      <c r="E142" s="2">
        <f t="shared" si="8"/>
        <v>95.839639080433514</v>
      </c>
      <c r="F142" s="2">
        <f t="shared" si="11"/>
        <v>0</v>
      </c>
      <c r="G142" s="2">
        <f t="shared" si="12"/>
        <v>0</v>
      </c>
      <c r="H142" s="2">
        <f t="shared" si="9"/>
        <v>0</v>
      </c>
      <c r="I142" s="2">
        <f t="shared" si="10"/>
        <v>0</v>
      </c>
      <c r="J142" s="2">
        <f t="shared" si="13"/>
        <v>0</v>
      </c>
      <c r="K142" s="2">
        <f t="shared" si="14"/>
        <v>0</v>
      </c>
      <c r="L142" s="6">
        <f>IF(B142&lt;$C$2,0,L141+(MAX(C142:D142)*1000000))</f>
        <v>0</v>
      </c>
      <c r="M142" t="str">
        <f>IF(AND($L142&gt;C$25,$L141&lt;C$25),$B142,"")</f>
        <v/>
      </c>
      <c r="N142" t="str">
        <f>IF(AND($L142&gt;D$25,$L141&lt;D$25),$B142,"")</f>
        <v/>
      </c>
      <c r="O142" t="str">
        <f>IF(AND($L142&gt;E$25,$L141&lt;E$25),$B142,"")</f>
        <v/>
      </c>
      <c r="P142" t="str">
        <f>IF(AND($L142&gt;F$25,$L141&lt;F$25),$B142,"")</f>
        <v/>
      </c>
      <c r="Q142" t="str">
        <f>IF(AND($L142&gt;G$25,$L141&lt;G$25),$B142,"")</f>
        <v/>
      </c>
    </row>
    <row r="143" spans="2:17">
      <c r="B143">
        <v>1838</v>
      </c>
      <c r="C143" s="12">
        <f>UKEmissions!M92</f>
        <v>98.491008851358401</v>
      </c>
      <c r="E143" s="2">
        <f t="shared" si="8"/>
        <v>98.491008851358401</v>
      </c>
      <c r="F143" s="2">
        <f t="shared" si="11"/>
        <v>0</v>
      </c>
      <c r="G143" s="2">
        <f t="shared" si="12"/>
        <v>0</v>
      </c>
      <c r="H143" s="2">
        <f t="shared" si="9"/>
        <v>0</v>
      </c>
      <c r="I143" s="2">
        <f t="shared" si="10"/>
        <v>0</v>
      </c>
      <c r="J143" s="2">
        <f t="shared" si="13"/>
        <v>0</v>
      </c>
      <c r="K143" s="2">
        <f t="shared" si="14"/>
        <v>0</v>
      </c>
      <c r="L143" s="6">
        <f>IF(B143&lt;$C$2,0,L142+(MAX(C143:D143)*1000000))</f>
        <v>0</v>
      </c>
      <c r="M143" t="str">
        <f>IF(AND($L143&gt;C$25,$L142&lt;C$25),$B143,"")</f>
        <v/>
      </c>
      <c r="N143" t="str">
        <f>IF(AND($L143&gt;D$25,$L142&lt;D$25),$B143,"")</f>
        <v/>
      </c>
      <c r="O143" t="str">
        <f>IF(AND($L143&gt;E$25,$L142&lt;E$25),$B143,"")</f>
        <v/>
      </c>
      <c r="P143" t="str">
        <f>IF(AND($L143&gt;F$25,$L142&lt;F$25),$B143,"")</f>
        <v/>
      </c>
      <c r="Q143" t="str">
        <f>IF(AND($L143&gt;G$25,$L142&lt;G$25),$B143,"")</f>
        <v/>
      </c>
    </row>
    <row r="144" spans="2:17">
      <c r="B144">
        <v>1839</v>
      </c>
      <c r="C144" s="12">
        <f>UKEmissions!M93</f>
        <v>101.04717683517646</v>
      </c>
      <c r="E144" s="2">
        <f t="shared" si="8"/>
        <v>101.04717683517646</v>
      </c>
      <c r="F144" s="2">
        <f t="shared" si="11"/>
        <v>0</v>
      </c>
      <c r="G144" s="2">
        <f t="shared" si="12"/>
        <v>0</v>
      </c>
      <c r="H144" s="2">
        <f t="shared" si="9"/>
        <v>0</v>
      </c>
      <c r="I144" s="2">
        <f t="shared" si="10"/>
        <v>0</v>
      </c>
      <c r="J144" s="2">
        <f t="shared" si="13"/>
        <v>0</v>
      </c>
      <c r="K144" s="2">
        <f t="shared" si="14"/>
        <v>0</v>
      </c>
      <c r="L144" s="6">
        <f>IF(B144&lt;$C$2,0,L143+(MAX(C144:D144)*1000000))</f>
        <v>0</v>
      </c>
      <c r="M144" t="str">
        <f>IF(AND($L144&gt;C$25,$L143&lt;C$25),$B144,"")</f>
        <v/>
      </c>
      <c r="N144" t="str">
        <f>IF(AND($L144&gt;D$25,$L143&lt;D$25),$B144,"")</f>
        <v/>
      </c>
      <c r="O144" t="str">
        <f>IF(AND($L144&gt;E$25,$L143&lt;E$25),$B144,"")</f>
        <v/>
      </c>
      <c r="P144" t="str">
        <f>IF(AND($L144&gt;F$25,$L143&lt;F$25),$B144,"")</f>
        <v/>
      </c>
      <c r="Q144" t="str">
        <f>IF(AND($L144&gt;G$25,$L143&lt;G$25),$B144,"")</f>
        <v/>
      </c>
    </row>
    <row r="145" spans="2:17">
      <c r="B145">
        <v>1840</v>
      </c>
      <c r="C145" s="12">
        <f>UKEmissions!M94</f>
        <v>105.17893439561234</v>
      </c>
      <c r="E145" s="2">
        <f t="shared" si="8"/>
        <v>105.17893439561234</v>
      </c>
      <c r="F145" s="2">
        <f t="shared" si="11"/>
        <v>0</v>
      </c>
      <c r="G145" s="2">
        <f t="shared" si="12"/>
        <v>0</v>
      </c>
      <c r="H145" s="2">
        <f t="shared" si="9"/>
        <v>0</v>
      </c>
      <c r="I145" s="2">
        <f t="shared" si="10"/>
        <v>0</v>
      </c>
      <c r="J145" s="2">
        <f t="shared" si="13"/>
        <v>0</v>
      </c>
      <c r="K145" s="2">
        <f t="shared" si="14"/>
        <v>0</v>
      </c>
      <c r="L145" s="6">
        <f>IF(B145&lt;$C$2,0,L144+(MAX(C145:D145)*1000000))</f>
        <v>0</v>
      </c>
      <c r="M145" t="str">
        <f>IF(AND($L145&gt;C$25,$L144&lt;C$25),$B145,"")</f>
        <v/>
      </c>
      <c r="N145" t="str">
        <f>IF(AND($L145&gt;D$25,$L144&lt;D$25),$B145,"")</f>
        <v/>
      </c>
      <c r="O145" t="str">
        <f>IF(AND($L145&gt;E$25,$L144&lt;E$25),$B145,"")</f>
        <v/>
      </c>
      <c r="P145" t="str">
        <f>IF(AND($L145&gt;F$25,$L144&lt;F$25),$B145,"")</f>
        <v/>
      </c>
      <c r="Q145" t="str">
        <f>IF(AND($L145&gt;G$25,$L144&lt;G$25),$B145,"")</f>
        <v/>
      </c>
    </row>
    <row r="146" spans="2:17">
      <c r="B146">
        <v>1841</v>
      </c>
      <c r="C146" s="12">
        <f>UKEmissions!M95</f>
        <v>106.32135584089416</v>
      </c>
      <c r="E146" s="2">
        <f t="shared" si="8"/>
        <v>106.32135584089416</v>
      </c>
      <c r="F146" s="2">
        <f t="shared" si="11"/>
        <v>0</v>
      </c>
      <c r="G146" s="2">
        <f t="shared" si="12"/>
        <v>0</v>
      </c>
      <c r="H146" s="2">
        <f t="shared" si="9"/>
        <v>0</v>
      </c>
      <c r="I146" s="2">
        <f t="shared" si="10"/>
        <v>0</v>
      </c>
      <c r="J146" s="2">
        <f t="shared" si="13"/>
        <v>0</v>
      </c>
      <c r="K146" s="2">
        <f t="shared" si="14"/>
        <v>0</v>
      </c>
      <c r="L146" s="6">
        <f>IF(B146&lt;$C$2,0,L145+(MAX(C146:D146)*1000000))</f>
        <v>0</v>
      </c>
      <c r="M146" t="str">
        <f>IF(AND($L146&gt;C$25,$L145&lt;C$25),$B146,"")</f>
        <v/>
      </c>
      <c r="N146" t="str">
        <f>IF(AND($L146&gt;D$25,$L145&lt;D$25),$B146,"")</f>
        <v/>
      </c>
      <c r="O146" t="str">
        <f>IF(AND($L146&gt;E$25,$L145&lt;E$25),$B146,"")</f>
        <v/>
      </c>
      <c r="P146" t="str">
        <f>IF(AND($L146&gt;F$25,$L145&lt;F$25),$B146,"")</f>
        <v/>
      </c>
      <c r="Q146" t="str">
        <f>IF(AND($L146&gt;G$25,$L145&lt;G$25),$B146,"")</f>
        <v/>
      </c>
    </row>
    <row r="147" spans="2:17">
      <c r="B147">
        <v>1842</v>
      </c>
      <c r="C147" s="12">
        <f>UKEmissions!M96</f>
        <v>110.91008197944278</v>
      </c>
      <c r="E147" s="2">
        <f t="shared" si="8"/>
        <v>110.91008197944278</v>
      </c>
      <c r="F147" s="2">
        <f t="shared" si="11"/>
        <v>0</v>
      </c>
      <c r="G147" s="2">
        <f t="shared" si="12"/>
        <v>0</v>
      </c>
      <c r="H147" s="2">
        <f t="shared" si="9"/>
        <v>0</v>
      </c>
      <c r="I147" s="2">
        <f t="shared" si="10"/>
        <v>0</v>
      </c>
      <c r="J147" s="2">
        <f t="shared" si="13"/>
        <v>0</v>
      </c>
      <c r="K147" s="2">
        <f t="shared" si="14"/>
        <v>0</v>
      </c>
      <c r="L147" s="6">
        <f>IF(B147&lt;$C$2,0,L146+(MAX(C147:D147)*1000000))</f>
        <v>0</v>
      </c>
      <c r="M147" t="str">
        <f>IF(AND($L147&gt;C$25,$L146&lt;C$25),$B147,"")</f>
        <v/>
      </c>
      <c r="N147" t="str">
        <f>IF(AND($L147&gt;D$25,$L146&lt;D$25),$B147,"")</f>
        <v/>
      </c>
      <c r="O147" t="str">
        <f>IF(AND($L147&gt;E$25,$L146&lt;E$25),$B147,"")</f>
        <v/>
      </c>
      <c r="P147" t="str">
        <f>IF(AND($L147&gt;F$25,$L146&lt;F$25),$B147,"")</f>
        <v/>
      </c>
      <c r="Q147" t="str">
        <f>IF(AND($L147&gt;G$25,$L146&lt;G$25),$B147,"")</f>
        <v/>
      </c>
    </row>
    <row r="148" spans="2:17">
      <c r="B148">
        <v>1843</v>
      </c>
      <c r="C148" s="12">
        <f>UKEmissions!M97</f>
        <v>115.74633276446913</v>
      </c>
      <c r="E148" s="2">
        <f t="shared" si="8"/>
        <v>115.74633276446913</v>
      </c>
      <c r="F148" s="2">
        <f t="shared" si="11"/>
        <v>0</v>
      </c>
      <c r="G148" s="2">
        <f t="shared" si="12"/>
        <v>0</v>
      </c>
      <c r="H148" s="2">
        <f t="shared" si="9"/>
        <v>0</v>
      </c>
      <c r="I148" s="2">
        <f t="shared" si="10"/>
        <v>0</v>
      </c>
      <c r="J148" s="2">
        <f t="shared" si="13"/>
        <v>0</v>
      </c>
      <c r="K148" s="2">
        <f t="shared" si="14"/>
        <v>0</v>
      </c>
      <c r="L148" s="6">
        <f>IF(B148&lt;$C$2,0,L147+(MAX(C148:D148)*1000000))</f>
        <v>0</v>
      </c>
      <c r="M148" t="str">
        <f>IF(AND($L148&gt;C$25,$L147&lt;C$25),$B148,"")</f>
        <v/>
      </c>
      <c r="N148" t="str">
        <f>IF(AND($L148&gt;D$25,$L147&lt;D$25),$B148,"")</f>
        <v/>
      </c>
      <c r="O148" t="str">
        <f>IF(AND($L148&gt;E$25,$L147&lt;E$25),$B148,"")</f>
        <v/>
      </c>
      <c r="P148" t="str">
        <f>IF(AND($L148&gt;F$25,$L147&lt;F$25),$B148,"")</f>
        <v/>
      </c>
      <c r="Q148" t="str">
        <f>IF(AND($L148&gt;G$25,$L147&lt;G$25),$B148,"")</f>
        <v/>
      </c>
    </row>
    <row r="149" spans="2:17">
      <c r="B149">
        <v>1844</v>
      </c>
      <c r="C149" s="12">
        <f>UKEmissions!M98</f>
        <v>121.43463954410149</v>
      </c>
      <c r="E149" s="2">
        <f t="shared" si="8"/>
        <v>121.43463954410149</v>
      </c>
      <c r="F149" s="2">
        <f t="shared" si="11"/>
        <v>0</v>
      </c>
      <c r="G149" s="2">
        <f t="shared" si="12"/>
        <v>0</v>
      </c>
      <c r="H149" s="2">
        <f t="shared" si="9"/>
        <v>0</v>
      </c>
      <c r="I149" s="2">
        <f t="shared" si="10"/>
        <v>0</v>
      </c>
      <c r="J149" s="2">
        <f t="shared" si="13"/>
        <v>0</v>
      </c>
      <c r="K149" s="2">
        <f t="shared" si="14"/>
        <v>0</v>
      </c>
      <c r="L149" s="6">
        <f>IF(B149&lt;$C$2,0,L148+(MAX(C149:D149)*1000000))</f>
        <v>0</v>
      </c>
      <c r="M149" t="str">
        <f>IF(AND($L149&gt;C$25,$L148&lt;C$25),$B149,"")</f>
        <v/>
      </c>
      <c r="N149" t="str">
        <f>IF(AND($L149&gt;D$25,$L148&lt;D$25),$B149,"")</f>
        <v/>
      </c>
      <c r="O149" t="str">
        <f>IF(AND($L149&gt;E$25,$L148&lt;E$25),$B149,"")</f>
        <v/>
      </c>
      <c r="P149" t="str">
        <f>IF(AND($L149&gt;F$25,$L148&lt;F$25),$B149,"")</f>
        <v/>
      </c>
      <c r="Q149" t="str">
        <f>IF(AND($L149&gt;G$25,$L148&lt;G$25),$B149,"")</f>
        <v/>
      </c>
    </row>
    <row r="150" spans="2:17">
      <c r="B150">
        <v>1845</v>
      </c>
      <c r="C150" s="12">
        <f>UKEmissions!M99</f>
        <v>129.89807841789761</v>
      </c>
      <c r="E150" s="2">
        <f t="shared" si="8"/>
        <v>129.89807841789761</v>
      </c>
      <c r="F150" s="2">
        <f t="shared" si="11"/>
        <v>0</v>
      </c>
      <c r="G150" s="2">
        <f t="shared" si="12"/>
        <v>0</v>
      </c>
      <c r="H150" s="2">
        <f t="shared" si="9"/>
        <v>0</v>
      </c>
      <c r="I150" s="2">
        <f t="shared" si="10"/>
        <v>0</v>
      </c>
      <c r="J150" s="2">
        <f t="shared" si="13"/>
        <v>0</v>
      </c>
      <c r="K150" s="2">
        <f t="shared" si="14"/>
        <v>0</v>
      </c>
      <c r="L150" s="6">
        <f>IF(B150&lt;$C$2,0,L149+(MAX(C150:D150)*1000000))</f>
        <v>0</v>
      </c>
      <c r="M150" t="str">
        <f>IF(AND($L150&gt;C$25,$L149&lt;C$25),$B150,"")</f>
        <v/>
      </c>
      <c r="N150" t="str">
        <f>IF(AND($L150&gt;D$25,$L149&lt;D$25),$B150,"")</f>
        <v/>
      </c>
      <c r="O150" t="str">
        <f>IF(AND($L150&gt;E$25,$L149&lt;E$25),$B150,"")</f>
        <v/>
      </c>
      <c r="P150" t="str">
        <f>IF(AND($L150&gt;F$25,$L149&lt;F$25),$B150,"")</f>
        <v/>
      </c>
      <c r="Q150" t="str">
        <f>IF(AND($L150&gt;G$25,$L149&lt;G$25),$B150,"")</f>
        <v/>
      </c>
    </row>
    <row r="151" spans="2:17">
      <c r="B151">
        <v>1846</v>
      </c>
      <c r="C151" s="12">
        <f>UKEmissions!M100</f>
        <v>124.31925369343807</v>
      </c>
      <c r="E151" s="2">
        <f t="shared" si="8"/>
        <v>124.31925369343807</v>
      </c>
      <c r="F151" s="2">
        <f t="shared" si="11"/>
        <v>0</v>
      </c>
      <c r="G151" s="2">
        <f t="shared" si="12"/>
        <v>0</v>
      </c>
      <c r="H151" s="2">
        <f t="shared" si="9"/>
        <v>0</v>
      </c>
      <c r="I151" s="2">
        <f t="shared" si="10"/>
        <v>0</v>
      </c>
      <c r="J151" s="2">
        <f t="shared" si="13"/>
        <v>0</v>
      </c>
      <c r="K151" s="2">
        <f t="shared" si="14"/>
        <v>0</v>
      </c>
      <c r="L151" s="6">
        <f>IF(B151&lt;$C$2,0,L150+(MAX(C151:D151)*1000000))</f>
        <v>0</v>
      </c>
      <c r="M151" t="str">
        <f>IF(AND($L151&gt;C$25,$L150&lt;C$25),$B151,"")</f>
        <v/>
      </c>
      <c r="N151" t="str">
        <f>IF(AND($L151&gt;D$25,$L150&lt;D$25),$B151,"")</f>
        <v/>
      </c>
      <c r="O151" t="str">
        <f>IF(AND($L151&gt;E$25,$L150&lt;E$25),$B151,"")</f>
        <v/>
      </c>
      <c r="P151" t="str">
        <f>IF(AND($L151&gt;F$25,$L150&lt;F$25),$B151,"")</f>
        <v/>
      </c>
      <c r="Q151" t="str">
        <f>IF(AND($L151&gt;G$25,$L150&lt;G$25),$B151,"")</f>
        <v/>
      </c>
    </row>
    <row r="152" spans="2:17">
      <c r="B152">
        <v>1847</v>
      </c>
      <c r="C152" s="12">
        <f>UKEmissions!M101</f>
        <v>134.52488527128892</v>
      </c>
      <c r="E152" s="2">
        <f t="shared" si="8"/>
        <v>134.52488527128892</v>
      </c>
      <c r="F152" s="2">
        <f t="shared" si="11"/>
        <v>0</v>
      </c>
      <c r="G152" s="2">
        <f t="shared" si="12"/>
        <v>0</v>
      </c>
      <c r="H152" s="2">
        <f t="shared" si="9"/>
        <v>0</v>
      </c>
      <c r="I152" s="2">
        <f t="shared" si="10"/>
        <v>0</v>
      </c>
      <c r="J152" s="2">
        <f t="shared" si="13"/>
        <v>0</v>
      </c>
      <c r="K152" s="2">
        <f t="shared" si="14"/>
        <v>0</v>
      </c>
      <c r="L152" s="6">
        <f>IF(B152&lt;$C$2,0,L151+(MAX(C152:D152)*1000000))</f>
        <v>0</v>
      </c>
      <c r="M152" t="str">
        <f>IF(AND($L152&gt;C$25,$L151&lt;C$25),$B152,"")</f>
        <v/>
      </c>
      <c r="N152" t="str">
        <f>IF(AND($L152&gt;D$25,$L151&lt;D$25),$B152,"")</f>
        <v/>
      </c>
      <c r="O152" t="str">
        <f>IF(AND($L152&gt;E$25,$L151&lt;E$25),$B152,"")</f>
        <v/>
      </c>
      <c r="P152" t="str">
        <f>IF(AND($L152&gt;F$25,$L151&lt;F$25),$B152,"")</f>
        <v/>
      </c>
      <c r="Q152" t="str">
        <f>IF(AND($L152&gt;G$25,$L151&lt;G$25),$B152,"")</f>
        <v/>
      </c>
    </row>
    <row r="153" spans="2:17">
      <c r="B153">
        <v>1848</v>
      </c>
      <c r="C153" s="12">
        <f>UKEmissions!M102</f>
        <v>141.97918520175278</v>
      </c>
      <c r="E153" s="2">
        <f t="shared" si="8"/>
        <v>141.97918520175278</v>
      </c>
      <c r="F153" s="2">
        <f t="shared" si="11"/>
        <v>0</v>
      </c>
      <c r="G153" s="2">
        <f t="shared" si="12"/>
        <v>0</v>
      </c>
      <c r="H153" s="2">
        <f t="shared" si="9"/>
        <v>0</v>
      </c>
      <c r="I153" s="2">
        <f t="shared" si="10"/>
        <v>0</v>
      </c>
      <c r="J153" s="2">
        <f t="shared" si="13"/>
        <v>0</v>
      </c>
      <c r="K153" s="2">
        <f t="shared" si="14"/>
        <v>0</v>
      </c>
      <c r="L153" s="6">
        <f>IF(B153&lt;$C$2,0,L152+(MAX(C153:D153)*1000000))</f>
        <v>0</v>
      </c>
      <c r="M153" t="str">
        <f>IF(AND($L153&gt;C$25,$L152&lt;C$25),$B153,"")</f>
        <v/>
      </c>
      <c r="N153" t="str">
        <f>IF(AND($L153&gt;D$25,$L152&lt;D$25),$B153,"")</f>
        <v/>
      </c>
      <c r="O153" t="str">
        <f>IF(AND($L153&gt;E$25,$L152&lt;E$25),$B153,"")</f>
        <v/>
      </c>
      <c r="P153" t="str">
        <f>IF(AND($L153&gt;F$25,$L152&lt;F$25),$B153,"")</f>
        <v/>
      </c>
      <c r="Q153" t="str">
        <f>IF(AND($L153&gt;G$25,$L152&lt;G$25),$B153,"")</f>
        <v/>
      </c>
    </row>
    <row r="154" spans="2:17">
      <c r="B154">
        <v>1849</v>
      </c>
      <c r="C154" s="12">
        <f>UKEmissions!M103</f>
        <v>150.70918907944798</v>
      </c>
      <c r="E154" s="2">
        <f t="shared" si="8"/>
        <v>150.70918907944798</v>
      </c>
      <c r="F154" s="2">
        <f t="shared" si="11"/>
        <v>0</v>
      </c>
      <c r="G154" s="2">
        <f t="shared" si="12"/>
        <v>0</v>
      </c>
      <c r="H154" s="2">
        <f t="shared" si="9"/>
        <v>0</v>
      </c>
      <c r="I154" s="2">
        <f t="shared" si="10"/>
        <v>0</v>
      </c>
      <c r="J154" s="2">
        <f t="shared" si="13"/>
        <v>0</v>
      </c>
      <c r="K154" s="2">
        <f t="shared" si="14"/>
        <v>0</v>
      </c>
      <c r="L154" s="6">
        <f>IF(B154&lt;$C$2,0,L153+(MAX(C154:D154)*1000000))</f>
        <v>0</v>
      </c>
      <c r="M154" t="str">
        <f>IF(AND($L154&gt;C$25,$L153&lt;C$25),$B154,"")</f>
        <v/>
      </c>
      <c r="N154" t="str">
        <f>IF(AND($L154&gt;D$25,$L153&lt;D$25),$B154,"")</f>
        <v/>
      </c>
      <c r="O154" t="str">
        <f>IF(AND($L154&gt;E$25,$L153&lt;E$25),$B154,"")</f>
        <v/>
      </c>
      <c r="P154" t="str">
        <f>IF(AND($L154&gt;F$25,$L153&lt;F$25),$B154,"")</f>
        <v/>
      </c>
      <c r="Q154" t="str">
        <f>IF(AND($L154&gt;G$25,$L153&lt;G$25),$B154,"")</f>
        <v/>
      </c>
    </row>
    <row r="155" spans="2:17">
      <c r="B155">
        <v>1850</v>
      </c>
      <c r="C155" s="12">
        <f>UKEmissions!M104</f>
        <v>159.28211000841694</v>
      </c>
      <c r="E155" s="2">
        <f t="shared" si="8"/>
        <v>159.28211000841694</v>
      </c>
      <c r="F155" s="2">
        <f t="shared" si="11"/>
        <v>0</v>
      </c>
      <c r="G155" s="2">
        <f t="shared" si="12"/>
        <v>0</v>
      </c>
      <c r="H155" s="2">
        <f t="shared" si="9"/>
        <v>0</v>
      </c>
      <c r="I155" s="2">
        <f t="shared" si="10"/>
        <v>0</v>
      </c>
      <c r="J155" s="2">
        <f t="shared" si="13"/>
        <v>0</v>
      </c>
      <c r="K155" s="2">
        <f t="shared" si="14"/>
        <v>0</v>
      </c>
      <c r="L155" s="6">
        <f>IF(B155&lt;$C$2,0,L154+(MAX(C155:D155)*1000000))</f>
        <v>0</v>
      </c>
      <c r="M155" t="str">
        <f>IF(AND($L155&gt;C$25,$L154&lt;C$25),$B155,"")</f>
        <v/>
      </c>
      <c r="N155" t="str">
        <f>IF(AND($L155&gt;D$25,$L154&lt;D$25),$B155,"")</f>
        <v/>
      </c>
      <c r="O155" t="str">
        <f>IF(AND($L155&gt;E$25,$L154&lt;E$25),$B155,"")</f>
        <v/>
      </c>
      <c r="P155" t="str">
        <f>IF(AND($L155&gt;F$25,$L154&lt;F$25),$B155,"")</f>
        <v/>
      </c>
      <c r="Q155" t="str">
        <f>IF(AND($L155&gt;G$25,$L154&lt;G$25),$B155,"")</f>
        <v/>
      </c>
    </row>
    <row r="156" spans="2:17">
      <c r="B156">
        <v>1851</v>
      </c>
      <c r="C156" s="12">
        <f>UKEmissions!M105</f>
        <v>151.55172489534334</v>
      </c>
      <c r="E156" s="2">
        <f t="shared" si="8"/>
        <v>151.55172489534334</v>
      </c>
      <c r="F156" s="2">
        <f t="shared" si="11"/>
        <v>0</v>
      </c>
      <c r="G156" s="2">
        <f t="shared" si="12"/>
        <v>0</v>
      </c>
      <c r="H156" s="2">
        <f t="shared" si="9"/>
        <v>0</v>
      </c>
      <c r="I156" s="2">
        <f t="shared" si="10"/>
        <v>0</v>
      </c>
      <c r="J156" s="2">
        <f t="shared" si="13"/>
        <v>0</v>
      </c>
      <c r="K156" s="2">
        <f t="shared" si="14"/>
        <v>0</v>
      </c>
      <c r="L156" s="6">
        <f>IF(B156&lt;$C$2,0,L155+(MAX(C156:D156)*1000000))</f>
        <v>0</v>
      </c>
      <c r="M156" t="str">
        <f>IF(AND($L156&gt;C$25,$L155&lt;C$25),$B156,"")</f>
        <v/>
      </c>
      <c r="N156" t="str">
        <f>IF(AND($L156&gt;D$25,$L155&lt;D$25),$B156,"")</f>
        <v/>
      </c>
      <c r="O156" t="str">
        <f>IF(AND($L156&gt;E$25,$L155&lt;E$25),$B156,"")</f>
        <v/>
      </c>
      <c r="P156" t="str">
        <f>IF(AND($L156&gt;F$25,$L155&lt;F$25),$B156,"")</f>
        <v/>
      </c>
      <c r="Q156" t="str">
        <f>IF(AND($L156&gt;G$25,$L155&lt;G$25),$B156,"")</f>
        <v/>
      </c>
    </row>
    <row r="157" spans="2:17">
      <c r="B157">
        <v>1852</v>
      </c>
      <c r="C157" s="12">
        <f>UKEmissions!M106</f>
        <v>151.01383479818981</v>
      </c>
      <c r="E157" s="2">
        <f t="shared" si="8"/>
        <v>151.01383479818981</v>
      </c>
      <c r="F157" s="2">
        <f t="shared" si="11"/>
        <v>0</v>
      </c>
      <c r="G157" s="2">
        <f t="shared" si="12"/>
        <v>0</v>
      </c>
      <c r="H157" s="2">
        <f t="shared" si="9"/>
        <v>0</v>
      </c>
      <c r="I157" s="2">
        <f t="shared" si="10"/>
        <v>0</v>
      </c>
      <c r="J157" s="2">
        <f t="shared" si="13"/>
        <v>0</v>
      </c>
      <c r="K157" s="2">
        <f t="shared" si="14"/>
        <v>0</v>
      </c>
      <c r="L157" s="6">
        <f>IF(B157&lt;$C$2,0,L156+(MAX(C157:D157)*1000000))</f>
        <v>0</v>
      </c>
      <c r="M157" t="str">
        <f>IF(AND($L157&gt;C$25,$L156&lt;C$25),$B157,"")</f>
        <v/>
      </c>
      <c r="N157" t="str">
        <f>IF(AND($L157&gt;D$25,$L156&lt;D$25),$B157,"")</f>
        <v/>
      </c>
      <c r="O157" t="str">
        <f>IF(AND($L157&gt;E$25,$L156&lt;E$25),$B157,"")</f>
        <v/>
      </c>
      <c r="P157" t="str">
        <f>IF(AND($L157&gt;F$25,$L156&lt;F$25),$B157,"")</f>
        <v/>
      </c>
      <c r="Q157" t="str">
        <f>IF(AND($L157&gt;G$25,$L156&lt;G$25),$B157,"")</f>
        <v/>
      </c>
    </row>
    <row r="158" spans="2:17">
      <c r="B158">
        <v>1853</v>
      </c>
      <c r="C158" s="12">
        <f>UKEmissions!M107</f>
        <v>150.18081916100513</v>
      </c>
      <c r="E158" s="2">
        <f t="shared" si="8"/>
        <v>150.18081916100513</v>
      </c>
      <c r="F158" s="2">
        <f t="shared" si="11"/>
        <v>0</v>
      </c>
      <c r="G158" s="2">
        <f t="shared" si="12"/>
        <v>0</v>
      </c>
      <c r="H158" s="2">
        <f t="shared" si="9"/>
        <v>0</v>
      </c>
      <c r="I158" s="2">
        <f t="shared" si="10"/>
        <v>0</v>
      </c>
      <c r="J158" s="2">
        <f t="shared" si="13"/>
        <v>0</v>
      </c>
      <c r="K158" s="2">
        <f t="shared" si="14"/>
        <v>0</v>
      </c>
      <c r="L158" s="6">
        <f>IF(B158&lt;$C$2,0,L157+(MAX(C158:D158)*1000000))</f>
        <v>0</v>
      </c>
      <c r="M158" t="str">
        <f>IF(AND($L158&gt;C$25,$L157&lt;C$25),$B158,"")</f>
        <v/>
      </c>
      <c r="N158" t="str">
        <f>IF(AND($L158&gt;D$25,$L157&lt;D$25),$B158,"")</f>
        <v/>
      </c>
      <c r="O158" t="str">
        <f>IF(AND($L158&gt;E$25,$L157&lt;E$25),$B158,"")</f>
        <v/>
      </c>
      <c r="P158" t="str">
        <f>IF(AND($L158&gt;F$25,$L157&lt;F$25),$B158,"")</f>
        <v/>
      </c>
      <c r="Q158" t="str">
        <f>IF(AND($L158&gt;G$25,$L157&lt;G$25),$B158,"")</f>
        <v/>
      </c>
    </row>
    <row r="159" spans="2:17">
      <c r="B159">
        <v>1854</v>
      </c>
      <c r="C159" s="12">
        <f>UKEmissions!M108</f>
        <v>180.97383720070536</v>
      </c>
      <c r="E159" s="2">
        <f t="shared" si="8"/>
        <v>180.97383720070536</v>
      </c>
      <c r="F159" s="2">
        <f t="shared" si="11"/>
        <v>0</v>
      </c>
      <c r="G159" s="2">
        <f t="shared" si="12"/>
        <v>0</v>
      </c>
      <c r="H159" s="2">
        <f t="shared" si="9"/>
        <v>0</v>
      </c>
      <c r="I159" s="2">
        <f t="shared" si="10"/>
        <v>0</v>
      </c>
      <c r="J159" s="2">
        <f t="shared" si="13"/>
        <v>0</v>
      </c>
      <c r="K159" s="2">
        <f t="shared" si="14"/>
        <v>0</v>
      </c>
      <c r="L159" s="6">
        <f>IF(B159&lt;$C$2,0,L158+(MAX(C159:D159)*1000000))</f>
        <v>0</v>
      </c>
      <c r="M159" t="str">
        <f>IF(AND($L159&gt;C$25,$L158&lt;C$25),$B159,"")</f>
        <v/>
      </c>
      <c r="N159" t="str">
        <f>IF(AND($L159&gt;D$25,$L158&lt;D$25),$B159,"")</f>
        <v/>
      </c>
      <c r="O159" t="str">
        <f>IF(AND($L159&gt;E$25,$L158&lt;E$25),$B159,"")</f>
        <v/>
      </c>
      <c r="P159" t="str">
        <f>IF(AND($L159&gt;F$25,$L158&lt;F$25),$B159,"")</f>
        <v/>
      </c>
      <c r="Q159" t="str">
        <f>IF(AND($L159&gt;G$25,$L158&lt;G$25),$B159,"")</f>
        <v/>
      </c>
    </row>
    <row r="160" spans="2:17">
      <c r="B160">
        <v>1855</v>
      </c>
      <c r="C160" s="12">
        <f>UKEmissions!M109</f>
        <v>169.46394113949111</v>
      </c>
      <c r="E160" s="2">
        <f t="shared" si="8"/>
        <v>169.46394113949111</v>
      </c>
      <c r="F160" s="2">
        <f t="shared" si="11"/>
        <v>0</v>
      </c>
      <c r="G160" s="2">
        <f t="shared" si="12"/>
        <v>0</v>
      </c>
      <c r="H160" s="2">
        <f t="shared" si="9"/>
        <v>0</v>
      </c>
      <c r="I160" s="2">
        <f t="shared" si="10"/>
        <v>0</v>
      </c>
      <c r="J160" s="2">
        <f t="shared" si="13"/>
        <v>0</v>
      </c>
      <c r="K160" s="2">
        <f t="shared" si="14"/>
        <v>0</v>
      </c>
      <c r="L160" s="6">
        <f>IF(B160&lt;$C$2,0,L159+(MAX(C160:D160)*1000000))</f>
        <v>0</v>
      </c>
      <c r="M160" t="str">
        <f>IF(AND($L160&gt;C$25,$L159&lt;C$25),$B160,"")</f>
        <v/>
      </c>
      <c r="N160" t="str">
        <f>IF(AND($L160&gt;D$25,$L159&lt;D$25),$B160,"")</f>
        <v/>
      </c>
      <c r="O160" t="str">
        <f>IF(AND($L160&gt;E$25,$L159&lt;E$25),$B160,"")</f>
        <v/>
      </c>
      <c r="P160" t="str">
        <f>IF(AND($L160&gt;F$25,$L159&lt;F$25),$B160,"")</f>
        <v/>
      </c>
      <c r="Q160" t="str">
        <f>IF(AND($L160&gt;G$25,$L159&lt;G$25),$B160,"")</f>
        <v/>
      </c>
    </row>
    <row r="161" spans="2:17">
      <c r="B161">
        <v>1856</v>
      </c>
      <c r="C161" s="12">
        <f>UKEmissions!M110</f>
        <v>182.36854338182025</v>
      </c>
      <c r="E161" s="2">
        <f t="shared" si="8"/>
        <v>182.36854338182025</v>
      </c>
      <c r="F161" s="2">
        <f t="shared" si="11"/>
        <v>0</v>
      </c>
      <c r="G161" s="2">
        <f t="shared" si="12"/>
        <v>0</v>
      </c>
      <c r="H161" s="2">
        <f t="shared" si="9"/>
        <v>0</v>
      </c>
      <c r="I161" s="2">
        <f t="shared" si="10"/>
        <v>0</v>
      </c>
      <c r="J161" s="2">
        <f t="shared" si="13"/>
        <v>0</v>
      </c>
      <c r="K161" s="2">
        <f t="shared" si="14"/>
        <v>0</v>
      </c>
      <c r="L161" s="6">
        <f>IF(B161&lt;$C$2,0,L160+(MAX(C161:D161)*1000000))</f>
        <v>0</v>
      </c>
      <c r="M161" t="str">
        <f>IF(AND($L161&gt;C$25,$L160&lt;C$25),$B161,"")</f>
        <v/>
      </c>
      <c r="N161" t="str">
        <f>IF(AND($L161&gt;D$25,$L160&lt;D$25),$B161,"")</f>
        <v/>
      </c>
      <c r="O161" t="str">
        <f>IF(AND($L161&gt;E$25,$L160&lt;E$25),$B161,"")</f>
        <v/>
      </c>
      <c r="P161" t="str">
        <f>IF(AND($L161&gt;F$25,$L160&lt;F$25),$B161,"")</f>
        <v/>
      </c>
      <c r="Q161" t="str">
        <f>IF(AND($L161&gt;G$25,$L160&lt;G$25),$B161,"")</f>
        <v/>
      </c>
    </row>
    <row r="162" spans="2:17">
      <c r="B162">
        <v>1857</v>
      </c>
      <c r="C162" s="12">
        <f>UKEmissions!M111</f>
        <v>179.10312208405639</v>
      </c>
      <c r="E162" s="2">
        <f t="shared" si="8"/>
        <v>179.10312208405639</v>
      </c>
      <c r="F162" s="2">
        <f t="shared" si="11"/>
        <v>0</v>
      </c>
      <c r="G162" s="2">
        <f t="shared" si="12"/>
        <v>0</v>
      </c>
      <c r="H162" s="2">
        <f t="shared" si="9"/>
        <v>0</v>
      </c>
      <c r="I162" s="2">
        <f t="shared" si="10"/>
        <v>0</v>
      </c>
      <c r="J162" s="2">
        <f t="shared" si="13"/>
        <v>0</v>
      </c>
      <c r="K162" s="2">
        <f t="shared" si="14"/>
        <v>0</v>
      </c>
      <c r="L162" s="6">
        <f>IF(B162&lt;$C$2,0,L161+(MAX(C162:D162)*1000000))</f>
        <v>0</v>
      </c>
      <c r="M162" t="str">
        <f>IF(AND($L162&gt;C$25,$L161&lt;C$25),$B162,"")</f>
        <v/>
      </c>
      <c r="N162" t="str">
        <f>IF(AND($L162&gt;D$25,$L161&lt;D$25),$B162,"")</f>
        <v/>
      </c>
      <c r="O162" t="str">
        <f>IF(AND($L162&gt;E$25,$L161&lt;E$25),$B162,"")</f>
        <v/>
      </c>
      <c r="P162" t="str">
        <f>IF(AND($L162&gt;F$25,$L161&lt;F$25),$B162,"")</f>
        <v/>
      </c>
      <c r="Q162" t="str">
        <f>IF(AND($L162&gt;G$25,$L161&lt;G$25),$B162,"")</f>
        <v/>
      </c>
    </row>
    <row r="163" spans="2:17">
      <c r="B163">
        <v>1858</v>
      </c>
      <c r="C163" s="12">
        <f>UKEmissions!M112</f>
        <v>175.53305506755072</v>
      </c>
      <c r="E163" s="2">
        <f t="shared" si="8"/>
        <v>175.53305506755072</v>
      </c>
      <c r="F163" s="2">
        <f t="shared" si="11"/>
        <v>0</v>
      </c>
      <c r="G163" s="2">
        <f t="shared" si="12"/>
        <v>0</v>
      </c>
      <c r="H163" s="2">
        <f t="shared" si="9"/>
        <v>0</v>
      </c>
      <c r="I163" s="2">
        <f t="shared" si="10"/>
        <v>0</v>
      </c>
      <c r="J163" s="2">
        <f t="shared" si="13"/>
        <v>0</v>
      </c>
      <c r="K163" s="2">
        <f t="shared" si="14"/>
        <v>0</v>
      </c>
      <c r="L163" s="6">
        <f>IF(B163&lt;$C$2,0,L162+(MAX(C163:D163)*1000000))</f>
        <v>0</v>
      </c>
      <c r="M163" t="str">
        <f>IF(AND($L163&gt;C$25,$L162&lt;C$25),$B163,"")</f>
        <v/>
      </c>
      <c r="N163" t="str">
        <f>IF(AND($L163&gt;D$25,$L162&lt;D$25),$B163,"")</f>
        <v/>
      </c>
      <c r="O163" t="str">
        <f>IF(AND($L163&gt;E$25,$L162&lt;E$25),$B163,"")</f>
        <v/>
      </c>
      <c r="P163" t="str">
        <f>IF(AND($L163&gt;F$25,$L162&lt;F$25),$B163,"")</f>
        <v/>
      </c>
      <c r="Q163" t="str">
        <f>IF(AND($L163&gt;G$25,$L162&lt;G$25),$B163,"")</f>
        <v/>
      </c>
    </row>
    <row r="164" spans="2:17">
      <c r="B164">
        <v>1859</v>
      </c>
      <c r="C164" s="12">
        <f>UKEmissions!M113</f>
        <v>194.88757838636681</v>
      </c>
      <c r="E164" s="2">
        <f t="shared" si="8"/>
        <v>194.88757838636681</v>
      </c>
      <c r="F164" s="2">
        <f t="shared" si="11"/>
        <v>0</v>
      </c>
      <c r="G164" s="2">
        <f t="shared" si="12"/>
        <v>0</v>
      </c>
      <c r="H164" s="2">
        <f t="shared" si="9"/>
        <v>0</v>
      </c>
      <c r="I164" s="2">
        <f t="shared" si="10"/>
        <v>0</v>
      </c>
      <c r="J164" s="2">
        <f t="shared" si="13"/>
        <v>0</v>
      </c>
      <c r="K164" s="2">
        <f t="shared" si="14"/>
        <v>0</v>
      </c>
      <c r="L164" s="6">
        <f>IF(B164&lt;$C$2,0,L163+(MAX(C164:D164)*1000000))</f>
        <v>0</v>
      </c>
      <c r="M164" t="str">
        <f>IF(AND($L164&gt;C$25,$L163&lt;C$25),$B164,"")</f>
        <v/>
      </c>
      <c r="N164" t="str">
        <f>IF(AND($L164&gt;D$25,$L163&lt;D$25),$B164,"")</f>
        <v/>
      </c>
      <c r="O164" t="str">
        <f>IF(AND($L164&gt;E$25,$L163&lt;E$25),$B164,"")</f>
        <v/>
      </c>
      <c r="P164" t="str">
        <f>IF(AND($L164&gt;F$25,$L163&lt;F$25),$B164,"")</f>
        <v/>
      </c>
      <c r="Q164" t="str">
        <f>IF(AND($L164&gt;G$25,$L163&lt;G$25),$B164,"")</f>
        <v/>
      </c>
    </row>
    <row r="165" spans="2:17">
      <c r="B165">
        <v>1860</v>
      </c>
      <c r="C165" s="12">
        <f>UKEmissions!M114</f>
        <v>218.19297587011582</v>
      </c>
      <c r="E165" s="2">
        <f t="shared" si="8"/>
        <v>218.19297587011582</v>
      </c>
      <c r="F165" s="2">
        <f t="shared" si="11"/>
        <v>0</v>
      </c>
      <c r="G165" s="2">
        <f t="shared" si="12"/>
        <v>0</v>
      </c>
      <c r="H165" s="2">
        <f t="shared" si="9"/>
        <v>0</v>
      </c>
      <c r="I165" s="2">
        <f t="shared" si="10"/>
        <v>0</v>
      </c>
      <c r="J165" s="2">
        <f t="shared" si="13"/>
        <v>0</v>
      </c>
      <c r="K165" s="2">
        <f t="shared" si="14"/>
        <v>0</v>
      </c>
      <c r="L165" s="6">
        <f>IF(B165&lt;$C$2,0,L164+(MAX(C165:D165)*1000000))</f>
        <v>0</v>
      </c>
      <c r="M165" t="str">
        <f>IF(AND($L165&gt;C$25,$L164&lt;C$25),$B165,"")</f>
        <v/>
      </c>
      <c r="N165" t="str">
        <f>IF(AND($L165&gt;D$25,$L164&lt;D$25),$B165,"")</f>
        <v/>
      </c>
      <c r="O165" t="str">
        <f>IF(AND($L165&gt;E$25,$L164&lt;E$25),$B165,"")</f>
        <v/>
      </c>
      <c r="P165" t="str">
        <f>IF(AND($L165&gt;F$25,$L164&lt;F$25),$B165,"")</f>
        <v/>
      </c>
      <c r="Q165" t="str">
        <f>IF(AND($L165&gt;G$25,$L164&lt;G$25),$B165,"")</f>
        <v/>
      </c>
    </row>
    <row r="166" spans="2:17">
      <c r="B166">
        <v>1861</v>
      </c>
      <c r="C166" s="12">
        <f>UKEmissions!M115</f>
        <v>227.41326895141114</v>
      </c>
      <c r="E166" s="2">
        <f t="shared" si="8"/>
        <v>227.41326895141114</v>
      </c>
      <c r="F166" s="2">
        <f t="shared" si="11"/>
        <v>0</v>
      </c>
      <c r="G166" s="2">
        <f t="shared" si="12"/>
        <v>0</v>
      </c>
      <c r="H166" s="2">
        <f t="shared" si="9"/>
        <v>0</v>
      </c>
      <c r="I166" s="2">
        <f t="shared" si="10"/>
        <v>0</v>
      </c>
      <c r="J166" s="2">
        <f t="shared" si="13"/>
        <v>0</v>
      </c>
      <c r="K166" s="2">
        <f t="shared" si="14"/>
        <v>0</v>
      </c>
      <c r="L166" s="6">
        <f>IF(B166&lt;$C$2,0,L165+(MAX(C166:D166)*1000000))</f>
        <v>0</v>
      </c>
      <c r="M166" t="str">
        <f>IF(AND($L166&gt;C$25,$L165&lt;C$25),$B166,"")</f>
        <v/>
      </c>
      <c r="N166" t="str">
        <f>IF(AND($L166&gt;D$25,$L165&lt;D$25),$B166,"")</f>
        <v/>
      </c>
      <c r="O166" t="str">
        <f>IF(AND($L166&gt;E$25,$L165&lt;E$25),$B166,"")</f>
        <v/>
      </c>
      <c r="P166" t="str">
        <f>IF(AND($L166&gt;F$25,$L165&lt;F$25),$B166,"")</f>
        <v/>
      </c>
      <c r="Q166" t="str">
        <f>IF(AND($L166&gt;G$25,$L165&lt;G$25),$B166,"")</f>
        <v/>
      </c>
    </row>
    <row r="167" spans="2:17">
      <c r="B167">
        <v>1862</v>
      </c>
      <c r="C167" s="12">
        <f>UKEmissions!M116</f>
        <v>220.16841295258226</v>
      </c>
      <c r="E167" s="2">
        <f t="shared" si="8"/>
        <v>220.16841295258226</v>
      </c>
      <c r="F167" s="2">
        <f t="shared" si="11"/>
        <v>0</v>
      </c>
      <c r="G167" s="2">
        <f t="shared" si="12"/>
        <v>0</v>
      </c>
      <c r="H167" s="2">
        <f t="shared" si="9"/>
        <v>0</v>
      </c>
      <c r="I167" s="2">
        <f t="shared" si="10"/>
        <v>0</v>
      </c>
      <c r="J167" s="2">
        <f t="shared" si="13"/>
        <v>0</v>
      </c>
      <c r="K167" s="2">
        <f t="shared" si="14"/>
        <v>0</v>
      </c>
      <c r="L167" s="6">
        <f>IF(B167&lt;$C$2,0,L166+(MAX(C167:D167)*1000000))</f>
        <v>0</v>
      </c>
      <c r="M167" t="str">
        <f>IF(AND($L167&gt;C$25,$L166&lt;C$25),$B167,"")</f>
        <v/>
      </c>
      <c r="N167" t="str">
        <f>IF(AND($L167&gt;D$25,$L166&lt;D$25),$B167,"")</f>
        <v/>
      </c>
      <c r="O167" t="str">
        <f>IF(AND($L167&gt;E$25,$L166&lt;E$25),$B167,"")</f>
        <v/>
      </c>
      <c r="P167" t="str">
        <f>IF(AND($L167&gt;F$25,$L166&lt;F$25),$B167,"")</f>
        <v/>
      </c>
      <c r="Q167" t="str">
        <f>IF(AND($L167&gt;G$25,$L166&lt;G$25),$B167,"")</f>
        <v/>
      </c>
    </row>
    <row r="168" spans="2:17">
      <c r="B168">
        <v>1863</v>
      </c>
      <c r="C168" s="12">
        <f>UKEmissions!M117</f>
        <v>234.1392752105078</v>
      </c>
      <c r="E168" s="2">
        <f t="shared" si="8"/>
        <v>234.1392752105078</v>
      </c>
      <c r="F168" s="2">
        <f t="shared" si="11"/>
        <v>0</v>
      </c>
      <c r="G168" s="2">
        <f t="shared" si="12"/>
        <v>0</v>
      </c>
      <c r="H168" s="2">
        <f t="shared" si="9"/>
        <v>0</v>
      </c>
      <c r="I168" s="2">
        <f t="shared" si="10"/>
        <v>0</v>
      </c>
      <c r="J168" s="2">
        <f t="shared" si="13"/>
        <v>0</v>
      </c>
      <c r="K168" s="2">
        <f t="shared" si="14"/>
        <v>0</v>
      </c>
      <c r="L168" s="6">
        <f>IF(B168&lt;$C$2,0,L167+(MAX(C168:D168)*1000000))</f>
        <v>0</v>
      </c>
      <c r="M168" t="str">
        <f>IF(AND($L168&gt;C$25,$L167&lt;C$25),$B168,"")</f>
        <v/>
      </c>
      <c r="N168" t="str">
        <f>IF(AND($L168&gt;D$25,$L167&lt;D$25),$B168,"")</f>
        <v/>
      </c>
      <c r="O168" t="str">
        <f>IF(AND($L168&gt;E$25,$L167&lt;E$25),$B168,"")</f>
        <v/>
      </c>
      <c r="P168" t="str">
        <f>IF(AND($L168&gt;F$25,$L167&lt;F$25),$B168,"")</f>
        <v/>
      </c>
      <c r="Q168" t="str">
        <f>IF(AND($L168&gt;G$25,$L167&lt;G$25),$B168,"")</f>
        <v/>
      </c>
    </row>
    <row r="169" spans="2:17">
      <c r="B169">
        <v>1864</v>
      </c>
      <c r="C169" s="12">
        <f>UKEmissions!M118</f>
        <v>251.91820895270601</v>
      </c>
      <c r="E169" s="2">
        <f t="shared" si="8"/>
        <v>251.91820895270601</v>
      </c>
      <c r="F169" s="2">
        <f t="shared" si="11"/>
        <v>0</v>
      </c>
      <c r="G169" s="2">
        <f t="shared" si="12"/>
        <v>0</v>
      </c>
      <c r="H169" s="2">
        <f t="shared" si="9"/>
        <v>0</v>
      </c>
      <c r="I169" s="2">
        <f t="shared" si="10"/>
        <v>0</v>
      </c>
      <c r="J169" s="2">
        <f t="shared" si="13"/>
        <v>0</v>
      </c>
      <c r="K169" s="2">
        <f t="shared" si="14"/>
        <v>0</v>
      </c>
      <c r="L169" s="6">
        <f>IF(B169&lt;$C$2,0,L168+(MAX(C169:D169)*1000000))</f>
        <v>0</v>
      </c>
      <c r="M169" t="str">
        <f>IF(AND($L169&gt;C$25,$L168&lt;C$25),$B169,"")</f>
        <v/>
      </c>
      <c r="N169" t="str">
        <f>IF(AND($L169&gt;D$25,$L168&lt;D$25),$B169,"")</f>
        <v/>
      </c>
      <c r="O169" t="str">
        <f>IF(AND($L169&gt;E$25,$L168&lt;E$25),$B169,"")</f>
        <v/>
      </c>
      <c r="P169" t="str">
        <f>IF(AND($L169&gt;F$25,$L168&lt;F$25),$B169,"")</f>
        <v/>
      </c>
      <c r="Q169" t="str">
        <f>IF(AND($L169&gt;G$25,$L168&lt;G$25),$B169,"")</f>
        <v/>
      </c>
    </row>
    <row r="170" spans="2:17">
      <c r="B170">
        <v>1865</v>
      </c>
      <c r="C170" s="12">
        <f>UKEmissions!M119</f>
        <v>266.96009131558327</v>
      </c>
      <c r="E170" s="2">
        <f t="shared" si="8"/>
        <v>266.96009131558327</v>
      </c>
      <c r="F170" s="2">
        <f t="shared" si="11"/>
        <v>0</v>
      </c>
      <c r="G170" s="2">
        <f t="shared" si="12"/>
        <v>0</v>
      </c>
      <c r="H170" s="2">
        <f t="shared" si="9"/>
        <v>0</v>
      </c>
      <c r="I170" s="2">
        <f t="shared" si="10"/>
        <v>0</v>
      </c>
      <c r="J170" s="2">
        <f t="shared" si="13"/>
        <v>0</v>
      </c>
      <c r="K170" s="2">
        <f t="shared" si="14"/>
        <v>0</v>
      </c>
      <c r="L170" s="6">
        <f>IF(B170&lt;$C$2,0,L169+(MAX(C170:D170)*1000000))</f>
        <v>0</v>
      </c>
      <c r="M170" t="str">
        <f>IF(AND($L170&gt;C$25,$L169&lt;C$25),$B170,"")</f>
        <v/>
      </c>
      <c r="N170" t="str">
        <f>IF(AND($L170&gt;D$25,$L169&lt;D$25),$B170,"")</f>
        <v/>
      </c>
      <c r="O170" t="str">
        <f>IF(AND($L170&gt;E$25,$L169&lt;E$25),$B170,"")</f>
        <v/>
      </c>
      <c r="P170" t="str">
        <f>IF(AND($L170&gt;F$25,$L169&lt;F$25),$B170,"")</f>
        <v/>
      </c>
      <c r="Q170" t="str">
        <f>IF(AND($L170&gt;G$25,$L169&lt;G$25),$B170,"")</f>
        <v/>
      </c>
    </row>
    <row r="171" spans="2:17">
      <c r="B171">
        <v>1866</v>
      </c>
      <c r="C171" s="12">
        <f>UKEmissions!M120</f>
        <v>275.0712835770841</v>
      </c>
      <c r="E171" s="2">
        <f t="shared" si="8"/>
        <v>275.0712835770841</v>
      </c>
      <c r="F171" s="2">
        <f t="shared" si="11"/>
        <v>0</v>
      </c>
      <c r="G171" s="2">
        <f t="shared" si="12"/>
        <v>0</v>
      </c>
      <c r="H171" s="2">
        <f t="shared" si="9"/>
        <v>0</v>
      </c>
      <c r="I171" s="2">
        <f t="shared" si="10"/>
        <v>0</v>
      </c>
      <c r="J171" s="2">
        <f t="shared" si="13"/>
        <v>0</v>
      </c>
      <c r="K171" s="2">
        <f t="shared" si="14"/>
        <v>0</v>
      </c>
      <c r="L171" s="6">
        <f>IF(B171&lt;$C$2,0,L170+(MAX(C171:D171)*1000000))</f>
        <v>0</v>
      </c>
      <c r="M171" t="str">
        <f>IF(AND($L171&gt;C$25,$L170&lt;C$25),$B171,"")</f>
        <v/>
      </c>
      <c r="N171" t="str">
        <f>IF(AND($L171&gt;D$25,$L170&lt;D$25),$B171,"")</f>
        <v/>
      </c>
      <c r="O171" t="str">
        <f>IF(AND($L171&gt;E$25,$L170&lt;E$25),$B171,"")</f>
        <v/>
      </c>
      <c r="P171" t="str">
        <f>IF(AND($L171&gt;F$25,$L170&lt;F$25),$B171,"")</f>
        <v/>
      </c>
      <c r="Q171" t="str">
        <f>IF(AND($L171&gt;G$25,$L170&lt;G$25),$B171,"")</f>
        <v/>
      </c>
    </row>
    <row r="172" spans="2:17">
      <c r="B172">
        <v>1867</v>
      </c>
      <c r="C172" s="12">
        <f>UKEmissions!M121</f>
        <v>282.40182118430909</v>
      </c>
      <c r="E172" s="2">
        <f t="shared" si="8"/>
        <v>282.40182118430909</v>
      </c>
      <c r="F172" s="2">
        <f t="shared" si="11"/>
        <v>0</v>
      </c>
      <c r="G172" s="2">
        <f t="shared" si="12"/>
        <v>0</v>
      </c>
      <c r="H172" s="2">
        <f t="shared" si="9"/>
        <v>0</v>
      </c>
      <c r="I172" s="2">
        <f t="shared" si="10"/>
        <v>0</v>
      </c>
      <c r="J172" s="2">
        <f t="shared" si="13"/>
        <v>0</v>
      </c>
      <c r="K172" s="2">
        <f t="shared" si="14"/>
        <v>0</v>
      </c>
      <c r="L172" s="6">
        <f>IF(B172&lt;$C$2,0,L171+(MAX(C172:D172)*1000000))</f>
        <v>0</v>
      </c>
      <c r="M172" t="str">
        <f>IF(AND($L172&gt;C$25,$L171&lt;C$25),$B172,"")</f>
        <v/>
      </c>
      <c r="N172" t="str">
        <f>IF(AND($L172&gt;D$25,$L171&lt;D$25),$B172,"")</f>
        <v/>
      </c>
      <c r="O172" t="str">
        <f>IF(AND($L172&gt;E$25,$L171&lt;E$25),$B172,"")</f>
        <v/>
      </c>
      <c r="P172" t="str">
        <f>IF(AND($L172&gt;F$25,$L171&lt;F$25),$B172,"")</f>
        <v/>
      </c>
      <c r="Q172" t="str">
        <f>IF(AND($L172&gt;G$25,$L171&lt;G$25),$B172,"")</f>
        <v/>
      </c>
    </row>
    <row r="173" spans="2:17">
      <c r="B173">
        <v>1868</v>
      </c>
      <c r="C173" s="12">
        <f>UKEmissions!M122</f>
        <v>277.00387985535252</v>
      </c>
      <c r="E173" s="2">
        <f t="shared" si="8"/>
        <v>277.00387985535252</v>
      </c>
      <c r="F173" s="2">
        <f t="shared" si="11"/>
        <v>0</v>
      </c>
      <c r="G173" s="2">
        <f t="shared" si="12"/>
        <v>0</v>
      </c>
      <c r="H173" s="2">
        <f t="shared" si="9"/>
        <v>0</v>
      </c>
      <c r="I173" s="2">
        <f t="shared" si="10"/>
        <v>0</v>
      </c>
      <c r="J173" s="2">
        <f t="shared" si="13"/>
        <v>0</v>
      </c>
      <c r="K173" s="2">
        <f t="shared" si="14"/>
        <v>0</v>
      </c>
      <c r="L173" s="6">
        <f>IF(B173&lt;$C$2,0,L172+(MAX(C173:D173)*1000000))</f>
        <v>0</v>
      </c>
      <c r="M173" t="str">
        <f>IF(AND($L173&gt;C$25,$L172&lt;C$25),$B173,"")</f>
        <v/>
      </c>
      <c r="N173" t="str">
        <f>IF(AND($L173&gt;D$25,$L172&lt;D$25),$B173,"")</f>
        <v/>
      </c>
      <c r="O173" t="str">
        <f>IF(AND($L173&gt;E$25,$L172&lt;E$25),$B173,"")</f>
        <v/>
      </c>
      <c r="P173" t="str">
        <f>IF(AND($L173&gt;F$25,$L172&lt;F$25),$B173,"")</f>
        <v/>
      </c>
      <c r="Q173" t="str">
        <f>IF(AND($L173&gt;G$25,$L172&lt;G$25),$B173,"")</f>
        <v/>
      </c>
    </row>
    <row r="174" spans="2:17">
      <c r="B174">
        <v>1869</v>
      </c>
      <c r="C174" s="12">
        <f>UKEmissions!M123</f>
        <v>290.62725559033817</v>
      </c>
      <c r="E174" s="2">
        <f t="shared" si="8"/>
        <v>290.62725559033817</v>
      </c>
      <c r="F174" s="2">
        <f t="shared" si="11"/>
        <v>0</v>
      </c>
      <c r="G174" s="2">
        <f t="shared" si="12"/>
        <v>0</v>
      </c>
      <c r="H174" s="2">
        <f t="shared" si="9"/>
        <v>0</v>
      </c>
      <c r="I174" s="2">
        <f t="shared" si="10"/>
        <v>0</v>
      </c>
      <c r="J174" s="2">
        <f t="shared" si="13"/>
        <v>0</v>
      </c>
      <c r="K174" s="2">
        <f t="shared" si="14"/>
        <v>0</v>
      </c>
      <c r="L174" s="6">
        <f>IF(B174&lt;$C$2,0,L173+(MAX(C174:D174)*1000000))</f>
        <v>0</v>
      </c>
      <c r="M174" t="str">
        <f>IF(AND($L174&gt;C$25,$L173&lt;C$25),$B174,"")</f>
        <v/>
      </c>
      <c r="N174" t="str">
        <f>IF(AND($L174&gt;D$25,$L173&lt;D$25),$B174,"")</f>
        <v/>
      </c>
      <c r="O174" t="str">
        <f>IF(AND($L174&gt;E$25,$L173&lt;E$25),$B174,"")</f>
        <v/>
      </c>
      <c r="P174" t="str">
        <f>IF(AND($L174&gt;F$25,$L173&lt;F$25),$B174,"")</f>
        <v/>
      </c>
      <c r="Q174" t="str">
        <f>IF(AND($L174&gt;G$25,$L173&lt;G$25),$B174,"")</f>
        <v/>
      </c>
    </row>
    <row r="175" spans="2:17">
      <c r="B175">
        <v>1870</v>
      </c>
      <c r="C175" s="12">
        <f>UKEmissions!M124</f>
        <v>296.84869237776871</v>
      </c>
      <c r="E175" s="2">
        <f t="shared" si="8"/>
        <v>296.84869237776871</v>
      </c>
      <c r="F175" s="2">
        <f t="shared" si="11"/>
        <v>0</v>
      </c>
      <c r="G175" s="2">
        <f t="shared" si="12"/>
        <v>0</v>
      </c>
      <c r="H175" s="2">
        <f t="shared" si="9"/>
        <v>0</v>
      </c>
      <c r="I175" s="2">
        <f t="shared" si="10"/>
        <v>0</v>
      </c>
      <c r="J175" s="2">
        <f t="shared" si="13"/>
        <v>0</v>
      </c>
      <c r="K175" s="2">
        <f t="shared" si="14"/>
        <v>0</v>
      </c>
      <c r="L175" s="6">
        <f>IF(B175&lt;$C$2,0,L174+(MAX(C175:D175)*1000000))</f>
        <v>0</v>
      </c>
      <c r="M175" t="str">
        <f>IF(AND($L175&gt;C$25,$L174&lt;C$25),$B175,"")</f>
        <v/>
      </c>
      <c r="N175" t="str">
        <f>IF(AND($L175&gt;D$25,$L174&lt;D$25),$B175,"")</f>
        <v/>
      </c>
      <c r="O175" t="str">
        <f>IF(AND($L175&gt;E$25,$L174&lt;E$25),$B175,"")</f>
        <v/>
      </c>
      <c r="P175" t="str">
        <f>IF(AND($L175&gt;F$25,$L174&lt;F$25),$B175,"")</f>
        <v/>
      </c>
      <c r="Q175" t="str">
        <f>IF(AND($L175&gt;G$25,$L174&lt;G$25),$B175,"")</f>
        <v/>
      </c>
    </row>
    <row r="176" spans="2:17">
      <c r="B176">
        <v>1871</v>
      </c>
      <c r="C176" s="12">
        <f>UKEmissions!M125</f>
        <v>314.44198263510862</v>
      </c>
      <c r="E176" s="2">
        <f t="shared" si="8"/>
        <v>314.44198263510862</v>
      </c>
      <c r="F176" s="2">
        <f t="shared" si="11"/>
        <v>0</v>
      </c>
      <c r="G176" s="2">
        <f t="shared" si="12"/>
        <v>0</v>
      </c>
      <c r="H176" s="2">
        <f t="shared" si="9"/>
        <v>0</v>
      </c>
      <c r="I176" s="2">
        <f t="shared" si="10"/>
        <v>0</v>
      </c>
      <c r="J176" s="2">
        <f t="shared" si="13"/>
        <v>0</v>
      </c>
      <c r="K176" s="2">
        <f t="shared" si="14"/>
        <v>0</v>
      </c>
      <c r="L176" s="6">
        <f>IF(B176&lt;$C$2,0,L175+(MAX(C176:D176)*1000000))</f>
        <v>0</v>
      </c>
      <c r="M176" t="str">
        <f>IF(AND($L176&gt;C$25,$L175&lt;C$25),$B176,"")</f>
        <v/>
      </c>
      <c r="N176" t="str">
        <f>IF(AND($L176&gt;D$25,$L175&lt;D$25),$B176,"")</f>
        <v/>
      </c>
      <c r="O176" t="str">
        <f>IF(AND($L176&gt;E$25,$L175&lt;E$25),$B176,"")</f>
        <v/>
      </c>
      <c r="P176" t="str">
        <f>IF(AND($L176&gt;F$25,$L175&lt;F$25),$B176,"")</f>
        <v/>
      </c>
      <c r="Q176" t="str">
        <f>IF(AND($L176&gt;G$25,$L175&lt;G$25),$B176,"")</f>
        <v/>
      </c>
    </row>
    <row r="177" spans="2:17">
      <c r="B177">
        <v>1872</v>
      </c>
      <c r="C177" s="12">
        <f>UKEmissions!M126</f>
        <v>331.26889850623871</v>
      </c>
      <c r="E177" s="2">
        <f t="shared" si="8"/>
        <v>331.26889850623871</v>
      </c>
      <c r="F177" s="2">
        <f t="shared" si="11"/>
        <v>0</v>
      </c>
      <c r="G177" s="2">
        <f t="shared" si="12"/>
        <v>0</v>
      </c>
      <c r="H177" s="2">
        <f t="shared" si="9"/>
        <v>0</v>
      </c>
      <c r="I177" s="2">
        <f t="shared" si="10"/>
        <v>0</v>
      </c>
      <c r="J177" s="2">
        <f t="shared" si="13"/>
        <v>0</v>
      </c>
      <c r="K177" s="2">
        <f t="shared" si="14"/>
        <v>0</v>
      </c>
      <c r="L177" s="6">
        <f>IF(B177&lt;$C$2,0,L176+(MAX(C177:D177)*1000000))</f>
        <v>0</v>
      </c>
      <c r="M177" t="str">
        <f>IF(AND($L177&gt;C$25,$L176&lt;C$25),$B177,"")</f>
        <v/>
      </c>
      <c r="N177" t="str">
        <f>IF(AND($L177&gt;D$25,$L176&lt;D$25),$B177,"")</f>
        <v/>
      </c>
      <c r="O177" t="str">
        <f>IF(AND($L177&gt;E$25,$L176&lt;E$25),$B177,"")</f>
        <v/>
      </c>
      <c r="P177" t="str">
        <f>IF(AND($L177&gt;F$25,$L176&lt;F$25),$B177,"")</f>
        <v/>
      </c>
      <c r="Q177" t="str">
        <f>IF(AND($L177&gt;G$25,$L176&lt;G$25),$B177,"")</f>
        <v/>
      </c>
    </row>
    <row r="178" spans="2:17">
      <c r="B178">
        <v>1873</v>
      </c>
      <c r="C178" s="12">
        <f>UKEmissions!M127</f>
        <v>343.83077431498333</v>
      </c>
      <c r="E178" s="2">
        <f t="shared" si="8"/>
        <v>343.83077431498333</v>
      </c>
      <c r="F178" s="2">
        <f t="shared" si="11"/>
        <v>0</v>
      </c>
      <c r="G178" s="2">
        <f t="shared" si="12"/>
        <v>0</v>
      </c>
      <c r="H178" s="2">
        <f t="shared" si="9"/>
        <v>0</v>
      </c>
      <c r="I178" s="2">
        <f t="shared" si="10"/>
        <v>0</v>
      </c>
      <c r="J178" s="2">
        <f t="shared" si="13"/>
        <v>0</v>
      </c>
      <c r="K178" s="2">
        <f t="shared" si="14"/>
        <v>0</v>
      </c>
      <c r="L178" s="6">
        <f>IF(B178&lt;$C$2,0,L177+(MAX(C178:D178)*1000000))</f>
        <v>0</v>
      </c>
      <c r="M178" t="str">
        <f>IF(AND($L178&gt;C$25,$L177&lt;C$25),$B178,"")</f>
        <v/>
      </c>
      <c r="N178" t="str">
        <f>IF(AND($L178&gt;D$25,$L177&lt;D$25),$B178,"")</f>
        <v/>
      </c>
      <c r="O178" t="str">
        <f>IF(AND($L178&gt;E$25,$L177&lt;E$25),$B178,"")</f>
        <v/>
      </c>
      <c r="P178" t="str">
        <f>IF(AND($L178&gt;F$25,$L177&lt;F$25),$B178,"")</f>
        <v/>
      </c>
      <c r="Q178" t="str">
        <f>IF(AND($L178&gt;G$25,$L177&lt;G$25),$B178,"")</f>
        <v/>
      </c>
    </row>
    <row r="179" spans="2:17">
      <c r="B179">
        <v>1874</v>
      </c>
      <c r="C179" s="12">
        <f>UKEmissions!M128</f>
        <v>334.12495211944321</v>
      </c>
      <c r="E179" s="2">
        <f t="shared" si="8"/>
        <v>334.12495211944321</v>
      </c>
      <c r="F179" s="2">
        <f t="shared" si="11"/>
        <v>0</v>
      </c>
      <c r="G179" s="2">
        <f t="shared" si="12"/>
        <v>0</v>
      </c>
      <c r="H179" s="2">
        <f t="shared" si="9"/>
        <v>0</v>
      </c>
      <c r="I179" s="2">
        <f t="shared" si="10"/>
        <v>0</v>
      </c>
      <c r="J179" s="2">
        <f t="shared" si="13"/>
        <v>0</v>
      </c>
      <c r="K179" s="2">
        <f t="shared" si="14"/>
        <v>0</v>
      </c>
      <c r="L179" s="6">
        <f>IF(B179&lt;$C$2,0,L178+(MAX(C179:D179)*1000000))</f>
        <v>0</v>
      </c>
      <c r="M179" t="str">
        <f>IF(AND($L179&gt;C$25,$L178&lt;C$25),$B179,"")</f>
        <v/>
      </c>
      <c r="N179" t="str">
        <f>IF(AND($L179&gt;D$25,$L178&lt;D$25),$B179,"")</f>
        <v/>
      </c>
      <c r="O179" t="str">
        <f>IF(AND($L179&gt;E$25,$L178&lt;E$25),$B179,"")</f>
        <v/>
      </c>
      <c r="P179" t="str">
        <f>IF(AND($L179&gt;F$25,$L178&lt;F$25),$B179,"")</f>
        <v/>
      </c>
      <c r="Q179" t="str">
        <f>IF(AND($L179&gt;G$25,$L178&lt;G$25),$B179,"")</f>
        <v/>
      </c>
    </row>
    <row r="180" spans="2:17">
      <c r="B180">
        <v>1875</v>
      </c>
      <c r="C180" s="12">
        <f>UKEmissions!M129</f>
        <v>352.70358087333869</v>
      </c>
      <c r="E180" s="2">
        <f t="shared" si="8"/>
        <v>352.70358087333869</v>
      </c>
      <c r="F180" s="2">
        <f t="shared" si="11"/>
        <v>0</v>
      </c>
      <c r="G180" s="2">
        <f t="shared" si="12"/>
        <v>0</v>
      </c>
      <c r="H180" s="2">
        <f t="shared" si="9"/>
        <v>0</v>
      </c>
      <c r="I180" s="2">
        <f t="shared" si="10"/>
        <v>0</v>
      </c>
      <c r="J180" s="2">
        <f t="shared" si="13"/>
        <v>0</v>
      </c>
      <c r="K180" s="2">
        <f t="shared" si="14"/>
        <v>0</v>
      </c>
      <c r="L180" s="6">
        <f>IF(B180&lt;$C$2,0,L179+(MAX(C180:D180)*1000000))</f>
        <v>0</v>
      </c>
      <c r="M180" t="str">
        <f>IF(AND($L180&gt;C$25,$L179&lt;C$25),$B180,"")</f>
        <v/>
      </c>
      <c r="N180" t="str">
        <f>IF(AND($L180&gt;D$25,$L179&lt;D$25),$B180,"")</f>
        <v/>
      </c>
      <c r="O180" t="str">
        <f>IF(AND($L180&gt;E$25,$L179&lt;E$25),$B180,"")</f>
        <v/>
      </c>
      <c r="P180" t="str">
        <f>IF(AND($L180&gt;F$25,$L179&lt;F$25),$B180,"")</f>
        <v/>
      </c>
      <c r="Q180" t="str">
        <f>IF(AND($L180&gt;G$25,$L179&lt;G$25),$B180,"")</f>
        <v/>
      </c>
    </row>
    <row r="181" spans="2:17">
      <c r="B181">
        <v>1876</v>
      </c>
      <c r="C181" s="12">
        <f>UKEmissions!M130</f>
        <v>352.0942894358551</v>
      </c>
      <c r="E181" s="2">
        <f t="shared" si="8"/>
        <v>352.0942894358551</v>
      </c>
      <c r="F181" s="2">
        <f t="shared" si="11"/>
        <v>0</v>
      </c>
      <c r="G181" s="2">
        <f t="shared" si="12"/>
        <v>0</v>
      </c>
      <c r="H181" s="2">
        <f t="shared" si="9"/>
        <v>0</v>
      </c>
      <c r="I181" s="2">
        <f t="shared" si="10"/>
        <v>0</v>
      </c>
      <c r="J181" s="2">
        <f t="shared" si="13"/>
        <v>0</v>
      </c>
      <c r="K181" s="2">
        <f t="shared" si="14"/>
        <v>0</v>
      </c>
      <c r="L181" s="6">
        <f>IF(B181&lt;$C$2,0,L180+(MAX(C181:D181)*1000000))</f>
        <v>0</v>
      </c>
      <c r="M181" t="str">
        <f>IF(AND($L181&gt;C$25,$L180&lt;C$25),$B181,"")</f>
        <v/>
      </c>
      <c r="N181" t="str">
        <f>IF(AND($L181&gt;D$25,$L180&lt;D$25),$B181,"")</f>
        <v/>
      </c>
      <c r="O181" t="str">
        <f>IF(AND($L181&gt;E$25,$L180&lt;E$25),$B181,"")</f>
        <v/>
      </c>
      <c r="P181" t="str">
        <f>IF(AND($L181&gt;F$25,$L180&lt;F$25),$B181,"")</f>
        <v/>
      </c>
      <c r="Q181" t="str">
        <f>IF(AND($L181&gt;G$25,$L180&lt;G$25),$B181,"")</f>
        <v/>
      </c>
    </row>
    <row r="182" spans="2:17">
      <c r="B182">
        <v>1877</v>
      </c>
      <c r="C182" s="12">
        <f>UKEmissions!M131</f>
        <v>358.43472845716923</v>
      </c>
      <c r="E182" s="2">
        <f t="shared" si="8"/>
        <v>358.43472845716923</v>
      </c>
      <c r="F182" s="2">
        <f t="shared" si="11"/>
        <v>0</v>
      </c>
      <c r="G182" s="2">
        <f t="shared" si="12"/>
        <v>0</v>
      </c>
      <c r="H182" s="2">
        <f t="shared" si="9"/>
        <v>0</v>
      </c>
      <c r="I182" s="2">
        <f t="shared" si="10"/>
        <v>0</v>
      </c>
      <c r="J182" s="2">
        <f t="shared" si="13"/>
        <v>0</v>
      </c>
      <c r="K182" s="2">
        <f t="shared" si="14"/>
        <v>0</v>
      </c>
      <c r="L182" s="6">
        <f>IF(B182&lt;$C$2,0,L181+(MAX(C182:D182)*1000000))</f>
        <v>0</v>
      </c>
      <c r="M182" t="str">
        <f>IF(AND($L182&gt;C$25,$L181&lt;C$25),$B182,"")</f>
        <v/>
      </c>
      <c r="N182" t="str">
        <f>IF(AND($L182&gt;D$25,$L181&lt;D$25),$B182,"")</f>
        <v/>
      </c>
      <c r="O182" t="str">
        <f>IF(AND($L182&gt;E$25,$L181&lt;E$25),$B182,"")</f>
        <v/>
      </c>
      <c r="P182" t="str">
        <f>IF(AND($L182&gt;F$25,$L181&lt;F$25),$B182,"")</f>
        <v/>
      </c>
      <c r="Q182" t="str">
        <f>IF(AND($L182&gt;G$25,$L181&lt;G$25),$B182,"")</f>
        <v/>
      </c>
    </row>
    <row r="183" spans="2:17">
      <c r="B183">
        <v>1878</v>
      </c>
      <c r="C183" s="12">
        <f>UKEmissions!M132</f>
        <v>352.03716836359104</v>
      </c>
      <c r="E183" s="2">
        <f t="shared" ref="E183:E246" si="15">IF($B183&lt;$C$2,MAX($C183:$D183),0)</f>
        <v>352.03716836359104</v>
      </c>
      <c r="F183" s="2">
        <f t="shared" si="11"/>
        <v>0</v>
      </c>
      <c r="G183" s="2">
        <f t="shared" si="12"/>
        <v>0</v>
      </c>
      <c r="H183" s="2">
        <f t="shared" ref="H183:H246" si="16">IF(AND($B183&gt;=$D$27,$B183&lt;$E$27),MAX($C183:$D183),0)</f>
        <v>0</v>
      </c>
      <c r="I183" s="2">
        <f t="shared" ref="I183:I246" si="17">IF(AND($B183&gt;=$E$27,$B183&lt;$F$27),MAX($C183:$D183),0)</f>
        <v>0</v>
      </c>
      <c r="J183" s="2">
        <f t="shared" si="13"/>
        <v>0</v>
      </c>
      <c r="K183" s="2">
        <f t="shared" si="14"/>
        <v>0</v>
      </c>
      <c r="L183" s="6">
        <f>IF(B183&lt;$C$2,0,L182+(MAX(C183:D183)*1000000))</f>
        <v>0</v>
      </c>
      <c r="M183" t="str">
        <f>IF(AND($L183&gt;C$25,$L182&lt;C$25),$B183,"")</f>
        <v/>
      </c>
      <c r="N183" t="str">
        <f>IF(AND($L183&gt;D$25,$L182&lt;D$25),$B183,"")</f>
        <v/>
      </c>
      <c r="O183" t="str">
        <f>IF(AND($L183&gt;E$25,$L182&lt;E$25),$B183,"")</f>
        <v/>
      </c>
      <c r="P183" t="str">
        <f>IF(AND($L183&gt;F$25,$L182&lt;F$25),$B183,"")</f>
        <v/>
      </c>
      <c r="Q183" t="str">
        <f>IF(AND($L183&gt;G$25,$L182&lt;G$25),$B183,"")</f>
        <v/>
      </c>
    </row>
    <row r="184" spans="2:17">
      <c r="B184">
        <v>1879</v>
      </c>
      <c r="C184" s="12">
        <f>UKEmissions!M133</f>
        <v>354.20776910962644</v>
      </c>
      <c r="E184" s="2">
        <f t="shared" si="15"/>
        <v>354.20776910962644</v>
      </c>
      <c r="F184" s="2">
        <f t="shared" ref="F184:F247" si="18">IF(AND($B184&gt;=$C$2,$B184&lt;$C$27),MAX($C184:$D184),0)</f>
        <v>0</v>
      </c>
      <c r="G184" s="2">
        <f t="shared" ref="G184:G247" si="19">IF(AND($B184&gt;=$C$27,$B184&lt;$D$27),MAX($C184:$D184),0)</f>
        <v>0</v>
      </c>
      <c r="H184" s="2">
        <f t="shared" si="16"/>
        <v>0</v>
      </c>
      <c r="I184" s="2">
        <f t="shared" si="17"/>
        <v>0</v>
      </c>
      <c r="J184" s="2">
        <f t="shared" ref="J184:J247" si="20">IF(AND($B184&gt;=$F$27,$B184&lt;$G$27),MAX($C184:$D184),0)</f>
        <v>0</v>
      </c>
      <c r="K184" s="2">
        <f t="shared" ref="K184:K247" si="21">IF($B184&gt;=$G$27,MAX($C184:$D184),0)</f>
        <v>0</v>
      </c>
      <c r="L184" s="6">
        <f>IF(B184&lt;$C$2,0,L183+(MAX(C184:D184)*1000000))</f>
        <v>0</v>
      </c>
      <c r="M184" t="str">
        <f>IF(AND($L184&gt;C$25,$L183&lt;C$25),$B184,"")</f>
        <v/>
      </c>
      <c r="N184" t="str">
        <f>IF(AND($L184&gt;D$25,$L183&lt;D$25),$B184,"")</f>
        <v/>
      </c>
      <c r="O184" t="str">
        <f>IF(AND($L184&gt;E$25,$L183&lt;E$25),$B184,"")</f>
        <v/>
      </c>
      <c r="P184" t="str">
        <f>IF(AND($L184&gt;F$25,$L183&lt;F$25),$B184,"")</f>
        <v/>
      </c>
      <c r="Q184" t="str">
        <f>IF(AND($L184&gt;G$25,$L183&lt;G$25),$B184,"")</f>
        <v/>
      </c>
    </row>
    <row r="185" spans="2:17">
      <c r="B185">
        <v>1880</v>
      </c>
      <c r="C185" s="12">
        <f>UKEmissions!M134</f>
        <v>386.00992609265899</v>
      </c>
      <c r="E185" s="2">
        <f t="shared" si="15"/>
        <v>386.00992609265899</v>
      </c>
      <c r="F185" s="2">
        <f t="shared" si="18"/>
        <v>0</v>
      </c>
      <c r="G185" s="2">
        <f t="shared" si="19"/>
        <v>0</v>
      </c>
      <c r="H185" s="2">
        <f t="shared" si="16"/>
        <v>0</v>
      </c>
      <c r="I185" s="2">
        <f t="shared" si="17"/>
        <v>0</v>
      </c>
      <c r="J185" s="2">
        <f t="shared" si="20"/>
        <v>0</v>
      </c>
      <c r="K185" s="2">
        <f t="shared" si="21"/>
        <v>0</v>
      </c>
      <c r="L185" s="6">
        <f>IF(B185&lt;$C$2,0,L184+(MAX(C185:D185)*1000000))</f>
        <v>0</v>
      </c>
      <c r="M185" t="str">
        <f>IF(AND($L185&gt;C$25,$L184&lt;C$25),$B185,"")</f>
        <v/>
      </c>
      <c r="N185" t="str">
        <f>IF(AND($L185&gt;D$25,$L184&lt;D$25),$B185,"")</f>
        <v/>
      </c>
      <c r="O185" t="str">
        <f>IF(AND($L185&gt;E$25,$L184&lt;E$25),$B185,"")</f>
        <v/>
      </c>
      <c r="P185" t="str">
        <f>IF(AND($L185&gt;F$25,$L184&lt;F$25),$B185,"")</f>
        <v/>
      </c>
      <c r="Q185" t="str">
        <f>IF(AND($L185&gt;G$25,$L184&lt;G$25),$B185,"")</f>
        <v/>
      </c>
    </row>
    <row r="186" spans="2:17">
      <c r="B186">
        <v>1881</v>
      </c>
      <c r="C186" s="12">
        <f>UKEmissions!M135</f>
        <v>405.74049647054699</v>
      </c>
      <c r="E186" s="2">
        <f t="shared" si="15"/>
        <v>405.74049647054699</v>
      </c>
      <c r="F186" s="2">
        <f t="shared" si="18"/>
        <v>0</v>
      </c>
      <c r="G186" s="2">
        <f t="shared" si="19"/>
        <v>0</v>
      </c>
      <c r="H186" s="2">
        <f t="shared" si="16"/>
        <v>0</v>
      </c>
      <c r="I186" s="2">
        <f t="shared" si="17"/>
        <v>0</v>
      </c>
      <c r="J186" s="2">
        <f t="shared" si="20"/>
        <v>0</v>
      </c>
      <c r="K186" s="2">
        <f t="shared" si="21"/>
        <v>0</v>
      </c>
      <c r="L186" s="6">
        <f>IF(B186&lt;$C$2,0,L185+(MAX(C186:D186)*1000000))</f>
        <v>0</v>
      </c>
      <c r="M186" t="str">
        <f>IF(AND($L186&gt;C$25,$L185&lt;C$25),$B186,"")</f>
        <v/>
      </c>
      <c r="N186" t="str">
        <f>IF(AND($L186&gt;D$25,$L185&lt;D$25),$B186,"")</f>
        <v/>
      </c>
      <c r="O186" t="str">
        <f>IF(AND($L186&gt;E$25,$L185&lt;E$25),$B186,"")</f>
        <v/>
      </c>
      <c r="P186" t="str">
        <f>IF(AND($L186&gt;F$25,$L185&lt;F$25),$B186,"")</f>
        <v/>
      </c>
      <c r="Q186" t="str">
        <f>IF(AND($L186&gt;G$25,$L185&lt;G$25),$B186,"")</f>
        <v/>
      </c>
    </row>
    <row r="187" spans="2:17">
      <c r="B187">
        <v>1882</v>
      </c>
      <c r="C187" s="12">
        <f>UKEmissions!M136</f>
        <v>409.18680116381381</v>
      </c>
      <c r="E187" s="2">
        <f t="shared" si="15"/>
        <v>409.18680116381381</v>
      </c>
      <c r="F187" s="2">
        <f t="shared" si="18"/>
        <v>0</v>
      </c>
      <c r="G187" s="2">
        <f t="shared" si="19"/>
        <v>0</v>
      </c>
      <c r="H187" s="2">
        <f t="shared" si="16"/>
        <v>0</v>
      </c>
      <c r="I187" s="2">
        <f t="shared" si="17"/>
        <v>0</v>
      </c>
      <c r="J187" s="2">
        <f t="shared" si="20"/>
        <v>0</v>
      </c>
      <c r="K187" s="2">
        <f t="shared" si="21"/>
        <v>0</v>
      </c>
      <c r="L187" s="6">
        <f>IF(B187&lt;$C$2,0,L186+(MAX(C187:D187)*1000000))</f>
        <v>0</v>
      </c>
      <c r="M187" t="str">
        <f>IF(AND($L187&gt;C$25,$L186&lt;C$25),$B187,"")</f>
        <v/>
      </c>
      <c r="N187" t="str">
        <f>IF(AND($L187&gt;D$25,$L186&lt;D$25),$B187,"")</f>
        <v/>
      </c>
      <c r="O187" t="str">
        <f>IF(AND($L187&gt;E$25,$L186&lt;E$25),$B187,"")</f>
        <v/>
      </c>
      <c r="P187" t="str">
        <f>IF(AND($L187&gt;F$25,$L186&lt;F$25),$B187,"")</f>
        <v/>
      </c>
      <c r="Q187" t="str">
        <f>IF(AND($L187&gt;G$25,$L186&lt;G$25),$B187,"")</f>
        <v/>
      </c>
    </row>
    <row r="188" spans="2:17">
      <c r="B188">
        <v>1883</v>
      </c>
      <c r="C188" s="12">
        <f>UKEmissions!M137</f>
        <v>425.77095247782142</v>
      </c>
      <c r="E188" s="2">
        <f t="shared" si="15"/>
        <v>425.77095247782142</v>
      </c>
      <c r="F188" s="2">
        <f t="shared" si="18"/>
        <v>0</v>
      </c>
      <c r="G188" s="2">
        <f t="shared" si="19"/>
        <v>0</v>
      </c>
      <c r="H188" s="2">
        <f t="shared" si="16"/>
        <v>0</v>
      </c>
      <c r="I188" s="2">
        <f t="shared" si="17"/>
        <v>0</v>
      </c>
      <c r="J188" s="2">
        <f t="shared" si="20"/>
        <v>0</v>
      </c>
      <c r="K188" s="2">
        <f t="shared" si="21"/>
        <v>0</v>
      </c>
      <c r="L188" s="6">
        <f>IF(B188&lt;$C$2,0,L187+(MAX(C188:D188)*1000000))</f>
        <v>0</v>
      </c>
      <c r="M188" t="str">
        <f>IF(AND($L188&gt;C$25,$L187&lt;C$25),$B188,"")</f>
        <v/>
      </c>
      <c r="N188" t="str">
        <f>IF(AND($L188&gt;D$25,$L187&lt;D$25),$B188,"")</f>
        <v/>
      </c>
      <c r="O188" t="str">
        <f>IF(AND($L188&gt;E$25,$L187&lt;E$25),$B188,"")</f>
        <v/>
      </c>
      <c r="P188" t="str">
        <f>IF(AND($L188&gt;F$25,$L187&lt;F$25),$B188,"")</f>
        <v/>
      </c>
      <c r="Q188" t="str">
        <f>IF(AND($L188&gt;G$25,$L187&lt;G$25),$B188,"")</f>
        <v/>
      </c>
    </row>
    <row r="189" spans="2:17">
      <c r="B189">
        <v>1884</v>
      </c>
      <c r="C189" s="12">
        <f>UKEmissions!M138</f>
        <v>414.55618195663828</v>
      </c>
      <c r="E189" s="2">
        <f t="shared" si="15"/>
        <v>414.55618195663828</v>
      </c>
      <c r="F189" s="2">
        <f t="shared" si="18"/>
        <v>0</v>
      </c>
      <c r="G189" s="2">
        <f t="shared" si="19"/>
        <v>0</v>
      </c>
      <c r="H189" s="2">
        <f t="shared" si="16"/>
        <v>0</v>
      </c>
      <c r="I189" s="2">
        <f t="shared" si="17"/>
        <v>0</v>
      </c>
      <c r="J189" s="2">
        <f t="shared" si="20"/>
        <v>0</v>
      </c>
      <c r="K189" s="2">
        <f t="shared" si="21"/>
        <v>0</v>
      </c>
      <c r="L189" s="6">
        <f>IF(B189&lt;$C$2,0,L188+(MAX(C189:D189)*1000000))</f>
        <v>0</v>
      </c>
      <c r="M189" t="str">
        <f>IF(AND($L189&gt;C$25,$L188&lt;C$25),$B189,"")</f>
        <v/>
      </c>
      <c r="N189" t="str">
        <f>IF(AND($L189&gt;D$25,$L188&lt;D$25),$B189,"")</f>
        <v/>
      </c>
      <c r="O189" t="str">
        <f>IF(AND($L189&gt;E$25,$L188&lt;E$25),$B189,"")</f>
        <v/>
      </c>
      <c r="P189" t="str">
        <f>IF(AND($L189&gt;F$25,$L188&lt;F$25),$B189,"")</f>
        <v/>
      </c>
      <c r="Q189" t="str">
        <f>IF(AND($L189&gt;G$25,$L188&lt;G$25),$B189,"")</f>
        <v/>
      </c>
    </row>
    <row r="190" spans="2:17">
      <c r="B190">
        <v>1885</v>
      </c>
      <c r="C190" s="12">
        <f>UKEmissions!M139</f>
        <v>409.6104491164391</v>
      </c>
      <c r="E190" s="2">
        <f t="shared" si="15"/>
        <v>409.6104491164391</v>
      </c>
      <c r="F190" s="2">
        <f t="shared" si="18"/>
        <v>0</v>
      </c>
      <c r="G190" s="2">
        <f t="shared" si="19"/>
        <v>0</v>
      </c>
      <c r="H190" s="2">
        <f t="shared" si="16"/>
        <v>0</v>
      </c>
      <c r="I190" s="2">
        <f t="shared" si="17"/>
        <v>0</v>
      </c>
      <c r="J190" s="2">
        <f t="shared" si="20"/>
        <v>0</v>
      </c>
      <c r="K190" s="2">
        <f t="shared" si="21"/>
        <v>0</v>
      </c>
      <c r="L190" s="6">
        <f>IF(B190&lt;$C$2,0,L189+(MAX(C190:D190)*1000000))</f>
        <v>0</v>
      </c>
      <c r="M190" t="str">
        <f>IF(AND($L190&gt;C$25,$L189&lt;C$25),$B190,"")</f>
        <v/>
      </c>
      <c r="N190" t="str">
        <f>IF(AND($L190&gt;D$25,$L189&lt;D$25),$B190,"")</f>
        <v/>
      </c>
      <c r="O190" t="str">
        <f>IF(AND($L190&gt;E$25,$L189&lt;E$25),$B190,"")</f>
        <v/>
      </c>
      <c r="P190" t="str">
        <f>IF(AND($L190&gt;F$25,$L189&lt;F$25),$B190,"")</f>
        <v/>
      </c>
      <c r="Q190" t="str">
        <f>IF(AND($L190&gt;G$25,$L189&lt;G$25),$B190,"")</f>
        <v/>
      </c>
    </row>
    <row r="191" spans="2:17">
      <c r="B191">
        <v>1886</v>
      </c>
      <c r="C191" s="12">
        <f>UKEmissions!M140</f>
        <v>405.89281932991781</v>
      </c>
      <c r="E191" s="2">
        <f t="shared" si="15"/>
        <v>405.89281932991781</v>
      </c>
      <c r="F191" s="2">
        <f t="shared" si="18"/>
        <v>0</v>
      </c>
      <c r="G191" s="2">
        <f t="shared" si="19"/>
        <v>0</v>
      </c>
      <c r="H191" s="2">
        <f t="shared" si="16"/>
        <v>0</v>
      </c>
      <c r="I191" s="2">
        <f t="shared" si="17"/>
        <v>0</v>
      </c>
      <c r="J191" s="2">
        <f t="shared" si="20"/>
        <v>0</v>
      </c>
      <c r="K191" s="2">
        <f t="shared" si="21"/>
        <v>0</v>
      </c>
      <c r="L191" s="6">
        <f>IF(B191&lt;$C$2,0,L190+(MAX(C191:D191)*1000000))</f>
        <v>0</v>
      </c>
      <c r="M191" t="str">
        <f>IF(AND($L191&gt;C$25,$L190&lt;C$25),$B191,"")</f>
        <v/>
      </c>
      <c r="N191" t="str">
        <f>IF(AND($L191&gt;D$25,$L190&lt;D$25),$B191,"")</f>
        <v/>
      </c>
      <c r="O191" t="str">
        <f>IF(AND($L191&gt;E$25,$L190&lt;E$25),$B191,"")</f>
        <v/>
      </c>
      <c r="P191" t="str">
        <f>IF(AND($L191&gt;F$25,$L190&lt;F$25),$B191,"")</f>
        <v/>
      </c>
      <c r="Q191" t="str">
        <f>IF(AND($L191&gt;G$25,$L190&lt;G$25),$B191,"")</f>
        <v/>
      </c>
    </row>
    <row r="192" spans="2:17">
      <c r="B192">
        <v>1887</v>
      </c>
      <c r="C192" s="12">
        <f>UKEmissions!M141</f>
        <v>416.3031347500484</v>
      </c>
      <c r="E192" s="2">
        <f t="shared" si="15"/>
        <v>416.3031347500484</v>
      </c>
      <c r="F192" s="2">
        <f t="shared" si="18"/>
        <v>0</v>
      </c>
      <c r="G192" s="2">
        <f t="shared" si="19"/>
        <v>0</v>
      </c>
      <c r="H192" s="2">
        <f t="shared" si="16"/>
        <v>0</v>
      </c>
      <c r="I192" s="2">
        <f t="shared" si="17"/>
        <v>0</v>
      </c>
      <c r="J192" s="2">
        <f t="shared" si="20"/>
        <v>0</v>
      </c>
      <c r="K192" s="2">
        <f t="shared" si="21"/>
        <v>0</v>
      </c>
      <c r="L192" s="6">
        <f>IF(B192&lt;$C$2,0,L191+(MAX(C192:D192)*1000000))</f>
        <v>0</v>
      </c>
      <c r="M192" t="str">
        <f>IF(AND($L192&gt;C$25,$L191&lt;C$25),$B192,"")</f>
        <v/>
      </c>
      <c r="N192" t="str">
        <f>IF(AND($L192&gt;D$25,$L191&lt;D$25),$B192,"")</f>
        <v/>
      </c>
      <c r="O192" t="str">
        <f>IF(AND($L192&gt;E$25,$L191&lt;E$25),$B192,"")</f>
        <v/>
      </c>
      <c r="P192" t="str">
        <f>IF(AND($L192&gt;F$25,$L191&lt;F$25),$B192,"")</f>
        <v/>
      </c>
      <c r="Q192" t="str">
        <f>IF(AND($L192&gt;G$25,$L191&lt;G$25),$B192,"")</f>
        <v/>
      </c>
    </row>
    <row r="193" spans="2:17">
      <c r="B193">
        <v>1888</v>
      </c>
      <c r="C193" s="12">
        <f>UKEmissions!M142</f>
        <v>432.83492508114733</v>
      </c>
      <c r="E193" s="2">
        <f t="shared" si="15"/>
        <v>432.83492508114733</v>
      </c>
      <c r="F193" s="2">
        <f t="shared" si="18"/>
        <v>0</v>
      </c>
      <c r="G193" s="2">
        <f t="shared" si="19"/>
        <v>0</v>
      </c>
      <c r="H193" s="2">
        <f t="shared" si="16"/>
        <v>0</v>
      </c>
      <c r="I193" s="2">
        <f t="shared" si="17"/>
        <v>0</v>
      </c>
      <c r="J193" s="2">
        <f t="shared" si="20"/>
        <v>0</v>
      </c>
      <c r="K193" s="2">
        <f t="shared" si="21"/>
        <v>0</v>
      </c>
      <c r="L193" s="6">
        <f>IF(B193&lt;$C$2,0,L192+(MAX(C193:D193)*1000000))</f>
        <v>0</v>
      </c>
      <c r="M193" t="str">
        <f>IF(AND($L193&gt;C$25,$L192&lt;C$25),$B193,"")</f>
        <v/>
      </c>
      <c r="N193" t="str">
        <f>IF(AND($L193&gt;D$25,$L192&lt;D$25),$B193,"")</f>
        <v/>
      </c>
      <c r="O193" t="str">
        <f>IF(AND($L193&gt;E$25,$L192&lt;E$25),$B193,"")</f>
        <v/>
      </c>
      <c r="P193" t="str">
        <f>IF(AND($L193&gt;F$25,$L192&lt;F$25),$B193,"")</f>
        <v/>
      </c>
      <c r="Q193" t="str">
        <f>IF(AND($L193&gt;G$25,$L192&lt;G$25),$B193,"")</f>
        <v/>
      </c>
    </row>
    <row r="194" spans="2:17">
      <c r="B194">
        <v>1889</v>
      </c>
      <c r="C194" s="12">
        <f>UKEmissions!M143</f>
        <v>448.23857423503046</v>
      </c>
      <c r="E194" s="2">
        <f t="shared" si="15"/>
        <v>448.23857423503046</v>
      </c>
      <c r="F194" s="2">
        <f t="shared" si="18"/>
        <v>0</v>
      </c>
      <c r="G194" s="2">
        <f t="shared" si="19"/>
        <v>0</v>
      </c>
      <c r="H194" s="2">
        <f t="shared" si="16"/>
        <v>0</v>
      </c>
      <c r="I194" s="2">
        <f t="shared" si="17"/>
        <v>0</v>
      </c>
      <c r="J194" s="2">
        <f t="shared" si="20"/>
        <v>0</v>
      </c>
      <c r="K194" s="2">
        <f t="shared" si="21"/>
        <v>0</v>
      </c>
      <c r="L194" s="6">
        <f>IF(B194&lt;$C$2,0,L193+(MAX(C194:D194)*1000000))</f>
        <v>0</v>
      </c>
      <c r="M194" t="str">
        <f>IF(AND($L194&gt;C$25,$L193&lt;C$25),$B194,"")</f>
        <v/>
      </c>
      <c r="N194" t="str">
        <f>IF(AND($L194&gt;D$25,$L193&lt;D$25),$B194,"")</f>
        <v/>
      </c>
      <c r="O194" t="str">
        <f>IF(AND($L194&gt;E$25,$L193&lt;E$25),$B194,"")</f>
        <v/>
      </c>
      <c r="P194" t="str">
        <f>IF(AND($L194&gt;F$25,$L193&lt;F$25),$B194,"")</f>
        <v/>
      </c>
      <c r="Q194" t="str">
        <f>IF(AND($L194&gt;G$25,$L193&lt;G$25),$B194,"")</f>
        <v/>
      </c>
    </row>
    <row r="195" spans="2:17">
      <c r="B195">
        <v>1890</v>
      </c>
      <c r="C195" s="12">
        <f>UKEmissions!M144</f>
        <v>458.62984929773955</v>
      </c>
      <c r="E195" s="2">
        <f t="shared" si="15"/>
        <v>458.62984929773955</v>
      </c>
      <c r="F195" s="2">
        <f t="shared" si="18"/>
        <v>0</v>
      </c>
      <c r="G195" s="2">
        <f t="shared" si="19"/>
        <v>0</v>
      </c>
      <c r="H195" s="2">
        <f t="shared" si="16"/>
        <v>0</v>
      </c>
      <c r="I195" s="2">
        <f t="shared" si="17"/>
        <v>0</v>
      </c>
      <c r="J195" s="2">
        <f t="shared" si="20"/>
        <v>0</v>
      </c>
      <c r="K195" s="2">
        <f t="shared" si="21"/>
        <v>0</v>
      </c>
      <c r="L195" s="6">
        <f>IF(B195&lt;$C$2,0,L194+(MAX(C195:D195)*1000000))</f>
        <v>0</v>
      </c>
      <c r="M195" t="str">
        <f>IF(AND($L195&gt;C$25,$L194&lt;C$25),$B195,"")</f>
        <v/>
      </c>
      <c r="N195" t="str">
        <f>IF(AND($L195&gt;D$25,$L194&lt;D$25),$B195,"")</f>
        <v/>
      </c>
      <c r="O195" t="str">
        <f>IF(AND($L195&gt;E$25,$L194&lt;E$25),$B195,"")</f>
        <v/>
      </c>
      <c r="P195" t="str">
        <f>IF(AND($L195&gt;F$25,$L194&lt;F$25),$B195,"")</f>
        <v/>
      </c>
      <c r="Q195" t="str">
        <f>IF(AND($L195&gt;G$25,$L194&lt;G$25),$B195,"")</f>
        <v/>
      </c>
    </row>
    <row r="196" spans="2:17">
      <c r="B196">
        <v>1891</v>
      </c>
      <c r="C196" s="12">
        <f>UKEmissions!M145</f>
        <v>468.30711095714764</v>
      </c>
      <c r="E196" s="2">
        <f t="shared" si="15"/>
        <v>468.30711095714764</v>
      </c>
      <c r="F196" s="2">
        <f t="shared" si="18"/>
        <v>0</v>
      </c>
      <c r="G196" s="2">
        <f t="shared" si="19"/>
        <v>0</v>
      </c>
      <c r="H196" s="2">
        <f t="shared" si="16"/>
        <v>0</v>
      </c>
      <c r="I196" s="2">
        <f t="shared" si="17"/>
        <v>0</v>
      </c>
      <c r="J196" s="2">
        <f t="shared" si="20"/>
        <v>0</v>
      </c>
      <c r="K196" s="2">
        <f t="shared" si="21"/>
        <v>0</v>
      </c>
      <c r="L196" s="6">
        <f>IF(B196&lt;$C$2,0,L195+(MAX(C196:D196)*1000000))</f>
        <v>0</v>
      </c>
      <c r="M196" t="str">
        <f>IF(AND($L196&gt;C$25,$L195&lt;C$25),$B196,"")</f>
        <v/>
      </c>
      <c r="N196" t="str">
        <f>IF(AND($L196&gt;D$25,$L195&lt;D$25),$B196,"")</f>
        <v/>
      </c>
      <c r="O196" t="str">
        <f>IF(AND($L196&gt;E$25,$L195&lt;E$25),$B196,"")</f>
        <v/>
      </c>
      <c r="P196" t="str">
        <f>IF(AND($L196&gt;F$25,$L195&lt;F$25),$B196,"")</f>
        <v/>
      </c>
      <c r="Q196" t="str">
        <f>IF(AND($L196&gt;G$25,$L195&lt;G$25),$B196,"")</f>
        <v/>
      </c>
    </row>
    <row r="197" spans="2:17">
      <c r="B197">
        <v>1892</v>
      </c>
      <c r="C197" s="12">
        <f>UKEmissions!M146</f>
        <v>458.61080894031824</v>
      </c>
      <c r="E197" s="2">
        <f t="shared" si="15"/>
        <v>458.61080894031824</v>
      </c>
      <c r="F197" s="2">
        <f t="shared" si="18"/>
        <v>0</v>
      </c>
      <c r="G197" s="2">
        <f t="shared" si="19"/>
        <v>0</v>
      </c>
      <c r="H197" s="2">
        <f t="shared" si="16"/>
        <v>0</v>
      </c>
      <c r="I197" s="2">
        <f t="shared" si="17"/>
        <v>0</v>
      </c>
      <c r="J197" s="2">
        <f t="shared" si="20"/>
        <v>0</v>
      </c>
      <c r="K197" s="2">
        <f t="shared" si="21"/>
        <v>0</v>
      </c>
      <c r="L197" s="6">
        <f>IF(B197&lt;$C$2,0,L196+(MAX(C197:D197)*1000000))</f>
        <v>0</v>
      </c>
      <c r="M197" t="str">
        <f>IF(AND($L197&gt;C$25,$L196&lt;C$25),$B197,"")</f>
        <v/>
      </c>
      <c r="N197" t="str">
        <f>IF(AND($L197&gt;D$25,$L196&lt;D$25),$B197,"")</f>
        <v/>
      </c>
      <c r="O197" t="str">
        <f>IF(AND($L197&gt;E$25,$L196&lt;E$25),$B197,"")</f>
        <v/>
      </c>
      <c r="P197" t="str">
        <f>IF(AND($L197&gt;F$25,$L196&lt;F$25),$B197,"")</f>
        <v/>
      </c>
      <c r="Q197" t="str">
        <f>IF(AND($L197&gt;G$25,$L196&lt;G$25),$B197,"")</f>
        <v/>
      </c>
    </row>
    <row r="198" spans="2:17">
      <c r="B198">
        <v>1893</v>
      </c>
      <c r="C198" s="12">
        <f>UKEmissions!M147</f>
        <v>410.80523154462963</v>
      </c>
      <c r="E198" s="2">
        <f t="shared" si="15"/>
        <v>410.80523154462963</v>
      </c>
      <c r="F198" s="2">
        <f t="shared" si="18"/>
        <v>0</v>
      </c>
      <c r="G198" s="2">
        <f t="shared" si="19"/>
        <v>0</v>
      </c>
      <c r="H198" s="2">
        <f t="shared" si="16"/>
        <v>0</v>
      </c>
      <c r="I198" s="2">
        <f t="shared" si="17"/>
        <v>0</v>
      </c>
      <c r="J198" s="2">
        <f t="shared" si="20"/>
        <v>0</v>
      </c>
      <c r="K198" s="2">
        <f t="shared" si="21"/>
        <v>0</v>
      </c>
      <c r="L198" s="6">
        <f>IF(B198&lt;$C$2,0,L197+(MAX(C198:D198)*1000000))</f>
        <v>0</v>
      </c>
      <c r="M198" t="str">
        <f>IF(AND($L198&gt;C$25,$L197&lt;C$25),$B198,"")</f>
        <v/>
      </c>
      <c r="N198" t="str">
        <f>IF(AND($L198&gt;D$25,$L197&lt;D$25),$B198,"")</f>
        <v/>
      </c>
      <c r="O198" t="str">
        <f>IF(AND($L198&gt;E$25,$L197&lt;E$25),$B198,"")</f>
        <v/>
      </c>
      <c r="P198" t="str">
        <f>IF(AND($L198&gt;F$25,$L197&lt;F$25),$B198,"")</f>
        <v/>
      </c>
      <c r="Q198" t="str">
        <f>IF(AND($L198&gt;G$25,$L197&lt;G$25),$B198,"")</f>
        <v/>
      </c>
    </row>
    <row r="199" spans="2:17">
      <c r="B199">
        <v>1894</v>
      </c>
      <c r="C199" s="12">
        <f>UKEmissions!M148</f>
        <v>470.42535072027431</v>
      </c>
      <c r="E199" s="2">
        <f t="shared" si="15"/>
        <v>470.42535072027431</v>
      </c>
      <c r="F199" s="2">
        <f t="shared" si="18"/>
        <v>0</v>
      </c>
      <c r="G199" s="2">
        <f t="shared" si="19"/>
        <v>0</v>
      </c>
      <c r="H199" s="2">
        <f t="shared" si="16"/>
        <v>0</v>
      </c>
      <c r="I199" s="2">
        <f t="shared" si="17"/>
        <v>0</v>
      </c>
      <c r="J199" s="2">
        <f t="shared" si="20"/>
        <v>0</v>
      </c>
      <c r="K199" s="2">
        <f t="shared" si="21"/>
        <v>0</v>
      </c>
      <c r="L199" s="6">
        <f>IF(B199&lt;$C$2,0,L198+(MAX(C199:D199)*1000000))</f>
        <v>0</v>
      </c>
      <c r="M199" t="str">
        <f>IF(AND($L199&gt;C$25,$L198&lt;C$25),$B199,"")</f>
        <v/>
      </c>
      <c r="N199" t="str">
        <f>IF(AND($L199&gt;D$25,$L198&lt;D$25),$B199,"")</f>
        <v/>
      </c>
      <c r="O199" t="str">
        <f>IF(AND($L199&gt;E$25,$L198&lt;E$25),$B199,"")</f>
        <v/>
      </c>
      <c r="P199" t="str">
        <f>IF(AND($L199&gt;F$25,$L198&lt;F$25),$B199,"")</f>
        <v/>
      </c>
      <c r="Q199" t="str">
        <f>IF(AND($L199&gt;G$25,$L198&lt;G$25),$B199,"")</f>
        <v/>
      </c>
    </row>
    <row r="200" spans="2:17">
      <c r="B200">
        <v>1895</v>
      </c>
      <c r="C200" s="12">
        <f>UKEmissions!M149</f>
        <v>474.90459480365013</v>
      </c>
      <c r="E200" s="2">
        <f t="shared" si="15"/>
        <v>474.90459480365013</v>
      </c>
      <c r="F200" s="2">
        <f t="shared" si="18"/>
        <v>0</v>
      </c>
      <c r="G200" s="2">
        <f t="shared" si="19"/>
        <v>0</v>
      </c>
      <c r="H200" s="2">
        <f t="shared" si="16"/>
        <v>0</v>
      </c>
      <c r="I200" s="2">
        <f t="shared" si="17"/>
        <v>0</v>
      </c>
      <c r="J200" s="2">
        <f t="shared" si="20"/>
        <v>0</v>
      </c>
      <c r="K200" s="2">
        <f t="shared" si="21"/>
        <v>0</v>
      </c>
      <c r="L200" s="6">
        <f>IF(B200&lt;$C$2,0,L199+(MAX(C200:D200)*1000000))</f>
        <v>0</v>
      </c>
      <c r="M200" t="str">
        <f>IF(AND($L200&gt;C$25,$L199&lt;C$25),$B200,"")</f>
        <v/>
      </c>
      <c r="N200" t="str">
        <f>IF(AND($L200&gt;D$25,$L199&lt;D$25),$B200,"")</f>
        <v/>
      </c>
      <c r="O200" t="str">
        <f>IF(AND($L200&gt;E$25,$L199&lt;E$25),$B200,"")</f>
        <v/>
      </c>
      <c r="P200" t="str">
        <f>IF(AND($L200&gt;F$25,$L199&lt;F$25),$B200,"")</f>
        <v/>
      </c>
      <c r="Q200" t="str">
        <f>IF(AND($L200&gt;G$25,$L199&lt;G$25),$B200,"")</f>
        <v/>
      </c>
    </row>
    <row r="201" spans="2:17">
      <c r="B201">
        <v>1896</v>
      </c>
      <c r="C201" s="12">
        <f>UKEmissions!M150</f>
        <v>488.45656919830566</v>
      </c>
      <c r="E201" s="2">
        <f t="shared" si="15"/>
        <v>488.45656919830566</v>
      </c>
      <c r="F201" s="2">
        <f t="shared" si="18"/>
        <v>0</v>
      </c>
      <c r="G201" s="2">
        <f t="shared" si="19"/>
        <v>0</v>
      </c>
      <c r="H201" s="2">
        <f t="shared" si="16"/>
        <v>0</v>
      </c>
      <c r="I201" s="2">
        <f t="shared" si="17"/>
        <v>0</v>
      </c>
      <c r="J201" s="2">
        <f t="shared" si="20"/>
        <v>0</v>
      </c>
      <c r="K201" s="2">
        <f t="shared" si="21"/>
        <v>0</v>
      </c>
      <c r="L201" s="6">
        <f>IF(B201&lt;$C$2,0,L200+(MAX(C201:D201)*1000000))</f>
        <v>0</v>
      </c>
      <c r="M201" t="str">
        <f>IF(AND($L201&gt;C$25,$L200&lt;C$25),$B201,"")</f>
        <v/>
      </c>
      <c r="N201" t="str">
        <f>IF(AND($L201&gt;D$25,$L200&lt;D$25),$B201,"")</f>
        <v/>
      </c>
      <c r="O201" t="str">
        <f>IF(AND($L201&gt;E$25,$L200&lt;E$25),$B201,"")</f>
        <v/>
      </c>
      <c r="P201" t="str">
        <f>IF(AND($L201&gt;F$25,$L200&lt;F$25),$B201,"")</f>
        <v/>
      </c>
      <c r="Q201" t="str">
        <f>IF(AND($L201&gt;G$25,$L200&lt;G$25),$B201,"")</f>
        <v/>
      </c>
    </row>
    <row r="202" spans="2:17">
      <c r="B202">
        <v>1897</v>
      </c>
      <c r="C202" s="12">
        <f>UKEmissions!M151</f>
        <v>501.43257278096485</v>
      </c>
      <c r="E202" s="2">
        <f t="shared" si="15"/>
        <v>501.43257278096485</v>
      </c>
      <c r="F202" s="2">
        <f t="shared" si="18"/>
        <v>0</v>
      </c>
      <c r="G202" s="2">
        <f t="shared" si="19"/>
        <v>0</v>
      </c>
      <c r="H202" s="2">
        <f t="shared" si="16"/>
        <v>0</v>
      </c>
      <c r="I202" s="2">
        <f t="shared" si="17"/>
        <v>0</v>
      </c>
      <c r="J202" s="2">
        <f t="shared" si="20"/>
        <v>0</v>
      </c>
      <c r="K202" s="2">
        <f t="shared" si="21"/>
        <v>0</v>
      </c>
      <c r="L202" s="6">
        <f>IF(B202&lt;$C$2,0,L201+(MAX(C202:D202)*1000000))</f>
        <v>0</v>
      </c>
      <c r="M202" t="str">
        <f>IF(AND($L202&gt;C$25,$L201&lt;C$25),$B202,"")</f>
        <v/>
      </c>
      <c r="N202" t="str">
        <f>IF(AND($L202&gt;D$25,$L201&lt;D$25),$B202,"")</f>
        <v/>
      </c>
      <c r="O202" t="str">
        <f>IF(AND($L202&gt;E$25,$L201&lt;E$25),$B202,"")</f>
        <v/>
      </c>
      <c r="P202" t="str">
        <f>IF(AND($L202&gt;F$25,$L201&lt;F$25),$B202,"")</f>
        <v/>
      </c>
      <c r="Q202" t="str">
        <f>IF(AND($L202&gt;G$25,$L201&lt;G$25),$B202,"")</f>
        <v/>
      </c>
    </row>
    <row r="203" spans="2:17">
      <c r="B203">
        <v>1898</v>
      </c>
      <c r="C203" s="12">
        <f>UKEmissions!M152</f>
        <v>502.61307494108939</v>
      </c>
      <c r="E203" s="2">
        <f t="shared" si="15"/>
        <v>502.61307494108939</v>
      </c>
      <c r="F203" s="2">
        <f t="shared" si="18"/>
        <v>0</v>
      </c>
      <c r="G203" s="2">
        <f t="shared" si="19"/>
        <v>0</v>
      </c>
      <c r="H203" s="2">
        <f t="shared" si="16"/>
        <v>0</v>
      </c>
      <c r="I203" s="2">
        <f t="shared" si="17"/>
        <v>0</v>
      </c>
      <c r="J203" s="2">
        <f t="shared" si="20"/>
        <v>0</v>
      </c>
      <c r="K203" s="2">
        <f t="shared" si="21"/>
        <v>0</v>
      </c>
      <c r="L203" s="6">
        <f>IF(B203&lt;$C$2,0,L202+(MAX(C203:D203)*1000000))</f>
        <v>0</v>
      </c>
      <c r="M203" t="str">
        <f>IF(AND($L203&gt;C$25,$L202&lt;C$25),$B203,"")</f>
        <v/>
      </c>
      <c r="N203" t="str">
        <f>IF(AND($L203&gt;D$25,$L202&lt;D$25),$B203,"")</f>
        <v/>
      </c>
      <c r="O203" t="str">
        <f>IF(AND($L203&gt;E$25,$L202&lt;E$25),$B203,"")</f>
        <v/>
      </c>
      <c r="P203" t="str">
        <f>IF(AND($L203&gt;F$25,$L202&lt;F$25),$B203,"")</f>
        <v/>
      </c>
      <c r="Q203" t="str">
        <f>IF(AND($L203&gt;G$25,$L202&lt;G$25),$B203,"")</f>
        <v/>
      </c>
    </row>
    <row r="204" spans="2:17">
      <c r="B204">
        <v>1899</v>
      </c>
      <c r="C204" s="12">
        <f>UKEmissions!M153</f>
        <v>538.56602984197923</v>
      </c>
      <c r="E204" s="2">
        <f t="shared" si="15"/>
        <v>538.56602984197923</v>
      </c>
      <c r="F204" s="2">
        <f t="shared" si="18"/>
        <v>0</v>
      </c>
      <c r="G204" s="2">
        <f t="shared" si="19"/>
        <v>0</v>
      </c>
      <c r="H204" s="2">
        <f t="shared" si="16"/>
        <v>0</v>
      </c>
      <c r="I204" s="2">
        <f t="shared" si="17"/>
        <v>0</v>
      </c>
      <c r="J204" s="2">
        <f t="shared" si="20"/>
        <v>0</v>
      </c>
      <c r="K204" s="2">
        <f t="shared" si="21"/>
        <v>0</v>
      </c>
      <c r="L204" s="6">
        <f>IF(B204&lt;$C$2,0,L203+(MAX(C204:D204)*1000000))</f>
        <v>0</v>
      </c>
      <c r="M204" t="str">
        <f>IF(AND($L204&gt;C$25,$L203&lt;C$25),$B204,"")</f>
        <v/>
      </c>
      <c r="N204" t="str">
        <f>IF(AND($L204&gt;D$25,$L203&lt;D$25),$B204,"")</f>
        <v/>
      </c>
      <c r="O204" t="str">
        <f>IF(AND($L204&gt;E$25,$L203&lt;E$25),$B204,"")</f>
        <v/>
      </c>
      <c r="P204" t="str">
        <f>IF(AND($L204&gt;F$25,$L203&lt;F$25),$B204,"")</f>
        <v/>
      </c>
      <c r="Q204" t="str">
        <f>IF(AND($L204&gt;G$25,$L203&lt;G$25),$B204,"")</f>
        <v/>
      </c>
    </row>
    <row r="205" spans="2:17">
      <c r="B205">
        <v>1900</v>
      </c>
      <c r="C205" s="12">
        <f>UKEmissions!M154</f>
        <v>545.30631636914188</v>
      </c>
      <c r="E205" s="2">
        <f t="shared" si="15"/>
        <v>545.30631636914188</v>
      </c>
      <c r="F205" s="2">
        <f t="shared" si="18"/>
        <v>0</v>
      </c>
      <c r="G205" s="2">
        <f t="shared" si="19"/>
        <v>0</v>
      </c>
      <c r="H205" s="2">
        <f t="shared" si="16"/>
        <v>0</v>
      </c>
      <c r="I205" s="2">
        <f t="shared" si="17"/>
        <v>0</v>
      </c>
      <c r="J205" s="2">
        <f t="shared" si="20"/>
        <v>0</v>
      </c>
      <c r="K205" s="2">
        <f t="shared" si="21"/>
        <v>0</v>
      </c>
      <c r="L205" s="6">
        <f>IF(B205&lt;$C$2,0,L204+(MAX(C205:D205)*1000000))</f>
        <v>0</v>
      </c>
      <c r="M205" t="str">
        <f>IF(AND($L205&gt;C$25,$L204&lt;C$25),$B205,"")</f>
        <v/>
      </c>
      <c r="N205" t="str">
        <f>IF(AND($L205&gt;D$25,$L204&lt;D$25),$B205,"")</f>
        <v/>
      </c>
      <c r="O205" t="str">
        <f>IF(AND($L205&gt;E$25,$L204&lt;E$25),$B205,"")</f>
        <v/>
      </c>
      <c r="P205" t="str">
        <f>IF(AND($L205&gt;F$25,$L204&lt;F$25),$B205,"")</f>
        <v/>
      </c>
      <c r="Q205" t="str">
        <f>IF(AND($L205&gt;G$25,$L204&lt;G$25),$B205,"")</f>
        <v/>
      </c>
    </row>
    <row r="206" spans="2:17">
      <c r="B206">
        <v>1901</v>
      </c>
      <c r="C206" s="12">
        <f>UKEmissions!M155</f>
        <v>533.56317592951586</v>
      </c>
      <c r="E206" s="2">
        <f t="shared" si="15"/>
        <v>533.56317592951586</v>
      </c>
      <c r="F206" s="2">
        <f t="shared" si="18"/>
        <v>0</v>
      </c>
      <c r="G206" s="2">
        <f t="shared" si="19"/>
        <v>0</v>
      </c>
      <c r="H206" s="2">
        <f t="shared" si="16"/>
        <v>0</v>
      </c>
      <c r="I206" s="2">
        <f t="shared" si="17"/>
        <v>0</v>
      </c>
      <c r="J206" s="2">
        <f t="shared" si="20"/>
        <v>0</v>
      </c>
      <c r="K206" s="2">
        <f t="shared" si="21"/>
        <v>0</v>
      </c>
      <c r="L206" s="6">
        <f>IF(B206&lt;$C$2,0,L205+(MAX(C206:D206)*1000000))</f>
        <v>0</v>
      </c>
      <c r="M206" t="str">
        <f>IF(AND($L206&gt;C$25,$L205&lt;C$25),$B206,"")</f>
        <v/>
      </c>
      <c r="N206" t="str">
        <f>IF(AND($L206&gt;D$25,$L205&lt;D$25),$B206,"")</f>
        <v/>
      </c>
      <c r="O206" t="str">
        <f>IF(AND($L206&gt;E$25,$L205&lt;E$25),$B206,"")</f>
        <v/>
      </c>
      <c r="P206" t="str">
        <f>IF(AND($L206&gt;F$25,$L205&lt;F$25),$B206,"")</f>
        <v/>
      </c>
      <c r="Q206" t="str">
        <f>IF(AND($L206&gt;G$25,$L205&lt;G$25),$B206,"")</f>
        <v/>
      </c>
    </row>
    <row r="207" spans="2:17">
      <c r="B207">
        <v>1902</v>
      </c>
      <c r="C207" s="12">
        <f>UKEmissions!M156</f>
        <v>554.26956462524879</v>
      </c>
      <c r="E207" s="2">
        <f t="shared" si="15"/>
        <v>554.26956462524879</v>
      </c>
      <c r="F207" s="2">
        <f t="shared" si="18"/>
        <v>0</v>
      </c>
      <c r="G207" s="2">
        <f t="shared" si="19"/>
        <v>0</v>
      </c>
      <c r="H207" s="2">
        <f t="shared" si="16"/>
        <v>0</v>
      </c>
      <c r="I207" s="2">
        <f t="shared" si="17"/>
        <v>0</v>
      </c>
      <c r="J207" s="2">
        <f t="shared" si="20"/>
        <v>0</v>
      </c>
      <c r="K207" s="2">
        <f t="shared" si="21"/>
        <v>0</v>
      </c>
      <c r="L207" s="6">
        <f>IF(B207&lt;$C$2,0,L206+(MAX(C207:D207)*1000000))</f>
        <v>0</v>
      </c>
      <c r="M207" t="str">
        <f>IF(AND($L207&gt;C$25,$L206&lt;C$25),$B207,"")</f>
        <v/>
      </c>
      <c r="N207" t="str">
        <f>IF(AND($L207&gt;D$25,$L206&lt;D$25),$B207,"")</f>
        <v/>
      </c>
      <c r="O207" t="str">
        <f>IF(AND($L207&gt;E$25,$L206&lt;E$25),$B207,"")</f>
        <v/>
      </c>
      <c r="P207" t="str">
        <f>IF(AND($L207&gt;F$25,$L206&lt;F$25),$B207,"")</f>
        <v/>
      </c>
      <c r="Q207" t="str">
        <f>IF(AND($L207&gt;G$25,$L206&lt;G$25),$B207,"")</f>
        <v/>
      </c>
    </row>
    <row r="208" spans="2:17">
      <c r="B208">
        <v>1903</v>
      </c>
      <c r="C208" s="12">
        <f>UKEmissions!M157</f>
        <v>558.6155262066751</v>
      </c>
      <c r="E208" s="2">
        <f t="shared" si="15"/>
        <v>558.6155262066751</v>
      </c>
      <c r="F208" s="2">
        <f t="shared" si="18"/>
        <v>0</v>
      </c>
      <c r="G208" s="2">
        <f t="shared" si="19"/>
        <v>0</v>
      </c>
      <c r="H208" s="2">
        <f t="shared" si="16"/>
        <v>0</v>
      </c>
      <c r="I208" s="2">
        <f t="shared" si="17"/>
        <v>0</v>
      </c>
      <c r="J208" s="2">
        <f t="shared" si="20"/>
        <v>0</v>
      </c>
      <c r="K208" s="2">
        <f t="shared" si="21"/>
        <v>0</v>
      </c>
      <c r="L208" s="6">
        <f>IF(B208&lt;$C$2,0,L207+(MAX(C208:D208)*1000000))</f>
        <v>0</v>
      </c>
      <c r="M208" t="str">
        <f>IF(AND($L208&gt;C$25,$L207&lt;C$25),$B208,"")</f>
        <v/>
      </c>
      <c r="N208" t="str">
        <f>IF(AND($L208&gt;D$25,$L207&lt;D$25),$B208,"")</f>
        <v/>
      </c>
      <c r="O208" t="str">
        <f>IF(AND($L208&gt;E$25,$L207&lt;E$25),$B208,"")</f>
        <v/>
      </c>
      <c r="P208" t="str">
        <f>IF(AND($L208&gt;F$25,$L207&lt;F$25),$B208,"")</f>
        <v/>
      </c>
      <c r="Q208" t="str">
        <f>IF(AND($L208&gt;G$25,$L207&lt;G$25),$B208,"")</f>
        <v/>
      </c>
    </row>
    <row r="209" spans="2:17">
      <c r="B209">
        <v>1904</v>
      </c>
      <c r="C209" s="12">
        <f>UKEmissions!M158</f>
        <v>561.22405517340178</v>
      </c>
      <c r="E209" s="2">
        <f t="shared" si="15"/>
        <v>561.22405517340178</v>
      </c>
      <c r="F209" s="2">
        <f t="shared" si="18"/>
        <v>0</v>
      </c>
      <c r="G209" s="2">
        <f t="shared" si="19"/>
        <v>0</v>
      </c>
      <c r="H209" s="2">
        <f t="shared" si="16"/>
        <v>0</v>
      </c>
      <c r="I209" s="2">
        <f t="shared" si="17"/>
        <v>0</v>
      </c>
      <c r="J209" s="2">
        <f t="shared" si="20"/>
        <v>0</v>
      </c>
      <c r="K209" s="2">
        <f t="shared" si="21"/>
        <v>0</v>
      </c>
      <c r="L209" s="6">
        <f>IF(B209&lt;$C$2,0,L208+(MAX(C209:D209)*1000000))</f>
        <v>0</v>
      </c>
      <c r="M209" t="str">
        <f>IF(AND($L209&gt;C$25,$L208&lt;C$25),$B209,"")</f>
        <v/>
      </c>
      <c r="N209" t="str">
        <f>IF(AND($L209&gt;D$25,$L208&lt;D$25),$B209,"")</f>
        <v/>
      </c>
      <c r="O209" t="str">
        <f>IF(AND($L209&gt;E$25,$L208&lt;E$25),$B209,"")</f>
        <v/>
      </c>
      <c r="P209" t="str">
        <f>IF(AND($L209&gt;F$25,$L208&lt;F$25),$B209,"")</f>
        <v/>
      </c>
      <c r="Q209" t="str">
        <f>IF(AND($L209&gt;G$25,$L208&lt;G$25),$B209,"")</f>
        <v/>
      </c>
    </row>
    <row r="210" spans="2:17">
      <c r="B210">
        <v>1905</v>
      </c>
      <c r="C210" s="12">
        <f>UKEmissions!M159</f>
        <v>568.60219367418017</v>
      </c>
      <c r="E210" s="2">
        <f t="shared" si="15"/>
        <v>568.60219367418017</v>
      </c>
      <c r="F210" s="2">
        <f t="shared" si="18"/>
        <v>0</v>
      </c>
      <c r="G210" s="2">
        <f t="shared" si="19"/>
        <v>0</v>
      </c>
      <c r="H210" s="2">
        <f t="shared" si="16"/>
        <v>0</v>
      </c>
      <c r="I210" s="2">
        <f t="shared" si="17"/>
        <v>0</v>
      </c>
      <c r="J210" s="2">
        <f t="shared" si="20"/>
        <v>0</v>
      </c>
      <c r="K210" s="2">
        <f t="shared" si="21"/>
        <v>0</v>
      </c>
      <c r="L210" s="6">
        <f>IF(B210&lt;$C$2,0,L209+(MAX(C210:D210)*1000000))</f>
        <v>0</v>
      </c>
      <c r="M210" t="str">
        <f>IF(AND($L210&gt;C$25,$L209&lt;C$25),$B210,"")</f>
        <v/>
      </c>
      <c r="N210" t="str">
        <f>IF(AND($L210&gt;D$25,$L209&lt;D$25),$B210,"")</f>
        <v/>
      </c>
      <c r="O210" t="str">
        <f>IF(AND($L210&gt;E$25,$L209&lt;E$25),$B210,"")</f>
        <v/>
      </c>
      <c r="P210" t="str">
        <f>IF(AND($L210&gt;F$25,$L209&lt;F$25),$B210,"")</f>
        <v/>
      </c>
      <c r="Q210" t="str">
        <f>IF(AND($L210&gt;G$25,$L209&lt;G$25),$B210,"")</f>
        <v/>
      </c>
    </row>
    <row r="211" spans="2:17">
      <c r="B211">
        <v>1906</v>
      </c>
      <c r="C211" s="12">
        <f>UKEmissions!M160</f>
        <v>588.97061602568385</v>
      </c>
      <c r="E211" s="2">
        <f t="shared" si="15"/>
        <v>588.97061602568385</v>
      </c>
      <c r="F211" s="2">
        <f t="shared" si="18"/>
        <v>0</v>
      </c>
      <c r="G211" s="2">
        <f t="shared" si="19"/>
        <v>0</v>
      </c>
      <c r="H211" s="2">
        <f t="shared" si="16"/>
        <v>0</v>
      </c>
      <c r="I211" s="2">
        <f t="shared" si="17"/>
        <v>0</v>
      </c>
      <c r="J211" s="2">
        <f t="shared" si="20"/>
        <v>0</v>
      </c>
      <c r="K211" s="2">
        <f t="shared" si="21"/>
        <v>0</v>
      </c>
      <c r="L211" s="6">
        <f>IF(B211&lt;$C$2,0,L210+(MAX(C211:D211)*1000000))</f>
        <v>0</v>
      </c>
      <c r="M211" t="str">
        <f>IF(AND($L211&gt;C$25,$L210&lt;C$25),$B211,"")</f>
        <v/>
      </c>
      <c r="N211" t="str">
        <f>IF(AND($L211&gt;D$25,$L210&lt;D$25),$B211,"")</f>
        <v/>
      </c>
      <c r="O211" t="str">
        <f>IF(AND($L211&gt;E$25,$L210&lt;E$25),$B211,"")</f>
        <v/>
      </c>
      <c r="P211" t="str">
        <f>IF(AND($L211&gt;F$25,$L210&lt;F$25),$B211,"")</f>
        <v/>
      </c>
      <c r="Q211" t="str">
        <f>IF(AND($L211&gt;G$25,$L210&lt;G$25),$B211,"")</f>
        <v/>
      </c>
    </row>
    <row r="212" spans="2:17">
      <c r="B212">
        <v>1907</v>
      </c>
      <c r="C212" s="12">
        <f>UKEmissions!M161</f>
        <v>615.236789088455</v>
      </c>
      <c r="E212" s="2">
        <f t="shared" si="15"/>
        <v>615.236789088455</v>
      </c>
      <c r="F212" s="2">
        <f t="shared" si="18"/>
        <v>0</v>
      </c>
      <c r="G212" s="2">
        <f t="shared" si="19"/>
        <v>0</v>
      </c>
      <c r="H212" s="2">
        <f t="shared" si="16"/>
        <v>0</v>
      </c>
      <c r="I212" s="2">
        <f t="shared" si="17"/>
        <v>0</v>
      </c>
      <c r="J212" s="2">
        <f t="shared" si="20"/>
        <v>0</v>
      </c>
      <c r="K212" s="2">
        <f t="shared" si="21"/>
        <v>0</v>
      </c>
      <c r="L212" s="6">
        <f>IF(B212&lt;$C$2,0,L211+(MAX(C212:D212)*1000000))</f>
        <v>0</v>
      </c>
      <c r="M212" t="str">
        <f>IF(AND($L212&gt;C$25,$L211&lt;C$25),$B212,"")</f>
        <v/>
      </c>
      <c r="N212" t="str">
        <f>IF(AND($L212&gt;D$25,$L211&lt;D$25),$B212,"")</f>
        <v/>
      </c>
      <c r="O212" t="str">
        <f>IF(AND($L212&gt;E$25,$L211&lt;E$25),$B212,"")</f>
        <v/>
      </c>
      <c r="P212" t="str">
        <f>IF(AND($L212&gt;F$25,$L211&lt;F$25),$B212,"")</f>
        <v/>
      </c>
      <c r="Q212" t="str">
        <f>IF(AND($L212&gt;G$25,$L211&lt;G$25),$B212,"")</f>
        <v/>
      </c>
    </row>
    <row r="213" spans="2:17">
      <c r="B213">
        <v>1908</v>
      </c>
      <c r="C213" s="12">
        <f>UKEmissions!M162</f>
        <v>600.16158610009029</v>
      </c>
      <c r="E213" s="2">
        <f t="shared" si="15"/>
        <v>600.16158610009029</v>
      </c>
      <c r="F213" s="2">
        <f t="shared" si="18"/>
        <v>0</v>
      </c>
      <c r="G213" s="2">
        <f t="shared" si="19"/>
        <v>0</v>
      </c>
      <c r="H213" s="2">
        <f t="shared" si="16"/>
        <v>0</v>
      </c>
      <c r="I213" s="2">
        <f t="shared" si="17"/>
        <v>0</v>
      </c>
      <c r="J213" s="2">
        <f t="shared" si="20"/>
        <v>0</v>
      </c>
      <c r="K213" s="2">
        <f t="shared" si="21"/>
        <v>0</v>
      </c>
      <c r="L213" s="6">
        <f>IF(B213&lt;$C$2,0,L212+(MAX(C213:D213)*1000000))</f>
        <v>0</v>
      </c>
      <c r="M213" t="str">
        <f>IF(AND($L213&gt;C$25,$L212&lt;C$25),$B213,"")</f>
        <v/>
      </c>
      <c r="N213" t="str">
        <f>IF(AND($L213&gt;D$25,$L212&lt;D$25),$B213,"")</f>
        <v/>
      </c>
      <c r="O213" t="str">
        <f>IF(AND($L213&gt;E$25,$L212&lt;E$25),$B213,"")</f>
        <v/>
      </c>
      <c r="P213" t="str">
        <f>IF(AND($L213&gt;F$25,$L212&lt;F$25),$B213,"")</f>
        <v/>
      </c>
      <c r="Q213" t="str">
        <f>IF(AND($L213&gt;G$25,$L212&lt;G$25),$B213,"")</f>
        <v/>
      </c>
    </row>
    <row r="214" spans="2:17">
      <c r="B214">
        <v>1909</v>
      </c>
      <c r="C214" s="12">
        <f>UKEmissions!M163</f>
        <v>605.51668662484883</v>
      </c>
      <c r="E214" s="2">
        <f t="shared" si="15"/>
        <v>605.51668662484883</v>
      </c>
      <c r="F214" s="2">
        <f t="shared" si="18"/>
        <v>0</v>
      </c>
      <c r="G214" s="2">
        <f t="shared" si="19"/>
        <v>0</v>
      </c>
      <c r="H214" s="2">
        <f t="shared" si="16"/>
        <v>0</v>
      </c>
      <c r="I214" s="2">
        <f t="shared" si="17"/>
        <v>0</v>
      </c>
      <c r="J214" s="2">
        <f t="shared" si="20"/>
        <v>0</v>
      </c>
      <c r="K214" s="2">
        <f t="shared" si="21"/>
        <v>0</v>
      </c>
      <c r="L214" s="6">
        <f>IF(B214&lt;$C$2,0,L213+(MAX(C214:D214)*1000000))</f>
        <v>0</v>
      </c>
      <c r="M214" t="str">
        <f>IF(AND($L214&gt;C$25,$L213&lt;C$25),$B214,"")</f>
        <v/>
      </c>
      <c r="N214" t="str">
        <f>IF(AND($L214&gt;D$25,$L213&lt;D$25),$B214,"")</f>
        <v/>
      </c>
      <c r="O214" t="str">
        <f>IF(AND($L214&gt;E$25,$L213&lt;E$25),$B214,"")</f>
        <v/>
      </c>
      <c r="P214" t="str">
        <f>IF(AND($L214&gt;F$25,$L213&lt;F$25),$B214,"")</f>
        <v/>
      </c>
      <c r="Q214" t="str">
        <f>IF(AND($L214&gt;G$25,$L213&lt;G$25),$B214,"")</f>
        <v/>
      </c>
    </row>
    <row r="215" spans="2:17">
      <c r="B215">
        <v>1910</v>
      </c>
      <c r="C215" s="12">
        <f>UKEmissions!M164</f>
        <v>610.25297553341306</v>
      </c>
      <c r="E215" s="2">
        <f t="shared" si="15"/>
        <v>610.25297553341306</v>
      </c>
      <c r="F215" s="2">
        <f t="shared" si="18"/>
        <v>0</v>
      </c>
      <c r="G215" s="2">
        <f t="shared" si="19"/>
        <v>0</v>
      </c>
      <c r="H215" s="2">
        <f t="shared" si="16"/>
        <v>0</v>
      </c>
      <c r="I215" s="2">
        <f t="shared" si="17"/>
        <v>0</v>
      </c>
      <c r="J215" s="2">
        <f t="shared" si="20"/>
        <v>0</v>
      </c>
      <c r="K215" s="2">
        <f t="shared" si="21"/>
        <v>0</v>
      </c>
      <c r="L215" s="6">
        <f>IF(B215&lt;$C$2,0,L214+(MAX(C215:D215)*1000000))</f>
        <v>0</v>
      </c>
      <c r="M215" t="str">
        <f>IF(AND($L215&gt;C$25,$L214&lt;C$25),$B215,"")</f>
        <v/>
      </c>
      <c r="N215" t="str">
        <f>IF(AND($L215&gt;D$25,$L214&lt;D$25),$B215,"")</f>
        <v/>
      </c>
      <c r="O215" t="str">
        <f>IF(AND($L215&gt;E$25,$L214&lt;E$25),$B215,"")</f>
        <v/>
      </c>
      <c r="P215" t="str">
        <f>IF(AND($L215&gt;F$25,$L214&lt;F$25),$B215,"")</f>
        <v/>
      </c>
      <c r="Q215" t="str">
        <f>IF(AND($L215&gt;G$25,$L214&lt;G$25),$B215,"")</f>
        <v/>
      </c>
    </row>
    <row r="216" spans="2:17">
      <c r="B216">
        <v>1911</v>
      </c>
      <c r="C216" s="12">
        <f>UKEmissions!M165</f>
        <v>625.34721887919909</v>
      </c>
      <c r="E216" s="2">
        <f t="shared" si="15"/>
        <v>625.34721887919909</v>
      </c>
      <c r="F216" s="2">
        <f t="shared" si="18"/>
        <v>0</v>
      </c>
      <c r="G216" s="2">
        <f t="shared" si="19"/>
        <v>0</v>
      </c>
      <c r="H216" s="2">
        <f t="shared" si="16"/>
        <v>0</v>
      </c>
      <c r="I216" s="2">
        <f t="shared" si="17"/>
        <v>0</v>
      </c>
      <c r="J216" s="2">
        <f t="shared" si="20"/>
        <v>0</v>
      </c>
      <c r="K216" s="2">
        <f t="shared" si="21"/>
        <v>0</v>
      </c>
      <c r="L216" s="6">
        <f>IF(B216&lt;$C$2,0,L215+(MAX(C216:D216)*1000000))</f>
        <v>0</v>
      </c>
      <c r="M216" t="str">
        <f>IF(AND($L216&gt;C$25,$L215&lt;C$25),$B216,"")</f>
        <v/>
      </c>
      <c r="N216" t="str">
        <f>IF(AND($L216&gt;D$25,$L215&lt;D$25),$B216,"")</f>
        <v/>
      </c>
      <c r="O216" t="str">
        <f>IF(AND($L216&gt;E$25,$L215&lt;E$25),$B216,"")</f>
        <v/>
      </c>
      <c r="P216" t="str">
        <f>IF(AND($L216&gt;F$25,$L215&lt;F$25),$B216,"")</f>
        <v/>
      </c>
      <c r="Q216" t="str">
        <f>IF(AND($L216&gt;G$25,$L215&lt;G$25),$B216,"")</f>
        <v/>
      </c>
    </row>
    <row r="217" spans="2:17">
      <c r="B217">
        <v>1912</v>
      </c>
      <c r="C217" s="12">
        <f>UKEmissions!M166</f>
        <v>592.26459785957979</v>
      </c>
      <c r="E217" s="2">
        <f t="shared" si="15"/>
        <v>592.26459785957979</v>
      </c>
      <c r="F217" s="2">
        <f t="shared" si="18"/>
        <v>0</v>
      </c>
      <c r="G217" s="2">
        <f t="shared" si="19"/>
        <v>0</v>
      </c>
      <c r="H217" s="2">
        <f t="shared" si="16"/>
        <v>0</v>
      </c>
      <c r="I217" s="2">
        <f t="shared" si="17"/>
        <v>0</v>
      </c>
      <c r="J217" s="2">
        <f t="shared" si="20"/>
        <v>0</v>
      </c>
      <c r="K217" s="2">
        <f t="shared" si="21"/>
        <v>0</v>
      </c>
      <c r="L217" s="6">
        <f>IF(B217&lt;$C$2,0,L216+(MAX(C217:D217)*1000000))</f>
        <v>0</v>
      </c>
      <c r="M217" t="str">
        <f>IF(AND($L217&gt;C$25,$L216&lt;C$25),$B217,"")</f>
        <v/>
      </c>
      <c r="N217" t="str">
        <f>IF(AND($L217&gt;D$25,$L216&lt;D$25),$B217,"")</f>
        <v/>
      </c>
      <c r="O217" t="str">
        <f>IF(AND($L217&gt;E$25,$L216&lt;E$25),$B217,"")</f>
        <v/>
      </c>
      <c r="P217" t="str">
        <f>IF(AND($L217&gt;F$25,$L216&lt;F$25),$B217,"")</f>
        <v/>
      </c>
      <c r="Q217" t="str">
        <f>IF(AND($L217&gt;G$25,$L216&lt;G$25),$B217,"")</f>
        <v/>
      </c>
    </row>
    <row r="218" spans="2:17">
      <c r="B218">
        <v>1913</v>
      </c>
      <c r="C218" s="12">
        <f>UKEmissions!M167</f>
        <v>647.39595277313799</v>
      </c>
      <c r="E218" s="2">
        <f t="shared" si="15"/>
        <v>647.39595277313799</v>
      </c>
      <c r="F218" s="2">
        <f t="shared" si="18"/>
        <v>0</v>
      </c>
      <c r="G218" s="2">
        <f t="shared" si="19"/>
        <v>0</v>
      </c>
      <c r="H218" s="2">
        <f t="shared" si="16"/>
        <v>0</v>
      </c>
      <c r="I218" s="2">
        <f t="shared" si="17"/>
        <v>0</v>
      </c>
      <c r="J218" s="2">
        <f t="shared" si="20"/>
        <v>0</v>
      </c>
      <c r="K218" s="2">
        <f t="shared" si="21"/>
        <v>0</v>
      </c>
      <c r="L218" s="6">
        <f>IF(B218&lt;$C$2,0,L217+(MAX(C218:D218)*1000000))</f>
        <v>0</v>
      </c>
      <c r="M218" t="str">
        <f>IF(AND($L218&gt;C$25,$L217&lt;C$25),$B218,"")</f>
        <v/>
      </c>
      <c r="N218" t="str">
        <f>IF(AND($L218&gt;D$25,$L217&lt;D$25),$B218,"")</f>
        <v/>
      </c>
      <c r="O218" t="str">
        <f>IF(AND($L218&gt;E$25,$L217&lt;E$25),$B218,"")</f>
        <v/>
      </c>
      <c r="P218" t="str">
        <f>IF(AND($L218&gt;F$25,$L217&lt;F$25),$B218,"")</f>
        <v/>
      </c>
      <c r="Q218" t="str">
        <f>IF(AND($L218&gt;G$25,$L217&lt;G$25),$B218,"")</f>
        <v/>
      </c>
    </row>
    <row r="219" spans="2:17">
      <c r="B219">
        <v>1914</v>
      </c>
      <c r="C219" s="12">
        <f>UKEmissions!M168</f>
        <v>627.7272635568695</v>
      </c>
      <c r="E219" s="2">
        <f t="shared" si="15"/>
        <v>627.7272635568695</v>
      </c>
      <c r="F219" s="2">
        <f t="shared" si="18"/>
        <v>0</v>
      </c>
      <c r="G219" s="2">
        <f t="shared" si="19"/>
        <v>0</v>
      </c>
      <c r="H219" s="2">
        <f t="shared" si="16"/>
        <v>0</v>
      </c>
      <c r="I219" s="2">
        <f t="shared" si="17"/>
        <v>0</v>
      </c>
      <c r="J219" s="2">
        <f t="shared" si="20"/>
        <v>0</v>
      </c>
      <c r="K219" s="2">
        <f t="shared" si="21"/>
        <v>0</v>
      </c>
      <c r="L219" s="6">
        <f>IF(B219&lt;$C$2,0,L218+(MAX(C219:D219)*1000000))</f>
        <v>0</v>
      </c>
      <c r="M219" t="str">
        <f>IF(AND($L219&gt;C$25,$L218&lt;C$25),$B219,"")</f>
        <v/>
      </c>
      <c r="N219" t="str">
        <f>IF(AND($L219&gt;D$25,$L218&lt;D$25),$B219,"")</f>
        <v/>
      </c>
      <c r="O219" t="str">
        <f>IF(AND($L219&gt;E$25,$L218&lt;E$25),$B219,"")</f>
        <v/>
      </c>
      <c r="P219" t="str">
        <f>IF(AND($L219&gt;F$25,$L218&lt;F$25),$B219,"")</f>
        <v/>
      </c>
      <c r="Q219" t="str">
        <f>IF(AND($L219&gt;G$25,$L218&lt;G$25),$B219,"")</f>
        <v/>
      </c>
    </row>
    <row r="220" spans="2:17">
      <c r="B220">
        <v>1915</v>
      </c>
      <c r="C220" s="12">
        <f>UKEmissions!M169</f>
        <v>635.90985715870045</v>
      </c>
      <c r="E220" s="2">
        <f t="shared" si="15"/>
        <v>635.90985715870045</v>
      </c>
      <c r="F220" s="2">
        <f t="shared" si="18"/>
        <v>0</v>
      </c>
      <c r="G220" s="2">
        <f t="shared" si="19"/>
        <v>0</v>
      </c>
      <c r="H220" s="2">
        <f t="shared" si="16"/>
        <v>0</v>
      </c>
      <c r="I220" s="2">
        <f t="shared" si="17"/>
        <v>0</v>
      </c>
      <c r="J220" s="2">
        <f t="shared" si="20"/>
        <v>0</v>
      </c>
      <c r="K220" s="2">
        <f t="shared" si="21"/>
        <v>0</v>
      </c>
      <c r="L220" s="6">
        <f>IF(B220&lt;$C$2,0,L219+(MAX(C220:D220)*1000000))</f>
        <v>0</v>
      </c>
      <c r="M220" t="str">
        <f>IF(AND($L220&gt;C$25,$L219&lt;C$25),$B220,"")</f>
        <v/>
      </c>
      <c r="N220" t="str">
        <f>IF(AND($L220&gt;D$25,$L219&lt;D$25),$B220,"")</f>
        <v/>
      </c>
      <c r="O220" t="str">
        <f>IF(AND($L220&gt;E$25,$L219&lt;E$25),$B220,"")</f>
        <v/>
      </c>
      <c r="P220" t="str">
        <f>IF(AND($L220&gt;F$25,$L219&lt;F$25),$B220,"")</f>
        <v/>
      </c>
      <c r="Q220" t="str">
        <f>IF(AND($L220&gt;G$25,$L219&lt;G$25),$B220,"")</f>
        <v/>
      </c>
    </row>
    <row r="221" spans="2:17">
      <c r="B221">
        <v>1916</v>
      </c>
      <c r="C221" s="12">
        <f>UKEmissions!M170</f>
        <v>658.76304615369202</v>
      </c>
      <c r="E221" s="2">
        <f t="shared" si="15"/>
        <v>658.76304615369202</v>
      </c>
      <c r="F221" s="2">
        <f t="shared" si="18"/>
        <v>0</v>
      </c>
      <c r="G221" s="2">
        <f t="shared" si="19"/>
        <v>0</v>
      </c>
      <c r="H221" s="2">
        <f t="shared" si="16"/>
        <v>0</v>
      </c>
      <c r="I221" s="2">
        <f t="shared" si="17"/>
        <v>0</v>
      </c>
      <c r="J221" s="2">
        <f t="shared" si="20"/>
        <v>0</v>
      </c>
      <c r="K221" s="2">
        <f t="shared" si="21"/>
        <v>0</v>
      </c>
      <c r="L221" s="6">
        <f>IF(B221&lt;$C$2,0,L220+(MAX(C221:D221)*1000000))</f>
        <v>0</v>
      </c>
      <c r="M221" t="str">
        <f>IF(AND($L221&gt;C$25,$L220&lt;C$25),$B221,"")</f>
        <v/>
      </c>
      <c r="N221" t="str">
        <f>IF(AND($L221&gt;D$25,$L220&lt;D$25),$B221,"")</f>
        <v/>
      </c>
      <c r="O221" t="str">
        <f>IF(AND($L221&gt;E$25,$L220&lt;E$25),$B221,"")</f>
        <v/>
      </c>
      <c r="P221" t="str">
        <f>IF(AND($L221&gt;F$25,$L220&lt;F$25),$B221,"")</f>
        <v/>
      </c>
      <c r="Q221" t="str">
        <f>IF(AND($L221&gt;G$25,$L220&lt;G$25),$B221,"")</f>
        <v/>
      </c>
    </row>
    <row r="222" spans="2:17">
      <c r="B222">
        <v>1917</v>
      </c>
      <c r="C222" s="12">
        <f>UKEmissions!M171</f>
        <v>651.0945422022379</v>
      </c>
      <c r="E222" s="2">
        <f t="shared" si="15"/>
        <v>651.0945422022379</v>
      </c>
      <c r="F222" s="2">
        <f t="shared" si="18"/>
        <v>0</v>
      </c>
      <c r="G222" s="2">
        <f t="shared" si="19"/>
        <v>0</v>
      </c>
      <c r="H222" s="2">
        <f t="shared" si="16"/>
        <v>0</v>
      </c>
      <c r="I222" s="2">
        <f t="shared" si="17"/>
        <v>0</v>
      </c>
      <c r="J222" s="2">
        <f t="shared" si="20"/>
        <v>0</v>
      </c>
      <c r="K222" s="2">
        <f t="shared" si="21"/>
        <v>0</v>
      </c>
      <c r="L222" s="6">
        <f>IF(B222&lt;$C$2,0,L221+(MAX(C222:D222)*1000000))</f>
        <v>0</v>
      </c>
      <c r="M222" t="str">
        <f>IF(AND($L222&gt;C$25,$L221&lt;C$25),$B222,"")</f>
        <v/>
      </c>
      <c r="N222" t="str">
        <f>IF(AND($L222&gt;D$25,$L221&lt;D$25),$B222,"")</f>
        <v/>
      </c>
      <c r="O222" t="str">
        <f>IF(AND($L222&gt;E$25,$L221&lt;E$25),$B222,"")</f>
        <v/>
      </c>
      <c r="P222" t="str">
        <f>IF(AND($L222&gt;F$25,$L221&lt;F$25),$B222,"")</f>
        <v/>
      </c>
      <c r="Q222" t="str">
        <f>IF(AND($L222&gt;G$25,$L221&lt;G$25),$B222,"")</f>
        <v/>
      </c>
    </row>
    <row r="223" spans="2:17">
      <c r="B223">
        <v>1918</v>
      </c>
      <c r="C223" s="12">
        <f>UKEmissions!M172</f>
        <v>606.50678521075974</v>
      </c>
      <c r="E223" s="2">
        <f t="shared" si="15"/>
        <v>606.50678521075974</v>
      </c>
      <c r="F223" s="2">
        <f t="shared" si="18"/>
        <v>0</v>
      </c>
      <c r="G223" s="2">
        <f t="shared" si="19"/>
        <v>0</v>
      </c>
      <c r="H223" s="2">
        <f t="shared" si="16"/>
        <v>0</v>
      </c>
      <c r="I223" s="2">
        <f t="shared" si="17"/>
        <v>0</v>
      </c>
      <c r="J223" s="2">
        <f t="shared" si="20"/>
        <v>0</v>
      </c>
      <c r="K223" s="2">
        <f t="shared" si="21"/>
        <v>0</v>
      </c>
      <c r="L223" s="6">
        <f>IF(B223&lt;$C$2,0,L222+(MAX(C223:D223)*1000000))</f>
        <v>0</v>
      </c>
      <c r="M223" t="str">
        <f>IF(AND($L223&gt;C$25,$L222&lt;C$25),$B223,"")</f>
        <v/>
      </c>
      <c r="N223" t="str">
        <f>IF(AND($L223&gt;D$25,$L222&lt;D$25),$B223,"")</f>
        <v/>
      </c>
      <c r="O223" t="str">
        <f>IF(AND($L223&gt;E$25,$L222&lt;E$25),$B223,"")</f>
        <v/>
      </c>
      <c r="P223" t="str">
        <f>IF(AND($L223&gt;F$25,$L222&lt;F$25),$B223,"")</f>
        <v/>
      </c>
      <c r="Q223" t="str">
        <f>IF(AND($L223&gt;G$25,$L222&lt;G$25),$B223,"")</f>
        <v/>
      </c>
    </row>
    <row r="224" spans="2:17">
      <c r="B224">
        <v>1919</v>
      </c>
      <c r="C224" s="12">
        <f>UKEmissions!M173</f>
        <v>592.58352384638761</v>
      </c>
      <c r="E224" s="2">
        <f t="shared" si="15"/>
        <v>592.58352384638761</v>
      </c>
      <c r="F224" s="2">
        <f t="shared" si="18"/>
        <v>0</v>
      </c>
      <c r="G224" s="2">
        <f t="shared" si="19"/>
        <v>0</v>
      </c>
      <c r="H224" s="2">
        <f t="shared" si="16"/>
        <v>0</v>
      </c>
      <c r="I224" s="2">
        <f t="shared" si="17"/>
        <v>0</v>
      </c>
      <c r="J224" s="2">
        <f t="shared" si="20"/>
        <v>0</v>
      </c>
      <c r="K224" s="2">
        <f t="shared" si="21"/>
        <v>0</v>
      </c>
      <c r="L224" s="6">
        <f>IF(B224&lt;$C$2,0,L223+(MAX(C224:D224)*1000000))</f>
        <v>0</v>
      </c>
      <c r="M224" t="str">
        <f>IF(AND($L224&gt;C$25,$L223&lt;C$25),$B224,"")</f>
        <v/>
      </c>
      <c r="N224" t="str">
        <f>IF(AND($L224&gt;D$25,$L223&lt;D$25),$B224,"")</f>
        <v/>
      </c>
      <c r="O224" t="str">
        <f>IF(AND($L224&gt;E$25,$L223&lt;E$25),$B224,"")</f>
        <v/>
      </c>
      <c r="P224" t="str">
        <f>IF(AND($L224&gt;F$25,$L223&lt;F$25),$B224,"")</f>
        <v/>
      </c>
      <c r="Q224" t="str">
        <f>IF(AND($L224&gt;G$25,$L223&lt;G$25),$B224,"")</f>
        <v/>
      </c>
    </row>
    <row r="225" spans="2:17">
      <c r="B225">
        <v>1920</v>
      </c>
      <c r="C225" s="12">
        <f>UKEmissions!M174</f>
        <v>624.31427948909004</v>
      </c>
      <c r="E225" s="2">
        <f t="shared" si="15"/>
        <v>624.31427948909004</v>
      </c>
      <c r="F225" s="2">
        <f t="shared" si="18"/>
        <v>0</v>
      </c>
      <c r="G225" s="2">
        <f t="shared" si="19"/>
        <v>0</v>
      </c>
      <c r="H225" s="2">
        <f t="shared" si="16"/>
        <v>0</v>
      </c>
      <c r="I225" s="2">
        <f t="shared" si="17"/>
        <v>0</v>
      </c>
      <c r="J225" s="2">
        <f t="shared" si="20"/>
        <v>0</v>
      </c>
      <c r="K225" s="2">
        <f t="shared" si="21"/>
        <v>0</v>
      </c>
      <c r="L225" s="6">
        <f>IF(B225&lt;$C$2,0,L224+(MAX(C225:D225)*1000000))</f>
        <v>0</v>
      </c>
      <c r="M225" t="str">
        <f>IF(AND($L225&gt;C$25,$L224&lt;C$25),$B225,"")</f>
        <v/>
      </c>
      <c r="N225" t="str">
        <f>IF(AND($L225&gt;D$25,$L224&lt;D$25),$B225,"")</f>
        <v/>
      </c>
      <c r="O225" t="str">
        <f>IF(AND($L225&gt;E$25,$L224&lt;E$25),$B225,"")</f>
        <v/>
      </c>
      <c r="P225" t="str">
        <f>IF(AND($L225&gt;F$25,$L224&lt;F$25),$B225,"")</f>
        <v/>
      </c>
      <c r="Q225" t="str">
        <f>IF(AND($L225&gt;G$25,$L224&lt;G$25),$B225,"")</f>
        <v/>
      </c>
    </row>
    <row r="226" spans="2:17">
      <c r="B226">
        <v>1921</v>
      </c>
      <c r="C226" s="12">
        <f>UKEmissions!M175</f>
        <v>431.85434667394708</v>
      </c>
      <c r="E226" s="2">
        <f t="shared" si="15"/>
        <v>431.85434667394708</v>
      </c>
      <c r="F226" s="2">
        <f t="shared" si="18"/>
        <v>0</v>
      </c>
      <c r="G226" s="2">
        <f t="shared" si="19"/>
        <v>0</v>
      </c>
      <c r="H226" s="2">
        <f t="shared" si="16"/>
        <v>0</v>
      </c>
      <c r="I226" s="2">
        <f t="shared" si="17"/>
        <v>0</v>
      </c>
      <c r="J226" s="2">
        <f t="shared" si="20"/>
        <v>0</v>
      </c>
      <c r="K226" s="2">
        <f t="shared" si="21"/>
        <v>0</v>
      </c>
      <c r="L226" s="6">
        <f>IF(B226&lt;$C$2,0,L225+(MAX(C226:D226)*1000000))</f>
        <v>0</v>
      </c>
      <c r="M226" t="str">
        <f>IF(AND($L226&gt;C$25,$L225&lt;C$25),$B226,"")</f>
        <v/>
      </c>
      <c r="N226" t="str">
        <f>IF(AND($L226&gt;D$25,$L225&lt;D$25),$B226,"")</f>
        <v/>
      </c>
      <c r="O226" t="str">
        <f>IF(AND($L226&gt;E$25,$L225&lt;E$25),$B226,"")</f>
        <v/>
      </c>
      <c r="P226" t="str">
        <f>IF(AND($L226&gt;F$25,$L225&lt;F$25),$B226,"")</f>
        <v/>
      </c>
      <c r="Q226" t="str">
        <f>IF(AND($L226&gt;G$25,$L225&lt;G$25),$B226,"")</f>
        <v/>
      </c>
    </row>
    <row r="227" spans="2:17">
      <c r="B227">
        <v>1922</v>
      </c>
      <c r="C227" s="12">
        <f>UKEmissions!M176</f>
        <v>571.54868898513632</v>
      </c>
      <c r="E227" s="2">
        <f t="shared" si="15"/>
        <v>571.54868898513632</v>
      </c>
      <c r="F227" s="2">
        <f t="shared" si="18"/>
        <v>0</v>
      </c>
      <c r="G227" s="2">
        <f t="shared" si="19"/>
        <v>0</v>
      </c>
      <c r="H227" s="2">
        <f t="shared" si="16"/>
        <v>0</v>
      </c>
      <c r="I227" s="2">
        <f t="shared" si="17"/>
        <v>0</v>
      </c>
      <c r="J227" s="2">
        <f t="shared" si="20"/>
        <v>0</v>
      </c>
      <c r="K227" s="2">
        <f t="shared" si="21"/>
        <v>0</v>
      </c>
      <c r="L227" s="6">
        <f>IF(B227&lt;$C$2,0,L226+(MAX(C227:D227)*1000000))</f>
        <v>0</v>
      </c>
      <c r="M227" t="str">
        <f>IF(AND($L227&gt;C$25,$L226&lt;C$25),$B227,"")</f>
        <v/>
      </c>
      <c r="N227" t="str">
        <f>IF(AND($L227&gt;D$25,$L226&lt;D$25),$B227,"")</f>
        <v/>
      </c>
      <c r="O227" t="str">
        <f>IF(AND($L227&gt;E$25,$L226&lt;E$25),$B227,"")</f>
        <v/>
      </c>
      <c r="P227" t="str">
        <f>IF(AND($L227&gt;F$25,$L226&lt;F$25),$B227,"")</f>
        <v/>
      </c>
      <c r="Q227" t="str">
        <f>IF(AND($L227&gt;G$25,$L226&lt;G$25),$B227,"")</f>
        <v/>
      </c>
    </row>
    <row r="228" spans="2:17">
      <c r="B228">
        <v>1923</v>
      </c>
      <c r="C228" s="12">
        <f>UKEmissions!M177</f>
        <v>606.10693770491116</v>
      </c>
      <c r="E228" s="2">
        <f t="shared" si="15"/>
        <v>606.10693770491116</v>
      </c>
      <c r="F228" s="2">
        <f t="shared" si="18"/>
        <v>0</v>
      </c>
      <c r="G228" s="2">
        <f t="shared" si="19"/>
        <v>0</v>
      </c>
      <c r="H228" s="2">
        <f t="shared" si="16"/>
        <v>0</v>
      </c>
      <c r="I228" s="2">
        <f t="shared" si="17"/>
        <v>0</v>
      </c>
      <c r="J228" s="2">
        <f t="shared" si="20"/>
        <v>0</v>
      </c>
      <c r="K228" s="2">
        <f t="shared" si="21"/>
        <v>0</v>
      </c>
      <c r="L228" s="6">
        <f>IF(B228&lt;$C$2,0,L227+(MAX(C228:D228)*1000000))</f>
        <v>0</v>
      </c>
      <c r="M228" t="str">
        <f>IF(AND($L228&gt;C$25,$L227&lt;C$25),$B228,"")</f>
        <v/>
      </c>
      <c r="N228" t="str">
        <f>IF(AND($L228&gt;D$25,$L227&lt;D$25),$B228,"")</f>
        <v/>
      </c>
      <c r="O228" t="str">
        <f>IF(AND($L228&gt;E$25,$L227&lt;E$25),$B228,"")</f>
        <v/>
      </c>
      <c r="P228" t="str">
        <f>IF(AND($L228&gt;F$25,$L227&lt;F$25),$B228,"")</f>
        <v/>
      </c>
      <c r="Q228" t="str">
        <f>IF(AND($L228&gt;G$25,$L227&lt;G$25),$B228,"")</f>
        <v/>
      </c>
    </row>
    <row r="229" spans="2:17">
      <c r="B229">
        <v>1924</v>
      </c>
      <c r="C229" s="12">
        <f>UKEmissions!M178</f>
        <v>635.20536393410998</v>
      </c>
      <c r="E229" s="2">
        <f t="shared" si="15"/>
        <v>635.20536393410998</v>
      </c>
      <c r="F229" s="2">
        <f t="shared" si="18"/>
        <v>0</v>
      </c>
      <c r="G229" s="2">
        <f t="shared" si="19"/>
        <v>0</v>
      </c>
      <c r="H229" s="2">
        <f t="shared" si="16"/>
        <v>0</v>
      </c>
      <c r="I229" s="2">
        <f t="shared" si="17"/>
        <v>0</v>
      </c>
      <c r="J229" s="2">
        <f t="shared" si="20"/>
        <v>0</v>
      </c>
      <c r="K229" s="2">
        <f t="shared" si="21"/>
        <v>0</v>
      </c>
      <c r="L229" s="6">
        <f>IF(B229&lt;$C$2,0,L228+(MAX(C229:D229)*1000000))</f>
        <v>0</v>
      </c>
      <c r="M229" t="str">
        <f>IF(AND($L229&gt;C$25,$L228&lt;C$25),$B229,"")</f>
        <v/>
      </c>
      <c r="N229" t="str">
        <f>IF(AND($L229&gt;D$25,$L228&lt;D$25),$B229,"")</f>
        <v/>
      </c>
      <c r="O229" t="str">
        <f>IF(AND($L229&gt;E$25,$L228&lt;E$25),$B229,"")</f>
        <v/>
      </c>
      <c r="P229" t="str">
        <f>IF(AND($L229&gt;F$25,$L228&lt;F$25),$B229,"")</f>
        <v/>
      </c>
      <c r="Q229" t="str">
        <f>IF(AND($L229&gt;G$25,$L228&lt;G$25),$B229,"")</f>
        <v/>
      </c>
    </row>
    <row r="230" spans="2:17">
      <c r="B230">
        <v>1925</v>
      </c>
      <c r="C230" s="12">
        <f>UKEmissions!M179</f>
        <v>599.98070270458732</v>
      </c>
      <c r="E230" s="2">
        <f t="shared" si="15"/>
        <v>599.98070270458732</v>
      </c>
      <c r="F230" s="2">
        <f t="shared" si="18"/>
        <v>0</v>
      </c>
      <c r="G230" s="2">
        <f t="shared" si="19"/>
        <v>0</v>
      </c>
      <c r="H230" s="2">
        <f t="shared" si="16"/>
        <v>0</v>
      </c>
      <c r="I230" s="2">
        <f t="shared" si="17"/>
        <v>0</v>
      </c>
      <c r="J230" s="2">
        <f t="shared" si="20"/>
        <v>0</v>
      </c>
      <c r="K230" s="2">
        <f t="shared" si="21"/>
        <v>0</v>
      </c>
      <c r="L230" s="6">
        <f>IF(B230&lt;$C$2,0,L229+(MAX(C230:D230)*1000000))</f>
        <v>0</v>
      </c>
      <c r="M230" t="str">
        <f>IF(AND($L230&gt;C$25,$L229&lt;C$25),$B230,"")</f>
        <v/>
      </c>
      <c r="N230" t="str">
        <f>IF(AND($L230&gt;D$25,$L229&lt;D$25),$B230,"")</f>
        <v/>
      </c>
      <c r="O230" t="str">
        <f>IF(AND($L230&gt;E$25,$L229&lt;E$25),$B230,"")</f>
        <v/>
      </c>
      <c r="P230" t="str">
        <f>IF(AND($L230&gt;F$25,$L229&lt;F$25),$B230,"")</f>
        <v/>
      </c>
      <c r="Q230" t="str">
        <f>IF(AND($L230&gt;G$25,$L229&lt;G$25),$B230,"")</f>
        <v/>
      </c>
    </row>
    <row r="231" spans="2:17">
      <c r="B231">
        <v>1926</v>
      </c>
      <c r="C231" s="12">
        <f>UKEmissions!M180</f>
        <v>340.73671623401174</v>
      </c>
      <c r="E231" s="2">
        <f t="shared" si="15"/>
        <v>340.73671623401174</v>
      </c>
      <c r="F231" s="2">
        <f t="shared" si="18"/>
        <v>0</v>
      </c>
      <c r="G231" s="2">
        <f t="shared" si="19"/>
        <v>0</v>
      </c>
      <c r="H231" s="2">
        <f t="shared" si="16"/>
        <v>0</v>
      </c>
      <c r="I231" s="2">
        <f t="shared" si="17"/>
        <v>0</v>
      </c>
      <c r="J231" s="2">
        <f t="shared" si="20"/>
        <v>0</v>
      </c>
      <c r="K231" s="2">
        <f t="shared" si="21"/>
        <v>0</v>
      </c>
      <c r="L231" s="6">
        <f>IF(B231&lt;$C$2,0,L230+(MAX(C231:D231)*1000000))</f>
        <v>0</v>
      </c>
      <c r="M231" t="str">
        <f>IF(AND($L231&gt;C$25,$L230&lt;C$25),$B231,"")</f>
        <v/>
      </c>
      <c r="N231" t="str">
        <f>IF(AND($L231&gt;D$25,$L230&lt;D$25),$B231,"")</f>
        <v/>
      </c>
      <c r="O231" t="str">
        <f>IF(AND($L231&gt;E$25,$L230&lt;E$25),$B231,"")</f>
        <v/>
      </c>
      <c r="P231" t="str">
        <f>IF(AND($L231&gt;F$25,$L230&lt;F$25),$B231,"")</f>
        <v/>
      </c>
      <c r="Q231" t="str">
        <f>IF(AND($L231&gt;G$25,$L230&lt;G$25),$B231,"")</f>
        <v/>
      </c>
    </row>
    <row r="232" spans="2:17">
      <c r="B232">
        <v>1927</v>
      </c>
      <c r="C232" s="12">
        <f>UKEmissions!M181</f>
        <v>627.2798151574674</v>
      </c>
      <c r="E232" s="2">
        <f t="shared" si="15"/>
        <v>627.2798151574674</v>
      </c>
      <c r="F232" s="2">
        <f t="shared" si="18"/>
        <v>0</v>
      </c>
      <c r="G232" s="2">
        <f t="shared" si="19"/>
        <v>0</v>
      </c>
      <c r="H232" s="2">
        <f t="shared" si="16"/>
        <v>0</v>
      </c>
      <c r="I232" s="2">
        <f t="shared" si="17"/>
        <v>0</v>
      </c>
      <c r="J232" s="2">
        <f t="shared" si="20"/>
        <v>0</v>
      </c>
      <c r="K232" s="2">
        <f t="shared" si="21"/>
        <v>0</v>
      </c>
      <c r="L232" s="6">
        <f>IF(B232&lt;$C$2,0,L231+(MAX(C232:D232)*1000000))</f>
        <v>0</v>
      </c>
      <c r="M232" t="str">
        <f>IF(AND($L232&gt;C$25,$L231&lt;C$25),$B232,"")</f>
        <v/>
      </c>
      <c r="N232" t="str">
        <f>IF(AND($L232&gt;D$25,$L231&lt;D$25),$B232,"")</f>
        <v/>
      </c>
      <c r="O232" t="str">
        <f>IF(AND($L232&gt;E$25,$L231&lt;E$25),$B232,"")</f>
        <v/>
      </c>
      <c r="P232" t="str">
        <f>IF(AND($L232&gt;F$25,$L231&lt;F$25),$B232,"")</f>
        <v/>
      </c>
      <c r="Q232" t="str">
        <f>IF(AND($L232&gt;G$25,$L231&lt;G$25),$B232,"")</f>
        <v/>
      </c>
    </row>
    <row r="233" spans="2:17">
      <c r="B233">
        <v>1928</v>
      </c>
      <c r="C233" s="12">
        <f>UKEmissions!M182</f>
        <v>592.64540500800717</v>
      </c>
      <c r="E233" s="2">
        <f t="shared" si="15"/>
        <v>592.64540500800717</v>
      </c>
      <c r="F233" s="2">
        <f t="shared" si="18"/>
        <v>0</v>
      </c>
      <c r="G233" s="2">
        <f t="shared" si="19"/>
        <v>0</v>
      </c>
      <c r="H233" s="2">
        <f t="shared" si="16"/>
        <v>0</v>
      </c>
      <c r="I233" s="2">
        <f t="shared" si="17"/>
        <v>0</v>
      </c>
      <c r="J233" s="2">
        <f t="shared" si="20"/>
        <v>0</v>
      </c>
      <c r="K233" s="2">
        <f t="shared" si="21"/>
        <v>0</v>
      </c>
      <c r="L233" s="6">
        <f>IF(B233&lt;$C$2,0,L232+(MAX(C233:D233)*1000000))</f>
        <v>0</v>
      </c>
      <c r="M233" t="str">
        <f>IF(AND($L233&gt;C$25,$L232&lt;C$25),$B233,"")</f>
        <v/>
      </c>
      <c r="N233" t="str">
        <f>IF(AND($L233&gt;D$25,$L232&lt;D$25),$B233,"")</f>
        <v/>
      </c>
      <c r="O233" t="str">
        <f>IF(AND($L233&gt;E$25,$L232&lt;E$25),$B233,"")</f>
        <v/>
      </c>
      <c r="P233" t="str">
        <f>IF(AND($L233&gt;F$25,$L232&lt;F$25),$B233,"")</f>
        <v/>
      </c>
      <c r="Q233" t="str">
        <f>IF(AND($L233&gt;G$25,$L232&lt;G$25),$B233,"")</f>
        <v/>
      </c>
    </row>
    <row r="234" spans="2:17">
      <c r="B234">
        <v>1929</v>
      </c>
      <c r="C234" s="12">
        <f>UKEmissions!M183</f>
        <v>623.78114948129178</v>
      </c>
      <c r="E234" s="2">
        <f t="shared" si="15"/>
        <v>623.78114948129178</v>
      </c>
      <c r="F234" s="2">
        <f t="shared" si="18"/>
        <v>0</v>
      </c>
      <c r="G234" s="2">
        <f t="shared" si="19"/>
        <v>0</v>
      </c>
      <c r="H234" s="2">
        <f t="shared" si="16"/>
        <v>0</v>
      </c>
      <c r="I234" s="2">
        <f t="shared" si="17"/>
        <v>0</v>
      </c>
      <c r="J234" s="2">
        <f t="shared" si="20"/>
        <v>0</v>
      </c>
      <c r="K234" s="2">
        <f t="shared" si="21"/>
        <v>0</v>
      </c>
      <c r="L234" s="6">
        <f>IF(B234&lt;$C$2,0,L233+(MAX(C234:D234)*1000000))</f>
        <v>0</v>
      </c>
      <c r="M234" t="str">
        <f>IF(AND($L234&gt;C$25,$L233&lt;C$25),$B234,"")</f>
        <v/>
      </c>
      <c r="N234" t="str">
        <f>IF(AND($L234&gt;D$25,$L233&lt;D$25),$B234,"")</f>
        <v/>
      </c>
      <c r="O234" t="str">
        <f>IF(AND($L234&gt;E$25,$L233&lt;E$25),$B234,"")</f>
        <v/>
      </c>
      <c r="P234" t="str">
        <f>IF(AND($L234&gt;F$25,$L233&lt;F$25),$B234,"")</f>
        <v/>
      </c>
      <c r="Q234" t="str">
        <f>IF(AND($L234&gt;G$25,$L233&lt;G$25),$B234,"")</f>
        <v/>
      </c>
    </row>
    <row r="235" spans="2:17">
      <c r="B235">
        <v>1930</v>
      </c>
      <c r="C235" s="12">
        <f>UKEmissions!M184</f>
        <v>601.75145594477419</v>
      </c>
      <c r="E235" s="2">
        <f t="shared" si="15"/>
        <v>601.75145594477419</v>
      </c>
      <c r="F235" s="2">
        <f t="shared" si="18"/>
        <v>0</v>
      </c>
      <c r="G235" s="2">
        <f t="shared" si="19"/>
        <v>0</v>
      </c>
      <c r="H235" s="2">
        <f t="shared" si="16"/>
        <v>0</v>
      </c>
      <c r="I235" s="2">
        <f t="shared" si="17"/>
        <v>0</v>
      </c>
      <c r="J235" s="2">
        <f t="shared" si="20"/>
        <v>0</v>
      </c>
      <c r="K235" s="2">
        <f t="shared" si="21"/>
        <v>0</v>
      </c>
      <c r="L235" s="6">
        <f>IF(B235&lt;$C$2,0,L234+(MAX(C235:D235)*1000000))</f>
        <v>0</v>
      </c>
      <c r="M235" t="str">
        <f>IF(AND($L235&gt;C$25,$L234&lt;C$25),$B235,"")</f>
        <v/>
      </c>
      <c r="N235" t="str">
        <f>IF(AND($L235&gt;D$25,$L234&lt;D$25),$B235,"")</f>
        <v/>
      </c>
      <c r="O235" t="str">
        <f>IF(AND($L235&gt;E$25,$L234&lt;E$25),$B235,"")</f>
        <v/>
      </c>
      <c r="P235" t="str">
        <f>IF(AND($L235&gt;F$25,$L234&lt;F$25),$B235,"")</f>
        <v/>
      </c>
      <c r="Q235" t="str">
        <f>IF(AND($L235&gt;G$25,$L234&lt;G$25),$B235,"")</f>
        <v/>
      </c>
    </row>
    <row r="236" spans="2:17">
      <c r="B236">
        <v>1931</v>
      </c>
      <c r="C236" s="12">
        <f>UKEmissions!M185</f>
        <v>563.03288912843141</v>
      </c>
      <c r="E236" s="2">
        <f t="shared" si="15"/>
        <v>563.03288912843141</v>
      </c>
      <c r="F236" s="2">
        <f t="shared" si="18"/>
        <v>0</v>
      </c>
      <c r="G236" s="2">
        <f t="shared" si="19"/>
        <v>0</v>
      </c>
      <c r="H236" s="2">
        <f t="shared" si="16"/>
        <v>0</v>
      </c>
      <c r="I236" s="2">
        <f t="shared" si="17"/>
        <v>0</v>
      </c>
      <c r="J236" s="2">
        <f t="shared" si="20"/>
        <v>0</v>
      </c>
      <c r="K236" s="2">
        <f t="shared" si="21"/>
        <v>0</v>
      </c>
      <c r="L236" s="6">
        <f>IF(B236&lt;$C$2,0,L235+(MAX(C236:D236)*1000000))</f>
        <v>0</v>
      </c>
      <c r="M236" t="str">
        <f>IF(AND($L236&gt;C$25,$L235&lt;C$25),$B236,"")</f>
        <v/>
      </c>
      <c r="N236" t="str">
        <f>IF(AND($L236&gt;D$25,$L235&lt;D$25),$B236,"")</f>
        <v/>
      </c>
      <c r="O236" t="str">
        <f>IF(AND($L236&gt;E$25,$L235&lt;E$25),$B236,"")</f>
        <v/>
      </c>
      <c r="P236" t="str">
        <f>IF(AND($L236&gt;F$25,$L235&lt;F$25),$B236,"")</f>
        <v/>
      </c>
      <c r="Q236" t="str">
        <f>IF(AND($L236&gt;G$25,$L235&lt;G$25),$B236,"")</f>
        <v/>
      </c>
    </row>
    <row r="237" spans="2:17">
      <c r="B237">
        <v>1932</v>
      </c>
      <c r="C237" s="12">
        <f>UKEmissions!M186</f>
        <v>542.02185471395671</v>
      </c>
      <c r="E237" s="2">
        <f t="shared" si="15"/>
        <v>542.02185471395671</v>
      </c>
      <c r="F237" s="2">
        <f t="shared" si="18"/>
        <v>0</v>
      </c>
      <c r="G237" s="2">
        <f t="shared" si="19"/>
        <v>0</v>
      </c>
      <c r="H237" s="2">
        <f t="shared" si="16"/>
        <v>0</v>
      </c>
      <c r="I237" s="2">
        <f t="shared" si="17"/>
        <v>0</v>
      </c>
      <c r="J237" s="2">
        <f t="shared" si="20"/>
        <v>0</v>
      </c>
      <c r="K237" s="2">
        <f t="shared" si="21"/>
        <v>0</v>
      </c>
      <c r="L237" s="6">
        <f>IF(B237&lt;$C$2,0,L236+(MAX(C237:D237)*1000000))</f>
        <v>0</v>
      </c>
      <c r="M237" t="str">
        <f>IF(AND($L237&gt;C$25,$L236&lt;C$25),$B237,"")</f>
        <v/>
      </c>
      <c r="N237" t="str">
        <f>IF(AND($L237&gt;D$25,$L236&lt;D$25),$B237,"")</f>
        <v/>
      </c>
      <c r="O237" t="str">
        <f>IF(AND($L237&gt;E$25,$L236&lt;E$25),$B237,"")</f>
        <v/>
      </c>
      <c r="P237" t="str">
        <f>IF(AND($L237&gt;F$25,$L236&lt;F$25),$B237,"")</f>
        <v/>
      </c>
      <c r="Q237" t="str">
        <f>IF(AND($L237&gt;G$25,$L236&lt;G$25),$B237,"")</f>
        <v/>
      </c>
    </row>
    <row r="238" spans="2:17">
      <c r="B238">
        <v>1933</v>
      </c>
      <c r="C238" s="12">
        <f>UKEmissions!M187</f>
        <v>539.63228985757553</v>
      </c>
      <c r="E238" s="2">
        <f t="shared" si="15"/>
        <v>539.63228985757553</v>
      </c>
      <c r="F238" s="2">
        <f t="shared" si="18"/>
        <v>0</v>
      </c>
      <c r="G238" s="2">
        <f t="shared" si="19"/>
        <v>0</v>
      </c>
      <c r="H238" s="2">
        <f t="shared" si="16"/>
        <v>0</v>
      </c>
      <c r="I238" s="2">
        <f t="shared" si="17"/>
        <v>0</v>
      </c>
      <c r="J238" s="2">
        <f t="shared" si="20"/>
        <v>0</v>
      </c>
      <c r="K238" s="2">
        <f t="shared" si="21"/>
        <v>0</v>
      </c>
      <c r="L238" s="6">
        <f>IF(B238&lt;$C$2,0,L237+(MAX(C238:D238)*1000000))</f>
        <v>0</v>
      </c>
      <c r="M238" t="str">
        <f>IF(AND($L238&gt;C$25,$L237&lt;C$25),$B238,"")</f>
        <v/>
      </c>
      <c r="N238" t="str">
        <f>IF(AND($L238&gt;D$25,$L237&lt;D$25),$B238,"")</f>
        <v/>
      </c>
      <c r="O238" t="str">
        <f>IF(AND($L238&gt;E$25,$L237&lt;E$25),$B238,"")</f>
        <v/>
      </c>
      <c r="P238" t="str">
        <f>IF(AND($L238&gt;F$25,$L237&lt;F$25),$B238,"")</f>
        <v/>
      </c>
      <c r="Q238" t="str">
        <f>IF(AND($L238&gt;G$25,$L237&lt;G$25),$B238,"")</f>
        <v/>
      </c>
    </row>
    <row r="239" spans="2:17">
      <c r="B239">
        <v>1934</v>
      </c>
      <c r="C239" s="12">
        <f>UKEmissions!M188</f>
        <v>583.33943031831564</v>
      </c>
      <c r="E239" s="2">
        <f t="shared" si="15"/>
        <v>583.33943031831564</v>
      </c>
      <c r="F239" s="2">
        <f t="shared" si="18"/>
        <v>0</v>
      </c>
      <c r="G239" s="2">
        <f t="shared" si="19"/>
        <v>0</v>
      </c>
      <c r="H239" s="2">
        <f t="shared" si="16"/>
        <v>0</v>
      </c>
      <c r="I239" s="2">
        <f t="shared" si="17"/>
        <v>0</v>
      </c>
      <c r="J239" s="2">
        <f t="shared" si="20"/>
        <v>0</v>
      </c>
      <c r="K239" s="2">
        <f t="shared" si="21"/>
        <v>0</v>
      </c>
      <c r="L239" s="6">
        <f>IF(B239&lt;$C$2,0,L238+(MAX(C239:D239)*1000000))</f>
        <v>0</v>
      </c>
      <c r="M239" t="str">
        <f>IF(AND($L239&gt;C$25,$L238&lt;C$25),$B239,"")</f>
        <v/>
      </c>
      <c r="N239" t="str">
        <f>IF(AND($L239&gt;D$25,$L238&lt;D$25),$B239,"")</f>
        <v/>
      </c>
      <c r="O239" t="str">
        <f>IF(AND($L239&gt;E$25,$L238&lt;E$25),$B239,"")</f>
        <v/>
      </c>
      <c r="P239" t="str">
        <f>IF(AND($L239&gt;F$25,$L238&lt;F$25),$B239,"")</f>
        <v/>
      </c>
      <c r="Q239" t="str">
        <f>IF(AND($L239&gt;G$25,$L238&lt;G$25),$B239,"")</f>
        <v/>
      </c>
    </row>
    <row r="240" spans="2:17">
      <c r="B240">
        <v>1935</v>
      </c>
      <c r="C240" s="12">
        <f>UKEmissions!M189</f>
        <v>591.38874141819713</v>
      </c>
      <c r="E240" s="2">
        <f t="shared" si="15"/>
        <v>591.38874141819713</v>
      </c>
      <c r="F240" s="2">
        <f t="shared" si="18"/>
        <v>0</v>
      </c>
      <c r="G240" s="2">
        <f t="shared" si="19"/>
        <v>0</v>
      </c>
      <c r="H240" s="2">
        <f t="shared" si="16"/>
        <v>0</v>
      </c>
      <c r="I240" s="2">
        <f t="shared" si="17"/>
        <v>0</v>
      </c>
      <c r="J240" s="2">
        <f t="shared" si="20"/>
        <v>0</v>
      </c>
      <c r="K240" s="2">
        <f t="shared" si="21"/>
        <v>0</v>
      </c>
      <c r="L240" s="6">
        <f>IF(B240&lt;$C$2,0,L239+(MAX(C240:D240)*1000000))</f>
        <v>0</v>
      </c>
      <c r="M240" t="str">
        <f>IF(AND($L240&gt;C$25,$L239&lt;C$25),$B240,"")</f>
        <v/>
      </c>
      <c r="N240" t="str">
        <f>IF(AND($L240&gt;D$25,$L239&lt;D$25),$B240,"")</f>
        <v/>
      </c>
      <c r="O240" t="str">
        <f>IF(AND($L240&gt;E$25,$L239&lt;E$25),$B240,"")</f>
        <v/>
      </c>
      <c r="P240" t="str">
        <f>IF(AND($L240&gt;F$25,$L239&lt;F$25),$B240,"")</f>
        <v/>
      </c>
      <c r="Q240" t="str">
        <f>IF(AND($L240&gt;G$25,$L239&lt;G$25),$B240,"")</f>
        <v/>
      </c>
    </row>
    <row r="241" spans="2:17">
      <c r="B241">
        <v>1936</v>
      </c>
      <c r="C241" s="12">
        <f>UKEmissions!M190</f>
        <v>624.90929065850764</v>
      </c>
      <c r="E241" s="2">
        <f t="shared" si="15"/>
        <v>624.90929065850764</v>
      </c>
      <c r="F241" s="2">
        <f t="shared" si="18"/>
        <v>0</v>
      </c>
      <c r="G241" s="2">
        <f t="shared" si="19"/>
        <v>0</v>
      </c>
      <c r="H241" s="2">
        <f t="shared" si="16"/>
        <v>0</v>
      </c>
      <c r="I241" s="2">
        <f t="shared" si="17"/>
        <v>0</v>
      </c>
      <c r="J241" s="2">
        <f t="shared" si="20"/>
        <v>0</v>
      </c>
      <c r="K241" s="2">
        <f t="shared" si="21"/>
        <v>0</v>
      </c>
      <c r="L241" s="6">
        <f>IF(B241&lt;$C$2,0,L240+(MAX(C241:D241)*1000000))</f>
        <v>0</v>
      </c>
      <c r="M241" t="str">
        <f>IF(AND($L241&gt;C$25,$L240&lt;C$25),$B241,"")</f>
        <v/>
      </c>
      <c r="N241" t="str">
        <f>IF(AND($L241&gt;D$25,$L240&lt;D$25),$B241,"")</f>
        <v/>
      </c>
      <c r="O241" t="str">
        <f>IF(AND($L241&gt;E$25,$L240&lt;E$25),$B241,"")</f>
        <v/>
      </c>
      <c r="P241" t="str">
        <f>IF(AND($L241&gt;F$25,$L240&lt;F$25),$B241,"")</f>
        <v/>
      </c>
      <c r="Q241" t="str">
        <f>IF(AND($L241&gt;G$25,$L240&lt;G$25),$B241,"")</f>
        <v/>
      </c>
    </row>
    <row r="242" spans="2:17">
      <c r="B242">
        <v>1937</v>
      </c>
      <c r="C242" s="12">
        <f>UKEmissions!M191</f>
        <v>645.19203140161517</v>
      </c>
      <c r="E242" s="2">
        <f t="shared" si="15"/>
        <v>645.19203140161517</v>
      </c>
      <c r="F242" s="2">
        <f t="shared" si="18"/>
        <v>0</v>
      </c>
      <c r="G242" s="2">
        <f t="shared" si="19"/>
        <v>0</v>
      </c>
      <c r="H242" s="2">
        <f t="shared" si="16"/>
        <v>0</v>
      </c>
      <c r="I242" s="2">
        <f t="shared" si="17"/>
        <v>0</v>
      </c>
      <c r="J242" s="2">
        <f t="shared" si="20"/>
        <v>0</v>
      </c>
      <c r="K242" s="2">
        <f t="shared" si="21"/>
        <v>0</v>
      </c>
      <c r="L242" s="6">
        <f>IF(B242&lt;$C$2,0,L241+(MAX(C242:D242)*1000000))</f>
        <v>0</v>
      </c>
      <c r="M242" t="str">
        <f>IF(AND($L242&gt;C$25,$L241&lt;C$25),$B242,"")</f>
        <v/>
      </c>
      <c r="N242" t="str">
        <f>IF(AND($L242&gt;D$25,$L241&lt;D$25),$B242,"")</f>
        <v/>
      </c>
      <c r="O242" t="str">
        <f>IF(AND($L242&gt;E$25,$L241&lt;E$25),$B242,"")</f>
        <v/>
      </c>
      <c r="P242" t="str">
        <f>IF(AND($L242&gt;F$25,$L241&lt;F$25),$B242,"")</f>
        <v/>
      </c>
      <c r="Q242" t="str">
        <f>IF(AND($L242&gt;G$25,$L241&lt;G$25),$B242,"")</f>
        <v/>
      </c>
    </row>
    <row r="243" spans="2:17">
      <c r="B243">
        <v>1938</v>
      </c>
      <c r="C243" s="12">
        <f>UKEmissions!M192</f>
        <v>621.30590301651466</v>
      </c>
      <c r="E243" s="2">
        <f t="shared" si="15"/>
        <v>621.30590301651466</v>
      </c>
      <c r="F243" s="2">
        <f t="shared" si="18"/>
        <v>0</v>
      </c>
      <c r="G243" s="2">
        <f t="shared" si="19"/>
        <v>0</v>
      </c>
      <c r="H243" s="2">
        <f t="shared" si="16"/>
        <v>0</v>
      </c>
      <c r="I243" s="2">
        <f t="shared" si="17"/>
        <v>0</v>
      </c>
      <c r="J243" s="2">
        <f t="shared" si="20"/>
        <v>0</v>
      </c>
      <c r="K243" s="2">
        <f t="shared" si="21"/>
        <v>0</v>
      </c>
      <c r="L243" s="6">
        <f>IF(B243&lt;$C$2,0,L242+(MAX(C243:D243)*1000000))</f>
        <v>0</v>
      </c>
      <c r="M243" t="str">
        <f>IF(AND($L243&gt;C$25,$L242&lt;C$25),$B243,"")</f>
        <v/>
      </c>
      <c r="N243" t="str">
        <f>IF(AND($L243&gt;D$25,$L242&lt;D$25),$B243,"")</f>
        <v/>
      </c>
      <c r="O243" t="str">
        <f>IF(AND($L243&gt;E$25,$L242&lt;E$25),$B243,"")</f>
        <v/>
      </c>
      <c r="P243" t="str">
        <f>IF(AND($L243&gt;F$25,$L242&lt;F$25),$B243,"")</f>
        <v/>
      </c>
      <c r="Q243" t="str">
        <f>IF(AND($L243&gt;G$25,$L242&lt;G$25),$B243,"")</f>
        <v/>
      </c>
    </row>
    <row r="244" spans="2:17">
      <c r="B244">
        <v>1939</v>
      </c>
      <c r="C244" s="12">
        <f>UKEmissions!M193</f>
        <v>623.17185804380824</v>
      </c>
      <c r="E244" s="2">
        <f t="shared" si="15"/>
        <v>623.17185804380824</v>
      </c>
      <c r="F244" s="2">
        <f t="shared" si="18"/>
        <v>0</v>
      </c>
      <c r="G244" s="2">
        <f t="shared" si="19"/>
        <v>0</v>
      </c>
      <c r="H244" s="2">
        <f t="shared" si="16"/>
        <v>0</v>
      </c>
      <c r="I244" s="2">
        <f t="shared" si="17"/>
        <v>0</v>
      </c>
      <c r="J244" s="2">
        <f t="shared" si="20"/>
        <v>0</v>
      </c>
      <c r="K244" s="2">
        <f t="shared" si="21"/>
        <v>0</v>
      </c>
      <c r="L244" s="6">
        <f>IF(B244&lt;$C$2,0,L243+(MAX(C244:D244)*1000000))</f>
        <v>0</v>
      </c>
      <c r="M244" t="str">
        <f>IF(AND($L244&gt;C$25,$L243&lt;C$25),$B244,"")</f>
        <v/>
      </c>
      <c r="N244" t="str">
        <f>IF(AND($L244&gt;D$25,$L243&lt;D$25),$B244,"")</f>
        <v/>
      </c>
      <c r="O244" t="str">
        <f>IF(AND($L244&gt;E$25,$L243&lt;E$25),$B244,"")</f>
        <v/>
      </c>
      <c r="P244" t="str">
        <f>IF(AND($L244&gt;F$25,$L243&lt;F$25),$B244,"")</f>
        <v/>
      </c>
      <c r="Q244" t="str">
        <f>IF(AND($L244&gt;G$25,$L243&lt;G$25),$B244,"")</f>
        <v/>
      </c>
    </row>
    <row r="245" spans="2:17">
      <c r="B245">
        <v>1940</v>
      </c>
      <c r="C245" s="12">
        <f>UKEmissions!M194</f>
        <v>657.78246774649188</v>
      </c>
      <c r="E245" s="2">
        <f t="shared" si="15"/>
        <v>657.78246774649188</v>
      </c>
      <c r="F245" s="2">
        <f t="shared" si="18"/>
        <v>0</v>
      </c>
      <c r="G245" s="2">
        <f t="shared" si="19"/>
        <v>0</v>
      </c>
      <c r="H245" s="2">
        <f t="shared" si="16"/>
        <v>0</v>
      </c>
      <c r="I245" s="2">
        <f t="shared" si="17"/>
        <v>0</v>
      </c>
      <c r="J245" s="2">
        <f t="shared" si="20"/>
        <v>0</v>
      </c>
      <c r="K245" s="2">
        <f t="shared" si="21"/>
        <v>0</v>
      </c>
      <c r="L245" s="6">
        <f>IF(B245&lt;$C$2,0,L244+(MAX(C245:D245)*1000000))</f>
        <v>0</v>
      </c>
      <c r="M245" t="str">
        <f>IF(AND($L245&gt;C$25,$L244&lt;C$25),$B245,"")</f>
        <v/>
      </c>
      <c r="N245" t="str">
        <f>IF(AND($L245&gt;D$25,$L244&lt;D$25),$B245,"")</f>
        <v/>
      </c>
      <c r="O245" t="str">
        <f>IF(AND($L245&gt;E$25,$L244&lt;E$25),$B245,"")</f>
        <v/>
      </c>
      <c r="P245" t="str">
        <f>IF(AND($L245&gt;F$25,$L244&lt;F$25),$B245,"")</f>
        <v/>
      </c>
      <c r="Q245" t="str">
        <f>IF(AND($L245&gt;G$25,$L244&lt;G$25),$B245,"")</f>
        <v/>
      </c>
    </row>
    <row r="246" spans="2:17">
      <c r="B246">
        <v>1941</v>
      </c>
      <c r="C246" s="12">
        <f>UKEmissions!M195</f>
        <v>659.10577258727665</v>
      </c>
      <c r="E246" s="2">
        <f t="shared" si="15"/>
        <v>659.10577258727665</v>
      </c>
      <c r="F246" s="2">
        <f t="shared" si="18"/>
        <v>0</v>
      </c>
      <c r="G246" s="2">
        <f t="shared" si="19"/>
        <v>0</v>
      </c>
      <c r="H246" s="2">
        <f t="shared" si="16"/>
        <v>0</v>
      </c>
      <c r="I246" s="2">
        <f t="shared" si="17"/>
        <v>0</v>
      </c>
      <c r="J246" s="2">
        <f t="shared" si="20"/>
        <v>0</v>
      </c>
      <c r="K246" s="2">
        <f t="shared" si="21"/>
        <v>0</v>
      </c>
      <c r="L246" s="6">
        <f>IF(B246&lt;$C$2,0,L245+(MAX(C246:D246)*1000000))</f>
        <v>0</v>
      </c>
      <c r="M246" t="str">
        <f>IF(AND($L246&gt;C$25,$L245&lt;C$25),$B246,"")</f>
        <v/>
      </c>
      <c r="N246" t="str">
        <f>IF(AND($L246&gt;D$25,$L245&lt;D$25),$B246,"")</f>
        <v/>
      </c>
      <c r="O246" t="str">
        <f>IF(AND($L246&gt;E$25,$L245&lt;E$25),$B246,"")</f>
        <v/>
      </c>
      <c r="P246" t="str">
        <f>IF(AND($L246&gt;F$25,$L245&lt;F$25),$B246,"")</f>
        <v/>
      </c>
      <c r="Q246" t="str">
        <f>IF(AND($L246&gt;G$25,$L245&lt;G$25),$B246,"")</f>
        <v/>
      </c>
    </row>
    <row r="247" spans="2:17">
      <c r="B247">
        <v>1942</v>
      </c>
      <c r="C247" s="12">
        <f>UKEmissions!M196</f>
        <v>648.83349975845101</v>
      </c>
      <c r="E247" s="2">
        <f t="shared" ref="E247:E310" si="22">IF($B247&lt;$C$2,MAX($C247:$D247),0)</f>
        <v>648.83349975845101</v>
      </c>
      <c r="F247" s="2">
        <f t="shared" si="18"/>
        <v>0</v>
      </c>
      <c r="G247" s="2">
        <f t="shared" si="19"/>
        <v>0</v>
      </c>
      <c r="H247" s="2">
        <f t="shared" ref="H247:H310" si="23">IF(AND($B247&gt;=$D$27,$B247&lt;$E$27),MAX($C247:$D247),0)</f>
        <v>0</v>
      </c>
      <c r="I247" s="2">
        <f t="shared" ref="I247:I310" si="24">IF(AND($B247&gt;=$E$27,$B247&lt;$F$27),MAX($C247:$D247),0)</f>
        <v>0</v>
      </c>
      <c r="J247" s="2">
        <f t="shared" si="20"/>
        <v>0</v>
      </c>
      <c r="K247" s="2">
        <f t="shared" si="21"/>
        <v>0</v>
      </c>
      <c r="L247" s="6">
        <f>IF(B247&lt;$C$2,0,L246+(MAX(C247:D247)*1000000))</f>
        <v>0</v>
      </c>
      <c r="M247" t="str">
        <f>IF(AND($L247&gt;C$25,$L246&lt;C$25),$B247,"")</f>
        <v/>
      </c>
      <c r="N247" t="str">
        <f>IF(AND($L247&gt;D$25,$L246&lt;D$25),$B247,"")</f>
        <v/>
      </c>
      <c r="O247" t="str">
        <f>IF(AND($L247&gt;E$25,$L246&lt;E$25),$B247,"")</f>
        <v/>
      </c>
      <c r="P247" t="str">
        <f>IF(AND($L247&gt;F$25,$L246&lt;F$25),$B247,"")</f>
        <v/>
      </c>
      <c r="Q247" t="str">
        <f>IF(AND($L247&gt;G$25,$L246&lt;G$25),$B247,"")</f>
        <v/>
      </c>
    </row>
    <row r="248" spans="2:17">
      <c r="B248">
        <v>1943</v>
      </c>
      <c r="C248" s="12">
        <f>UKEmissions!M197</f>
        <v>649.43803110657927</v>
      </c>
      <c r="E248" s="2">
        <f t="shared" si="22"/>
        <v>649.43803110657927</v>
      </c>
      <c r="F248" s="2">
        <f t="shared" ref="F248:F311" si="25">IF(AND($B248&gt;=$C$2,$B248&lt;$C$27),MAX($C248:$D248),0)</f>
        <v>0</v>
      </c>
      <c r="G248" s="2">
        <f t="shared" ref="G248:G311" si="26">IF(AND($B248&gt;=$C$27,$B248&lt;$D$27),MAX($C248:$D248),0)</f>
        <v>0</v>
      </c>
      <c r="H248" s="2">
        <f t="shared" si="23"/>
        <v>0</v>
      </c>
      <c r="I248" s="2">
        <f t="shared" si="24"/>
        <v>0</v>
      </c>
      <c r="J248" s="2">
        <f t="shared" ref="J248:J311" si="27">IF(AND($B248&gt;=$F$27,$B248&lt;$G$27),MAX($C248:$D248),0)</f>
        <v>0</v>
      </c>
      <c r="K248" s="2">
        <f t="shared" ref="K248:K311" si="28">IF($B248&gt;=$G$27,MAX($C248:$D248),0)</f>
        <v>0</v>
      </c>
      <c r="L248" s="6">
        <f>IF(B248&lt;$C$2,0,L247+(MAX(C248:D248)*1000000))</f>
        <v>0</v>
      </c>
      <c r="M248" t="str">
        <f>IF(AND($L248&gt;C$25,$L247&lt;C$25),$B248,"")</f>
        <v/>
      </c>
      <c r="N248" t="str">
        <f>IF(AND($L248&gt;D$25,$L247&lt;D$25),$B248,"")</f>
        <v/>
      </c>
      <c r="O248" t="str">
        <f>IF(AND($L248&gt;E$25,$L247&lt;E$25),$B248,"")</f>
        <v/>
      </c>
      <c r="P248" t="str">
        <f>IF(AND($L248&gt;F$25,$L247&lt;F$25),$B248,"")</f>
        <v/>
      </c>
      <c r="Q248" t="str">
        <f>IF(AND($L248&gt;G$25,$L247&lt;G$25),$B248,"")</f>
        <v/>
      </c>
    </row>
    <row r="249" spans="2:17">
      <c r="B249">
        <v>1944</v>
      </c>
      <c r="C249" s="12">
        <f>UKEmissions!M198</f>
        <v>653.55074830959381</v>
      </c>
      <c r="E249" s="2">
        <f t="shared" si="22"/>
        <v>653.55074830959381</v>
      </c>
      <c r="F249" s="2">
        <f t="shared" si="25"/>
        <v>0</v>
      </c>
      <c r="G249" s="2">
        <f t="shared" si="26"/>
        <v>0</v>
      </c>
      <c r="H249" s="2">
        <f t="shared" si="23"/>
        <v>0</v>
      </c>
      <c r="I249" s="2">
        <f t="shared" si="24"/>
        <v>0</v>
      </c>
      <c r="J249" s="2">
        <f t="shared" si="27"/>
        <v>0</v>
      </c>
      <c r="K249" s="2">
        <f t="shared" si="28"/>
        <v>0</v>
      </c>
      <c r="L249" s="6">
        <f>IF(B249&lt;$C$2,0,L248+(MAX(C249:D249)*1000000))</f>
        <v>0</v>
      </c>
      <c r="M249" t="str">
        <f>IF(AND($L249&gt;C$25,$L248&lt;C$25),$B249,"")</f>
        <v/>
      </c>
      <c r="N249" t="str">
        <f>IF(AND($L249&gt;D$25,$L248&lt;D$25),$B249,"")</f>
        <v/>
      </c>
      <c r="O249" t="str">
        <f>IF(AND($L249&gt;E$25,$L248&lt;E$25),$B249,"")</f>
        <v/>
      </c>
      <c r="P249" t="str">
        <f>IF(AND($L249&gt;F$25,$L248&lt;F$25),$B249,"")</f>
        <v/>
      </c>
      <c r="Q249" t="str">
        <f>IF(AND($L249&gt;G$25,$L248&lt;G$25),$B249,"")</f>
        <v/>
      </c>
    </row>
    <row r="250" spans="2:17">
      <c r="B250">
        <v>1945</v>
      </c>
      <c r="C250" s="12">
        <f>UKEmissions!M199</f>
        <v>602.58447158195884</v>
      </c>
      <c r="E250" s="2">
        <f t="shared" si="22"/>
        <v>602.58447158195884</v>
      </c>
      <c r="F250" s="2">
        <f t="shared" si="25"/>
        <v>0</v>
      </c>
      <c r="G250" s="2">
        <f t="shared" si="26"/>
        <v>0</v>
      </c>
      <c r="H250" s="2">
        <f t="shared" si="23"/>
        <v>0</v>
      </c>
      <c r="I250" s="2">
        <f t="shared" si="24"/>
        <v>0</v>
      </c>
      <c r="J250" s="2">
        <f t="shared" si="27"/>
        <v>0</v>
      </c>
      <c r="K250" s="2">
        <f t="shared" si="28"/>
        <v>0</v>
      </c>
      <c r="L250" s="6">
        <f>IF(B250&lt;$C$2,0,L249+(MAX(C250:D250)*1000000))</f>
        <v>0</v>
      </c>
      <c r="M250" t="str">
        <f>IF(AND($L250&gt;C$25,$L249&lt;C$25),$B250,"")</f>
        <v/>
      </c>
      <c r="N250" t="str">
        <f>IF(AND($L250&gt;D$25,$L249&lt;D$25),$B250,"")</f>
        <v/>
      </c>
      <c r="O250" t="str">
        <f>IF(AND($L250&gt;E$25,$L249&lt;E$25),$B250,"")</f>
        <v/>
      </c>
      <c r="P250" t="str">
        <f>IF(AND($L250&gt;F$25,$L249&lt;F$25),$B250,"")</f>
        <v/>
      </c>
      <c r="Q250" t="str">
        <f>IF(AND($L250&gt;G$25,$L249&lt;G$25),$B250,"")</f>
        <v/>
      </c>
    </row>
    <row r="251" spans="2:17">
      <c r="B251">
        <v>1946</v>
      </c>
      <c r="C251" s="12">
        <f>UKEmissions!M200</f>
        <v>616.16024642339107</v>
      </c>
      <c r="E251" s="2">
        <f t="shared" si="22"/>
        <v>616.16024642339107</v>
      </c>
      <c r="F251" s="2">
        <f t="shared" si="25"/>
        <v>0</v>
      </c>
      <c r="G251" s="2">
        <f t="shared" si="26"/>
        <v>0</v>
      </c>
      <c r="H251" s="2">
        <f t="shared" si="23"/>
        <v>0</v>
      </c>
      <c r="I251" s="2">
        <f t="shared" si="24"/>
        <v>0</v>
      </c>
      <c r="J251" s="2">
        <f t="shared" si="27"/>
        <v>0</v>
      </c>
      <c r="K251" s="2">
        <f t="shared" si="28"/>
        <v>0</v>
      </c>
      <c r="L251" s="6">
        <f>IF(B251&lt;$C$2,0,L250+(MAX(C251:D251)*1000000))</f>
        <v>0</v>
      </c>
      <c r="M251" t="str">
        <f>IF(AND($L251&gt;C$25,$L250&lt;C$25),$B251,"")</f>
        <v/>
      </c>
      <c r="N251" t="str">
        <f>IF(AND($L251&gt;D$25,$L250&lt;D$25),$B251,"")</f>
        <v/>
      </c>
      <c r="O251" t="str">
        <f>IF(AND($L251&gt;E$25,$L250&lt;E$25),$B251,"")</f>
        <v/>
      </c>
      <c r="P251" t="str">
        <f>IF(AND($L251&gt;F$25,$L250&lt;F$25),$B251,"")</f>
        <v/>
      </c>
      <c r="Q251" t="str">
        <f>IF(AND($L251&gt;G$25,$L250&lt;G$25),$B251,"")</f>
        <v/>
      </c>
    </row>
    <row r="252" spans="2:17">
      <c r="B252">
        <v>1947</v>
      </c>
      <c r="C252" s="12">
        <f>UKEmissions!M201</f>
        <v>642.18841501839506</v>
      </c>
      <c r="E252" s="2">
        <f t="shared" si="22"/>
        <v>642.18841501839506</v>
      </c>
      <c r="F252" s="2">
        <f t="shared" si="25"/>
        <v>0</v>
      </c>
      <c r="G252" s="2">
        <f t="shared" si="26"/>
        <v>0</v>
      </c>
      <c r="H252" s="2">
        <f t="shared" si="23"/>
        <v>0</v>
      </c>
      <c r="I252" s="2">
        <f t="shared" si="24"/>
        <v>0</v>
      </c>
      <c r="J252" s="2">
        <f t="shared" si="27"/>
        <v>0</v>
      </c>
      <c r="K252" s="2">
        <f t="shared" si="28"/>
        <v>0</v>
      </c>
      <c r="L252" s="6">
        <f>IF(B252&lt;$C$2,0,L251+(MAX(C252:D252)*1000000))</f>
        <v>0</v>
      </c>
      <c r="M252" t="str">
        <f>IF(AND($L252&gt;C$25,$L251&lt;C$25),$B252,"")</f>
        <v/>
      </c>
      <c r="N252" t="str">
        <f>IF(AND($L252&gt;D$25,$L251&lt;D$25),$B252,"")</f>
        <v/>
      </c>
      <c r="O252" t="str">
        <f>IF(AND($L252&gt;E$25,$L251&lt;E$25),$B252,"")</f>
        <v/>
      </c>
      <c r="P252" t="str">
        <f>IF(AND($L252&gt;F$25,$L251&lt;F$25),$B252,"")</f>
        <v/>
      </c>
      <c r="Q252" t="str">
        <f>IF(AND($L252&gt;G$25,$L251&lt;G$25),$B252,"")</f>
        <v/>
      </c>
    </row>
    <row r="253" spans="2:17">
      <c r="B253">
        <v>1948</v>
      </c>
      <c r="C253" s="12">
        <f>UKEmissions!M202</f>
        <v>671.31064169437059</v>
      </c>
      <c r="E253" s="2">
        <f t="shared" si="22"/>
        <v>671.31064169437059</v>
      </c>
      <c r="F253" s="2">
        <f t="shared" si="25"/>
        <v>0</v>
      </c>
      <c r="G253" s="2">
        <f t="shared" si="26"/>
        <v>0</v>
      </c>
      <c r="H253" s="2">
        <f t="shared" si="23"/>
        <v>0</v>
      </c>
      <c r="I253" s="2">
        <f t="shared" si="24"/>
        <v>0</v>
      </c>
      <c r="J253" s="2">
        <f t="shared" si="27"/>
        <v>0</v>
      </c>
      <c r="K253" s="2">
        <f t="shared" si="28"/>
        <v>0</v>
      </c>
      <c r="L253" s="6">
        <f>IF(B253&lt;$C$2,0,L252+(MAX(C253:D253)*1000000))</f>
        <v>0</v>
      </c>
      <c r="M253" t="str">
        <f>IF(AND($L253&gt;C$25,$L252&lt;C$25),$B253,"")</f>
        <v/>
      </c>
      <c r="N253" t="str">
        <f>IF(AND($L253&gt;D$25,$L252&lt;D$25),$B253,"")</f>
        <v/>
      </c>
      <c r="O253" t="str">
        <f>IF(AND($L253&gt;E$25,$L252&lt;E$25),$B253,"")</f>
        <v/>
      </c>
      <c r="P253" t="str">
        <f>IF(AND($L253&gt;F$25,$L252&lt;F$25),$B253,"")</f>
        <v/>
      </c>
      <c r="Q253" t="str">
        <f>IF(AND($L253&gt;G$25,$L252&lt;G$25),$B253,"")</f>
        <v/>
      </c>
    </row>
    <row r="254" spans="2:17">
      <c r="B254">
        <v>1949</v>
      </c>
      <c r="C254" s="12">
        <f>UKEmissions!M203</f>
        <v>676.65622204041858</v>
      </c>
      <c r="E254" s="2">
        <f t="shared" si="22"/>
        <v>676.65622204041858</v>
      </c>
      <c r="F254" s="2">
        <f t="shared" si="25"/>
        <v>0</v>
      </c>
      <c r="G254" s="2">
        <f t="shared" si="26"/>
        <v>0</v>
      </c>
      <c r="H254" s="2">
        <f t="shared" si="23"/>
        <v>0</v>
      </c>
      <c r="I254" s="2">
        <f t="shared" si="24"/>
        <v>0</v>
      </c>
      <c r="J254" s="2">
        <f t="shared" si="27"/>
        <v>0</v>
      </c>
      <c r="K254" s="2">
        <f t="shared" si="28"/>
        <v>0</v>
      </c>
      <c r="L254" s="6">
        <f>IF(B254&lt;$C$2,0,L253+(MAX(C254:D254)*1000000))</f>
        <v>0</v>
      </c>
      <c r="M254" t="str">
        <f>IF(AND($L254&gt;C$25,$L253&lt;C$25),$B254,"")</f>
        <v/>
      </c>
      <c r="N254" t="str">
        <f>IF(AND($L254&gt;D$25,$L253&lt;D$25),$B254,"")</f>
        <v/>
      </c>
      <c r="O254" t="str">
        <f>IF(AND($L254&gt;E$25,$L253&lt;E$25),$B254,"")</f>
        <v/>
      </c>
      <c r="P254" t="str">
        <f>IF(AND($L254&gt;F$25,$L253&lt;F$25),$B254,"")</f>
        <v/>
      </c>
      <c r="Q254" t="str">
        <f>IF(AND($L254&gt;G$25,$L253&lt;G$25),$B254,"")</f>
        <v/>
      </c>
    </row>
    <row r="255" spans="2:17">
      <c r="B255">
        <v>1950</v>
      </c>
      <c r="C255" s="12">
        <f>UKEmissions!M204</f>
        <v>650.14728442052501</v>
      </c>
      <c r="E255" s="2">
        <f t="shared" si="22"/>
        <v>650.14728442052501</v>
      </c>
      <c r="F255" s="2">
        <f t="shared" si="25"/>
        <v>0</v>
      </c>
      <c r="G255" s="2">
        <f t="shared" si="26"/>
        <v>0</v>
      </c>
      <c r="H255" s="2">
        <f t="shared" si="23"/>
        <v>0</v>
      </c>
      <c r="I255" s="2">
        <f t="shared" si="24"/>
        <v>0</v>
      </c>
      <c r="J255" s="2">
        <f t="shared" si="27"/>
        <v>0</v>
      </c>
      <c r="K255" s="2">
        <f t="shared" si="28"/>
        <v>0</v>
      </c>
      <c r="L255" s="6">
        <f>IF(B255&lt;$C$2,0,L254+(MAX(C255:D255)*1000000))</f>
        <v>0</v>
      </c>
      <c r="M255" t="str">
        <f>IF(AND($L255&gt;C$25,$L254&lt;C$25),$B255,"")</f>
        <v/>
      </c>
      <c r="N255" t="str">
        <f>IF(AND($L255&gt;D$25,$L254&lt;D$25),$B255,"")</f>
        <v/>
      </c>
      <c r="O255" t="str">
        <f>IF(AND($L255&gt;E$25,$L254&lt;E$25),$B255,"")</f>
        <v/>
      </c>
      <c r="P255" t="str">
        <f>IF(AND($L255&gt;F$25,$L254&lt;F$25),$B255,"")</f>
        <v/>
      </c>
      <c r="Q255" t="str">
        <f>IF(AND($L255&gt;G$25,$L254&lt;G$25),$B255,"")</f>
        <v/>
      </c>
    </row>
    <row r="256" spans="2:17">
      <c r="B256">
        <v>1951</v>
      </c>
      <c r="C256" s="12">
        <f>UKEmissions!M205</f>
        <v>707.82528713919055</v>
      </c>
      <c r="E256" s="2">
        <f t="shared" si="22"/>
        <v>707.82528713919055</v>
      </c>
      <c r="F256" s="2">
        <f t="shared" si="25"/>
        <v>0</v>
      </c>
      <c r="G256" s="2">
        <f t="shared" si="26"/>
        <v>0</v>
      </c>
      <c r="H256" s="2">
        <f t="shared" si="23"/>
        <v>0</v>
      </c>
      <c r="I256" s="2">
        <f t="shared" si="24"/>
        <v>0</v>
      </c>
      <c r="J256" s="2">
        <f t="shared" si="27"/>
        <v>0</v>
      </c>
      <c r="K256" s="2">
        <f t="shared" si="28"/>
        <v>0</v>
      </c>
      <c r="L256" s="6">
        <f>IF(B256&lt;$C$2,0,L255+(MAX(C256:D256)*1000000))</f>
        <v>0</v>
      </c>
      <c r="M256" t="str">
        <f>IF(AND($L256&gt;C$25,$L255&lt;C$25),$B256,"")</f>
        <v/>
      </c>
      <c r="N256" t="str">
        <f>IF(AND($L256&gt;D$25,$L255&lt;D$25),$B256,"")</f>
        <v/>
      </c>
      <c r="O256" t="str">
        <f>IF(AND($L256&gt;E$25,$L255&lt;E$25),$B256,"")</f>
        <v/>
      </c>
      <c r="P256" t="str">
        <f>IF(AND($L256&gt;F$25,$L255&lt;F$25),$B256,"")</f>
        <v/>
      </c>
      <c r="Q256" t="str">
        <f>IF(AND($L256&gt;G$25,$L255&lt;G$25),$B256,"")</f>
        <v/>
      </c>
    </row>
    <row r="257" spans="2:17">
      <c r="B257">
        <v>1952</v>
      </c>
      <c r="C257" s="12">
        <f>UKEmissions!M206</f>
        <v>686.5048469166187</v>
      </c>
      <c r="E257" s="2">
        <f t="shared" si="22"/>
        <v>686.5048469166187</v>
      </c>
      <c r="F257" s="2">
        <f t="shared" si="25"/>
        <v>0</v>
      </c>
      <c r="G257" s="2">
        <f t="shared" si="26"/>
        <v>0</v>
      </c>
      <c r="H257" s="2">
        <f t="shared" si="23"/>
        <v>0</v>
      </c>
      <c r="I257" s="2">
        <f t="shared" si="24"/>
        <v>0</v>
      </c>
      <c r="J257" s="2">
        <f t="shared" si="27"/>
        <v>0</v>
      </c>
      <c r="K257" s="2">
        <f t="shared" si="28"/>
        <v>0</v>
      </c>
      <c r="L257" s="6">
        <f>IF(B257&lt;$C$2,0,L256+(MAX(C257:D257)*1000000))</f>
        <v>0</v>
      </c>
      <c r="M257" t="str">
        <f>IF(AND($L257&gt;C$25,$L256&lt;C$25),$B257,"")</f>
        <v/>
      </c>
      <c r="N257" t="str">
        <f>IF(AND($L257&gt;D$25,$L256&lt;D$25),$B257,"")</f>
        <v/>
      </c>
      <c r="O257" t="str">
        <f>IF(AND($L257&gt;E$25,$L256&lt;E$25),$B257,"")</f>
        <v/>
      </c>
      <c r="P257" t="str">
        <f>IF(AND($L257&gt;F$25,$L256&lt;F$25),$B257,"")</f>
        <v/>
      </c>
      <c r="Q257" t="str">
        <f>IF(AND($L257&gt;G$25,$L256&lt;G$25),$B257,"")</f>
        <v/>
      </c>
    </row>
    <row r="258" spans="2:17">
      <c r="B258">
        <v>1953</v>
      </c>
      <c r="C258" s="12">
        <f>UKEmissions!M207</f>
        <v>701.6562113346688</v>
      </c>
      <c r="E258" s="2">
        <f t="shared" si="22"/>
        <v>701.6562113346688</v>
      </c>
      <c r="F258" s="2">
        <f t="shared" si="25"/>
        <v>0</v>
      </c>
      <c r="G258" s="2">
        <f t="shared" si="26"/>
        <v>0</v>
      </c>
      <c r="H258" s="2">
        <f t="shared" si="23"/>
        <v>0</v>
      </c>
      <c r="I258" s="2">
        <f t="shared" si="24"/>
        <v>0</v>
      </c>
      <c r="J258" s="2">
        <f t="shared" si="27"/>
        <v>0</v>
      </c>
      <c r="K258" s="2">
        <f t="shared" si="28"/>
        <v>0</v>
      </c>
      <c r="L258" s="6">
        <f>IF(B258&lt;$C$2,0,L257+(MAX(C258:D258)*1000000))</f>
        <v>0</v>
      </c>
      <c r="M258" t="str">
        <f>IF(AND($L258&gt;C$25,$L257&lt;C$25),$B258,"")</f>
        <v/>
      </c>
      <c r="N258" t="str">
        <f>IF(AND($L258&gt;D$25,$L257&lt;D$25),$B258,"")</f>
        <v/>
      </c>
      <c r="O258" t="str">
        <f>IF(AND($L258&gt;E$25,$L257&lt;E$25),$B258,"")</f>
        <v/>
      </c>
      <c r="P258" t="str">
        <f>IF(AND($L258&gt;F$25,$L257&lt;F$25),$B258,"")</f>
        <v/>
      </c>
      <c r="Q258" t="str">
        <f>IF(AND($L258&gt;G$25,$L257&lt;G$25),$B258,"")</f>
        <v/>
      </c>
    </row>
    <row r="259" spans="2:17">
      <c r="B259">
        <v>1954</v>
      </c>
      <c r="C259" s="12">
        <f>UKEmissions!M208</f>
        <v>718.05471916381828</v>
      </c>
      <c r="E259" s="2">
        <f t="shared" si="22"/>
        <v>718.05471916381828</v>
      </c>
      <c r="F259" s="2">
        <f t="shared" si="25"/>
        <v>0</v>
      </c>
      <c r="G259" s="2">
        <f t="shared" si="26"/>
        <v>0</v>
      </c>
      <c r="H259" s="2">
        <f t="shared" si="23"/>
        <v>0</v>
      </c>
      <c r="I259" s="2">
        <f t="shared" si="24"/>
        <v>0</v>
      </c>
      <c r="J259" s="2">
        <f t="shared" si="27"/>
        <v>0</v>
      </c>
      <c r="K259" s="2">
        <f t="shared" si="28"/>
        <v>0</v>
      </c>
      <c r="L259" s="6">
        <f>IF(B259&lt;$C$2,0,L258+(MAX(C259:D259)*1000000))</f>
        <v>0</v>
      </c>
      <c r="M259" t="str">
        <f>IF(AND($L259&gt;C$25,$L258&lt;C$25),$B259,"")</f>
        <v/>
      </c>
      <c r="N259" t="str">
        <f>IF(AND($L259&gt;D$25,$L258&lt;D$25),$B259,"")</f>
        <v/>
      </c>
      <c r="O259" t="str">
        <f>IF(AND($L259&gt;E$25,$L258&lt;E$25),$B259,"")</f>
        <v/>
      </c>
      <c r="P259" t="str">
        <f>IF(AND($L259&gt;F$25,$L258&lt;F$25),$B259,"")</f>
        <v/>
      </c>
      <c r="Q259" t="str">
        <f>IF(AND($L259&gt;G$25,$L258&lt;G$25),$B259,"")</f>
        <v/>
      </c>
    </row>
    <row r="260" spans="2:17">
      <c r="B260">
        <v>1955</v>
      </c>
      <c r="C260" s="12">
        <f>UKEmissions!M209</f>
        <v>749.14762283290497</v>
      </c>
      <c r="E260" s="2">
        <f t="shared" si="22"/>
        <v>749.14762283290497</v>
      </c>
      <c r="F260" s="2">
        <f t="shared" si="25"/>
        <v>0</v>
      </c>
      <c r="G260" s="2">
        <f t="shared" si="26"/>
        <v>0</v>
      </c>
      <c r="H260" s="2">
        <f t="shared" si="23"/>
        <v>0</v>
      </c>
      <c r="I260" s="2">
        <f t="shared" si="24"/>
        <v>0</v>
      </c>
      <c r="J260" s="2">
        <f t="shared" si="27"/>
        <v>0</v>
      </c>
      <c r="K260" s="2">
        <f t="shared" si="28"/>
        <v>0</v>
      </c>
      <c r="L260" s="6">
        <f>IF(B260&lt;$C$2,0,L259+(MAX(C260:D260)*1000000))</f>
        <v>0</v>
      </c>
      <c r="M260" t="str">
        <f>IF(AND($L260&gt;C$25,$L259&lt;C$25),$B260,"")</f>
        <v/>
      </c>
      <c r="N260" t="str">
        <f>IF(AND($L260&gt;D$25,$L259&lt;D$25),$B260,"")</f>
        <v/>
      </c>
      <c r="O260" t="str">
        <f>IF(AND($L260&gt;E$25,$L259&lt;E$25),$B260,"")</f>
        <v/>
      </c>
      <c r="P260" t="str">
        <f>IF(AND($L260&gt;F$25,$L259&lt;F$25),$B260,"")</f>
        <v/>
      </c>
      <c r="Q260" t="str">
        <f>IF(AND($L260&gt;G$25,$L259&lt;G$25),$B260,"")</f>
        <v/>
      </c>
    </row>
    <row r="261" spans="2:17">
      <c r="B261">
        <v>1956</v>
      </c>
      <c r="C261" s="12">
        <f>UKEmissions!M210</f>
        <v>745.72511858641485</v>
      </c>
      <c r="E261" s="2">
        <f t="shared" si="22"/>
        <v>745.72511858641485</v>
      </c>
      <c r="F261" s="2">
        <f t="shared" si="25"/>
        <v>0</v>
      </c>
      <c r="G261" s="2">
        <f t="shared" si="26"/>
        <v>0</v>
      </c>
      <c r="H261" s="2">
        <f t="shared" si="23"/>
        <v>0</v>
      </c>
      <c r="I261" s="2">
        <f t="shared" si="24"/>
        <v>0</v>
      </c>
      <c r="J261" s="2">
        <f t="shared" si="27"/>
        <v>0</v>
      </c>
      <c r="K261" s="2">
        <f t="shared" si="28"/>
        <v>0</v>
      </c>
      <c r="L261" s="6">
        <f>IF(B261&lt;$C$2,0,L260+(MAX(C261:D261)*1000000))</f>
        <v>0</v>
      </c>
      <c r="M261" t="str">
        <f>IF(AND($L261&gt;C$25,$L260&lt;C$25),$B261,"")</f>
        <v/>
      </c>
      <c r="N261" t="str">
        <f>IF(AND($L261&gt;D$25,$L260&lt;D$25),$B261,"")</f>
        <v/>
      </c>
      <c r="O261" t="str">
        <f>IF(AND($L261&gt;E$25,$L260&lt;E$25),$B261,"")</f>
        <v/>
      </c>
      <c r="P261" t="str">
        <f>IF(AND($L261&gt;F$25,$L260&lt;F$25),$B261,"")</f>
        <v/>
      </c>
      <c r="Q261" t="str">
        <f>IF(AND($L261&gt;G$25,$L260&lt;G$25),$B261,"")</f>
        <v/>
      </c>
    </row>
    <row r="262" spans="2:17">
      <c r="B262">
        <v>1957</v>
      </c>
      <c r="C262" s="12">
        <f>UKEmissions!M211</f>
        <v>741.03167048204875</v>
      </c>
      <c r="E262" s="2">
        <f t="shared" si="22"/>
        <v>741.03167048204875</v>
      </c>
      <c r="F262" s="2">
        <f t="shared" si="25"/>
        <v>0</v>
      </c>
      <c r="G262" s="2">
        <f t="shared" si="26"/>
        <v>0</v>
      </c>
      <c r="H262" s="2">
        <f t="shared" si="23"/>
        <v>0</v>
      </c>
      <c r="I262" s="2">
        <f t="shared" si="24"/>
        <v>0</v>
      </c>
      <c r="J262" s="2">
        <f t="shared" si="27"/>
        <v>0</v>
      </c>
      <c r="K262" s="2">
        <f t="shared" si="28"/>
        <v>0</v>
      </c>
      <c r="L262" s="6">
        <f>IF(B262&lt;$C$2,0,L261+(MAX(C262:D262)*1000000))</f>
        <v>0</v>
      </c>
      <c r="M262" t="str">
        <f>IF(AND($L262&gt;C$25,$L261&lt;C$25),$B262,"")</f>
        <v/>
      </c>
      <c r="N262" t="str">
        <f>IF(AND($L262&gt;D$25,$L261&lt;D$25),$B262,"")</f>
        <v/>
      </c>
      <c r="O262" t="str">
        <f>IF(AND($L262&gt;E$25,$L261&lt;E$25),$B262,"")</f>
        <v/>
      </c>
      <c r="P262" t="str">
        <f>IF(AND($L262&gt;F$25,$L261&lt;F$25),$B262,"")</f>
        <v/>
      </c>
      <c r="Q262" t="str">
        <f>IF(AND($L262&gt;G$25,$L261&lt;G$25),$B262,"")</f>
        <v/>
      </c>
    </row>
    <row r="263" spans="2:17">
      <c r="B263">
        <v>1958</v>
      </c>
      <c r="C263" s="12">
        <f>UKEmissions!M212</f>
        <v>722.2435977965182</v>
      </c>
      <c r="E263" s="2">
        <f t="shared" si="22"/>
        <v>722.2435977965182</v>
      </c>
      <c r="F263" s="2">
        <f t="shared" si="25"/>
        <v>0</v>
      </c>
      <c r="G263" s="2">
        <f t="shared" si="26"/>
        <v>0</v>
      </c>
      <c r="H263" s="2">
        <f t="shared" si="23"/>
        <v>0</v>
      </c>
      <c r="I263" s="2">
        <f t="shared" si="24"/>
        <v>0</v>
      </c>
      <c r="J263" s="2">
        <f t="shared" si="27"/>
        <v>0</v>
      </c>
      <c r="K263" s="2">
        <f t="shared" si="28"/>
        <v>0</v>
      </c>
      <c r="L263" s="6">
        <f>IF(B263&lt;$C$2,0,L262+(MAX(C263:D263)*1000000))</f>
        <v>0</v>
      </c>
      <c r="M263" t="str">
        <f>IF(AND($L263&gt;C$25,$L262&lt;C$25),$B263,"")</f>
        <v/>
      </c>
      <c r="N263" t="str">
        <f>IF(AND($L263&gt;D$25,$L262&lt;D$25),$B263,"")</f>
        <v/>
      </c>
      <c r="O263" t="str">
        <f>IF(AND($L263&gt;E$25,$L262&lt;E$25),$B263,"")</f>
        <v/>
      </c>
      <c r="P263" t="str">
        <f>IF(AND($L263&gt;F$25,$L262&lt;F$25),$B263,"")</f>
        <v/>
      </c>
      <c r="Q263" t="str">
        <f>IF(AND($L263&gt;G$25,$L262&lt;G$25),$B263,"")</f>
        <v/>
      </c>
    </row>
    <row r="264" spans="2:17">
      <c r="B264">
        <v>1959</v>
      </c>
      <c r="C264" s="12">
        <f>UKEmissions!M213</f>
        <v>709.98636770651547</v>
      </c>
      <c r="E264" s="2">
        <f t="shared" si="22"/>
        <v>709.98636770651547</v>
      </c>
      <c r="F264" s="2">
        <f t="shared" si="25"/>
        <v>0</v>
      </c>
      <c r="G264" s="2">
        <f t="shared" si="26"/>
        <v>0</v>
      </c>
      <c r="H264" s="2">
        <f t="shared" si="23"/>
        <v>0</v>
      </c>
      <c r="I264" s="2">
        <f t="shared" si="24"/>
        <v>0</v>
      </c>
      <c r="J264" s="2">
        <f t="shared" si="27"/>
        <v>0</v>
      </c>
      <c r="K264" s="2">
        <f t="shared" si="28"/>
        <v>0</v>
      </c>
      <c r="L264" s="6">
        <f>IF(B264&lt;$C$2,0,L263+(MAX(C264:D264)*1000000))</f>
        <v>0</v>
      </c>
      <c r="M264" t="str">
        <f>IF(AND($L264&gt;C$25,$L263&lt;C$25),$B264,"")</f>
        <v/>
      </c>
      <c r="N264" t="str">
        <f>IF(AND($L264&gt;D$25,$L263&lt;D$25),$B264,"")</f>
        <v/>
      </c>
      <c r="O264" t="str">
        <f>IF(AND($L264&gt;E$25,$L263&lt;E$25),$B264,"")</f>
        <v/>
      </c>
      <c r="P264" t="str">
        <f>IF(AND($L264&gt;F$25,$L263&lt;F$25),$B264,"")</f>
        <v/>
      </c>
      <c r="Q264" t="str">
        <f>IF(AND($L264&gt;G$25,$L263&lt;G$25),$B264,"")</f>
        <v/>
      </c>
    </row>
    <row r="265" spans="2:17">
      <c r="B265">
        <v>1960</v>
      </c>
      <c r="C265" s="12">
        <f>UKEmissions!M214</f>
        <v>758.47263788001771</v>
      </c>
      <c r="E265" s="2">
        <f t="shared" si="22"/>
        <v>758.47263788001771</v>
      </c>
      <c r="F265" s="2">
        <f t="shared" si="25"/>
        <v>0</v>
      </c>
      <c r="G265" s="2">
        <f t="shared" si="26"/>
        <v>0</v>
      </c>
      <c r="H265" s="2">
        <f t="shared" si="23"/>
        <v>0</v>
      </c>
      <c r="I265" s="2">
        <f t="shared" si="24"/>
        <v>0</v>
      </c>
      <c r="J265" s="2">
        <f t="shared" si="27"/>
        <v>0</v>
      </c>
      <c r="K265" s="2">
        <f t="shared" si="28"/>
        <v>0</v>
      </c>
      <c r="L265" s="6">
        <f>IF(B265&lt;$C$2,0,L264+(MAX(C265:D265)*1000000))</f>
        <v>0</v>
      </c>
      <c r="M265" t="str">
        <f>IF(AND($L265&gt;C$25,$L264&lt;C$25),$B265,"")</f>
        <v/>
      </c>
      <c r="N265" t="str">
        <f>IF(AND($L265&gt;D$25,$L264&lt;D$25),$B265,"")</f>
        <v/>
      </c>
      <c r="O265" t="str">
        <f>IF(AND($L265&gt;E$25,$L264&lt;E$25),$B265,"")</f>
        <v/>
      </c>
      <c r="P265" t="str">
        <f>IF(AND($L265&gt;F$25,$L264&lt;F$25),$B265,"")</f>
        <v/>
      </c>
      <c r="Q265" t="str">
        <f>IF(AND($L265&gt;G$25,$L264&lt;G$25),$B265,"")</f>
        <v/>
      </c>
    </row>
    <row r="266" spans="2:17">
      <c r="B266">
        <v>1961</v>
      </c>
      <c r="C266" s="12">
        <f>UKEmissions!M215</f>
        <v>764.49415091452397</v>
      </c>
      <c r="E266" s="2">
        <f t="shared" si="22"/>
        <v>764.49415091452397</v>
      </c>
      <c r="F266" s="2">
        <f t="shared" si="25"/>
        <v>0</v>
      </c>
      <c r="G266" s="2">
        <f t="shared" si="26"/>
        <v>0</v>
      </c>
      <c r="H266" s="2">
        <f t="shared" si="23"/>
        <v>0</v>
      </c>
      <c r="I266" s="2">
        <f t="shared" si="24"/>
        <v>0</v>
      </c>
      <c r="J266" s="2">
        <f t="shared" si="27"/>
        <v>0</v>
      </c>
      <c r="K266" s="2">
        <f t="shared" si="28"/>
        <v>0</v>
      </c>
      <c r="L266" s="6">
        <f>IF(B266&lt;$C$2,0,L265+(MAX(C266:D266)*1000000))</f>
        <v>0</v>
      </c>
      <c r="M266" t="str">
        <f>IF(AND($L266&gt;C$25,$L265&lt;C$25),$B266,"")</f>
        <v/>
      </c>
      <c r="N266" t="str">
        <f>IF(AND($L266&gt;D$25,$L265&lt;D$25),$B266,"")</f>
        <v/>
      </c>
      <c r="O266" t="str">
        <f>IF(AND($L266&gt;E$25,$L265&lt;E$25),$B266,"")</f>
        <v/>
      </c>
      <c r="P266" t="str">
        <f>IF(AND($L266&gt;F$25,$L265&lt;F$25),$B266,"")</f>
        <v/>
      </c>
      <c r="Q266" t="str">
        <f>IF(AND($L266&gt;G$25,$L265&lt;G$25),$B266,"")</f>
        <v/>
      </c>
    </row>
    <row r="267" spans="2:17">
      <c r="B267">
        <v>1962</v>
      </c>
      <c r="C267" s="12">
        <f>UKEmissions!M216</f>
        <v>770.23481867706516</v>
      </c>
      <c r="E267" s="2">
        <f t="shared" si="22"/>
        <v>770.23481867706516</v>
      </c>
      <c r="F267" s="2">
        <f t="shared" si="25"/>
        <v>0</v>
      </c>
      <c r="G267" s="2">
        <f t="shared" si="26"/>
        <v>0</v>
      </c>
      <c r="H267" s="2">
        <f t="shared" si="23"/>
        <v>0</v>
      </c>
      <c r="I267" s="2">
        <f t="shared" si="24"/>
        <v>0</v>
      </c>
      <c r="J267" s="2">
        <f t="shared" si="27"/>
        <v>0</v>
      </c>
      <c r="K267" s="2">
        <f t="shared" si="28"/>
        <v>0</v>
      </c>
      <c r="L267" s="6">
        <f>IF(B267&lt;$C$2,0,L266+(MAX(C267:D267)*1000000))</f>
        <v>0</v>
      </c>
      <c r="M267" t="str">
        <f>IF(AND($L267&gt;C$25,$L266&lt;C$25),$B267,"")</f>
        <v/>
      </c>
      <c r="N267" t="str">
        <f>IF(AND($L267&gt;D$25,$L266&lt;D$25),$B267,"")</f>
        <v/>
      </c>
      <c r="O267" t="str">
        <f>IF(AND($L267&gt;E$25,$L266&lt;E$25),$B267,"")</f>
        <v/>
      </c>
      <c r="P267" t="str">
        <f>IF(AND($L267&gt;F$25,$L266&lt;F$25),$B267,"")</f>
        <v/>
      </c>
      <c r="Q267" t="str">
        <f>IF(AND($L267&gt;G$25,$L266&lt;G$25),$B267,"")</f>
        <v/>
      </c>
    </row>
    <row r="268" spans="2:17">
      <c r="B268">
        <v>1963</v>
      </c>
      <c r="C268" s="12">
        <f>UKEmissions!M217</f>
        <v>783.81535360785267</v>
      </c>
      <c r="E268" s="2">
        <f t="shared" si="22"/>
        <v>783.81535360785267</v>
      </c>
      <c r="F268" s="2">
        <f t="shared" si="25"/>
        <v>0</v>
      </c>
      <c r="G268" s="2">
        <f t="shared" si="26"/>
        <v>0</v>
      </c>
      <c r="H268" s="2">
        <f t="shared" si="23"/>
        <v>0</v>
      </c>
      <c r="I268" s="2">
        <f t="shared" si="24"/>
        <v>0</v>
      </c>
      <c r="J268" s="2">
        <f t="shared" si="27"/>
        <v>0</v>
      </c>
      <c r="K268" s="2">
        <f t="shared" si="28"/>
        <v>0</v>
      </c>
      <c r="L268" s="6">
        <f>IF(B268&lt;$C$2,0,L267+(MAX(C268:D268)*1000000))</f>
        <v>0</v>
      </c>
      <c r="M268" t="str">
        <f>IF(AND($L268&gt;C$25,$L267&lt;C$25),$B268,"")</f>
        <v/>
      </c>
      <c r="N268" t="str">
        <f>IF(AND($L268&gt;D$25,$L267&lt;D$25),$B268,"")</f>
        <v/>
      </c>
      <c r="O268" t="str">
        <f>IF(AND($L268&gt;E$25,$L267&lt;E$25),$B268,"")</f>
        <v/>
      </c>
      <c r="P268" t="str">
        <f>IF(AND($L268&gt;F$25,$L267&lt;F$25),$B268,"")</f>
        <v/>
      </c>
      <c r="Q268" t="str">
        <f>IF(AND($L268&gt;G$25,$L267&lt;G$25),$B268,"")</f>
        <v/>
      </c>
    </row>
    <row r="269" spans="2:17">
      <c r="B269">
        <v>1964</v>
      </c>
      <c r="C269" s="12">
        <f>UKEmissions!M218</f>
        <v>789.69882405105398</v>
      </c>
      <c r="E269" s="2">
        <f t="shared" si="22"/>
        <v>789.69882405105398</v>
      </c>
      <c r="F269" s="2">
        <f t="shared" si="25"/>
        <v>0</v>
      </c>
      <c r="G269" s="2">
        <f t="shared" si="26"/>
        <v>0</v>
      </c>
      <c r="H269" s="2">
        <f t="shared" si="23"/>
        <v>0</v>
      </c>
      <c r="I269" s="2">
        <f t="shared" si="24"/>
        <v>0</v>
      </c>
      <c r="J269" s="2">
        <f t="shared" si="27"/>
        <v>0</v>
      </c>
      <c r="K269" s="2">
        <f t="shared" si="28"/>
        <v>0</v>
      </c>
      <c r="L269" s="6">
        <f>IF(B269&lt;$C$2,0,L268+(MAX(C269:D269)*1000000))</f>
        <v>0</v>
      </c>
      <c r="M269" t="str">
        <f>IF(AND($L269&gt;C$25,$L268&lt;C$25),$B269,"")</f>
        <v/>
      </c>
      <c r="N269" t="str">
        <f>IF(AND($L269&gt;D$25,$L268&lt;D$25),$B269,"")</f>
        <v/>
      </c>
      <c r="O269" t="str">
        <f>IF(AND($L269&gt;E$25,$L268&lt;E$25),$B269,"")</f>
        <v/>
      </c>
      <c r="P269" t="str">
        <f>IF(AND($L269&gt;F$25,$L268&lt;F$25),$B269,"")</f>
        <v/>
      </c>
      <c r="Q269" t="str">
        <f>IF(AND($L269&gt;G$25,$L268&lt;G$25),$B269,"")</f>
        <v/>
      </c>
    </row>
    <row r="270" spans="2:17">
      <c r="B270">
        <v>1965</v>
      </c>
      <c r="C270" s="12">
        <f>UKEmissions!M219</f>
        <v>808.21557164333001</v>
      </c>
      <c r="E270" s="2">
        <f t="shared" si="22"/>
        <v>808.21557164333001</v>
      </c>
      <c r="F270" s="2">
        <f t="shared" si="25"/>
        <v>0</v>
      </c>
      <c r="G270" s="2">
        <f t="shared" si="26"/>
        <v>0</v>
      </c>
      <c r="H270" s="2">
        <f t="shared" si="23"/>
        <v>0</v>
      </c>
      <c r="I270" s="2">
        <f t="shared" si="24"/>
        <v>0</v>
      </c>
      <c r="J270" s="2">
        <f t="shared" si="27"/>
        <v>0</v>
      </c>
      <c r="K270" s="2">
        <f t="shared" si="28"/>
        <v>0</v>
      </c>
      <c r="L270" s="6">
        <f>IF(B270&lt;$C$2,0,L269+(MAX(C270:D270)*1000000))</f>
        <v>0</v>
      </c>
      <c r="M270" t="str">
        <f>IF(AND($L270&gt;C$25,$L269&lt;C$25),$B270,"")</f>
        <v/>
      </c>
      <c r="N270" t="str">
        <f>IF(AND($L270&gt;D$25,$L269&lt;D$25),$B270,"")</f>
        <v/>
      </c>
      <c r="O270" t="str">
        <f>IF(AND($L270&gt;E$25,$L269&lt;E$25),$B270,"")</f>
        <v/>
      </c>
      <c r="P270" t="str">
        <f>IF(AND($L270&gt;F$25,$L269&lt;F$25),$B270,"")</f>
        <v/>
      </c>
      <c r="Q270" t="str">
        <f>IF(AND($L270&gt;G$25,$L269&lt;G$25),$B270,"")</f>
        <v/>
      </c>
    </row>
    <row r="271" spans="2:17">
      <c r="B271">
        <v>1966</v>
      </c>
      <c r="C271" s="12">
        <f>UKEmissions!M220</f>
        <v>802.95091281632313</v>
      </c>
      <c r="E271" s="2">
        <f t="shared" si="22"/>
        <v>802.95091281632313</v>
      </c>
      <c r="F271" s="2">
        <f t="shared" si="25"/>
        <v>0</v>
      </c>
      <c r="G271" s="2">
        <f t="shared" si="26"/>
        <v>0</v>
      </c>
      <c r="H271" s="2">
        <f t="shared" si="23"/>
        <v>0</v>
      </c>
      <c r="I271" s="2">
        <f t="shared" si="24"/>
        <v>0</v>
      </c>
      <c r="J271" s="2">
        <f t="shared" si="27"/>
        <v>0</v>
      </c>
      <c r="K271" s="2">
        <f t="shared" si="28"/>
        <v>0</v>
      </c>
      <c r="L271" s="6">
        <f>IF(B271&lt;$C$2,0,L270+(MAX(C271:D271)*1000000))</f>
        <v>0</v>
      </c>
      <c r="M271" t="str">
        <f>IF(AND($L271&gt;C$25,$L270&lt;C$25),$B271,"")</f>
        <v/>
      </c>
      <c r="N271" t="str">
        <f>IF(AND($L271&gt;D$25,$L270&lt;D$25),$B271,"")</f>
        <v/>
      </c>
      <c r="O271" t="str">
        <f>IF(AND($L271&gt;E$25,$L270&lt;E$25),$B271,"")</f>
        <v/>
      </c>
      <c r="P271" t="str">
        <f>IF(AND($L271&gt;F$25,$L270&lt;F$25),$B271,"")</f>
        <v/>
      </c>
      <c r="Q271" t="str">
        <f>IF(AND($L271&gt;G$25,$L270&lt;G$25),$B271,"")</f>
        <v/>
      </c>
    </row>
    <row r="272" spans="2:17">
      <c r="B272">
        <v>1967</v>
      </c>
      <c r="C272" s="12">
        <f>UKEmissions!M221</f>
        <v>769.13999812533666</v>
      </c>
      <c r="E272" s="2">
        <f t="shared" si="22"/>
        <v>769.13999812533666</v>
      </c>
      <c r="F272" s="2">
        <f t="shared" si="25"/>
        <v>0</v>
      </c>
      <c r="G272" s="2">
        <f t="shared" si="26"/>
        <v>0</v>
      </c>
      <c r="H272" s="2">
        <f t="shared" si="23"/>
        <v>0</v>
      </c>
      <c r="I272" s="2">
        <f t="shared" si="24"/>
        <v>0</v>
      </c>
      <c r="J272" s="2">
        <f t="shared" si="27"/>
        <v>0</v>
      </c>
      <c r="K272" s="2">
        <f t="shared" si="28"/>
        <v>0</v>
      </c>
      <c r="L272" s="6">
        <f>IF(B272&lt;$C$2,0,L271+(MAX(C272:D272)*1000000))</f>
        <v>0</v>
      </c>
      <c r="M272" t="str">
        <f>IF(AND($L272&gt;C$25,$L271&lt;C$25),$B272,"")</f>
        <v/>
      </c>
      <c r="N272" t="str">
        <f>IF(AND($L272&gt;D$25,$L271&lt;D$25),$B272,"")</f>
        <v/>
      </c>
      <c r="O272" t="str">
        <f>IF(AND($L272&gt;E$25,$L271&lt;E$25),$B272,"")</f>
        <v/>
      </c>
      <c r="P272" t="str">
        <f>IF(AND($L272&gt;F$25,$L271&lt;F$25),$B272,"")</f>
        <v/>
      </c>
      <c r="Q272" t="str">
        <f>IF(AND($L272&gt;G$25,$L271&lt;G$25),$B272,"")</f>
        <v/>
      </c>
    </row>
    <row r="273" spans="2:17">
      <c r="B273">
        <v>1968</v>
      </c>
      <c r="C273" s="12">
        <f>UKEmissions!M222</f>
        <v>787.89951027473512</v>
      </c>
      <c r="E273" s="2">
        <f t="shared" si="22"/>
        <v>787.89951027473512</v>
      </c>
      <c r="F273" s="2">
        <f t="shared" si="25"/>
        <v>0</v>
      </c>
      <c r="G273" s="2">
        <f t="shared" si="26"/>
        <v>0</v>
      </c>
      <c r="H273" s="2">
        <f t="shared" si="23"/>
        <v>0</v>
      </c>
      <c r="I273" s="2">
        <f t="shared" si="24"/>
        <v>0</v>
      </c>
      <c r="J273" s="2">
        <f t="shared" si="27"/>
        <v>0</v>
      </c>
      <c r="K273" s="2">
        <f t="shared" si="28"/>
        <v>0</v>
      </c>
      <c r="L273" s="6">
        <f>IF(B273&lt;$C$2,0,L272+(MAX(C273:D273)*1000000))</f>
        <v>0</v>
      </c>
      <c r="M273" t="str">
        <f>IF(AND($L273&gt;C$25,$L272&lt;C$25),$B273,"")</f>
        <v/>
      </c>
      <c r="N273" t="str">
        <f>IF(AND($L273&gt;D$25,$L272&lt;D$25),$B273,"")</f>
        <v/>
      </c>
      <c r="O273" t="str">
        <f>IF(AND($L273&gt;E$25,$L272&lt;E$25),$B273,"")</f>
        <v/>
      </c>
      <c r="P273" t="str">
        <f>IF(AND($L273&gt;F$25,$L272&lt;F$25),$B273,"")</f>
        <v/>
      </c>
      <c r="Q273" t="str">
        <f>IF(AND($L273&gt;G$25,$L272&lt;G$25),$B273,"")</f>
        <v/>
      </c>
    </row>
    <row r="274" spans="2:17">
      <c r="B274">
        <v>1969</v>
      </c>
      <c r="C274" s="12">
        <f>UKEmissions!M223</f>
        <v>816.3124836367648</v>
      </c>
      <c r="E274" s="2">
        <f t="shared" si="22"/>
        <v>816.3124836367648</v>
      </c>
      <c r="F274" s="2">
        <f t="shared" si="25"/>
        <v>0</v>
      </c>
      <c r="G274" s="2">
        <f t="shared" si="26"/>
        <v>0</v>
      </c>
      <c r="H274" s="2">
        <f t="shared" si="23"/>
        <v>0</v>
      </c>
      <c r="I274" s="2">
        <f t="shared" si="24"/>
        <v>0</v>
      </c>
      <c r="J274" s="2">
        <f t="shared" si="27"/>
        <v>0</v>
      </c>
      <c r="K274" s="2">
        <f t="shared" si="28"/>
        <v>0</v>
      </c>
      <c r="L274" s="6">
        <f>IF(B274&lt;$C$2,0,L273+(MAX(C274:D274)*1000000))</f>
        <v>0</v>
      </c>
      <c r="M274" t="str">
        <f>IF(AND($L274&gt;C$25,$L273&lt;C$25),$B274,"")</f>
        <v/>
      </c>
      <c r="N274" t="str">
        <f>IF(AND($L274&gt;D$25,$L273&lt;D$25),$B274,"")</f>
        <v/>
      </c>
      <c r="O274" t="str">
        <f>IF(AND($L274&gt;E$25,$L273&lt;E$25),$B274,"")</f>
        <v/>
      </c>
      <c r="P274" t="str">
        <f>IF(AND($L274&gt;F$25,$L273&lt;F$25),$B274,"")</f>
        <v/>
      </c>
      <c r="Q274" t="str">
        <f>IF(AND($L274&gt;G$25,$L273&lt;G$25),$B274,"")</f>
        <v/>
      </c>
    </row>
    <row r="275" spans="2:17">
      <c r="B275">
        <v>1970</v>
      </c>
      <c r="C275" s="12">
        <f>UKEmissions!M224</f>
        <v>847.73383347137019</v>
      </c>
      <c r="E275" s="2">
        <f t="shared" si="22"/>
        <v>847.73383347137019</v>
      </c>
      <c r="F275" s="2">
        <f t="shared" si="25"/>
        <v>0</v>
      </c>
      <c r="G275" s="2">
        <f t="shared" si="26"/>
        <v>0</v>
      </c>
      <c r="H275" s="2">
        <f t="shared" si="23"/>
        <v>0</v>
      </c>
      <c r="I275" s="2">
        <f t="shared" si="24"/>
        <v>0</v>
      </c>
      <c r="J275" s="2">
        <f t="shared" si="27"/>
        <v>0</v>
      </c>
      <c r="K275" s="2">
        <f t="shared" si="28"/>
        <v>0</v>
      </c>
      <c r="L275" s="6">
        <f>IF(B275&lt;$C$2,0,L274+(MAX(C275:D275)*1000000))</f>
        <v>0</v>
      </c>
      <c r="M275" t="str">
        <f>IF(AND($L275&gt;C$25,$L274&lt;C$25),$B275,"")</f>
        <v/>
      </c>
      <c r="N275" t="str">
        <f>IF(AND($L275&gt;D$25,$L274&lt;D$25),$B275,"")</f>
        <v/>
      </c>
      <c r="O275" t="str">
        <f>IF(AND($L275&gt;E$25,$L274&lt;E$25),$B275,"")</f>
        <v/>
      </c>
      <c r="P275" t="str">
        <f>IF(AND($L275&gt;F$25,$L274&lt;F$25),$B275,"")</f>
        <v/>
      </c>
      <c r="Q275" t="str">
        <f>IF(AND($L275&gt;G$25,$L274&lt;G$25),$B275,"")</f>
        <v/>
      </c>
    </row>
    <row r="276" spans="2:17">
      <c r="B276">
        <v>1971</v>
      </c>
      <c r="C276" s="12">
        <f>UKEmissions!M225</f>
        <v>857.85854353018021</v>
      </c>
      <c r="E276" s="2">
        <f t="shared" si="22"/>
        <v>857.85854353018021</v>
      </c>
      <c r="F276" s="2">
        <f t="shared" si="25"/>
        <v>0</v>
      </c>
      <c r="G276" s="2">
        <f t="shared" si="26"/>
        <v>0</v>
      </c>
      <c r="H276" s="2">
        <f t="shared" si="23"/>
        <v>0</v>
      </c>
      <c r="I276" s="2">
        <f t="shared" si="24"/>
        <v>0</v>
      </c>
      <c r="J276" s="2">
        <f t="shared" si="27"/>
        <v>0</v>
      </c>
      <c r="K276" s="2">
        <f t="shared" si="28"/>
        <v>0</v>
      </c>
      <c r="L276" s="6">
        <f>IF(B276&lt;$C$2,0,L275+(MAX(C276:D276)*1000000))</f>
        <v>0</v>
      </c>
      <c r="M276" t="str">
        <f>IF(AND($L276&gt;C$25,$L275&lt;C$25),$B276,"")</f>
        <v/>
      </c>
      <c r="N276" t="str">
        <f>IF(AND($L276&gt;D$25,$L275&lt;D$25),$B276,"")</f>
        <v/>
      </c>
      <c r="O276" t="str">
        <f>IF(AND($L276&gt;E$25,$L275&lt;E$25),$B276,"")</f>
        <v/>
      </c>
      <c r="P276" t="str">
        <f>IF(AND($L276&gt;F$25,$L275&lt;F$25),$B276,"")</f>
        <v/>
      </c>
      <c r="Q276" t="str">
        <f>IF(AND($L276&gt;G$25,$L275&lt;G$25),$B276,"")</f>
        <v/>
      </c>
    </row>
    <row r="277" spans="2:17">
      <c r="B277">
        <v>1972</v>
      </c>
      <c r="C277" s="12">
        <f>UKEmissions!M226</f>
        <v>841.7932419559047</v>
      </c>
      <c r="E277" s="2">
        <f t="shared" si="22"/>
        <v>841.7932419559047</v>
      </c>
      <c r="F277" s="2">
        <f t="shared" si="25"/>
        <v>0</v>
      </c>
      <c r="G277" s="2">
        <f t="shared" si="26"/>
        <v>0</v>
      </c>
      <c r="H277" s="2">
        <f t="shared" si="23"/>
        <v>0</v>
      </c>
      <c r="I277" s="2">
        <f t="shared" si="24"/>
        <v>0</v>
      </c>
      <c r="J277" s="2">
        <f t="shared" si="27"/>
        <v>0</v>
      </c>
      <c r="K277" s="2">
        <f t="shared" si="28"/>
        <v>0</v>
      </c>
      <c r="L277" s="6">
        <f>IF(B277&lt;$C$2,0,L276+(MAX(C277:D277)*1000000))</f>
        <v>0</v>
      </c>
      <c r="M277" t="str">
        <f>IF(AND($L277&gt;C$25,$L276&lt;C$25),$B277,"")</f>
        <v/>
      </c>
      <c r="N277" t="str">
        <f>IF(AND($L277&gt;D$25,$L276&lt;D$25),$B277,"")</f>
        <v/>
      </c>
      <c r="O277" t="str">
        <f>IF(AND($L277&gt;E$25,$L276&lt;E$25),$B277,"")</f>
        <v/>
      </c>
      <c r="P277" t="str">
        <f>IF(AND($L277&gt;F$25,$L276&lt;F$25),$B277,"")</f>
        <v/>
      </c>
      <c r="Q277" t="str">
        <f>IF(AND($L277&gt;G$25,$L276&lt;G$25),$B277,"")</f>
        <v/>
      </c>
    </row>
    <row r="278" spans="2:17">
      <c r="B278">
        <v>1973</v>
      </c>
      <c r="C278" s="12">
        <f>UKEmissions!M227</f>
        <v>880.1909317615042</v>
      </c>
      <c r="E278" s="2">
        <f t="shared" si="22"/>
        <v>880.1909317615042</v>
      </c>
      <c r="F278" s="2">
        <f t="shared" si="25"/>
        <v>0</v>
      </c>
      <c r="G278" s="2">
        <f t="shared" si="26"/>
        <v>0</v>
      </c>
      <c r="H278" s="2">
        <f t="shared" si="23"/>
        <v>0</v>
      </c>
      <c r="I278" s="2">
        <f t="shared" si="24"/>
        <v>0</v>
      </c>
      <c r="J278" s="2">
        <f t="shared" si="27"/>
        <v>0</v>
      </c>
      <c r="K278" s="2">
        <f t="shared" si="28"/>
        <v>0</v>
      </c>
      <c r="L278" s="6">
        <f>IF(B278&lt;$C$2,0,L277+(MAX(C278:D278)*1000000))</f>
        <v>0</v>
      </c>
      <c r="M278" t="str">
        <f>IF(AND($L278&gt;C$25,$L277&lt;C$25),$B278,"")</f>
        <v/>
      </c>
      <c r="N278" t="str">
        <f>IF(AND($L278&gt;D$25,$L277&lt;D$25),$B278,"")</f>
        <v/>
      </c>
      <c r="O278" t="str">
        <f>IF(AND($L278&gt;E$25,$L277&lt;E$25),$B278,"")</f>
        <v/>
      </c>
      <c r="P278" t="str">
        <f>IF(AND($L278&gt;F$25,$L277&lt;F$25),$B278,"")</f>
        <v/>
      </c>
      <c r="Q278" t="str">
        <f>IF(AND($L278&gt;G$25,$L277&lt;G$25),$B278,"")</f>
        <v/>
      </c>
    </row>
    <row r="279" spans="2:17">
      <c r="B279">
        <v>1974</v>
      </c>
      <c r="C279" s="12">
        <f>UKEmissions!M228</f>
        <v>821.6022729966387</v>
      </c>
      <c r="E279" s="2">
        <f t="shared" si="22"/>
        <v>821.6022729966387</v>
      </c>
      <c r="F279" s="2">
        <f t="shared" si="25"/>
        <v>0</v>
      </c>
      <c r="G279" s="2">
        <f t="shared" si="26"/>
        <v>0</v>
      </c>
      <c r="H279" s="2">
        <f t="shared" si="23"/>
        <v>0</v>
      </c>
      <c r="I279" s="2">
        <f t="shared" si="24"/>
        <v>0</v>
      </c>
      <c r="J279" s="2">
        <f t="shared" si="27"/>
        <v>0</v>
      </c>
      <c r="K279" s="2">
        <f t="shared" si="28"/>
        <v>0</v>
      </c>
      <c r="L279" s="6">
        <f>IF(B279&lt;$C$2,0,L278+(MAX(C279:D279)*1000000))</f>
        <v>0</v>
      </c>
      <c r="M279" t="str">
        <f>IF(AND($L279&gt;C$25,$L278&lt;C$25),$B279,"")</f>
        <v/>
      </c>
      <c r="N279" t="str">
        <f>IF(AND($L279&gt;D$25,$L278&lt;D$25),$B279,"")</f>
        <v/>
      </c>
      <c r="O279" t="str">
        <f>IF(AND($L279&gt;E$25,$L278&lt;E$25),$B279,"")</f>
        <v/>
      </c>
      <c r="P279" t="str">
        <f>IF(AND($L279&gt;F$25,$L278&lt;F$25),$B279,"")</f>
        <v/>
      </c>
      <c r="Q279" t="str">
        <f>IF(AND($L279&gt;G$25,$L278&lt;G$25),$B279,"")</f>
        <v/>
      </c>
    </row>
    <row r="280" spans="2:17">
      <c r="B280">
        <v>1975</v>
      </c>
      <c r="C280" s="12">
        <f>UKEmissions!M229</f>
        <v>790.16486793892921</v>
      </c>
      <c r="E280" s="2">
        <f t="shared" si="22"/>
        <v>790.16486793892921</v>
      </c>
      <c r="F280" s="2">
        <f t="shared" si="25"/>
        <v>0</v>
      </c>
      <c r="G280" s="2">
        <f t="shared" si="26"/>
        <v>0</v>
      </c>
      <c r="H280" s="2">
        <f t="shared" si="23"/>
        <v>0</v>
      </c>
      <c r="I280" s="2">
        <f t="shared" si="24"/>
        <v>0</v>
      </c>
      <c r="J280" s="2">
        <f t="shared" si="27"/>
        <v>0</v>
      </c>
      <c r="K280" s="2">
        <f t="shared" si="28"/>
        <v>0</v>
      </c>
      <c r="L280" s="6">
        <f>IF(B280&lt;$C$2,0,L279+(MAX(C280:D280)*1000000))</f>
        <v>0</v>
      </c>
      <c r="M280" t="str">
        <f>IF(AND($L280&gt;C$25,$L279&lt;C$25),$B280,"")</f>
        <v/>
      </c>
      <c r="N280" t="str">
        <f>IF(AND($L280&gt;D$25,$L279&lt;D$25),$B280,"")</f>
        <v/>
      </c>
      <c r="O280" t="str">
        <f>IF(AND($L280&gt;E$25,$L279&lt;E$25),$B280,"")</f>
        <v/>
      </c>
      <c r="P280" t="str">
        <f>IF(AND($L280&gt;F$25,$L279&lt;F$25),$B280,"")</f>
        <v/>
      </c>
      <c r="Q280" t="str">
        <f>IF(AND($L280&gt;G$25,$L279&lt;G$25),$B280,"")</f>
        <v/>
      </c>
    </row>
    <row r="281" spans="2:17">
      <c r="B281">
        <v>1976</v>
      </c>
      <c r="C281" s="12">
        <f>UKEmissions!M230</f>
        <v>795.34088783240099</v>
      </c>
      <c r="E281" s="2">
        <f t="shared" si="22"/>
        <v>795.34088783240099</v>
      </c>
      <c r="F281" s="2">
        <f t="shared" si="25"/>
        <v>0</v>
      </c>
      <c r="G281" s="2">
        <f t="shared" si="26"/>
        <v>0</v>
      </c>
      <c r="H281" s="2">
        <f t="shared" si="23"/>
        <v>0</v>
      </c>
      <c r="I281" s="2">
        <f t="shared" si="24"/>
        <v>0</v>
      </c>
      <c r="J281" s="2">
        <f t="shared" si="27"/>
        <v>0</v>
      </c>
      <c r="K281" s="2">
        <f t="shared" si="28"/>
        <v>0</v>
      </c>
      <c r="L281" s="6">
        <f>IF(B281&lt;$C$2,0,L280+(MAX(C281:D281)*1000000))</f>
        <v>0</v>
      </c>
      <c r="M281" t="str">
        <f>IF(AND($L281&gt;C$25,$L280&lt;C$25),$B281,"")</f>
        <v/>
      </c>
      <c r="N281" t="str">
        <f>IF(AND($L281&gt;D$25,$L280&lt;D$25),$B281,"")</f>
        <v/>
      </c>
      <c r="O281" t="str">
        <f>IF(AND($L281&gt;E$25,$L280&lt;E$25),$B281,"")</f>
        <v/>
      </c>
      <c r="P281" t="str">
        <f>IF(AND($L281&gt;F$25,$L280&lt;F$25),$B281,"")</f>
        <v/>
      </c>
      <c r="Q281" t="str">
        <f>IF(AND($L281&gt;G$25,$L280&lt;G$25),$B281,"")</f>
        <v/>
      </c>
    </row>
    <row r="282" spans="2:17">
      <c r="B282">
        <v>1977</v>
      </c>
      <c r="C282" s="12">
        <f>UKEmissions!M231</f>
        <v>816.08818143195958</v>
      </c>
      <c r="E282" s="2">
        <f t="shared" si="22"/>
        <v>816.08818143195958</v>
      </c>
      <c r="F282" s="2">
        <f t="shared" si="25"/>
        <v>0</v>
      </c>
      <c r="G282" s="2">
        <f t="shared" si="26"/>
        <v>0</v>
      </c>
      <c r="H282" s="2">
        <f t="shared" si="23"/>
        <v>0</v>
      </c>
      <c r="I282" s="2">
        <f t="shared" si="24"/>
        <v>0</v>
      </c>
      <c r="J282" s="2">
        <f t="shared" si="27"/>
        <v>0</v>
      </c>
      <c r="K282" s="2">
        <f t="shared" si="28"/>
        <v>0</v>
      </c>
      <c r="L282" s="6">
        <f>IF(B282&lt;$C$2,0,L281+(MAX(C282:D282)*1000000))</f>
        <v>0</v>
      </c>
      <c r="M282" t="str">
        <f>IF(AND($L282&gt;C$25,$L281&lt;C$25),$B282,"")</f>
        <v/>
      </c>
      <c r="N282" t="str">
        <f>IF(AND($L282&gt;D$25,$L281&lt;D$25),$B282,"")</f>
        <v/>
      </c>
      <c r="O282" t="str">
        <f>IF(AND($L282&gt;E$25,$L281&lt;E$25),$B282,"")</f>
        <v/>
      </c>
      <c r="P282" t="str">
        <f>IF(AND($L282&gt;F$25,$L281&lt;F$25),$B282,"")</f>
        <v/>
      </c>
      <c r="Q282" t="str">
        <f>IF(AND($L282&gt;G$25,$L281&lt;G$25),$B282,"")</f>
        <v/>
      </c>
    </row>
    <row r="283" spans="2:17">
      <c r="B283">
        <v>1978</v>
      </c>
      <c r="C283" s="12">
        <f>UKEmissions!M232</f>
        <v>824.46565201235478</v>
      </c>
      <c r="E283" s="2">
        <f t="shared" si="22"/>
        <v>824.46565201235478</v>
      </c>
      <c r="F283" s="2">
        <f t="shared" si="25"/>
        <v>0</v>
      </c>
      <c r="G283" s="2">
        <f t="shared" si="26"/>
        <v>0</v>
      </c>
      <c r="H283" s="2">
        <f t="shared" si="23"/>
        <v>0</v>
      </c>
      <c r="I283" s="2">
        <f t="shared" si="24"/>
        <v>0</v>
      </c>
      <c r="J283" s="2">
        <f t="shared" si="27"/>
        <v>0</v>
      </c>
      <c r="K283" s="2">
        <f t="shared" si="28"/>
        <v>0</v>
      </c>
      <c r="L283" s="6">
        <f>IF(B283&lt;$C$2,0,L282+(MAX(C283:D283)*1000000))</f>
        <v>0</v>
      </c>
      <c r="M283" t="str">
        <f>IF(AND($L283&gt;C$25,$L282&lt;C$25),$B283,"")</f>
        <v/>
      </c>
      <c r="N283" t="str">
        <f>IF(AND($L283&gt;D$25,$L282&lt;D$25),$B283,"")</f>
        <v/>
      </c>
      <c r="O283" t="str">
        <f>IF(AND($L283&gt;E$25,$L282&lt;E$25),$B283,"")</f>
        <v/>
      </c>
      <c r="P283" t="str">
        <f>IF(AND($L283&gt;F$25,$L282&lt;F$25),$B283,"")</f>
        <v/>
      </c>
      <c r="Q283" t="str">
        <f>IF(AND($L283&gt;G$25,$L282&lt;G$25),$B283,"")</f>
        <v/>
      </c>
    </row>
    <row r="284" spans="2:17">
      <c r="B284">
        <v>1979</v>
      </c>
      <c r="C284" s="12">
        <f>UKEmissions!M233</f>
        <v>870.73586988000272</v>
      </c>
      <c r="E284" s="2">
        <f t="shared" si="22"/>
        <v>870.73586988000272</v>
      </c>
      <c r="F284" s="2">
        <f t="shared" si="25"/>
        <v>0</v>
      </c>
      <c r="G284" s="2">
        <f t="shared" si="26"/>
        <v>0</v>
      </c>
      <c r="H284" s="2">
        <f t="shared" si="23"/>
        <v>0</v>
      </c>
      <c r="I284" s="2">
        <f t="shared" si="24"/>
        <v>0</v>
      </c>
      <c r="J284" s="2">
        <f t="shared" si="27"/>
        <v>0</v>
      </c>
      <c r="K284" s="2">
        <f t="shared" si="28"/>
        <v>0</v>
      </c>
      <c r="L284" s="6">
        <f>IF(B284&lt;$C$2,0,L283+(MAX(C284:D284)*1000000))</f>
        <v>0</v>
      </c>
      <c r="M284" t="str">
        <f>IF(AND($L284&gt;C$25,$L283&lt;C$25),$B284,"")</f>
        <v/>
      </c>
      <c r="N284" t="str">
        <f>IF(AND($L284&gt;D$25,$L283&lt;D$25),$B284,"")</f>
        <v/>
      </c>
      <c r="O284" t="str">
        <f>IF(AND($L284&gt;E$25,$L283&lt;E$25),$B284,"")</f>
        <v/>
      </c>
      <c r="P284" t="str">
        <f>IF(AND($L284&gt;F$25,$L283&lt;F$25),$B284,"")</f>
        <v/>
      </c>
      <c r="Q284" t="str">
        <f>IF(AND($L284&gt;G$25,$L283&lt;G$25),$B284,"")</f>
        <v/>
      </c>
    </row>
    <row r="285" spans="2:17">
      <c r="B285">
        <v>1980</v>
      </c>
      <c r="C285" s="12">
        <f>UKEmissions!M234</f>
        <v>786.70541471895228</v>
      </c>
      <c r="E285" s="2">
        <f t="shared" si="22"/>
        <v>786.70541471895228</v>
      </c>
      <c r="F285" s="2">
        <f t="shared" si="25"/>
        <v>0</v>
      </c>
      <c r="G285" s="2">
        <f t="shared" si="26"/>
        <v>0</v>
      </c>
      <c r="H285" s="2">
        <f t="shared" si="23"/>
        <v>0</v>
      </c>
      <c r="I285" s="2">
        <f t="shared" si="24"/>
        <v>0</v>
      </c>
      <c r="J285" s="2">
        <f t="shared" si="27"/>
        <v>0</v>
      </c>
      <c r="K285" s="2">
        <f t="shared" si="28"/>
        <v>0</v>
      </c>
      <c r="L285" s="6">
        <f>IF(B285&lt;$C$2,0,L284+(MAX(C285:D285)*1000000))</f>
        <v>0</v>
      </c>
      <c r="M285" t="str">
        <f>IF(AND($L285&gt;C$25,$L284&lt;C$25),$B285,"")</f>
        <v/>
      </c>
      <c r="N285" t="str">
        <f>IF(AND($L285&gt;D$25,$L284&lt;D$25),$B285,"")</f>
        <v/>
      </c>
      <c r="O285" t="str">
        <f>IF(AND($L285&gt;E$25,$L284&lt;E$25),$B285,"")</f>
        <v/>
      </c>
      <c r="P285" t="str">
        <f>IF(AND($L285&gt;F$25,$L284&lt;F$25),$B285,"")</f>
        <v/>
      </c>
      <c r="Q285" t="str">
        <f>IF(AND($L285&gt;G$25,$L284&lt;G$25),$B285,"")</f>
        <v/>
      </c>
    </row>
    <row r="286" spans="2:17">
      <c r="B286">
        <v>1981</v>
      </c>
      <c r="C286" s="12">
        <f>UKEmissions!M235</f>
        <v>754.94931740086861</v>
      </c>
      <c r="E286" s="2">
        <f t="shared" si="22"/>
        <v>754.94931740086861</v>
      </c>
      <c r="F286" s="2">
        <f t="shared" si="25"/>
        <v>0</v>
      </c>
      <c r="G286" s="2">
        <f t="shared" si="26"/>
        <v>0</v>
      </c>
      <c r="H286" s="2">
        <f t="shared" si="23"/>
        <v>0</v>
      </c>
      <c r="I286" s="2">
        <f t="shared" si="24"/>
        <v>0</v>
      </c>
      <c r="J286" s="2">
        <f t="shared" si="27"/>
        <v>0</v>
      </c>
      <c r="K286" s="2">
        <f t="shared" si="28"/>
        <v>0</v>
      </c>
      <c r="L286" s="6">
        <f>IF(B286&lt;$C$2,0,L285+(MAX(C286:D286)*1000000))</f>
        <v>0</v>
      </c>
      <c r="M286" t="str">
        <f>IF(AND($L286&gt;C$25,$L285&lt;C$25),$B286,"")</f>
        <v/>
      </c>
      <c r="N286" t="str">
        <f>IF(AND($L286&gt;D$25,$L285&lt;D$25),$B286,"")</f>
        <v/>
      </c>
      <c r="O286" t="str">
        <f>IF(AND($L286&gt;E$25,$L285&lt;E$25),$B286,"")</f>
        <v/>
      </c>
      <c r="P286" t="str">
        <f>IF(AND($L286&gt;F$25,$L285&lt;F$25),$B286,"")</f>
        <v/>
      </c>
      <c r="Q286" t="str">
        <f>IF(AND($L286&gt;G$25,$L285&lt;G$25),$B286,"")</f>
        <v/>
      </c>
    </row>
    <row r="287" spans="2:17">
      <c r="B287">
        <v>1982</v>
      </c>
      <c r="C287" s="12">
        <f>UKEmissions!M236</f>
        <v>743.26061890994004</v>
      </c>
      <c r="E287" s="2">
        <f t="shared" si="22"/>
        <v>743.26061890994004</v>
      </c>
      <c r="F287" s="2">
        <f t="shared" si="25"/>
        <v>0</v>
      </c>
      <c r="G287" s="2">
        <f t="shared" si="26"/>
        <v>0</v>
      </c>
      <c r="H287" s="2">
        <f t="shared" si="23"/>
        <v>0</v>
      </c>
      <c r="I287" s="2">
        <f t="shared" si="24"/>
        <v>0</v>
      </c>
      <c r="J287" s="2">
        <f t="shared" si="27"/>
        <v>0</v>
      </c>
      <c r="K287" s="2">
        <f t="shared" si="28"/>
        <v>0</v>
      </c>
      <c r="L287" s="6">
        <f>IF(B287&lt;$C$2,0,L286+(MAX(C287:D287)*1000000))</f>
        <v>0</v>
      </c>
      <c r="M287" t="str">
        <f>IF(AND($L287&gt;C$25,$L286&lt;C$25),$B287,"")</f>
        <v/>
      </c>
      <c r="N287" t="str">
        <f>IF(AND($L287&gt;D$25,$L286&lt;D$25),$B287,"")</f>
        <v/>
      </c>
      <c r="O287" t="str">
        <f>IF(AND($L287&gt;E$25,$L286&lt;E$25),$B287,"")</f>
        <v/>
      </c>
      <c r="P287" t="str">
        <f>IF(AND($L287&gt;F$25,$L286&lt;F$25),$B287,"")</f>
        <v/>
      </c>
      <c r="Q287" t="str">
        <f>IF(AND($L287&gt;G$25,$L286&lt;G$25),$B287,"")</f>
        <v/>
      </c>
    </row>
    <row r="288" spans="2:17">
      <c r="B288">
        <v>1983</v>
      </c>
      <c r="C288" s="12">
        <f>UKEmissions!M237</f>
        <v>734.36315198775219</v>
      </c>
      <c r="E288" s="2">
        <f t="shared" si="22"/>
        <v>734.36315198775219</v>
      </c>
      <c r="F288" s="2">
        <f t="shared" si="25"/>
        <v>0</v>
      </c>
      <c r="G288" s="2">
        <f t="shared" si="26"/>
        <v>0</v>
      </c>
      <c r="H288" s="2">
        <f t="shared" si="23"/>
        <v>0</v>
      </c>
      <c r="I288" s="2">
        <f t="shared" si="24"/>
        <v>0</v>
      </c>
      <c r="J288" s="2">
        <f t="shared" si="27"/>
        <v>0</v>
      </c>
      <c r="K288" s="2">
        <f t="shared" si="28"/>
        <v>0</v>
      </c>
      <c r="L288" s="6">
        <f>IF(B288&lt;$C$2,0,L287+(MAX(C288:D288)*1000000))</f>
        <v>0</v>
      </c>
      <c r="M288" t="str">
        <f>IF(AND($L288&gt;C$25,$L287&lt;C$25),$B288,"")</f>
        <v/>
      </c>
      <c r="N288" t="str">
        <f>IF(AND($L288&gt;D$25,$L287&lt;D$25),$B288,"")</f>
        <v/>
      </c>
      <c r="O288" t="str">
        <f>IF(AND($L288&gt;E$25,$L287&lt;E$25),$B288,"")</f>
        <v/>
      </c>
      <c r="P288" t="str">
        <f>IF(AND($L288&gt;F$25,$L287&lt;F$25),$B288,"")</f>
        <v/>
      </c>
      <c r="Q288" t="str">
        <f>IF(AND($L288&gt;G$25,$L287&lt;G$25),$B288,"")</f>
        <v/>
      </c>
    </row>
    <row r="289" spans="2:17">
      <c r="B289">
        <v>1984</v>
      </c>
      <c r="C289" s="12">
        <f>UKEmissions!M238</f>
        <v>712.80565618444984</v>
      </c>
      <c r="E289" s="2">
        <f t="shared" si="22"/>
        <v>712.80565618444984</v>
      </c>
      <c r="F289" s="2">
        <f t="shared" si="25"/>
        <v>0</v>
      </c>
      <c r="G289" s="2">
        <f t="shared" si="26"/>
        <v>0</v>
      </c>
      <c r="H289" s="2">
        <f t="shared" si="23"/>
        <v>0</v>
      </c>
      <c r="I289" s="2">
        <f t="shared" si="24"/>
        <v>0</v>
      </c>
      <c r="J289" s="2">
        <f t="shared" si="27"/>
        <v>0</v>
      </c>
      <c r="K289" s="2">
        <f t="shared" si="28"/>
        <v>0</v>
      </c>
      <c r="L289" s="6">
        <f>IF(B289&lt;$C$2,0,L288+(MAX(C289:D289)*1000000))</f>
        <v>0</v>
      </c>
      <c r="M289" t="str">
        <f>IF(AND($L289&gt;C$25,$L288&lt;C$25),$B289,"")</f>
        <v/>
      </c>
      <c r="N289" t="str">
        <f>IF(AND($L289&gt;D$25,$L288&lt;D$25),$B289,"")</f>
        <v/>
      </c>
      <c r="O289" t="str">
        <f>IF(AND($L289&gt;E$25,$L288&lt;E$25),$B289,"")</f>
        <v/>
      </c>
      <c r="P289" t="str">
        <f>IF(AND($L289&gt;F$25,$L288&lt;F$25),$B289,"")</f>
        <v/>
      </c>
      <c r="Q289" t="str">
        <f>IF(AND($L289&gt;G$25,$L288&lt;G$25),$B289,"")</f>
        <v/>
      </c>
    </row>
    <row r="290" spans="2:17">
      <c r="B290">
        <v>1985</v>
      </c>
      <c r="C290" s="12">
        <f>UKEmissions!M239</f>
        <v>738.41856820640805</v>
      </c>
      <c r="E290" s="2">
        <f t="shared" si="22"/>
        <v>738.41856820640805</v>
      </c>
      <c r="F290" s="2">
        <f t="shared" si="25"/>
        <v>0</v>
      </c>
      <c r="G290" s="2">
        <f t="shared" si="26"/>
        <v>0</v>
      </c>
      <c r="H290" s="2">
        <f t="shared" si="23"/>
        <v>0</v>
      </c>
      <c r="I290" s="2">
        <f t="shared" si="24"/>
        <v>0</v>
      </c>
      <c r="J290" s="2">
        <f t="shared" si="27"/>
        <v>0</v>
      </c>
      <c r="K290" s="2">
        <f t="shared" si="28"/>
        <v>0</v>
      </c>
      <c r="L290" s="6">
        <f>IF(B290&lt;$C$2,0,L289+(MAX(C290:D290)*1000000))</f>
        <v>0</v>
      </c>
      <c r="M290" t="str">
        <f>IF(AND($L290&gt;C$25,$L289&lt;C$25),$B290,"")</f>
        <v/>
      </c>
      <c r="N290" t="str">
        <f>IF(AND($L290&gt;D$25,$L289&lt;D$25),$B290,"")</f>
        <v/>
      </c>
      <c r="O290" t="str">
        <f>IF(AND($L290&gt;E$25,$L289&lt;E$25),$B290,"")</f>
        <v/>
      </c>
      <c r="P290" t="str">
        <f>IF(AND($L290&gt;F$25,$L289&lt;F$25),$B290,"")</f>
        <v/>
      </c>
      <c r="Q290" t="str">
        <f>IF(AND($L290&gt;G$25,$L289&lt;G$25),$B290,"")</f>
        <v/>
      </c>
    </row>
    <row r="291" spans="2:17">
      <c r="B291">
        <v>1986</v>
      </c>
      <c r="C291" s="12">
        <f>UKEmissions!M240</f>
        <v>756.35222393710944</v>
      </c>
      <c r="E291" s="2">
        <f t="shared" si="22"/>
        <v>756.35222393710944</v>
      </c>
      <c r="F291" s="2">
        <f t="shared" si="25"/>
        <v>0</v>
      </c>
      <c r="G291" s="2">
        <f t="shared" si="26"/>
        <v>0</v>
      </c>
      <c r="H291" s="2">
        <f t="shared" si="23"/>
        <v>0</v>
      </c>
      <c r="I291" s="2">
        <f t="shared" si="24"/>
        <v>0</v>
      </c>
      <c r="J291" s="2">
        <f t="shared" si="27"/>
        <v>0</v>
      </c>
      <c r="K291" s="2">
        <f t="shared" si="28"/>
        <v>0</v>
      </c>
      <c r="L291" s="6">
        <f>IF(B291&lt;$C$2,0,L290+(MAX(C291:D291)*1000000))</f>
        <v>0</v>
      </c>
      <c r="M291" t="str">
        <f>IF(AND($L291&gt;C$25,$L290&lt;C$25),$B291,"")</f>
        <v/>
      </c>
      <c r="N291" t="str">
        <f>IF(AND($L291&gt;D$25,$L290&lt;D$25),$B291,"")</f>
        <v/>
      </c>
      <c r="O291" t="str">
        <f>IF(AND($L291&gt;E$25,$L290&lt;E$25),$B291,"")</f>
        <v/>
      </c>
      <c r="P291" t="str">
        <f>IF(AND($L291&gt;F$25,$L290&lt;F$25),$B291,"")</f>
        <v/>
      </c>
      <c r="Q291" t="str">
        <f>IF(AND($L291&gt;G$25,$L290&lt;G$25),$B291,"")</f>
        <v/>
      </c>
    </row>
    <row r="292" spans="2:17">
      <c r="B292">
        <v>1987</v>
      </c>
      <c r="C292" s="12">
        <f>UKEmissions!M241</f>
        <v>764.57999505661155</v>
      </c>
      <c r="E292" s="2">
        <f t="shared" si="22"/>
        <v>764.57999505661155</v>
      </c>
      <c r="F292" s="2">
        <f t="shared" si="25"/>
        <v>0</v>
      </c>
      <c r="G292" s="2">
        <f t="shared" si="26"/>
        <v>0</v>
      </c>
      <c r="H292" s="2">
        <f t="shared" si="23"/>
        <v>0</v>
      </c>
      <c r="I292" s="2">
        <f t="shared" si="24"/>
        <v>0</v>
      </c>
      <c r="J292" s="2">
        <f t="shared" si="27"/>
        <v>0</v>
      </c>
      <c r="K292" s="2">
        <f t="shared" si="28"/>
        <v>0</v>
      </c>
      <c r="L292" s="6">
        <f>IF(B292&lt;$C$2,0,L291+(MAX(C292:D292)*1000000))</f>
        <v>0</v>
      </c>
      <c r="M292" t="str">
        <f>IF(AND($L292&gt;C$25,$L291&lt;C$25),$B292,"")</f>
        <v/>
      </c>
      <c r="N292" t="str">
        <f>IF(AND($L292&gt;D$25,$L291&lt;D$25),$B292,"")</f>
        <v/>
      </c>
      <c r="O292" t="str">
        <f>IF(AND($L292&gt;E$25,$L291&lt;E$25),$B292,"")</f>
        <v/>
      </c>
      <c r="P292" t="str">
        <f>IF(AND($L292&gt;F$25,$L291&lt;F$25),$B292,"")</f>
        <v/>
      </c>
      <c r="Q292" t="str">
        <f>IF(AND($L292&gt;G$25,$L291&lt;G$25),$B292,"")</f>
        <v/>
      </c>
    </row>
    <row r="293" spans="2:17">
      <c r="B293">
        <v>1988</v>
      </c>
      <c r="C293" s="12">
        <f>UKEmissions!M242</f>
        <v>764.92998532302602</v>
      </c>
      <c r="E293" s="2">
        <f t="shared" si="22"/>
        <v>764.92998532302602</v>
      </c>
      <c r="F293" s="2">
        <f t="shared" si="25"/>
        <v>0</v>
      </c>
      <c r="G293" s="2">
        <f t="shared" si="26"/>
        <v>0</v>
      </c>
      <c r="H293" s="2">
        <f t="shared" si="23"/>
        <v>0</v>
      </c>
      <c r="I293" s="2">
        <f t="shared" si="24"/>
        <v>0</v>
      </c>
      <c r="J293" s="2">
        <f t="shared" si="27"/>
        <v>0</v>
      </c>
      <c r="K293" s="2">
        <f t="shared" si="28"/>
        <v>0</v>
      </c>
      <c r="L293" s="6">
        <f>IF(B293&lt;$C$2,0,L292+(MAX(C293:D293)*1000000))</f>
        <v>0</v>
      </c>
      <c r="M293" t="str">
        <f>IF(AND($L293&gt;C$25,$L292&lt;C$25),$B293,"")</f>
        <v/>
      </c>
      <c r="N293" t="str">
        <f>IF(AND($L293&gt;D$25,$L292&lt;D$25),$B293,"")</f>
        <v/>
      </c>
      <c r="O293" t="str">
        <f>IF(AND($L293&gt;E$25,$L292&lt;E$25),$B293,"")</f>
        <v/>
      </c>
      <c r="P293" t="str">
        <f>IF(AND($L293&gt;F$25,$L292&lt;F$25),$B293,"")</f>
        <v/>
      </c>
      <c r="Q293" t="str">
        <f>IF(AND($L293&gt;G$25,$L292&lt;G$25),$B293,"")</f>
        <v/>
      </c>
    </row>
    <row r="294" spans="2:17">
      <c r="B294">
        <v>1989</v>
      </c>
      <c r="C294" s="12">
        <f>UKEmissions!M243</f>
        <v>750.62802057852718</v>
      </c>
      <c r="E294" s="2">
        <f t="shared" si="22"/>
        <v>750.62802057852718</v>
      </c>
      <c r="F294" s="2">
        <f t="shared" si="25"/>
        <v>0</v>
      </c>
      <c r="G294" s="2">
        <f t="shared" si="26"/>
        <v>0</v>
      </c>
      <c r="H294" s="2">
        <f t="shared" si="23"/>
        <v>0</v>
      </c>
      <c r="I294" s="2">
        <f t="shared" si="24"/>
        <v>0</v>
      </c>
      <c r="J294" s="2">
        <f t="shared" si="27"/>
        <v>0</v>
      </c>
      <c r="K294" s="2">
        <f t="shared" si="28"/>
        <v>0</v>
      </c>
      <c r="L294" s="6">
        <f>IF(B294&lt;$C$2,0,L293+(MAX(C294:D294)*1000000))</f>
        <v>0</v>
      </c>
      <c r="M294" t="str">
        <f>IF(AND($L294&gt;C$25,$L293&lt;C$25),$B294,"")</f>
        <v/>
      </c>
      <c r="N294" t="str">
        <f>IF(AND($L294&gt;D$25,$L293&lt;D$25),$B294,"")</f>
        <v/>
      </c>
      <c r="O294" t="str">
        <f>IF(AND($L294&gt;E$25,$L293&lt;E$25),$B294,"")</f>
        <v/>
      </c>
      <c r="P294" t="str">
        <f>IF(AND($L294&gt;F$25,$L293&lt;F$25),$B294,"")</f>
        <v/>
      </c>
      <c r="Q294" t="str">
        <f>IF(AND($L294&gt;G$25,$L293&lt;G$25),$B294,"")</f>
        <v/>
      </c>
    </row>
    <row r="295" spans="2:17">
      <c r="B295">
        <v>1990</v>
      </c>
      <c r="C295" s="12">
        <f>UKEmissions!M244</f>
        <v>766.36107479170334</v>
      </c>
      <c r="E295" s="2">
        <f t="shared" si="22"/>
        <v>766.36107479170334</v>
      </c>
      <c r="F295" s="2">
        <f t="shared" si="25"/>
        <v>0</v>
      </c>
      <c r="G295" s="2">
        <f t="shared" si="26"/>
        <v>0</v>
      </c>
      <c r="H295" s="2">
        <f t="shared" si="23"/>
        <v>0</v>
      </c>
      <c r="I295" s="2">
        <f t="shared" si="24"/>
        <v>0</v>
      </c>
      <c r="J295" s="2">
        <f t="shared" si="27"/>
        <v>0</v>
      </c>
      <c r="K295" s="2">
        <f t="shared" si="28"/>
        <v>0</v>
      </c>
      <c r="L295" s="6">
        <f>IF(B295&lt;$C$2,0,L294+(MAX(C295:D295)*1000000))</f>
        <v>0</v>
      </c>
      <c r="M295" t="str">
        <f>IF(AND($L295&gt;C$25,$L294&lt;C$25),$B295,"")</f>
        <v/>
      </c>
      <c r="N295" t="str">
        <f>IF(AND($L295&gt;D$25,$L294&lt;D$25),$B295,"")</f>
        <v/>
      </c>
      <c r="O295" t="str">
        <f>IF(AND($L295&gt;E$25,$L294&lt;E$25),$B295,"")</f>
        <v/>
      </c>
      <c r="P295" t="str">
        <f>IF(AND($L295&gt;F$25,$L294&lt;F$25),$B295,"")</f>
        <v/>
      </c>
      <c r="Q295" t="str">
        <f>IF(AND($L295&gt;G$25,$L294&lt;G$25),$B295,"")</f>
        <v/>
      </c>
    </row>
    <row r="296" spans="2:17">
      <c r="B296">
        <v>1991</v>
      </c>
      <c r="C296" s="12">
        <f>UKEmissions!M245</f>
        <v>773.31140625718535</v>
      </c>
      <c r="E296" s="2">
        <f t="shared" si="22"/>
        <v>773.31140625718535</v>
      </c>
      <c r="F296" s="2">
        <f t="shared" si="25"/>
        <v>0</v>
      </c>
      <c r="G296" s="2">
        <f t="shared" si="26"/>
        <v>0</v>
      </c>
      <c r="H296" s="2">
        <f t="shared" si="23"/>
        <v>0</v>
      </c>
      <c r="I296" s="2">
        <f t="shared" si="24"/>
        <v>0</v>
      </c>
      <c r="J296" s="2">
        <f t="shared" si="27"/>
        <v>0</v>
      </c>
      <c r="K296" s="2">
        <f t="shared" si="28"/>
        <v>0</v>
      </c>
      <c r="L296" s="6">
        <f>IF(B296&lt;$C$2,0,L295+(MAX(C296:D296)*1000000))</f>
        <v>0</v>
      </c>
      <c r="M296" t="str">
        <f>IF(AND($L296&gt;C$25,$L295&lt;C$25),$B296,"")</f>
        <v/>
      </c>
      <c r="N296" t="str">
        <f>IF(AND($L296&gt;D$25,$L295&lt;D$25),$B296,"")</f>
        <v/>
      </c>
      <c r="O296" t="str">
        <f>IF(AND($L296&gt;E$25,$L295&lt;E$25),$B296,"")</f>
        <v/>
      </c>
      <c r="P296" t="str">
        <f>IF(AND($L296&gt;F$25,$L295&lt;F$25),$B296,"")</f>
        <v/>
      </c>
      <c r="Q296" t="str">
        <f>IF(AND($L296&gt;G$25,$L295&lt;G$25),$B296,"")</f>
        <v/>
      </c>
    </row>
    <row r="297" spans="2:17">
      <c r="B297">
        <v>1992</v>
      </c>
      <c r="C297" s="12">
        <f>UKEmissions!M246</f>
        <v>750.2617012250887</v>
      </c>
      <c r="E297" s="2">
        <f t="shared" si="22"/>
        <v>750.2617012250887</v>
      </c>
      <c r="F297" s="2">
        <f t="shared" si="25"/>
        <v>0</v>
      </c>
      <c r="G297" s="2">
        <f t="shared" si="26"/>
        <v>0</v>
      </c>
      <c r="H297" s="2">
        <f t="shared" si="23"/>
        <v>0</v>
      </c>
      <c r="I297" s="2">
        <f t="shared" si="24"/>
        <v>0</v>
      </c>
      <c r="J297" s="2">
        <f t="shared" si="27"/>
        <v>0</v>
      </c>
      <c r="K297" s="2">
        <f t="shared" si="28"/>
        <v>0</v>
      </c>
      <c r="L297" s="6">
        <f>IF(B297&lt;$C$2,0,L296+(MAX(C297:D297)*1000000))</f>
        <v>0</v>
      </c>
      <c r="M297" t="str">
        <f>IF(AND($L297&gt;C$25,$L296&lt;C$25),$B297,"")</f>
        <v/>
      </c>
      <c r="N297" t="str">
        <f>IF(AND($L297&gt;D$25,$L296&lt;D$25),$B297,"")</f>
        <v/>
      </c>
      <c r="O297" t="str">
        <f>IF(AND($L297&gt;E$25,$L296&lt;E$25),$B297,"")</f>
        <v/>
      </c>
      <c r="P297" t="str">
        <f>IF(AND($L297&gt;F$25,$L296&lt;F$25),$B297,"")</f>
        <v/>
      </c>
      <c r="Q297" t="str">
        <f>IF(AND($L297&gt;G$25,$L296&lt;G$25),$B297,"")</f>
        <v/>
      </c>
    </row>
    <row r="298" spans="2:17">
      <c r="B298">
        <v>1993</v>
      </c>
      <c r="C298" s="12">
        <f>UKEmissions!M247</f>
        <v>729.06049388820043</v>
      </c>
      <c r="E298" s="2">
        <f t="shared" si="22"/>
        <v>729.06049388820043</v>
      </c>
      <c r="F298" s="2">
        <f t="shared" si="25"/>
        <v>0</v>
      </c>
      <c r="G298" s="2">
        <f t="shared" si="26"/>
        <v>0</v>
      </c>
      <c r="H298" s="2">
        <f t="shared" si="23"/>
        <v>0</v>
      </c>
      <c r="I298" s="2">
        <f t="shared" si="24"/>
        <v>0</v>
      </c>
      <c r="J298" s="2">
        <f t="shared" si="27"/>
        <v>0</v>
      </c>
      <c r="K298" s="2">
        <f t="shared" si="28"/>
        <v>0</v>
      </c>
      <c r="L298" s="6">
        <f>IF(B298&lt;$C$2,0,L297+(MAX(C298:D298)*1000000))</f>
        <v>0</v>
      </c>
      <c r="M298" t="str">
        <f>IF(AND($L298&gt;C$25,$L297&lt;C$25),$B298,"")</f>
        <v/>
      </c>
      <c r="N298" t="str">
        <f>IF(AND($L298&gt;D$25,$L297&lt;D$25),$B298,"")</f>
        <v/>
      </c>
      <c r="O298" t="str">
        <f>IF(AND($L298&gt;E$25,$L297&lt;E$25),$B298,"")</f>
        <v/>
      </c>
      <c r="P298" t="str">
        <f>IF(AND($L298&gt;F$25,$L297&lt;F$25),$B298,"")</f>
        <v/>
      </c>
      <c r="Q298" t="str">
        <f>IF(AND($L298&gt;G$25,$L297&lt;G$25),$B298,"")</f>
        <v/>
      </c>
    </row>
    <row r="299" spans="2:17">
      <c r="B299">
        <v>1994</v>
      </c>
      <c r="C299" s="12">
        <f>UKEmissions!M248</f>
        <v>717.41780554237039</v>
      </c>
      <c r="E299" s="2">
        <f t="shared" si="22"/>
        <v>717.41780554237039</v>
      </c>
      <c r="F299" s="2">
        <f t="shared" si="25"/>
        <v>0</v>
      </c>
      <c r="G299" s="2">
        <f t="shared" si="26"/>
        <v>0</v>
      </c>
      <c r="H299" s="2">
        <f t="shared" si="23"/>
        <v>0</v>
      </c>
      <c r="I299" s="2">
        <f t="shared" si="24"/>
        <v>0</v>
      </c>
      <c r="J299" s="2">
        <f t="shared" si="27"/>
        <v>0</v>
      </c>
      <c r="K299" s="2">
        <f t="shared" si="28"/>
        <v>0</v>
      </c>
      <c r="L299" s="6">
        <f>IF(B299&lt;$C$2,0,L298+(MAX(C299:D299)*1000000))</f>
        <v>0</v>
      </c>
      <c r="M299" t="str">
        <f>IF(AND($L299&gt;C$25,$L298&lt;C$25),$B299,"")</f>
        <v/>
      </c>
      <c r="N299" t="str">
        <f>IF(AND($L299&gt;D$25,$L298&lt;D$25),$B299,"")</f>
        <v/>
      </c>
      <c r="O299" t="str">
        <f>IF(AND($L299&gt;E$25,$L298&lt;E$25),$B299,"")</f>
        <v/>
      </c>
      <c r="P299" t="str">
        <f>IF(AND($L299&gt;F$25,$L298&lt;F$25),$B299,"")</f>
        <v/>
      </c>
      <c r="Q299" t="str">
        <f>IF(AND($L299&gt;G$25,$L298&lt;G$25),$B299,"")</f>
        <v/>
      </c>
    </row>
    <row r="300" spans="2:17">
      <c r="B300">
        <v>1995</v>
      </c>
      <c r="C300" s="12">
        <f>UKEmissions!M249</f>
        <v>708.42331271044623</v>
      </c>
      <c r="E300" s="2">
        <f t="shared" si="22"/>
        <v>708.42331271044623</v>
      </c>
      <c r="F300" s="2">
        <f t="shared" si="25"/>
        <v>0</v>
      </c>
      <c r="G300" s="2">
        <f t="shared" si="26"/>
        <v>0</v>
      </c>
      <c r="H300" s="2">
        <f t="shared" si="23"/>
        <v>0</v>
      </c>
      <c r="I300" s="2">
        <f t="shared" si="24"/>
        <v>0</v>
      </c>
      <c r="J300" s="2">
        <f t="shared" si="27"/>
        <v>0</v>
      </c>
      <c r="K300" s="2">
        <f t="shared" si="28"/>
        <v>0</v>
      </c>
      <c r="L300" s="6">
        <f>IF(B300&lt;$C$2,0,L299+(MAX(C300:D300)*1000000))</f>
        <v>0</v>
      </c>
      <c r="M300" t="str">
        <f>IF(AND($L300&gt;C$25,$L299&lt;C$25),$B300,"")</f>
        <v/>
      </c>
      <c r="N300" t="str">
        <f>IF(AND($L300&gt;D$25,$L299&lt;D$25),$B300,"")</f>
        <v/>
      </c>
      <c r="O300" t="str">
        <f>IF(AND($L300&gt;E$25,$L299&lt;E$25),$B300,"")</f>
        <v/>
      </c>
      <c r="P300" t="str">
        <f>IF(AND($L300&gt;F$25,$L299&lt;F$25),$B300,"")</f>
        <v/>
      </c>
      <c r="Q300" t="str">
        <f>IF(AND($L300&gt;G$25,$L299&lt;G$25),$B300,"")</f>
        <v/>
      </c>
    </row>
    <row r="301" spans="2:17">
      <c r="B301">
        <v>1996</v>
      </c>
      <c r="C301" s="12">
        <f>UKEmissions!M250</f>
        <v>729.32503418767601</v>
      </c>
      <c r="E301" s="2">
        <f t="shared" si="22"/>
        <v>729.32503418767601</v>
      </c>
      <c r="F301" s="2">
        <f t="shared" si="25"/>
        <v>0</v>
      </c>
      <c r="G301" s="2">
        <f t="shared" si="26"/>
        <v>0</v>
      </c>
      <c r="H301" s="2">
        <f t="shared" si="23"/>
        <v>0</v>
      </c>
      <c r="I301" s="2">
        <f t="shared" si="24"/>
        <v>0</v>
      </c>
      <c r="J301" s="2">
        <f t="shared" si="27"/>
        <v>0</v>
      </c>
      <c r="K301" s="2">
        <f t="shared" si="28"/>
        <v>0</v>
      </c>
      <c r="L301" s="6">
        <f>IF(B301&lt;$C$2,0,L300+(MAX(C301:D301)*1000000))</f>
        <v>0</v>
      </c>
      <c r="M301" t="str">
        <f>IF(AND($L301&gt;C$25,$L300&lt;C$25),$B301,"")</f>
        <v/>
      </c>
      <c r="N301" t="str">
        <f>IF(AND($L301&gt;D$25,$L300&lt;D$25),$B301,"")</f>
        <v/>
      </c>
      <c r="O301" t="str">
        <f>IF(AND($L301&gt;E$25,$L300&lt;E$25),$B301,"")</f>
        <v/>
      </c>
      <c r="P301" t="str">
        <f>IF(AND($L301&gt;F$25,$L300&lt;F$25),$B301,"")</f>
        <v/>
      </c>
      <c r="Q301" t="str">
        <f>IF(AND($L301&gt;G$25,$L300&lt;G$25),$B301,"")</f>
        <v/>
      </c>
    </row>
    <row r="302" spans="2:17">
      <c r="B302">
        <v>1997</v>
      </c>
      <c r="C302" s="12">
        <f>UKEmissions!M251</f>
        <v>703.3777424621087</v>
      </c>
      <c r="E302" s="2">
        <f t="shared" si="22"/>
        <v>703.3777424621087</v>
      </c>
      <c r="F302" s="2">
        <f t="shared" si="25"/>
        <v>0</v>
      </c>
      <c r="G302" s="2">
        <f t="shared" si="26"/>
        <v>0</v>
      </c>
      <c r="H302" s="2">
        <f t="shared" si="23"/>
        <v>0</v>
      </c>
      <c r="I302" s="2">
        <f t="shared" si="24"/>
        <v>0</v>
      </c>
      <c r="J302" s="2">
        <f t="shared" si="27"/>
        <v>0</v>
      </c>
      <c r="K302" s="2">
        <f t="shared" si="28"/>
        <v>0</v>
      </c>
      <c r="L302" s="6">
        <f>IF(B302&lt;$C$2,0,L301+(MAX(C302:D302)*1000000))</f>
        <v>0</v>
      </c>
      <c r="M302" t="str">
        <f>IF(AND($L302&gt;C$25,$L301&lt;C$25),$B302,"")</f>
        <v/>
      </c>
      <c r="N302" t="str">
        <f>IF(AND($L302&gt;D$25,$L301&lt;D$25),$B302,"")</f>
        <v/>
      </c>
      <c r="O302" t="str">
        <f>IF(AND($L302&gt;E$25,$L301&lt;E$25),$B302,"")</f>
        <v/>
      </c>
      <c r="P302" t="str">
        <f>IF(AND($L302&gt;F$25,$L301&lt;F$25),$B302,"")</f>
        <v/>
      </c>
      <c r="Q302" t="str">
        <f>IF(AND($L302&gt;G$25,$L301&lt;G$25),$B302,"")</f>
        <v/>
      </c>
    </row>
    <row r="303" spans="2:17">
      <c r="B303">
        <v>1998</v>
      </c>
      <c r="C303" s="12">
        <f>UKEmissions!M252</f>
        <v>700.63936893294613</v>
      </c>
      <c r="E303" s="2">
        <f t="shared" si="22"/>
        <v>700.63936893294613</v>
      </c>
      <c r="F303" s="2">
        <f t="shared" si="25"/>
        <v>0</v>
      </c>
      <c r="G303" s="2">
        <f t="shared" si="26"/>
        <v>0</v>
      </c>
      <c r="H303" s="2">
        <f t="shared" si="23"/>
        <v>0</v>
      </c>
      <c r="I303" s="2">
        <f t="shared" si="24"/>
        <v>0</v>
      </c>
      <c r="J303" s="2">
        <f t="shared" si="27"/>
        <v>0</v>
      </c>
      <c r="K303" s="2">
        <f t="shared" si="28"/>
        <v>0</v>
      </c>
      <c r="L303" s="6">
        <f>IF(B303&lt;$C$2,0,L302+(MAX(C303:D303)*1000000))</f>
        <v>0</v>
      </c>
      <c r="M303" t="str">
        <f>IF(AND($L303&gt;C$25,$L302&lt;C$25),$B303,"")</f>
        <v/>
      </c>
      <c r="N303" t="str">
        <f>IF(AND($L303&gt;D$25,$L302&lt;D$25),$B303,"")</f>
        <v/>
      </c>
      <c r="O303" t="str">
        <f>IF(AND($L303&gt;E$25,$L302&lt;E$25),$B303,"")</f>
        <v/>
      </c>
      <c r="P303" t="str">
        <f>IF(AND($L303&gt;F$25,$L302&lt;F$25),$B303,"")</f>
        <v/>
      </c>
      <c r="Q303" t="str">
        <f>IF(AND($L303&gt;G$25,$L302&lt;G$25),$B303,"")</f>
        <v/>
      </c>
    </row>
    <row r="304" spans="2:17">
      <c r="B304">
        <v>1999</v>
      </c>
      <c r="C304" s="12">
        <f>UKEmissions!M253</f>
        <v>669.55179805710679</v>
      </c>
      <c r="E304" s="2">
        <f t="shared" si="22"/>
        <v>669.55179805710679</v>
      </c>
      <c r="F304" s="2">
        <f t="shared" si="25"/>
        <v>0</v>
      </c>
      <c r="G304" s="2">
        <f t="shared" si="26"/>
        <v>0</v>
      </c>
      <c r="H304" s="2">
        <f t="shared" si="23"/>
        <v>0</v>
      </c>
      <c r="I304" s="2">
        <f t="shared" si="24"/>
        <v>0</v>
      </c>
      <c r="J304" s="2">
        <f t="shared" si="27"/>
        <v>0</v>
      </c>
      <c r="K304" s="2">
        <f t="shared" si="28"/>
        <v>0</v>
      </c>
      <c r="L304" s="6">
        <f>IF(B304&lt;$C$2,0,L303+(MAX(C304:D304)*1000000))</f>
        <v>0</v>
      </c>
      <c r="M304" t="str">
        <f>IF(AND($L304&gt;C$25,$L303&lt;C$25),$B304,"")</f>
        <v/>
      </c>
      <c r="N304" t="str">
        <f>IF(AND($L304&gt;D$25,$L303&lt;D$25),$B304,"")</f>
        <v/>
      </c>
      <c r="O304" t="str">
        <f>IF(AND($L304&gt;E$25,$L303&lt;E$25),$B304,"")</f>
        <v/>
      </c>
      <c r="P304" t="str">
        <f>IF(AND($L304&gt;F$25,$L303&lt;F$25),$B304,"")</f>
        <v/>
      </c>
      <c r="Q304" t="str">
        <f>IF(AND($L304&gt;G$25,$L303&lt;G$25),$B304,"")</f>
        <v/>
      </c>
    </row>
    <row r="305" spans="1:17">
      <c r="B305">
        <v>2000</v>
      </c>
      <c r="C305" s="12">
        <f>UKEmissions!M254</f>
        <v>671.5419383666333</v>
      </c>
      <c r="E305" s="2">
        <f t="shared" si="22"/>
        <v>671.5419383666333</v>
      </c>
      <c r="F305" s="2">
        <f t="shared" si="25"/>
        <v>0</v>
      </c>
      <c r="G305" s="2">
        <f t="shared" si="26"/>
        <v>0</v>
      </c>
      <c r="H305" s="2">
        <f t="shared" si="23"/>
        <v>0</v>
      </c>
      <c r="I305" s="2">
        <f t="shared" si="24"/>
        <v>0</v>
      </c>
      <c r="J305" s="2">
        <f t="shared" si="27"/>
        <v>0</v>
      </c>
      <c r="K305" s="2">
        <f t="shared" si="28"/>
        <v>0</v>
      </c>
      <c r="L305" s="6">
        <f>IF(B305&lt;$C$2,0,L304+(MAX(C305:D305)*1000000))</f>
        <v>0</v>
      </c>
      <c r="M305" t="str">
        <f>IF(AND($L305&gt;C$25,$L304&lt;C$25),$B305,"")</f>
        <v/>
      </c>
      <c r="N305" t="str">
        <f>IF(AND($L305&gt;D$25,$L304&lt;D$25),$B305,"")</f>
        <v/>
      </c>
      <c r="O305" t="str">
        <f>IF(AND($L305&gt;E$25,$L304&lt;E$25),$B305,"")</f>
        <v/>
      </c>
      <c r="P305" t="str">
        <f>IF(AND($L305&gt;F$25,$L304&lt;F$25),$B305,"")</f>
        <v/>
      </c>
      <c r="Q305" t="str">
        <f>IF(AND($L305&gt;G$25,$L304&lt;G$25),$B305,"")</f>
        <v/>
      </c>
    </row>
    <row r="306" spans="1:17">
      <c r="B306">
        <v>2001</v>
      </c>
      <c r="C306" s="12">
        <f>UKEmissions!M255</f>
        <v>676.4042642868593</v>
      </c>
      <c r="E306" s="2">
        <f t="shared" si="22"/>
        <v>676.4042642868593</v>
      </c>
      <c r="F306" s="2">
        <f t="shared" si="25"/>
        <v>0</v>
      </c>
      <c r="G306" s="2">
        <f t="shared" si="26"/>
        <v>0</v>
      </c>
      <c r="H306" s="2">
        <f t="shared" si="23"/>
        <v>0</v>
      </c>
      <c r="I306" s="2">
        <f t="shared" si="24"/>
        <v>0</v>
      </c>
      <c r="J306" s="2">
        <f t="shared" si="27"/>
        <v>0</v>
      </c>
      <c r="K306" s="2">
        <f t="shared" si="28"/>
        <v>0</v>
      </c>
      <c r="L306" s="6">
        <f>IF(B306&lt;$C$2,0,L305+(MAX(C306:D306)*1000000))</f>
        <v>0</v>
      </c>
      <c r="M306" t="str">
        <f>IF(AND($L306&gt;C$25,$L305&lt;C$25),$B306,"")</f>
        <v/>
      </c>
      <c r="N306" t="str">
        <f>IF(AND($L306&gt;D$25,$L305&lt;D$25),$B306,"")</f>
        <v/>
      </c>
      <c r="O306" t="str">
        <f>IF(AND($L306&gt;E$25,$L305&lt;E$25),$B306,"")</f>
        <v/>
      </c>
      <c r="P306" t="str">
        <f>IF(AND($L306&gt;F$25,$L305&lt;F$25),$B306,"")</f>
        <v/>
      </c>
      <c r="Q306" t="str">
        <f>IF(AND($L306&gt;G$25,$L305&lt;G$25),$B306,"")</f>
        <v/>
      </c>
    </row>
    <row r="307" spans="1:17">
      <c r="B307">
        <v>2002</v>
      </c>
      <c r="C307" s="12">
        <f>UKEmissions!M256</f>
        <v>655.72464865587938</v>
      </c>
      <c r="E307" s="2">
        <f t="shared" si="22"/>
        <v>655.72464865587938</v>
      </c>
      <c r="F307" s="2">
        <f t="shared" si="25"/>
        <v>0</v>
      </c>
      <c r="G307" s="2">
        <f t="shared" si="26"/>
        <v>0</v>
      </c>
      <c r="H307" s="2">
        <f t="shared" si="23"/>
        <v>0</v>
      </c>
      <c r="I307" s="2">
        <f t="shared" si="24"/>
        <v>0</v>
      </c>
      <c r="J307" s="2">
        <f t="shared" si="27"/>
        <v>0</v>
      </c>
      <c r="K307" s="2">
        <f t="shared" si="28"/>
        <v>0</v>
      </c>
      <c r="L307" s="6">
        <f>IF(B307&lt;$C$2,0,L306+(MAX(C307:D307)*1000000))</f>
        <v>0</v>
      </c>
      <c r="M307" t="str">
        <f>IF(AND($L307&gt;C$25,$L306&lt;C$25),$B307,"")</f>
        <v/>
      </c>
      <c r="N307" t="str">
        <f>IF(AND($L307&gt;D$25,$L306&lt;D$25),$B307,"")</f>
        <v/>
      </c>
      <c r="O307" t="str">
        <f>IF(AND($L307&gt;E$25,$L306&lt;E$25),$B307,"")</f>
        <v/>
      </c>
      <c r="P307" t="str">
        <f>IF(AND($L307&gt;F$25,$L306&lt;F$25),$B307,"")</f>
        <v/>
      </c>
      <c r="Q307" t="str">
        <f>IF(AND($L307&gt;G$25,$L306&lt;G$25),$B307,"")</f>
        <v/>
      </c>
    </row>
    <row r="308" spans="1:17">
      <c r="B308">
        <v>2003</v>
      </c>
      <c r="C308" s="12">
        <f>UKEmissions!M257</f>
        <v>660.13070769786884</v>
      </c>
      <c r="E308" s="2">
        <f t="shared" si="22"/>
        <v>660.13070769786884</v>
      </c>
      <c r="F308" s="2">
        <f t="shared" si="25"/>
        <v>0</v>
      </c>
      <c r="G308" s="2">
        <f t="shared" si="26"/>
        <v>0</v>
      </c>
      <c r="H308" s="2">
        <f t="shared" si="23"/>
        <v>0</v>
      </c>
      <c r="I308" s="2">
        <f t="shared" si="24"/>
        <v>0</v>
      </c>
      <c r="J308" s="2">
        <f t="shared" si="27"/>
        <v>0</v>
      </c>
      <c r="K308" s="2">
        <f t="shared" si="28"/>
        <v>0</v>
      </c>
      <c r="L308" s="6">
        <f>IF(B308&lt;$C$2,0,L307+(MAX(C308:D308)*1000000))</f>
        <v>0</v>
      </c>
      <c r="M308" t="str">
        <f>IF(AND($L308&gt;C$25,$L307&lt;C$25),$B308,"")</f>
        <v/>
      </c>
      <c r="N308" t="str">
        <f>IF(AND($L308&gt;D$25,$L307&lt;D$25),$B308,"")</f>
        <v/>
      </c>
      <c r="O308" t="str">
        <f>IF(AND($L308&gt;E$25,$L307&lt;E$25),$B308,"")</f>
        <v/>
      </c>
      <c r="P308" t="str">
        <f>IF(AND($L308&gt;F$25,$L307&lt;F$25),$B308,"")</f>
        <v/>
      </c>
      <c r="Q308" t="str">
        <f>IF(AND($L308&gt;G$25,$L307&lt;G$25),$B308,"")</f>
        <v/>
      </c>
    </row>
    <row r="309" spans="1:17">
      <c r="B309">
        <v>2004</v>
      </c>
      <c r="C309" s="12">
        <f>UKEmissions!M258</f>
        <v>659.91133934975448</v>
      </c>
      <c r="E309" s="2">
        <f t="shared" si="22"/>
        <v>659.91133934975448</v>
      </c>
      <c r="F309" s="2">
        <f t="shared" si="25"/>
        <v>0</v>
      </c>
      <c r="G309" s="2">
        <f t="shared" si="26"/>
        <v>0</v>
      </c>
      <c r="H309" s="2">
        <f t="shared" si="23"/>
        <v>0</v>
      </c>
      <c r="I309" s="2">
        <f t="shared" si="24"/>
        <v>0</v>
      </c>
      <c r="J309" s="2">
        <f t="shared" si="27"/>
        <v>0</v>
      </c>
      <c r="K309" s="2">
        <f t="shared" si="28"/>
        <v>0</v>
      </c>
      <c r="L309" s="6">
        <f>IF(B309&lt;$C$2,0,L308+(MAX(C309:D309)*1000000))</f>
        <v>0</v>
      </c>
      <c r="M309" t="str">
        <f>IF(AND($L309&gt;C$25,$L308&lt;C$25),$B309,"")</f>
        <v/>
      </c>
      <c r="N309" t="str">
        <f>IF(AND($L309&gt;D$25,$L308&lt;D$25),$B309,"")</f>
        <v/>
      </c>
      <c r="O309" t="str">
        <f>IF(AND($L309&gt;E$25,$L308&lt;E$25),$B309,"")</f>
        <v/>
      </c>
      <c r="P309" t="str">
        <f>IF(AND($L309&gt;F$25,$L308&lt;F$25),$B309,"")</f>
        <v/>
      </c>
      <c r="Q309" t="str">
        <f>IF(AND($L309&gt;G$25,$L308&lt;G$25),$B309,"")</f>
        <v/>
      </c>
    </row>
    <row r="310" spans="1:17">
      <c r="B310">
        <v>2005</v>
      </c>
      <c r="C310" s="12">
        <f>UKEmissions!M259</f>
        <v>654.70488199079978</v>
      </c>
      <c r="E310" s="2">
        <f t="shared" si="22"/>
        <v>654.70488199079978</v>
      </c>
      <c r="F310" s="2">
        <f t="shared" si="25"/>
        <v>0</v>
      </c>
      <c r="G310" s="2">
        <f t="shared" si="26"/>
        <v>0</v>
      </c>
      <c r="H310" s="2">
        <f t="shared" si="23"/>
        <v>0</v>
      </c>
      <c r="I310" s="2">
        <f t="shared" si="24"/>
        <v>0</v>
      </c>
      <c r="J310" s="2">
        <f t="shared" si="27"/>
        <v>0</v>
      </c>
      <c r="K310" s="2">
        <f t="shared" si="28"/>
        <v>0</v>
      </c>
      <c r="L310" s="6">
        <f>IF(B310&lt;$C$2,0,L309+(MAX(C310:D310)*1000000))</f>
        <v>0</v>
      </c>
      <c r="M310" t="str">
        <f>IF(AND($L310&gt;C$25,$L309&lt;C$25),$B310,"")</f>
        <v/>
      </c>
      <c r="N310" t="str">
        <f>IF(AND($L310&gt;D$25,$L309&lt;D$25),$B310,"")</f>
        <v/>
      </c>
      <c r="O310" t="str">
        <f>IF(AND($L310&gt;E$25,$L309&lt;E$25),$B310,"")</f>
        <v/>
      </c>
      <c r="P310" t="str">
        <f>IF(AND($L310&gt;F$25,$L309&lt;F$25),$B310,"")</f>
        <v/>
      </c>
      <c r="Q310" t="str">
        <f>IF(AND($L310&gt;G$25,$L309&lt;G$25),$B310,"")</f>
        <v/>
      </c>
    </row>
    <row r="311" spans="1:17">
      <c r="B311">
        <v>2006</v>
      </c>
      <c r="C311" s="12">
        <f>UKEmissions!M260</f>
        <v>650.30214639076314</v>
      </c>
      <c r="E311" s="2">
        <f t="shared" ref="E311:E374" si="29">IF($B311&lt;$C$2,MAX($C311:$D311),0)</f>
        <v>650.30214639076314</v>
      </c>
      <c r="F311" s="2">
        <f t="shared" si="25"/>
        <v>0</v>
      </c>
      <c r="G311" s="2">
        <f t="shared" si="26"/>
        <v>0</v>
      </c>
      <c r="H311" s="2">
        <f t="shared" ref="H311:H374" si="30">IF(AND($B311&gt;=$D$27,$B311&lt;$E$27),MAX($C311:$D311),0)</f>
        <v>0</v>
      </c>
      <c r="I311" s="2">
        <f t="shared" ref="I311:I374" si="31">IF(AND($B311&gt;=$E$27,$B311&lt;$F$27),MAX($C311:$D311),0)</f>
        <v>0</v>
      </c>
      <c r="J311" s="2">
        <f t="shared" si="27"/>
        <v>0</v>
      </c>
      <c r="K311" s="2">
        <f t="shared" si="28"/>
        <v>0</v>
      </c>
      <c r="L311" s="6">
        <f>IF(B311&lt;$C$2,0,L310+(MAX(C311:D311)*1000000))</f>
        <v>0</v>
      </c>
      <c r="M311" t="str">
        <f>IF(AND($L311&gt;C$25,$L310&lt;C$25),$B311,"")</f>
        <v/>
      </c>
      <c r="N311" t="str">
        <f>IF(AND($L311&gt;D$25,$L310&lt;D$25),$B311,"")</f>
        <v/>
      </c>
      <c r="O311" t="str">
        <f>IF(AND($L311&gt;E$25,$L310&lt;E$25),$B311,"")</f>
        <v/>
      </c>
      <c r="P311" t="str">
        <f>IF(AND($L311&gt;F$25,$L310&lt;F$25),$B311,"")</f>
        <v/>
      </c>
      <c r="Q311" t="str">
        <f>IF(AND($L311&gt;G$25,$L310&lt;G$25),$B311,"")</f>
        <v/>
      </c>
    </row>
    <row r="312" spans="1:17">
      <c r="A312" t="s">
        <v>34</v>
      </c>
      <c r="B312">
        <v>2007</v>
      </c>
      <c r="C312" s="12">
        <f>UKEmissions!M261</f>
        <v>640.85692564528165</v>
      </c>
      <c r="E312" s="2">
        <f t="shared" si="29"/>
        <v>640.85692564528165</v>
      </c>
      <c r="F312" s="2">
        <f t="shared" ref="F312:F375" si="32">IF(AND($B312&gt;=$C$2,$B312&lt;$C$27),MAX($C312:$D312),0)</f>
        <v>0</v>
      </c>
      <c r="G312" s="2">
        <f t="shared" ref="G312:G375" si="33">IF(AND($B312&gt;=$C$27,$B312&lt;$D$27),MAX($C312:$D312),0)</f>
        <v>0</v>
      </c>
      <c r="H312" s="2">
        <f t="shared" si="30"/>
        <v>0</v>
      </c>
      <c r="I312" s="2">
        <f t="shared" si="31"/>
        <v>0</v>
      </c>
      <c r="J312" s="2">
        <f t="shared" ref="J312:J375" si="34">IF(AND($B312&gt;=$F$27,$B312&lt;$G$27),MAX($C312:$D312),0)</f>
        <v>0</v>
      </c>
      <c r="K312" s="2">
        <f t="shared" ref="K312:K375" si="35">IF($B312&gt;=$G$27,MAX($C312:$D312),0)</f>
        <v>0</v>
      </c>
      <c r="L312" s="6">
        <f>IF(B312&lt;$C$2,0,L311+(MAX(C312:D312)*1000000))</f>
        <v>0</v>
      </c>
      <c r="M312" t="str">
        <f>IF(AND($L312&gt;C$25,$L311&lt;C$25),$B312,"")</f>
        <v/>
      </c>
      <c r="N312" t="str">
        <f>IF(AND($L312&gt;D$25,$L311&lt;D$25),$B312,"")</f>
        <v/>
      </c>
      <c r="O312" t="str">
        <f>IF(AND($L312&gt;E$25,$L311&lt;E$25),$B312,"")</f>
        <v/>
      </c>
      <c r="P312" t="str">
        <f>IF(AND($L312&gt;F$25,$L311&lt;F$25),$B312,"")</f>
        <v/>
      </c>
      <c r="Q312" t="str">
        <f>IF(AND($L312&gt;G$25,$L311&lt;G$25),$B312,"")</f>
        <v/>
      </c>
    </row>
    <row r="313" spans="1:17">
      <c r="A313" t="s">
        <v>34</v>
      </c>
      <c r="B313">
        <v>2008</v>
      </c>
      <c r="C313" s="12">
        <f>UKEmissions!M262</f>
        <v>626.69309750013122</v>
      </c>
      <c r="D313" s="12">
        <f t="shared" ref="D313:D344" si="36">VLOOKUP(A312,$B$32:$C$50,2,FALSE)/5</f>
        <v>603.6</v>
      </c>
      <c r="E313" s="2">
        <f t="shared" si="29"/>
        <v>626.69309750013122</v>
      </c>
      <c r="F313" s="2">
        <f t="shared" si="32"/>
        <v>0</v>
      </c>
      <c r="G313" s="2">
        <f t="shared" si="33"/>
        <v>0</v>
      </c>
      <c r="H313" s="2">
        <f t="shared" si="30"/>
        <v>0</v>
      </c>
      <c r="I313" s="2">
        <f t="shared" si="31"/>
        <v>0</v>
      </c>
      <c r="J313" s="2">
        <f t="shared" si="34"/>
        <v>0</v>
      </c>
      <c r="K313" s="2">
        <f t="shared" si="35"/>
        <v>0</v>
      </c>
      <c r="L313" s="6">
        <f>IF(B313&lt;$C$2,0,L312+(MAX(C313:D313)*1000000))</f>
        <v>0</v>
      </c>
      <c r="M313" t="str">
        <f>IF(AND($L313&gt;C$25,$L312&lt;C$25),$B313,"")</f>
        <v/>
      </c>
      <c r="N313" t="str">
        <f>IF(AND($L313&gt;D$25,$L312&lt;D$25),$B313,"")</f>
        <v/>
      </c>
      <c r="O313" t="str">
        <f>IF(AND($L313&gt;E$25,$L312&lt;E$25),$B313,"")</f>
        <v/>
      </c>
      <c r="P313" t="str">
        <f>IF(AND($L313&gt;F$25,$L312&lt;F$25),$B313,"")</f>
        <v/>
      </c>
      <c r="Q313" t="str">
        <f>IF(AND($L313&gt;G$25,$L312&lt;G$25),$B313,"")</f>
        <v/>
      </c>
    </row>
    <row r="314" spans="1:17">
      <c r="A314" t="s">
        <v>34</v>
      </c>
      <c r="B314">
        <v>2009</v>
      </c>
      <c r="C314" s="12">
        <f>UKEmissions!M263</f>
        <v>572.52939072082222</v>
      </c>
      <c r="D314" s="12">
        <f t="shared" si="36"/>
        <v>603.6</v>
      </c>
      <c r="E314" s="2">
        <f t="shared" si="29"/>
        <v>603.6</v>
      </c>
      <c r="F314" s="2">
        <f t="shared" si="32"/>
        <v>0</v>
      </c>
      <c r="G314" s="2">
        <f t="shared" si="33"/>
        <v>0</v>
      </c>
      <c r="H314" s="2">
        <f t="shared" si="30"/>
        <v>0</v>
      </c>
      <c r="I314" s="2">
        <f t="shared" si="31"/>
        <v>0</v>
      </c>
      <c r="J314" s="2">
        <f t="shared" si="34"/>
        <v>0</v>
      </c>
      <c r="K314" s="2">
        <f t="shared" si="35"/>
        <v>0</v>
      </c>
      <c r="L314" s="6">
        <f>IF(B314&lt;$C$2,0,L313+(MAX(C314:D314)*1000000))</f>
        <v>0</v>
      </c>
      <c r="M314" t="str">
        <f>IF(AND($L314&gt;C$25,$L313&lt;C$25),$B314,"")</f>
        <v/>
      </c>
      <c r="N314" t="str">
        <f>IF(AND($L314&gt;D$25,$L313&lt;D$25),$B314,"")</f>
        <v/>
      </c>
      <c r="O314" t="str">
        <f>IF(AND($L314&gt;E$25,$L313&lt;E$25),$B314,"")</f>
        <v/>
      </c>
      <c r="P314" t="str">
        <f>IF(AND($L314&gt;F$25,$L313&lt;F$25),$B314,"")</f>
        <v/>
      </c>
      <c r="Q314" t="str">
        <f>IF(AND($L314&gt;G$25,$L313&lt;G$25),$B314,"")</f>
        <v/>
      </c>
    </row>
    <row r="315" spans="1:17">
      <c r="A315" t="s">
        <v>34</v>
      </c>
      <c r="B315">
        <v>2010</v>
      </c>
      <c r="C315" s="12">
        <f>UKEmissions!M264</f>
        <v>590.44270397268724</v>
      </c>
      <c r="D315" s="12">
        <f t="shared" si="36"/>
        <v>603.6</v>
      </c>
      <c r="E315" s="2">
        <f t="shared" si="29"/>
        <v>603.6</v>
      </c>
      <c r="F315" s="2">
        <f t="shared" si="32"/>
        <v>0</v>
      </c>
      <c r="G315" s="2">
        <f t="shared" si="33"/>
        <v>0</v>
      </c>
      <c r="H315" s="2">
        <f t="shared" si="30"/>
        <v>0</v>
      </c>
      <c r="I315" s="2">
        <f t="shared" si="31"/>
        <v>0</v>
      </c>
      <c r="J315" s="2">
        <f t="shared" si="34"/>
        <v>0</v>
      </c>
      <c r="K315" s="2">
        <f t="shared" si="35"/>
        <v>0</v>
      </c>
      <c r="L315" s="6">
        <f>IF(B315&lt;$C$2,0,L314+(MAX(C315:D315)*1000000))</f>
        <v>0</v>
      </c>
      <c r="M315" t="str">
        <f>IF(AND($L315&gt;C$25,$L314&lt;C$25),$B315,"")</f>
        <v/>
      </c>
      <c r="N315" t="str">
        <f>IF(AND($L315&gt;D$25,$L314&lt;D$25),$B315,"")</f>
        <v/>
      </c>
      <c r="O315" t="str">
        <f>IF(AND($L315&gt;E$25,$L314&lt;E$25),$B315,"")</f>
        <v/>
      </c>
      <c r="P315" t="str">
        <f>IF(AND($L315&gt;F$25,$L314&lt;F$25),$B315,"")</f>
        <v/>
      </c>
      <c r="Q315" t="str">
        <f>IF(AND($L315&gt;G$25,$L314&lt;G$25),$B315,"")</f>
        <v/>
      </c>
    </row>
    <row r="316" spans="1:17">
      <c r="A316" t="s">
        <v>34</v>
      </c>
      <c r="B316">
        <f>B315+1</f>
        <v>2011</v>
      </c>
      <c r="C316" s="12">
        <f>UKEmissions!M265</f>
        <v>549.29999999999995</v>
      </c>
      <c r="D316" s="12">
        <f t="shared" si="36"/>
        <v>603.6</v>
      </c>
      <c r="E316" s="2">
        <f t="shared" si="29"/>
        <v>603.6</v>
      </c>
      <c r="F316" s="2">
        <f t="shared" si="32"/>
        <v>0</v>
      </c>
      <c r="G316" s="2">
        <f t="shared" si="33"/>
        <v>0</v>
      </c>
      <c r="H316" s="2">
        <f t="shared" si="30"/>
        <v>0</v>
      </c>
      <c r="I316" s="2">
        <f t="shared" si="31"/>
        <v>0</v>
      </c>
      <c r="J316" s="2">
        <f t="shared" si="34"/>
        <v>0</v>
      </c>
      <c r="K316" s="2">
        <f t="shared" si="35"/>
        <v>0</v>
      </c>
      <c r="L316" s="6">
        <f>IF(B316&lt;$C$2,0,L315+(MAX(C316:D316)*1000000))</f>
        <v>0</v>
      </c>
      <c r="M316" t="str">
        <f>IF(AND($L316&gt;C$25,$L315&lt;C$25),$B316,"")</f>
        <v/>
      </c>
      <c r="N316" t="str">
        <f>IF(AND($L316&gt;D$25,$L315&lt;D$25),$B316,"")</f>
        <v/>
      </c>
      <c r="O316" t="str">
        <f>IF(AND($L316&gt;E$25,$L315&lt;E$25),$B316,"")</f>
        <v/>
      </c>
      <c r="P316" t="str">
        <f>IF(AND($L316&gt;F$25,$L315&lt;F$25),$B316,"")</f>
        <v/>
      </c>
      <c r="Q316" t="str">
        <f>IF(AND($L316&gt;G$25,$L315&lt;G$25),$B316,"")</f>
        <v/>
      </c>
    </row>
    <row r="317" spans="1:17">
      <c r="A317" t="str">
        <f t="shared" ref="A317:A348" si="37">"CB"&amp;INT((B318-2003)/5)</f>
        <v>CB2</v>
      </c>
      <c r="B317">
        <f t="shared" ref="B317:B380" si="38">B316+1</f>
        <v>2012</v>
      </c>
      <c r="C317" s="13">
        <f>UKEmissions!M266</f>
        <v>549.29999999999995</v>
      </c>
      <c r="D317" s="12">
        <f t="shared" si="36"/>
        <v>603.6</v>
      </c>
      <c r="E317" s="2">
        <f t="shared" si="29"/>
        <v>603.6</v>
      </c>
      <c r="F317" s="2">
        <f t="shared" si="32"/>
        <v>0</v>
      </c>
      <c r="G317" s="2">
        <f t="shared" si="33"/>
        <v>0</v>
      </c>
      <c r="H317" s="2">
        <f t="shared" si="30"/>
        <v>0</v>
      </c>
      <c r="I317" s="2">
        <f t="shared" si="31"/>
        <v>0</v>
      </c>
      <c r="J317" s="2">
        <f t="shared" si="34"/>
        <v>0</v>
      </c>
      <c r="K317" s="2">
        <f t="shared" si="35"/>
        <v>0</v>
      </c>
      <c r="L317" s="6">
        <f>IF(B317&lt;$C$2,0,L316+(MAX(C317:D317)*1000000))</f>
        <v>0</v>
      </c>
      <c r="M317" t="str">
        <f>IF(AND($L317&gt;C$25,$L316&lt;C$25),$B317,"")</f>
        <v/>
      </c>
      <c r="N317" t="str">
        <f>IF(AND($L317&gt;D$25,$L316&lt;D$25),$B317,"")</f>
        <v/>
      </c>
      <c r="O317" t="str">
        <f>IF(AND($L317&gt;E$25,$L316&lt;E$25),$B317,"")</f>
        <v/>
      </c>
      <c r="P317" t="str">
        <f>IF(AND($L317&gt;F$25,$L316&lt;F$25),$B317,"")</f>
        <v/>
      </c>
      <c r="Q317" t="str">
        <f>IF(AND($L317&gt;G$25,$L316&lt;G$25),$B317,"")</f>
        <v/>
      </c>
    </row>
    <row r="318" spans="1:17">
      <c r="A318" t="str">
        <f t="shared" si="37"/>
        <v>CB2</v>
      </c>
      <c r="B318">
        <f t="shared" si="38"/>
        <v>2013</v>
      </c>
      <c r="D318" s="12">
        <f t="shared" si="36"/>
        <v>556.4</v>
      </c>
      <c r="E318" s="2">
        <f t="shared" si="29"/>
        <v>0</v>
      </c>
      <c r="F318" s="2">
        <f t="shared" si="32"/>
        <v>556.4</v>
      </c>
      <c r="G318" s="2">
        <f t="shared" si="33"/>
        <v>0</v>
      </c>
      <c r="H318" s="2">
        <f t="shared" si="30"/>
        <v>0</v>
      </c>
      <c r="I318" s="2">
        <f t="shared" si="31"/>
        <v>0</v>
      </c>
      <c r="J318" s="2">
        <f t="shared" si="34"/>
        <v>0</v>
      </c>
      <c r="K318" s="2">
        <f t="shared" si="35"/>
        <v>0</v>
      </c>
      <c r="L318" s="6">
        <f>IF(B318&lt;$C$2,0,L317+(MAX(C318:D318)*1000000))</f>
        <v>556400000</v>
      </c>
      <c r="M318" t="str">
        <f>IF(AND($L318&gt;C$25,$L317&lt;C$25),$B318,"")</f>
        <v/>
      </c>
      <c r="N318" t="str">
        <f>IF(AND($L318&gt;D$25,$L317&lt;D$25),$B318,"")</f>
        <v/>
      </c>
      <c r="O318" t="str">
        <f>IF(AND($L318&gt;E$25,$L317&lt;E$25),$B318,"")</f>
        <v/>
      </c>
      <c r="P318" t="str">
        <f>IF(AND($L318&gt;F$25,$L317&lt;F$25),$B318,"")</f>
        <v/>
      </c>
      <c r="Q318" t="str">
        <f>IF(AND($L318&gt;G$25,$L317&lt;G$25),$B318,"")</f>
        <v/>
      </c>
    </row>
    <row r="319" spans="1:17">
      <c r="A319" t="str">
        <f t="shared" si="37"/>
        <v>CB2</v>
      </c>
      <c r="B319">
        <f t="shared" si="38"/>
        <v>2014</v>
      </c>
      <c r="D319" s="12">
        <f t="shared" si="36"/>
        <v>556.4</v>
      </c>
      <c r="E319" s="2">
        <f t="shared" si="29"/>
        <v>0</v>
      </c>
      <c r="F319" s="2">
        <f t="shared" si="32"/>
        <v>556.4</v>
      </c>
      <c r="G319" s="2">
        <f t="shared" si="33"/>
        <v>0</v>
      </c>
      <c r="H319" s="2">
        <f t="shared" si="30"/>
        <v>0</v>
      </c>
      <c r="I319" s="2">
        <f t="shared" si="31"/>
        <v>0</v>
      </c>
      <c r="J319" s="2">
        <f t="shared" si="34"/>
        <v>0</v>
      </c>
      <c r="K319" s="2">
        <f t="shared" si="35"/>
        <v>0</v>
      </c>
      <c r="L319" s="6">
        <f>IF(B319&lt;$C$2,0,L318+(MAX(C319:D319)*1000000))</f>
        <v>1112800000</v>
      </c>
      <c r="M319" t="str">
        <f>IF(AND($L319&gt;C$25,$L318&lt;C$25),$B319,"")</f>
        <v/>
      </c>
      <c r="N319" t="str">
        <f>IF(AND($L319&gt;D$25,$L318&lt;D$25),$B319,"")</f>
        <v/>
      </c>
      <c r="O319" t="str">
        <f>IF(AND($L319&gt;E$25,$L318&lt;E$25),$B319,"")</f>
        <v/>
      </c>
      <c r="P319" t="str">
        <f>IF(AND($L319&gt;F$25,$L318&lt;F$25),$B319,"")</f>
        <v/>
      </c>
      <c r="Q319" t="str">
        <f>IF(AND($L319&gt;G$25,$L318&lt;G$25),$B319,"")</f>
        <v/>
      </c>
    </row>
    <row r="320" spans="1:17">
      <c r="A320" t="str">
        <f t="shared" si="37"/>
        <v>CB2</v>
      </c>
      <c r="B320">
        <f t="shared" si="38"/>
        <v>2015</v>
      </c>
      <c r="D320" s="12">
        <f t="shared" si="36"/>
        <v>556.4</v>
      </c>
      <c r="E320" s="2">
        <f t="shared" si="29"/>
        <v>0</v>
      </c>
      <c r="F320" s="2">
        <f t="shared" si="32"/>
        <v>556.4</v>
      </c>
      <c r="G320" s="2">
        <f t="shared" si="33"/>
        <v>0</v>
      </c>
      <c r="H320" s="2">
        <f t="shared" si="30"/>
        <v>0</v>
      </c>
      <c r="I320" s="2">
        <f t="shared" si="31"/>
        <v>0</v>
      </c>
      <c r="J320" s="2">
        <f t="shared" si="34"/>
        <v>0</v>
      </c>
      <c r="K320" s="2">
        <f t="shared" si="35"/>
        <v>0</v>
      </c>
      <c r="L320" s="6">
        <f>IF(B320&lt;$C$2,0,L319+(MAX(C320:D320)*1000000))</f>
        <v>1669200000</v>
      </c>
      <c r="M320" t="str">
        <f>IF(AND($L320&gt;C$25,$L319&lt;C$25),$B320,"")</f>
        <v/>
      </c>
      <c r="N320" t="str">
        <f>IF(AND($L320&gt;D$25,$L319&lt;D$25),$B320,"")</f>
        <v/>
      </c>
      <c r="O320" t="str">
        <f>IF(AND($L320&gt;E$25,$L319&lt;E$25),$B320,"")</f>
        <v/>
      </c>
      <c r="P320" t="str">
        <f>IF(AND($L320&gt;F$25,$L319&lt;F$25),$B320,"")</f>
        <v/>
      </c>
      <c r="Q320" t="str">
        <f>IF(AND($L320&gt;G$25,$L319&lt;G$25),$B320,"")</f>
        <v/>
      </c>
    </row>
    <row r="321" spans="1:17">
      <c r="A321" t="str">
        <f t="shared" si="37"/>
        <v>CB2</v>
      </c>
      <c r="B321">
        <f t="shared" si="38"/>
        <v>2016</v>
      </c>
      <c r="D321" s="12">
        <f t="shared" si="36"/>
        <v>556.4</v>
      </c>
      <c r="E321" s="2">
        <f t="shared" si="29"/>
        <v>0</v>
      </c>
      <c r="F321" s="2">
        <f t="shared" si="32"/>
        <v>0</v>
      </c>
      <c r="G321" s="2">
        <f t="shared" si="33"/>
        <v>556.4</v>
      </c>
      <c r="H321" s="2">
        <f t="shared" si="30"/>
        <v>0</v>
      </c>
      <c r="I321" s="2">
        <f t="shared" si="31"/>
        <v>0</v>
      </c>
      <c r="J321" s="2">
        <f t="shared" si="34"/>
        <v>0</v>
      </c>
      <c r="K321" s="2">
        <f t="shared" si="35"/>
        <v>0</v>
      </c>
      <c r="L321" s="6">
        <f>IF(B321&lt;$C$2,0,L320+(MAX(C321:D321)*1000000))</f>
        <v>2225600000</v>
      </c>
      <c r="M321">
        <f>IF(AND($L321&gt;C$25,$L320&lt;C$25),$B321,"")</f>
        <v>2016</v>
      </c>
      <c r="N321" t="str">
        <f>IF(AND($L321&gt;D$25,$L320&lt;D$25),$B321,"")</f>
        <v/>
      </c>
      <c r="O321" t="str">
        <f>IF(AND($L321&gt;E$25,$L320&lt;E$25),$B321,"")</f>
        <v/>
      </c>
      <c r="P321" t="str">
        <f>IF(AND($L321&gt;F$25,$L320&lt;F$25),$B321,"")</f>
        <v/>
      </c>
      <c r="Q321" t="str">
        <f>IF(AND($L321&gt;G$25,$L320&lt;G$25),$B321,"")</f>
        <v/>
      </c>
    </row>
    <row r="322" spans="1:17">
      <c r="A322" t="str">
        <f t="shared" si="37"/>
        <v>CB3</v>
      </c>
      <c r="B322">
        <f t="shared" si="38"/>
        <v>2017</v>
      </c>
      <c r="D322" s="12">
        <f t="shared" si="36"/>
        <v>556.4</v>
      </c>
      <c r="E322" s="2">
        <f t="shared" si="29"/>
        <v>0</v>
      </c>
      <c r="F322" s="2">
        <f t="shared" si="32"/>
        <v>0</v>
      </c>
      <c r="G322" s="2">
        <f t="shared" si="33"/>
        <v>556.4</v>
      </c>
      <c r="H322" s="2">
        <f t="shared" si="30"/>
        <v>0</v>
      </c>
      <c r="I322" s="2">
        <f t="shared" si="31"/>
        <v>0</v>
      </c>
      <c r="J322" s="2">
        <f t="shared" si="34"/>
        <v>0</v>
      </c>
      <c r="K322" s="2">
        <f t="shared" si="35"/>
        <v>0</v>
      </c>
      <c r="L322" s="6">
        <f>IF(B322&lt;$C$2,0,L321+(MAX(C322:D322)*1000000))</f>
        <v>2782000000</v>
      </c>
      <c r="M322" t="str">
        <f>IF(AND($L322&gt;C$25,$L321&lt;C$25),$B322,"")</f>
        <v/>
      </c>
      <c r="N322" t="str">
        <f>IF(AND($L322&gt;D$25,$L321&lt;D$25),$B322,"")</f>
        <v/>
      </c>
      <c r="O322" t="str">
        <f>IF(AND($L322&gt;E$25,$L321&lt;E$25),$B322,"")</f>
        <v/>
      </c>
      <c r="P322" t="str">
        <f>IF(AND($L322&gt;F$25,$L321&lt;F$25),$B322,"")</f>
        <v/>
      </c>
      <c r="Q322" t="str">
        <f>IF(AND($L322&gt;G$25,$L321&lt;G$25),$B322,"")</f>
        <v/>
      </c>
    </row>
    <row r="323" spans="1:17">
      <c r="A323" t="str">
        <f t="shared" si="37"/>
        <v>CB3</v>
      </c>
      <c r="B323">
        <f t="shared" si="38"/>
        <v>2018</v>
      </c>
      <c r="D323" s="12">
        <f t="shared" si="36"/>
        <v>508.8</v>
      </c>
      <c r="E323" s="2">
        <f t="shared" si="29"/>
        <v>0</v>
      </c>
      <c r="F323" s="2">
        <f t="shared" si="32"/>
        <v>0</v>
      </c>
      <c r="G323" s="2">
        <f t="shared" si="33"/>
        <v>0</v>
      </c>
      <c r="H323" s="2">
        <f t="shared" si="30"/>
        <v>508.8</v>
      </c>
      <c r="I323" s="2">
        <f t="shared" si="31"/>
        <v>0</v>
      </c>
      <c r="J323" s="2">
        <f t="shared" si="34"/>
        <v>0</v>
      </c>
      <c r="K323" s="2">
        <f t="shared" si="35"/>
        <v>0</v>
      </c>
      <c r="L323" s="6">
        <f>IF(B323&lt;$C$2,0,L322+(MAX(C323:D323)*1000000))</f>
        <v>3290800000</v>
      </c>
      <c r="M323" t="str">
        <f>IF(AND($L323&gt;C$25,$L322&lt;C$25),$B323,"")</f>
        <v/>
      </c>
      <c r="N323">
        <f>IF(AND($L323&gt;D$25,$L322&lt;D$25),$B323,"")</f>
        <v>2018</v>
      </c>
      <c r="O323" t="str">
        <f>IF(AND($L323&gt;E$25,$L322&lt;E$25),$B323,"")</f>
        <v/>
      </c>
      <c r="P323" t="str">
        <f>IF(AND($L323&gt;F$25,$L322&lt;F$25),$B323,"")</f>
        <v/>
      </c>
      <c r="Q323" t="str">
        <f>IF(AND($L323&gt;G$25,$L322&lt;G$25),$B323,"")</f>
        <v/>
      </c>
    </row>
    <row r="324" spans="1:17">
      <c r="A324" t="str">
        <f t="shared" si="37"/>
        <v>CB3</v>
      </c>
      <c r="B324">
        <f t="shared" si="38"/>
        <v>2019</v>
      </c>
      <c r="D324" s="12">
        <f t="shared" si="36"/>
        <v>508.8</v>
      </c>
      <c r="E324" s="2">
        <f t="shared" si="29"/>
        <v>0</v>
      </c>
      <c r="F324" s="2">
        <f t="shared" si="32"/>
        <v>0</v>
      </c>
      <c r="G324" s="2">
        <f t="shared" si="33"/>
        <v>0</v>
      </c>
      <c r="H324" s="2">
        <f t="shared" si="30"/>
        <v>508.8</v>
      </c>
      <c r="I324" s="2">
        <f t="shared" si="31"/>
        <v>0</v>
      </c>
      <c r="J324" s="2">
        <f t="shared" si="34"/>
        <v>0</v>
      </c>
      <c r="K324" s="2">
        <f t="shared" si="35"/>
        <v>0</v>
      </c>
      <c r="L324" s="6">
        <f>IF(B324&lt;$C$2,0,L323+(MAX(C324:D324)*1000000))</f>
        <v>3799600000</v>
      </c>
      <c r="M324" t="str">
        <f>IF(AND($L324&gt;C$25,$L323&lt;C$25),$B324,"")</f>
        <v/>
      </c>
      <c r="N324" t="str">
        <f>IF(AND($L324&gt;D$25,$L323&lt;D$25),$B324,"")</f>
        <v/>
      </c>
      <c r="O324" t="str">
        <f>IF(AND($L324&gt;E$25,$L323&lt;E$25),$B324,"")</f>
        <v/>
      </c>
      <c r="P324" t="str">
        <f>IF(AND($L324&gt;F$25,$L323&lt;F$25),$B324,"")</f>
        <v/>
      </c>
      <c r="Q324" t="str">
        <f>IF(AND($L324&gt;G$25,$L323&lt;G$25),$B324,"")</f>
        <v/>
      </c>
    </row>
    <row r="325" spans="1:17">
      <c r="A325" t="str">
        <f t="shared" si="37"/>
        <v>CB3</v>
      </c>
      <c r="B325">
        <f t="shared" si="38"/>
        <v>2020</v>
      </c>
      <c r="D325" s="12">
        <f t="shared" si="36"/>
        <v>508.8</v>
      </c>
      <c r="E325" s="2">
        <f t="shared" si="29"/>
        <v>0</v>
      </c>
      <c r="F325" s="2">
        <f t="shared" si="32"/>
        <v>0</v>
      </c>
      <c r="G325" s="2">
        <f t="shared" si="33"/>
        <v>0</v>
      </c>
      <c r="H325" s="2">
        <f t="shared" si="30"/>
        <v>508.8</v>
      </c>
      <c r="I325" s="2">
        <f t="shared" si="31"/>
        <v>0</v>
      </c>
      <c r="J325" s="2">
        <f t="shared" si="34"/>
        <v>0</v>
      </c>
      <c r="K325" s="2">
        <f t="shared" si="35"/>
        <v>0</v>
      </c>
      <c r="L325" s="6">
        <f>IF(B325&lt;$C$2,0,L324+(MAX(C325:D325)*1000000))</f>
        <v>4308400000</v>
      </c>
      <c r="M325" t="str">
        <f>IF(AND($L325&gt;C$25,$L324&lt;C$25),$B325,"")</f>
        <v/>
      </c>
      <c r="N325" t="str">
        <f>IF(AND($L325&gt;D$25,$L324&lt;D$25),$B325,"")</f>
        <v/>
      </c>
      <c r="O325" t="str">
        <f>IF(AND($L325&gt;E$25,$L324&lt;E$25),$B325,"")</f>
        <v/>
      </c>
      <c r="P325" t="str">
        <f>IF(AND($L325&gt;F$25,$L324&lt;F$25),$B325,"")</f>
        <v/>
      </c>
      <c r="Q325" t="str">
        <f>IF(AND($L325&gt;G$25,$L324&lt;G$25),$B325,"")</f>
        <v/>
      </c>
    </row>
    <row r="326" spans="1:17">
      <c r="A326" t="str">
        <f t="shared" si="37"/>
        <v>CB3</v>
      </c>
      <c r="B326">
        <f t="shared" si="38"/>
        <v>2021</v>
      </c>
      <c r="D326" s="12">
        <f t="shared" si="36"/>
        <v>508.8</v>
      </c>
      <c r="E326" s="2">
        <f t="shared" si="29"/>
        <v>0</v>
      </c>
      <c r="F326" s="2">
        <f t="shared" si="32"/>
        <v>0</v>
      </c>
      <c r="G326" s="2">
        <f t="shared" si="33"/>
        <v>0</v>
      </c>
      <c r="H326" s="2">
        <f t="shared" si="30"/>
        <v>508.8</v>
      </c>
      <c r="I326" s="2">
        <f t="shared" si="31"/>
        <v>0</v>
      </c>
      <c r="J326" s="2">
        <f t="shared" si="34"/>
        <v>0</v>
      </c>
      <c r="K326" s="2">
        <f t="shared" si="35"/>
        <v>0</v>
      </c>
      <c r="L326" s="6">
        <f>IF(B326&lt;$C$2,0,L325+(MAX(C326:D326)*1000000))</f>
        <v>4817200000</v>
      </c>
      <c r="M326" t="str">
        <f>IF(AND($L326&gt;C$25,$L325&lt;C$25),$B326,"")</f>
        <v/>
      </c>
      <c r="N326" t="str">
        <f>IF(AND($L326&gt;D$25,$L325&lt;D$25),$B326,"")</f>
        <v/>
      </c>
      <c r="O326" t="str">
        <f>IF(AND($L326&gt;E$25,$L325&lt;E$25),$B326,"")</f>
        <v/>
      </c>
      <c r="P326" t="str">
        <f>IF(AND($L326&gt;F$25,$L325&lt;F$25),$B326,"")</f>
        <v/>
      </c>
      <c r="Q326" t="str">
        <f>IF(AND($L326&gt;G$25,$L325&lt;G$25),$B326,"")</f>
        <v/>
      </c>
    </row>
    <row r="327" spans="1:17">
      <c r="A327" t="str">
        <f t="shared" si="37"/>
        <v>CB4</v>
      </c>
      <c r="B327">
        <f t="shared" si="38"/>
        <v>2022</v>
      </c>
      <c r="D327" s="12">
        <f t="shared" si="36"/>
        <v>508.8</v>
      </c>
      <c r="E327" s="2">
        <f t="shared" si="29"/>
        <v>0</v>
      </c>
      <c r="F327" s="2">
        <f t="shared" si="32"/>
        <v>0</v>
      </c>
      <c r="G327" s="2">
        <f t="shared" si="33"/>
        <v>0</v>
      </c>
      <c r="H327" s="2">
        <f t="shared" si="30"/>
        <v>508.8</v>
      </c>
      <c r="I327" s="2">
        <f t="shared" si="31"/>
        <v>0</v>
      </c>
      <c r="J327" s="2">
        <f t="shared" si="34"/>
        <v>0</v>
      </c>
      <c r="K327" s="2">
        <f t="shared" si="35"/>
        <v>0</v>
      </c>
      <c r="L327" s="6">
        <f>IF(B327&lt;$C$2,0,L326+(MAX(C327:D327)*1000000))</f>
        <v>5326000000</v>
      </c>
      <c r="M327" t="str">
        <f>IF(AND($L327&gt;C$25,$L326&lt;C$25),$B327,"")</f>
        <v/>
      </c>
      <c r="N327" t="str">
        <f>IF(AND($L327&gt;D$25,$L326&lt;D$25),$B327,"")</f>
        <v/>
      </c>
      <c r="O327" t="str">
        <f>IF(AND($L327&gt;E$25,$L326&lt;E$25),$B327,"")</f>
        <v/>
      </c>
      <c r="P327" t="str">
        <f>IF(AND($L327&gt;F$25,$L326&lt;F$25),$B327,"")</f>
        <v/>
      </c>
      <c r="Q327" t="str">
        <f>IF(AND($L327&gt;G$25,$L326&lt;G$25),$B327,"")</f>
        <v/>
      </c>
    </row>
    <row r="328" spans="1:17">
      <c r="A328" t="str">
        <f t="shared" si="37"/>
        <v>CB4</v>
      </c>
      <c r="B328">
        <f t="shared" si="38"/>
        <v>2023</v>
      </c>
      <c r="D328" s="12">
        <f t="shared" si="36"/>
        <v>390</v>
      </c>
      <c r="E328" s="2">
        <f t="shared" si="29"/>
        <v>0</v>
      </c>
      <c r="F328" s="2">
        <f t="shared" si="32"/>
        <v>0</v>
      </c>
      <c r="G328" s="2">
        <f t="shared" si="33"/>
        <v>0</v>
      </c>
      <c r="H328" s="2">
        <f t="shared" si="30"/>
        <v>390</v>
      </c>
      <c r="I328" s="2">
        <f t="shared" si="31"/>
        <v>0</v>
      </c>
      <c r="J328" s="2">
        <f t="shared" si="34"/>
        <v>0</v>
      </c>
      <c r="K328" s="2">
        <f t="shared" si="35"/>
        <v>0</v>
      </c>
      <c r="L328" s="6">
        <f>IF(B328&lt;$C$2,0,L327+(MAX(C328:D328)*1000000))</f>
        <v>5716000000</v>
      </c>
      <c r="M328" t="str">
        <f>IF(AND($L328&gt;C$25,$L327&lt;C$25),$B328,"")</f>
        <v/>
      </c>
      <c r="N328" t="str">
        <f>IF(AND($L328&gt;D$25,$L327&lt;D$25),$B328,"")</f>
        <v/>
      </c>
      <c r="O328" t="str">
        <f>IF(AND($L328&gt;E$25,$L327&lt;E$25),$B328,"")</f>
        <v/>
      </c>
      <c r="P328" t="str">
        <f>IF(AND($L328&gt;F$25,$L327&lt;F$25),$B328,"")</f>
        <v/>
      </c>
      <c r="Q328" t="str">
        <f>IF(AND($L328&gt;G$25,$L327&lt;G$25),$B328,"")</f>
        <v/>
      </c>
    </row>
    <row r="329" spans="1:17">
      <c r="A329" t="str">
        <f t="shared" si="37"/>
        <v>CB4</v>
      </c>
      <c r="B329">
        <f t="shared" si="38"/>
        <v>2024</v>
      </c>
      <c r="D329" s="12">
        <f t="shared" si="36"/>
        <v>390</v>
      </c>
      <c r="E329" s="2">
        <f t="shared" si="29"/>
        <v>0</v>
      </c>
      <c r="F329" s="2">
        <f t="shared" si="32"/>
        <v>0</v>
      </c>
      <c r="G329" s="2">
        <f t="shared" si="33"/>
        <v>0</v>
      </c>
      <c r="H329" s="2">
        <f t="shared" si="30"/>
        <v>390</v>
      </c>
      <c r="I329" s="2">
        <f t="shared" si="31"/>
        <v>0</v>
      </c>
      <c r="J329" s="2">
        <f t="shared" si="34"/>
        <v>0</v>
      </c>
      <c r="K329" s="2">
        <f t="shared" si="35"/>
        <v>0</v>
      </c>
      <c r="L329" s="6">
        <f>IF(B329&lt;$C$2,0,L328+(MAX(C329:D329)*1000000))</f>
        <v>6106000000</v>
      </c>
      <c r="M329" t="str">
        <f>IF(AND($L329&gt;C$25,$L328&lt;C$25),$B329,"")</f>
        <v/>
      </c>
      <c r="N329" t="str">
        <f>IF(AND($L329&gt;D$25,$L328&lt;D$25),$B329,"")</f>
        <v/>
      </c>
      <c r="O329" t="str">
        <f>IF(AND($L329&gt;E$25,$L328&lt;E$25),$B329,"")</f>
        <v/>
      </c>
      <c r="P329" t="str">
        <f>IF(AND($L329&gt;F$25,$L328&lt;F$25),$B329,"")</f>
        <v/>
      </c>
      <c r="Q329" t="str">
        <f>IF(AND($L329&gt;G$25,$L328&lt;G$25),$B329,"")</f>
        <v/>
      </c>
    </row>
    <row r="330" spans="1:17">
      <c r="A330" t="str">
        <f t="shared" si="37"/>
        <v>CB4</v>
      </c>
      <c r="B330">
        <f t="shared" si="38"/>
        <v>2025</v>
      </c>
      <c r="D330" s="12">
        <f t="shared" si="36"/>
        <v>390</v>
      </c>
      <c r="E330" s="2">
        <f t="shared" si="29"/>
        <v>0</v>
      </c>
      <c r="F330" s="2">
        <f t="shared" si="32"/>
        <v>0</v>
      </c>
      <c r="G330" s="2">
        <f t="shared" si="33"/>
        <v>0</v>
      </c>
      <c r="H330" s="2">
        <f t="shared" si="30"/>
        <v>390</v>
      </c>
      <c r="I330" s="2">
        <f t="shared" si="31"/>
        <v>0</v>
      </c>
      <c r="J330" s="2">
        <f t="shared" si="34"/>
        <v>0</v>
      </c>
      <c r="K330" s="2">
        <f t="shared" si="35"/>
        <v>0</v>
      </c>
      <c r="L330" s="6">
        <f>IF(B330&lt;$C$2,0,L329+(MAX(C330:D330)*1000000))</f>
        <v>6496000000</v>
      </c>
      <c r="M330" t="str">
        <f>IF(AND($L330&gt;C$25,$L329&lt;C$25),$B330,"")</f>
        <v/>
      </c>
      <c r="N330" t="str">
        <f>IF(AND($L330&gt;D$25,$L329&lt;D$25),$B330,"")</f>
        <v/>
      </c>
      <c r="O330" t="str">
        <f>IF(AND($L330&gt;E$25,$L329&lt;E$25),$B330,"")</f>
        <v/>
      </c>
      <c r="P330" t="str">
        <f>IF(AND($L330&gt;F$25,$L329&lt;F$25),$B330,"")</f>
        <v/>
      </c>
      <c r="Q330" t="str">
        <f>IF(AND($L330&gt;G$25,$L329&lt;G$25),$B330,"")</f>
        <v/>
      </c>
    </row>
    <row r="331" spans="1:17">
      <c r="A331" t="str">
        <f t="shared" si="37"/>
        <v>CB4</v>
      </c>
      <c r="B331">
        <f t="shared" si="38"/>
        <v>2026</v>
      </c>
      <c r="D331" s="12">
        <f t="shared" si="36"/>
        <v>390</v>
      </c>
      <c r="E331" s="2">
        <f t="shared" si="29"/>
        <v>0</v>
      </c>
      <c r="F331" s="2">
        <f t="shared" si="32"/>
        <v>0</v>
      </c>
      <c r="G331" s="2">
        <f t="shared" si="33"/>
        <v>0</v>
      </c>
      <c r="H331" s="2">
        <f t="shared" si="30"/>
        <v>390</v>
      </c>
      <c r="I331" s="2">
        <f t="shared" si="31"/>
        <v>0</v>
      </c>
      <c r="J331" s="2">
        <f t="shared" si="34"/>
        <v>0</v>
      </c>
      <c r="K331" s="2">
        <f t="shared" si="35"/>
        <v>0</v>
      </c>
      <c r="L331" s="6">
        <f>IF(B331&lt;$C$2,0,L330+(MAX(C331:D331)*1000000))</f>
        <v>6886000000</v>
      </c>
      <c r="M331" t="str">
        <f>IF(AND($L331&gt;C$25,$L330&lt;C$25),$B331,"")</f>
        <v/>
      </c>
      <c r="N331" t="str">
        <f>IF(AND($L331&gt;D$25,$L330&lt;D$25),$B331,"")</f>
        <v/>
      </c>
      <c r="O331" t="str">
        <f>IF(AND($L331&gt;E$25,$L330&lt;E$25),$B331,"")</f>
        <v/>
      </c>
      <c r="P331" t="str">
        <f>IF(AND($L331&gt;F$25,$L330&lt;F$25),$B331,"")</f>
        <v/>
      </c>
      <c r="Q331" t="str">
        <f>IF(AND($L331&gt;G$25,$L330&lt;G$25),$B331,"")</f>
        <v/>
      </c>
    </row>
    <row r="332" spans="1:17">
      <c r="A332" t="str">
        <f t="shared" si="37"/>
        <v>CB5</v>
      </c>
      <c r="B332">
        <f t="shared" si="38"/>
        <v>2027</v>
      </c>
      <c r="D332" s="12">
        <f t="shared" si="36"/>
        <v>390</v>
      </c>
      <c r="E332" s="2">
        <f t="shared" si="29"/>
        <v>0</v>
      </c>
      <c r="F332" s="2">
        <f t="shared" si="32"/>
        <v>0</v>
      </c>
      <c r="G332" s="2">
        <f t="shared" si="33"/>
        <v>0</v>
      </c>
      <c r="H332" s="2">
        <f t="shared" si="30"/>
        <v>390</v>
      </c>
      <c r="I332" s="2">
        <f t="shared" si="31"/>
        <v>0</v>
      </c>
      <c r="J332" s="2">
        <f t="shared" si="34"/>
        <v>0</v>
      </c>
      <c r="K332" s="2">
        <f t="shared" si="35"/>
        <v>0</v>
      </c>
      <c r="L332" s="6">
        <f>IF(B332&lt;$C$2,0,L331+(MAX(C332:D332)*1000000))</f>
        <v>7276000000</v>
      </c>
      <c r="M332" t="str">
        <f>IF(AND($L332&gt;C$25,$L331&lt;C$25),$B332,"")</f>
        <v/>
      </c>
      <c r="N332" t="str">
        <f>IF(AND($L332&gt;D$25,$L331&lt;D$25),$B332,"")</f>
        <v/>
      </c>
      <c r="O332" t="str">
        <f>IF(AND($L332&gt;E$25,$L331&lt;E$25),$B332,"")</f>
        <v/>
      </c>
      <c r="P332" t="str">
        <f>IF(AND($L332&gt;F$25,$L331&lt;F$25),$B332,"")</f>
        <v/>
      </c>
      <c r="Q332" t="str">
        <f>IF(AND($L332&gt;G$25,$L331&lt;G$25),$B332,"")</f>
        <v/>
      </c>
    </row>
    <row r="333" spans="1:17">
      <c r="A333" t="str">
        <f t="shared" si="37"/>
        <v>CB5</v>
      </c>
      <c r="B333">
        <f t="shared" si="38"/>
        <v>2028</v>
      </c>
      <c r="D333" s="12">
        <f t="shared" si="36"/>
        <v>328.75570895055637</v>
      </c>
      <c r="E333" s="2">
        <f t="shared" si="29"/>
        <v>0</v>
      </c>
      <c r="F333" s="2">
        <f t="shared" si="32"/>
        <v>0</v>
      </c>
      <c r="G333" s="2">
        <f t="shared" si="33"/>
        <v>0</v>
      </c>
      <c r="H333" s="2">
        <f t="shared" si="30"/>
        <v>328.75570895055637</v>
      </c>
      <c r="I333" s="2">
        <f t="shared" si="31"/>
        <v>0</v>
      </c>
      <c r="J333" s="2">
        <f t="shared" si="34"/>
        <v>0</v>
      </c>
      <c r="K333" s="2">
        <f t="shared" si="35"/>
        <v>0</v>
      </c>
      <c r="L333" s="6">
        <f>IF(B333&lt;$C$2,0,L332+(MAX(C333:D333)*1000000))</f>
        <v>7604755708.9505568</v>
      </c>
      <c r="M333" t="str">
        <f>IF(AND($L333&gt;C$25,$L332&lt;C$25),$B333,"")</f>
        <v/>
      </c>
      <c r="N333" t="str">
        <f>IF(AND($L333&gt;D$25,$L332&lt;D$25),$B333,"")</f>
        <v/>
      </c>
      <c r="O333" t="str">
        <f>IF(AND($L333&gt;E$25,$L332&lt;E$25),$B333,"")</f>
        <v/>
      </c>
      <c r="P333" t="str">
        <f>IF(AND($L333&gt;F$25,$L332&lt;F$25),$B333,"")</f>
        <v/>
      </c>
      <c r="Q333" t="str">
        <f>IF(AND($L333&gt;G$25,$L332&lt;G$25),$B333,"")</f>
        <v/>
      </c>
    </row>
    <row r="334" spans="1:17">
      <c r="A334" t="str">
        <f t="shared" si="37"/>
        <v>CB5</v>
      </c>
      <c r="B334">
        <f t="shared" si="38"/>
        <v>2029</v>
      </c>
      <c r="D334" s="12">
        <f t="shared" si="36"/>
        <v>328.75570895055637</v>
      </c>
      <c r="E334" s="2">
        <f t="shared" si="29"/>
        <v>0</v>
      </c>
      <c r="F334" s="2">
        <f t="shared" si="32"/>
        <v>0</v>
      </c>
      <c r="G334" s="2">
        <f t="shared" si="33"/>
        <v>0</v>
      </c>
      <c r="H334" s="2">
        <f t="shared" si="30"/>
        <v>328.75570895055637</v>
      </c>
      <c r="I334" s="2">
        <f t="shared" si="31"/>
        <v>0</v>
      </c>
      <c r="J334" s="2">
        <f t="shared" si="34"/>
        <v>0</v>
      </c>
      <c r="K334" s="2">
        <f t="shared" si="35"/>
        <v>0</v>
      </c>
      <c r="L334" s="6">
        <f>IF(B334&lt;$C$2,0,L333+(MAX(C334:D334)*1000000))</f>
        <v>7933511417.9011135</v>
      </c>
      <c r="M334" t="str">
        <f>IF(AND($L334&gt;C$25,$L333&lt;C$25),$B334,"")</f>
        <v/>
      </c>
      <c r="N334" t="str">
        <f>IF(AND($L334&gt;D$25,$L333&lt;D$25),$B334,"")</f>
        <v/>
      </c>
      <c r="O334" t="str">
        <f>IF(AND($L334&gt;E$25,$L333&lt;E$25),$B334,"")</f>
        <v/>
      </c>
      <c r="P334" t="str">
        <f>IF(AND($L334&gt;F$25,$L333&lt;F$25),$B334,"")</f>
        <v/>
      </c>
      <c r="Q334" t="str">
        <f>IF(AND($L334&gt;G$25,$L333&lt;G$25),$B334,"")</f>
        <v/>
      </c>
    </row>
    <row r="335" spans="1:17">
      <c r="A335" t="str">
        <f t="shared" si="37"/>
        <v>CB5</v>
      </c>
      <c r="B335">
        <f t="shared" si="38"/>
        <v>2030</v>
      </c>
      <c r="D335" s="12">
        <f t="shared" si="36"/>
        <v>328.75570895055637</v>
      </c>
      <c r="E335" s="2">
        <f t="shared" si="29"/>
        <v>0</v>
      </c>
      <c r="F335" s="2">
        <f t="shared" si="32"/>
        <v>0</v>
      </c>
      <c r="G335" s="2">
        <f t="shared" si="33"/>
        <v>0</v>
      </c>
      <c r="H335" s="2">
        <f t="shared" si="30"/>
        <v>328.75570895055637</v>
      </c>
      <c r="I335" s="2">
        <f t="shared" si="31"/>
        <v>0</v>
      </c>
      <c r="J335" s="2">
        <f t="shared" si="34"/>
        <v>0</v>
      </c>
      <c r="K335" s="2">
        <f t="shared" si="35"/>
        <v>0</v>
      </c>
      <c r="L335" s="6">
        <f>IF(B335&lt;$C$2,0,L334+(MAX(C335:D335)*1000000))</f>
        <v>8262267126.8516703</v>
      </c>
      <c r="M335" t="str">
        <f>IF(AND($L335&gt;C$25,$L334&lt;C$25),$B335,"")</f>
        <v/>
      </c>
      <c r="N335" t="str">
        <f>IF(AND($L335&gt;D$25,$L334&lt;D$25),$B335,"")</f>
        <v/>
      </c>
      <c r="O335" t="str">
        <f>IF(AND($L335&gt;E$25,$L334&lt;E$25),$B335,"")</f>
        <v/>
      </c>
      <c r="P335" t="str">
        <f>IF(AND($L335&gt;F$25,$L334&lt;F$25),$B335,"")</f>
        <v/>
      </c>
      <c r="Q335" t="str">
        <f>IF(AND($L335&gt;G$25,$L334&lt;G$25),$B335,"")</f>
        <v/>
      </c>
    </row>
    <row r="336" spans="1:17">
      <c r="A336" t="str">
        <f t="shared" si="37"/>
        <v>CB5</v>
      </c>
      <c r="B336">
        <f t="shared" si="38"/>
        <v>2031</v>
      </c>
      <c r="D336" s="12">
        <f t="shared" si="36"/>
        <v>328.75570895055637</v>
      </c>
      <c r="E336" s="2">
        <f t="shared" si="29"/>
        <v>0</v>
      </c>
      <c r="F336" s="2">
        <f t="shared" si="32"/>
        <v>0</v>
      </c>
      <c r="G336" s="2">
        <f t="shared" si="33"/>
        <v>0</v>
      </c>
      <c r="H336" s="2">
        <f t="shared" si="30"/>
        <v>328.75570895055637</v>
      </c>
      <c r="I336" s="2">
        <f t="shared" si="31"/>
        <v>0</v>
      </c>
      <c r="J336" s="2">
        <f t="shared" si="34"/>
        <v>0</v>
      </c>
      <c r="K336" s="2">
        <f t="shared" si="35"/>
        <v>0</v>
      </c>
      <c r="L336" s="6">
        <f>IF(B336&lt;$C$2,0,L335+(MAX(C336:D336)*1000000))</f>
        <v>8591022835.802227</v>
      </c>
      <c r="M336" t="str">
        <f>IF(AND($L336&gt;C$25,$L335&lt;C$25),$B336,"")</f>
        <v/>
      </c>
      <c r="N336" t="str">
        <f>IF(AND($L336&gt;D$25,$L335&lt;D$25),$B336,"")</f>
        <v/>
      </c>
      <c r="O336" t="str">
        <f>IF(AND($L336&gt;E$25,$L335&lt;E$25),$B336,"")</f>
        <v/>
      </c>
      <c r="P336" t="str">
        <f>IF(AND($L336&gt;F$25,$L335&lt;F$25),$B336,"")</f>
        <v/>
      </c>
      <c r="Q336" t="str">
        <f>IF(AND($L336&gt;G$25,$L335&lt;G$25),$B336,"")</f>
        <v/>
      </c>
    </row>
    <row r="337" spans="1:17">
      <c r="A337" t="str">
        <f t="shared" si="37"/>
        <v>CB6</v>
      </c>
      <c r="B337">
        <f t="shared" si="38"/>
        <v>2032</v>
      </c>
      <c r="D337" s="12">
        <f t="shared" si="36"/>
        <v>328.75570895055637</v>
      </c>
      <c r="E337" s="2">
        <f t="shared" si="29"/>
        <v>0</v>
      </c>
      <c r="F337" s="2">
        <f t="shared" si="32"/>
        <v>0</v>
      </c>
      <c r="G337" s="2">
        <f t="shared" si="33"/>
        <v>0</v>
      </c>
      <c r="H337" s="2">
        <f t="shared" si="30"/>
        <v>328.75570895055637</v>
      </c>
      <c r="I337" s="2">
        <f t="shared" si="31"/>
        <v>0</v>
      </c>
      <c r="J337" s="2">
        <f t="shared" si="34"/>
        <v>0</v>
      </c>
      <c r="K337" s="2">
        <f t="shared" si="35"/>
        <v>0</v>
      </c>
      <c r="L337" s="6">
        <f>IF(B337&lt;$C$2,0,L336+(MAX(C337:D337)*1000000))</f>
        <v>8919778544.7527828</v>
      </c>
      <c r="M337" t="str">
        <f>IF(AND($L337&gt;C$25,$L336&lt;C$25),$B337,"")</f>
        <v/>
      </c>
      <c r="N337" t="str">
        <f>IF(AND($L337&gt;D$25,$L336&lt;D$25),$B337,"")</f>
        <v/>
      </c>
      <c r="O337" t="str">
        <f>IF(AND($L337&gt;E$25,$L336&lt;E$25),$B337,"")</f>
        <v/>
      </c>
      <c r="P337" t="str">
        <f>IF(AND($L337&gt;F$25,$L336&lt;F$25),$B337,"")</f>
        <v/>
      </c>
      <c r="Q337" t="str">
        <f>IF(AND($L337&gt;G$25,$L336&lt;G$25),$B337,"")</f>
        <v/>
      </c>
    </row>
    <row r="338" spans="1:17">
      <c r="A338" t="str">
        <f t="shared" si="37"/>
        <v>CB6</v>
      </c>
      <c r="B338">
        <f t="shared" si="38"/>
        <v>2033</v>
      </c>
      <c r="D338" s="12">
        <f t="shared" si="36"/>
        <v>277.12901581431521</v>
      </c>
      <c r="E338" s="2">
        <f t="shared" si="29"/>
        <v>0</v>
      </c>
      <c r="F338" s="2">
        <f t="shared" si="32"/>
        <v>0</v>
      </c>
      <c r="G338" s="2">
        <f t="shared" si="33"/>
        <v>0</v>
      </c>
      <c r="H338" s="2">
        <f t="shared" si="30"/>
        <v>277.12901581431521</v>
      </c>
      <c r="I338" s="2">
        <f t="shared" si="31"/>
        <v>0</v>
      </c>
      <c r="J338" s="2">
        <f t="shared" si="34"/>
        <v>0</v>
      </c>
      <c r="K338" s="2">
        <f t="shared" si="35"/>
        <v>0</v>
      </c>
      <c r="L338" s="6">
        <f>IF(B338&lt;$C$2,0,L337+(MAX(C338:D338)*1000000))</f>
        <v>9196907560.5670986</v>
      </c>
      <c r="M338" t="str">
        <f>IF(AND($L338&gt;C$25,$L337&lt;C$25),$B338,"")</f>
        <v/>
      </c>
      <c r="N338" t="str">
        <f>IF(AND($L338&gt;D$25,$L337&lt;D$25),$B338,"")</f>
        <v/>
      </c>
      <c r="O338" t="str">
        <f>IF(AND($L338&gt;E$25,$L337&lt;E$25),$B338,"")</f>
        <v/>
      </c>
      <c r="P338" t="str">
        <f>IF(AND($L338&gt;F$25,$L337&lt;F$25),$B338,"")</f>
        <v/>
      </c>
      <c r="Q338" t="str">
        <f>IF(AND($L338&gt;G$25,$L337&lt;G$25),$B338,"")</f>
        <v/>
      </c>
    </row>
    <row r="339" spans="1:17">
      <c r="A339" t="str">
        <f t="shared" si="37"/>
        <v>CB6</v>
      </c>
      <c r="B339">
        <f t="shared" si="38"/>
        <v>2034</v>
      </c>
      <c r="D339" s="12">
        <f t="shared" si="36"/>
        <v>277.12901581431521</v>
      </c>
      <c r="E339" s="2">
        <f t="shared" si="29"/>
        <v>0</v>
      </c>
      <c r="F339" s="2">
        <f t="shared" si="32"/>
        <v>0</v>
      </c>
      <c r="G339" s="2">
        <f t="shared" si="33"/>
        <v>0</v>
      </c>
      <c r="H339" s="2">
        <f t="shared" si="30"/>
        <v>277.12901581431521</v>
      </c>
      <c r="I339" s="2">
        <f t="shared" si="31"/>
        <v>0</v>
      </c>
      <c r="J339" s="2">
        <f t="shared" si="34"/>
        <v>0</v>
      </c>
      <c r="K339" s="2">
        <f t="shared" si="35"/>
        <v>0</v>
      </c>
      <c r="L339" s="6">
        <f>IF(B339&lt;$C$2,0,L338+(MAX(C339:D339)*1000000))</f>
        <v>9474036576.3814144</v>
      </c>
      <c r="M339" t="str">
        <f>IF(AND($L339&gt;C$25,$L338&lt;C$25),$B339,"")</f>
        <v/>
      </c>
      <c r="N339" t="str">
        <f>IF(AND($L339&gt;D$25,$L338&lt;D$25),$B339,"")</f>
        <v/>
      </c>
      <c r="O339" t="str">
        <f>IF(AND($L339&gt;E$25,$L338&lt;E$25),$B339,"")</f>
        <v/>
      </c>
      <c r="P339" t="str">
        <f>IF(AND($L339&gt;F$25,$L338&lt;F$25),$B339,"")</f>
        <v/>
      </c>
      <c r="Q339" t="str">
        <f>IF(AND($L339&gt;G$25,$L338&lt;G$25),$B339,"")</f>
        <v/>
      </c>
    </row>
    <row r="340" spans="1:17">
      <c r="A340" t="str">
        <f t="shared" si="37"/>
        <v>CB6</v>
      </c>
      <c r="B340">
        <f t="shared" si="38"/>
        <v>2035</v>
      </c>
      <c r="D340" s="12">
        <f t="shared" si="36"/>
        <v>277.12901581431521</v>
      </c>
      <c r="E340" s="2">
        <f t="shared" si="29"/>
        <v>0</v>
      </c>
      <c r="F340" s="2">
        <f t="shared" si="32"/>
        <v>0</v>
      </c>
      <c r="G340" s="2">
        <f t="shared" si="33"/>
        <v>0</v>
      </c>
      <c r="H340" s="2">
        <f t="shared" si="30"/>
        <v>277.12901581431521</v>
      </c>
      <c r="I340" s="2">
        <f t="shared" si="31"/>
        <v>0</v>
      </c>
      <c r="J340" s="2">
        <f t="shared" si="34"/>
        <v>0</v>
      </c>
      <c r="K340" s="2">
        <f t="shared" si="35"/>
        <v>0</v>
      </c>
      <c r="L340" s="6">
        <f>IF(B340&lt;$C$2,0,L339+(MAX(C340:D340)*1000000))</f>
        <v>9751165592.1957302</v>
      </c>
      <c r="M340" t="str">
        <f>IF(AND($L340&gt;C$25,$L339&lt;C$25),$B340,"")</f>
        <v/>
      </c>
      <c r="N340" t="str">
        <f>IF(AND($L340&gt;D$25,$L339&lt;D$25),$B340,"")</f>
        <v/>
      </c>
      <c r="O340" t="str">
        <f>IF(AND($L340&gt;E$25,$L339&lt;E$25),$B340,"")</f>
        <v/>
      </c>
      <c r="P340" t="str">
        <f>IF(AND($L340&gt;F$25,$L339&lt;F$25),$B340,"")</f>
        <v/>
      </c>
      <c r="Q340" t="str">
        <f>IF(AND($L340&gt;G$25,$L339&lt;G$25),$B340,"")</f>
        <v/>
      </c>
    </row>
    <row r="341" spans="1:17">
      <c r="A341" t="str">
        <f t="shared" si="37"/>
        <v>CB6</v>
      </c>
      <c r="B341">
        <f t="shared" si="38"/>
        <v>2036</v>
      </c>
      <c r="D341" s="12">
        <f t="shared" si="36"/>
        <v>277.12901581431521</v>
      </c>
      <c r="E341" s="2">
        <f t="shared" si="29"/>
        <v>0</v>
      </c>
      <c r="F341" s="2">
        <f t="shared" si="32"/>
        <v>0</v>
      </c>
      <c r="G341" s="2">
        <f t="shared" si="33"/>
        <v>0</v>
      </c>
      <c r="H341" s="2">
        <f t="shared" si="30"/>
        <v>277.12901581431521</v>
      </c>
      <c r="I341" s="2">
        <f t="shared" si="31"/>
        <v>0</v>
      </c>
      <c r="J341" s="2">
        <f t="shared" si="34"/>
        <v>0</v>
      </c>
      <c r="K341" s="2">
        <f t="shared" si="35"/>
        <v>0</v>
      </c>
      <c r="L341" s="6">
        <f>IF(B341&lt;$C$2,0,L340+(MAX(C341:D341)*1000000))</f>
        <v>10028294608.010046</v>
      </c>
      <c r="M341" t="str">
        <f>IF(AND($L341&gt;C$25,$L340&lt;C$25),$B341,"")</f>
        <v/>
      </c>
      <c r="N341" t="str">
        <f>IF(AND($L341&gt;D$25,$L340&lt;D$25),$B341,"")</f>
        <v/>
      </c>
      <c r="O341" t="str">
        <f>IF(AND($L341&gt;E$25,$L340&lt;E$25),$B341,"")</f>
        <v/>
      </c>
      <c r="P341" t="str">
        <f>IF(AND($L341&gt;F$25,$L340&lt;F$25),$B341,"")</f>
        <v/>
      </c>
      <c r="Q341" t="str">
        <f>IF(AND($L341&gt;G$25,$L340&lt;G$25),$B341,"")</f>
        <v/>
      </c>
    </row>
    <row r="342" spans="1:17">
      <c r="A342" t="str">
        <f t="shared" si="37"/>
        <v>CB7</v>
      </c>
      <c r="B342">
        <f t="shared" si="38"/>
        <v>2037</v>
      </c>
      <c r="D342" s="12">
        <f t="shared" si="36"/>
        <v>277.12901581431521</v>
      </c>
      <c r="E342" s="2">
        <f t="shared" si="29"/>
        <v>0</v>
      </c>
      <c r="F342" s="2">
        <f t="shared" si="32"/>
        <v>0</v>
      </c>
      <c r="G342" s="2">
        <f t="shared" si="33"/>
        <v>0</v>
      </c>
      <c r="H342" s="2">
        <f t="shared" si="30"/>
        <v>277.12901581431521</v>
      </c>
      <c r="I342" s="2">
        <f t="shared" si="31"/>
        <v>0</v>
      </c>
      <c r="J342" s="2">
        <f t="shared" si="34"/>
        <v>0</v>
      </c>
      <c r="K342" s="2">
        <f t="shared" si="35"/>
        <v>0</v>
      </c>
      <c r="L342" s="6">
        <f>IF(B342&lt;$C$2,0,L341+(MAX(C342:D342)*1000000))</f>
        <v>10305423623.824362</v>
      </c>
      <c r="M342" t="str">
        <f>IF(AND($L342&gt;C$25,$L341&lt;C$25),$B342,"")</f>
        <v/>
      </c>
      <c r="N342" t="str">
        <f>IF(AND($L342&gt;D$25,$L341&lt;D$25),$B342,"")</f>
        <v/>
      </c>
      <c r="O342" t="str">
        <f>IF(AND($L342&gt;E$25,$L341&lt;E$25),$B342,"")</f>
        <v/>
      </c>
      <c r="P342" t="str">
        <f>IF(AND($L342&gt;F$25,$L341&lt;F$25),$B342,"")</f>
        <v/>
      </c>
      <c r="Q342" t="str">
        <f>IF(AND($L342&gt;G$25,$L341&lt;G$25),$B342,"")</f>
        <v/>
      </c>
    </row>
    <row r="343" spans="1:17">
      <c r="A343" t="str">
        <f t="shared" si="37"/>
        <v>CB7</v>
      </c>
      <c r="B343">
        <f t="shared" si="38"/>
        <v>2038</v>
      </c>
      <c r="D343" s="12">
        <f t="shared" si="36"/>
        <v>233.60960529437216</v>
      </c>
      <c r="E343" s="2">
        <f t="shared" si="29"/>
        <v>0</v>
      </c>
      <c r="F343" s="2">
        <f t="shared" si="32"/>
        <v>0</v>
      </c>
      <c r="G343" s="2">
        <f t="shared" si="33"/>
        <v>0</v>
      </c>
      <c r="H343" s="2">
        <f t="shared" si="30"/>
        <v>233.60960529437216</v>
      </c>
      <c r="I343" s="2">
        <f t="shared" si="31"/>
        <v>0</v>
      </c>
      <c r="J343" s="2">
        <f t="shared" si="34"/>
        <v>0</v>
      </c>
      <c r="K343" s="2">
        <f t="shared" si="35"/>
        <v>0</v>
      </c>
      <c r="L343" s="6">
        <f>IF(B343&lt;$C$2,0,L342+(MAX(C343:D343)*1000000))</f>
        <v>10539033229.118734</v>
      </c>
      <c r="M343" t="str">
        <f>IF(AND($L343&gt;C$25,$L342&lt;C$25),$B343,"")</f>
        <v/>
      </c>
      <c r="N343" t="str">
        <f>IF(AND($L343&gt;D$25,$L342&lt;D$25),$B343,"")</f>
        <v/>
      </c>
      <c r="O343" t="str">
        <f>IF(AND($L343&gt;E$25,$L342&lt;E$25),$B343,"")</f>
        <v/>
      </c>
      <c r="P343" t="str">
        <f>IF(AND($L343&gt;F$25,$L342&lt;F$25),$B343,"")</f>
        <v/>
      </c>
      <c r="Q343" t="str">
        <f>IF(AND($L343&gt;G$25,$L342&lt;G$25),$B343,"")</f>
        <v/>
      </c>
    </row>
    <row r="344" spans="1:17">
      <c r="A344" t="str">
        <f t="shared" si="37"/>
        <v>CB7</v>
      </c>
      <c r="B344">
        <f t="shared" si="38"/>
        <v>2039</v>
      </c>
      <c r="D344" s="12">
        <f t="shared" si="36"/>
        <v>233.60960529437216</v>
      </c>
      <c r="E344" s="2">
        <f t="shared" si="29"/>
        <v>0</v>
      </c>
      <c r="F344" s="2">
        <f t="shared" si="32"/>
        <v>0</v>
      </c>
      <c r="G344" s="2">
        <f t="shared" si="33"/>
        <v>0</v>
      </c>
      <c r="H344" s="2">
        <f t="shared" si="30"/>
        <v>233.60960529437216</v>
      </c>
      <c r="I344" s="2">
        <f t="shared" si="31"/>
        <v>0</v>
      </c>
      <c r="J344" s="2">
        <f t="shared" si="34"/>
        <v>0</v>
      </c>
      <c r="K344" s="2">
        <f t="shared" si="35"/>
        <v>0</v>
      </c>
      <c r="L344" s="6">
        <f>IF(B344&lt;$C$2,0,L343+(MAX(C344:D344)*1000000))</f>
        <v>10772642834.413107</v>
      </c>
      <c r="M344" t="str">
        <f>IF(AND($L344&gt;C$25,$L343&lt;C$25),$B344,"")</f>
        <v/>
      </c>
      <c r="N344" t="str">
        <f>IF(AND($L344&gt;D$25,$L343&lt;D$25),$B344,"")</f>
        <v/>
      </c>
      <c r="O344" t="str">
        <f>IF(AND($L344&gt;E$25,$L343&lt;E$25),$B344,"")</f>
        <v/>
      </c>
      <c r="P344" t="str">
        <f>IF(AND($L344&gt;F$25,$L343&lt;F$25),$B344,"")</f>
        <v/>
      </c>
      <c r="Q344" t="str">
        <f>IF(AND($L344&gt;G$25,$L343&lt;G$25),$B344,"")</f>
        <v/>
      </c>
    </row>
    <row r="345" spans="1:17">
      <c r="A345" t="str">
        <f t="shared" si="37"/>
        <v>CB7</v>
      </c>
      <c r="B345">
        <f t="shared" si="38"/>
        <v>2040</v>
      </c>
      <c r="D345" s="12">
        <f t="shared" ref="D345:D376" si="39">VLOOKUP(A344,$B$32:$C$50,2,FALSE)/5</f>
        <v>233.60960529437216</v>
      </c>
      <c r="E345" s="2">
        <f t="shared" si="29"/>
        <v>0</v>
      </c>
      <c r="F345" s="2">
        <f t="shared" si="32"/>
        <v>0</v>
      </c>
      <c r="G345" s="2">
        <f t="shared" si="33"/>
        <v>0</v>
      </c>
      <c r="H345" s="2">
        <f t="shared" si="30"/>
        <v>233.60960529437216</v>
      </c>
      <c r="I345" s="2">
        <f t="shared" si="31"/>
        <v>0</v>
      </c>
      <c r="J345" s="2">
        <f t="shared" si="34"/>
        <v>0</v>
      </c>
      <c r="K345" s="2">
        <f t="shared" si="35"/>
        <v>0</v>
      </c>
      <c r="L345" s="6">
        <f>IF(B345&lt;$C$2,0,L344+(MAX(C345:D345)*1000000))</f>
        <v>11006252439.707479</v>
      </c>
      <c r="M345" t="str">
        <f>IF(AND($L345&gt;C$25,$L344&lt;C$25),$B345,"")</f>
        <v/>
      </c>
      <c r="N345" t="str">
        <f>IF(AND($L345&gt;D$25,$L344&lt;D$25),$B345,"")</f>
        <v/>
      </c>
      <c r="O345" t="str">
        <f>IF(AND($L345&gt;E$25,$L344&lt;E$25),$B345,"")</f>
        <v/>
      </c>
      <c r="P345" t="str">
        <f>IF(AND($L345&gt;F$25,$L344&lt;F$25),$B345,"")</f>
        <v/>
      </c>
      <c r="Q345" t="str">
        <f>IF(AND($L345&gt;G$25,$L344&lt;G$25),$B345,"")</f>
        <v/>
      </c>
    </row>
    <row r="346" spans="1:17">
      <c r="A346" t="str">
        <f t="shared" si="37"/>
        <v>CB7</v>
      </c>
      <c r="B346">
        <f t="shared" si="38"/>
        <v>2041</v>
      </c>
      <c r="D346" s="12">
        <f t="shared" si="39"/>
        <v>233.60960529437216</v>
      </c>
      <c r="E346" s="2">
        <f t="shared" si="29"/>
        <v>0</v>
      </c>
      <c r="F346" s="2">
        <f t="shared" si="32"/>
        <v>0</v>
      </c>
      <c r="G346" s="2">
        <f t="shared" si="33"/>
        <v>0</v>
      </c>
      <c r="H346" s="2">
        <f t="shared" si="30"/>
        <v>233.60960529437216</v>
      </c>
      <c r="I346" s="2">
        <f t="shared" si="31"/>
        <v>0</v>
      </c>
      <c r="J346" s="2">
        <f t="shared" si="34"/>
        <v>0</v>
      </c>
      <c r="K346" s="2">
        <f t="shared" si="35"/>
        <v>0</v>
      </c>
      <c r="L346" s="6">
        <f>IF(B346&lt;$C$2,0,L345+(MAX(C346:D346)*1000000))</f>
        <v>11239862045.001852</v>
      </c>
      <c r="M346" t="str">
        <f>IF(AND($L346&gt;C$25,$L345&lt;C$25),$B346,"")</f>
        <v/>
      </c>
      <c r="N346" t="str">
        <f>IF(AND($L346&gt;D$25,$L345&lt;D$25),$B346,"")</f>
        <v/>
      </c>
      <c r="O346" t="str">
        <f>IF(AND($L346&gt;E$25,$L345&lt;E$25),$B346,"")</f>
        <v/>
      </c>
      <c r="P346" t="str">
        <f>IF(AND($L346&gt;F$25,$L345&lt;F$25),$B346,"")</f>
        <v/>
      </c>
      <c r="Q346" t="str">
        <f>IF(AND($L346&gt;G$25,$L345&lt;G$25),$B346,"")</f>
        <v/>
      </c>
    </row>
    <row r="347" spans="1:17">
      <c r="A347" t="str">
        <f t="shared" si="37"/>
        <v>CB8</v>
      </c>
      <c r="B347">
        <f t="shared" si="38"/>
        <v>2042</v>
      </c>
      <c r="D347" s="12">
        <f t="shared" si="39"/>
        <v>233.60960529437216</v>
      </c>
      <c r="E347" s="2">
        <f t="shared" si="29"/>
        <v>0</v>
      </c>
      <c r="F347" s="2">
        <f t="shared" si="32"/>
        <v>0</v>
      </c>
      <c r="G347" s="2">
        <f t="shared" si="33"/>
        <v>0</v>
      </c>
      <c r="H347" s="2">
        <f t="shared" si="30"/>
        <v>233.60960529437216</v>
      </c>
      <c r="I347" s="2">
        <f t="shared" si="31"/>
        <v>0</v>
      </c>
      <c r="J347" s="2">
        <f t="shared" si="34"/>
        <v>0</v>
      </c>
      <c r="K347" s="2">
        <f t="shared" si="35"/>
        <v>0</v>
      </c>
      <c r="L347" s="6">
        <f>IF(B347&lt;$C$2,0,L346+(MAX(C347:D347)*1000000))</f>
        <v>11473471650.296225</v>
      </c>
      <c r="M347" t="str">
        <f>IF(AND($L347&gt;C$25,$L346&lt;C$25),$B347,"")</f>
        <v/>
      </c>
      <c r="N347" t="str">
        <f>IF(AND($L347&gt;D$25,$L346&lt;D$25),$B347,"")</f>
        <v/>
      </c>
      <c r="O347" t="str">
        <f>IF(AND($L347&gt;E$25,$L346&lt;E$25),$B347,"")</f>
        <v/>
      </c>
      <c r="P347" t="str">
        <f>IF(AND($L347&gt;F$25,$L346&lt;F$25),$B347,"")</f>
        <v/>
      </c>
      <c r="Q347" t="str">
        <f>IF(AND($L347&gt;G$25,$L346&lt;G$25),$B347,"")</f>
        <v/>
      </c>
    </row>
    <row r="348" spans="1:17">
      <c r="A348" t="str">
        <f t="shared" si="37"/>
        <v>CB8</v>
      </c>
      <c r="B348">
        <f t="shared" si="38"/>
        <v>2043</v>
      </c>
      <c r="D348" s="12">
        <f t="shared" si="39"/>
        <v>196.92433693900247</v>
      </c>
      <c r="E348" s="2">
        <f t="shared" si="29"/>
        <v>0</v>
      </c>
      <c r="F348" s="2">
        <f t="shared" si="32"/>
        <v>0</v>
      </c>
      <c r="G348" s="2">
        <f t="shared" si="33"/>
        <v>0</v>
      </c>
      <c r="H348" s="2">
        <f t="shared" si="30"/>
        <v>196.92433693900247</v>
      </c>
      <c r="I348" s="2">
        <f t="shared" si="31"/>
        <v>0</v>
      </c>
      <c r="J348" s="2">
        <f t="shared" si="34"/>
        <v>0</v>
      </c>
      <c r="K348" s="2">
        <f t="shared" si="35"/>
        <v>0</v>
      </c>
      <c r="L348" s="6">
        <f>IF(B348&lt;$C$2,0,L347+(MAX(C348:D348)*1000000))</f>
        <v>11670395987.235228</v>
      </c>
      <c r="M348" t="str">
        <f>IF(AND($L348&gt;C$25,$L347&lt;C$25),$B348,"")</f>
        <v/>
      </c>
      <c r="N348" t="str">
        <f>IF(AND($L348&gt;D$25,$L347&lt;D$25),$B348,"")</f>
        <v/>
      </c>
      <c r="O348" t="str">
        <f>IF(AND($L348&gt;E$25,$L347&lt;E$25),$B348,"")</f>
        <v/>
      </c>
      <c r="P348" t="str">
        <f>IF(AND($L348&gt;F$25,$L347&lt;F$25),$B348,"")</f>
        <v/>
      </c>
      <c r="Q348" t="str">
        <f>IF(AND($L348&gt;G$25,$L347&lt;G$25),$B348,"")</f>
        <v/>
      </c>
    </row>
    <row r="349" spans="1:17">
      <c r="A349" t="str">
        <f t="shared" ref="A349:A380" si="40">"CB"&amp;INT((B350-2003)/5)</f>
        <v>CB8</v>
      </c>
      <c r="B349">
        <f t="shared" si="38"/>
        <v>2044</v>
      </c>
      <c r="D349" s="12">
        <f t="shared" si="39"/>
        <v>196.92433693900247</v>
      </c>
      <c r="E349" s="2">
        <f t="shared" si="29"/>
        <v>0</v>
      </c>
      <c r="F349" s="2">
        <f t="shared" si="32"/>
        <v>0</v>
      </c>
      <c r="G349" s="2">
        <f t="shared" si="33"/>
        <v>0</v>
      </c>
      <c r="H349" s="2">
        <f t="shared" si="30"/>
        <v>196.92433693900247</v>
      </c>
      <c r="I349" s="2">
        <f t="shared" si="31"/>
        <v>0</v>
      </c>
      <c r="J349" s="2">
        <f t="shared" si="34"/>
        <v>0</v>
      </c>
      <c r="K349" s="2">
        <f t="shared" si="35"/>
        <v>0</v>
      </c>
      <c r="L349" s="6">
        <f>IF(B349&lt;$C$2,0,L348+(MAX(C349:D349)*1000000))</f>
        <v>11867320324.174231</v>
      </c>
      <c r="M349" t="str">
        <f>IF(AND($L349&gt;C$25,$L348&lt;C$25),$B349,"")</f>
        <v/>
      </c>
      <c r="N349" t="str">
        <f>IF(AND($L349&gt;D$25,$L348&lt;D$25),$B349,"")</f>
        <v/>
      </c>
      <c r="O349" t="str">
        <f>IF(AND($L349&gt;E$25,$L348&lt;E$25),$B349,"")</f>
        <v/>
      </c>
      <c r="P349" t="str">
        <f>IF(AND($L349&gt;F$25,$L348&lt;F$25),$B349,"")</f>
        <v/>
      </c>
      <c r="Q349" t="str">
        <f>IF(AND($L349&gt;G$25,$L348&lt;G$25),$B349,"")</f>
        <v/>
      </c>
    </row>
    <row r="350" spans="1:17">
      <c r="A350" t="str">
        <f t="shared" si="40"/>
        <v>CB8</v>
      </c>
      <c r="B350">
        <f t="shared" si="38"/>
        <v>2045</v>
      </c>
      <c r="D350" s="12">
        <f t="shared" si="39"/>
        <v>196.92433693900247</v>
      </c>
      <c r="E350" s="2">
        <f t="shared" si="29"/>
        <v>0</v>
      </c>
      <c r="F350" s="2">
        <f t="shared" si="32"/>
        <v>0</v>
      </c>
      <c r="G350" s="2">
        <f t="shared" si="33"/>
        <v>0</v>
      </c>
      <c r="H350" s="2">
        <f t="shared" si="30"/>
        <v>196.92433693900247</v>
      </c>
      <c r="I350" s="2">
        <f t="shared" si="31"/>
        <v>0</v>
      </c>
      <c r="J350" s="2">
        <f t="shared" si="34"/>
        <v>0</v>
      </c>
      <c r="K350" s="2">
        <f t="shared" si="35"/>
        <v>0</v>
      </c>
      <c r="L350" s="6">
        <f>IF(B350&lt;$C$2,0,L349+(MAX(C350:D350)*1000000))</f>
        <v>12064244661.113234</v>
      </c>
      <c r="M350" t="str">
        <f>IF(AND($L350&gt;C$25,$L349&lt;C$25),$B350,"")</f>
        <v/>
      </c>
      <c r="N350" t="str">
        <f>IF(AND($L350&gt;D$25,$L349&lt;D$25),$B350,"")</f>
        <v/>
      </c>
      <c r="O350" t="str">
        <f>IF(AND($L350&gt;E$25,$L349&lt;E$25),$B350,"")</f>
        <v/>
      </c>
      <c r="P350" t="str">
        <f>IF(AND($L350&gt;F$25,$L349&lt;F$25),$B350,"")</f>
        <v/>
      </c>
      <c r="Q350" t="str">
        <f>IF(AND($L350&gt;G$25,$L349&lt;G$25),$B350,"")</f>
        <v/>
      </c>
    </row>
    <row r="351" spans="1:17">
      <c r="A351" t="str">
        <f t="shared" si="40"/>
        <v>CB8</v>
      </c>
      <c r="B351">
        <f t="shared" si="38"/>
        <v>2046</v>
      </c>
      <c r="D351" s="12">
        <f t="shared" si="39"/>
        <v>196.92433693900247</v>
      </c>
      <c r="E351" s="2">
        <f t="shared" si="29"/>
        <v>0</v>
      </c>
      <c r="F351" s="2">
        <f t="shared" si="32"/>
        <v>0</v>
      </c>
      <c r="G351" s="2">
        <f t="shared" si="33"/>
        <v>0</v>
      </c>
      <c r="H351" s="2">
        <f t="shared" si="30"/>
        <v>196.92433693900247</v>
      </c>
      <c r="I351" s="2">
        <f t="shared" si="31"/>
        <v>0</v>
      </c>
      <c r="J351" s="2">
        <f t="shared" si="34"/>
        <v>0</v>
      </c>
      <c r="K351" s="2">
        <f t="shared" si="35"/>
        <v>0</v>
      </c>
      <c r="L351" s="6">
        <f>IF(B351&lt;$C$2,0,L350+(MAX(C351:D351)*1000000))</f>
        <v>12261168998.052237</v>
      </c>
      <c r="M351" t="str">
        <f>IF(AND($L351&gt;C$25,$L350&lt;C$25),$B351,"")</f>
        <v/>
      </c>
      <c r="N351" t="str">
        <f>IF(AND($L351&gt;D$25,$L350&lt;D$25),$B351,"")</f>
        <v/>
      </c>
      <c r="O351" t="str">
        <f>IF(AND($L351&gt;E$25,$L350&lt;E$25),$B351,"")</f>
        <v/>
      </c>
      <c r="P351" t="str">
        <f>IF(AND($L351&gt;F$25,$L350&lt;F$25),$B351,"")</f>
        <v/>
      </c>
      <c r="Q351" t="str">
        <f>IF(AND($L351&gt;G$25,$L350&lt;G$25),$B351,"")</f>
        <v/>
      </c>
    </row>
    <row r="352" spans="1:17">
      <c r="A352" t="str">
        <f t="shared" si="40"/>
        <v>CB9</v>
      </c>
      <c r="B352">
        <f t="shared" si="38"/>
        <v>2047</v>
      </c>
      <c r="D352" s="12">
        <f t="shared" si="39"/>
        <v>196.92433693900247</v>
      </c>
      <c r="E352" s="2">
        <f t="shared" si="29"/>
        <v>0</v>
      </c>
      <c r="F352" s="2">
        <f t="shared" si="32"/>
        <v>0</v>
      </c>
      <c r="G352" s="2">
        <f t="shared" si="33"/>
        <v>0</v>
      </c>
      <c r="H352" s="2">
        <f t="shared" si="30"/>
        <v>196.92433693900247</v>
      </c>
      <c r="I352" s="2">
        <f t="shared" si="31"/>
        <v>0</v>
      </c>
      <c r="J352" s="2">
        <f t="shared" si="34"/>
        <v>0</v>
      </c>
      <c r="K352" s="2">
        <f t="shared" si="35"/>
        <v>0</v>
      </c>
      <c r="L352" s="6">
        <f>IF(B352&lt;$C$2,0,L351+(MAX(C352:D352)*1000000))</f>
        <v>12458093334.99124</v>
      </c>
      <c r="M352" t="str">
        <f>IF(AND($L352&gt;C$25,$L351&lt;C$25),$B352,"")</f>
        <v/>
      </c>
      <c r="N352" t="str">
        <f>IF(AND($L352&gt;D$25,$L351&lt;D$25),$B352,"")</f>
        <v/>
      </c>
      <c r="O352" t="str">
        <f>IF(AND($L352&gt;E$25,$L351&lt;E$25),$B352,"")</f>
        <v/>
      </c>
      <c r="P352" t="str">
        <f>IF(AND($L352&gt;F$25,$L351&lt;F$25),$B352,"")</f>
        <v/>
      </c>
      <c r="Q352" t="str">
        <f>IF(AND($L352&gt;G$25,$L351&lt;G$25),$B352,"")</f>
        <v/>
      </c>
    </row>
    <row r="353" spans="1:17">
      <c r="A353" t="str">
        <f t="shared" si="40"/>
        <v>CB9</v>
      </c>
      <c r="B353">
        <f t="shared" si="38"/>
        <v>2048</v>
      </c>
      <c r="D353" s="12">
        <f t="shared" si="39"/>
        <v>166</v>
      </c>
      <c r="E353" s="2">
        <f t="shared" si="29"/>
        <v>0</v>
      </c>
      <c r="F353" s="2">
        <f t="shared" si="32"/>
        <v>0</v>
      </c>
      <c r="G353" s="2">
        <f t="shared" si="33"/>
        <v>0</v>
      </c>
      <c r="H353" s="2">
        <f t="shared" si="30"/>
        <v>0</v>
      </c>
      <c r="I353" s="2">
        <f t="shared" si="31"/>
        <v>166</v>
      </c>
      <c r="J353" s="2">
        <f t="shared" si="34"/>
        <v>0</v>
      </c>
      <c r="K353" s="2">
        <f t="shared" si="35"/>
        <v>0</v>
      </c>
      <c r="L353" s="6">
        <f>IF(B353&lt;$C$2,0,L352+(MAX(C353:D353)*1000000))</f>
        <v>12624093334.99124</v>
      </c>
      <c r="M353" t="str">
        <f>IF(AND($L353&gt;C$25,$L352&lt;C$25),$B353,"")</f>
        <v/>
      </c>
      <c r="N353" t="str">
        <f>IF(AND($L353&gt;D$25,$L352&lt;D$25),$B353,"")</f>
        <v/>
      </c>
      <c r="O353">
        <f>IF(AND($L353&gt;E$25,$L352&lt;E$25),$B353,"")</f>
        <v>2048</v>
      </c>
      <c r="P353" t="str">
        <f>IF(AND($L353&gt;F$25,$L352&lt;F$25),$B353,"")</f>
        <v/>
      </c>
      <c r="Q353" t="str">
        <f>IF(AND($L353&gt;G$25,$L352&lt;G$25),$B353,"")</f>
        <v/>
      </c>
    </row>
    <row r="354" spans="1:17">
      <c r="A354" t="str">
        <f t="shared" si="40"/>
        <v>CB9</v>
      </c>
      <c r="B354">
        <f t="shared" si="38"/>
        <v>2049</v>
      </c>
      <c r="D354" s="12">
        <f t="shared" si="39"/>
        <v>166</v>
      </c>
      <c r="E354" s="2">
        <f t="shared" si="29"/>
        <v>0</v>
      </c>
      <c r="F354" s="2">
        <f t="shared" si="32"/>
        <v>0</v>
      </c>
      <c r="G354" s="2">
        <f t="shared" si="33"/>
        <v>0</v>
      </c>
      <c r="H354" s="2">
        <f t="shared" si="30"/>
        <v>0</v>
      </c>
      <c r="I354" s="2">
        <f t="shared" si="31"/>
        <v>166</v>
      </c>
      <c r="J354" s="2">
        <f t="shared" si="34"/>
        <v>0</v>
      </c>
      <c r="K354" s="2">
        <f t="shared" si="35"/>
        <v>0</v>
      </c>
      <c r="L354" s="6">
        <f>IF(B354&lt;$C$2,0,L353+(MAX(C354:D354)*1000000))</f>
        <v>12790093334.99124</v>
      </c>
      <c r="M354" t="str">
        <f>IF(AND($L354&gt;C$25,$L353&lt;C$25),$B354,"")</f>
        <v/>
      </c>
      <c r="N354" t="str">
        <f>IF(AND($L354&gt;D$25,$L353&lt;D$25),$B354,"")</f>
        <v/>
      </c>
      <c r="O354" t="str">
        <f>IF(AND($L354&gt;E$25,$L353&lt;E$25),$B354,"")</f>
        <v/>
      </c>
      <c r="P354" t="str">
        <f>IF(AND($L354&gt;F$25,$L353&lt;F$25),$B354,"")</f>
        <v/>
      </c>
      <c r="Q354" t="str">
        <f>IF(AND($L354&gt;G$25,$L353&lt;G$25),$B354,"")</f>
        <v/>
      </c>
    </row>
    <row r="355" spans="1:17">
      <c r="A355" t="str">
        <f t="shared" si="40"/>
        <v>CB9</v>
      </c>
      <c r="B355">
        <f t="shared" si="38"/>
        <v>2050</v>
      </c>
      <c r="D355" s="12">
        <f t="shared" si="39"/>
        <v>166</v>
      </c>
      <c r="E355" s="2">
        <f t="shared" si="29"/>
        <v>0</v>
      </c>
      <c r="F355" s="2">
        <f t="shared" si="32"/>
        <v>0</v>
      </c>
      <c r="G355" s="2">
        <f t="shared" si="33"/>
        <v>0</v>
      </c>
      <c r="H355" s="2">
        <f t="shared" si="30"/>
        <v>0</v>
      </c>
      <c r="I355" s="2">
        <f t="shared" si="31"/>
        <v>166</v>
      </c>
      <c r="J355" s="2">
        <f t="shared" si="34"/>
        <v>0</v>
      </c>
      <c r="K355" s="2">
        <f t="shared" si="35"/>
        <v>0</v>
      </c>
      <c r="L355" s="6">
        <f>IF(B355&lt;$C$2,0,L354+(MAX(C355:D355)*1000000))</f>
        <v>12956093334.99124</v>
      </c>
      <c r="M355" t="str">
        <f>IF(AND($L355&gt;C$25,$L354&lt;C$25),$B355,"")</f>
        <v/>
      </c>
      <c r="N355" t="str">
        <f>IF(AND($L355&gt;D$25,$L354&lt;D$25),$B355,"")</f>
        <v/>
      </c>
      <c r="O355" t="str">
        <f>IF(AND($L355&gt;E$25,$L354&lt;E$25),$B355,"")</f>
        <v/>
      </c>
      <c r="P355" t="str">
        <f>IF(AND($L355&gt;F$25,$L354&lt;F$25),$B355,"")</f>
        <v/>
      </c>
      <c r="Q355" t="str">
        <f>IF(AND($L355&gt;G$25,$L354&lt;G$25),$B355,"")</f>
        <v/>
      </c>
    </row>
    <row r="356" spans="1:17">
      <c r="A356" t="str">
        <f t="shared" si="40"/>
        <v>CB9</v>
      </c>
      <c r="B356">
        <f t="shared" si="38"/>
        <v>2051</v>
      </c>
      <c r="D356" s="12">
        <f t="shared" si="39"/>
        <v>166</v>
      </c>
      <c r="E356" s="2">
        <f t="shared" si="29"/>
        <v>0</v>
      </c>
      <c r="F356" s="2">
        <f t="shared" si="32"/>
        <v>0</v>
      </c>
      <c r="G356" s="2">
        <f t="shared" si="33"/>
        <v>0</v>
      </c>
      <c r="H356" s="2">
        <f t="shared" si="30"/>
        <v>0</v>
      </c>
      <c r="I356" s="2">
        <f t="shared" si="31"/>
        <v>166</v>
      </c>
      <c r="J356" s="2">
        <f t="shared" si="34"/>
        <v>0</v>
      </c>
      <c r="K356" s="2">
        <f t="shared" si="35"/>
        <v>0</v>
      </c>
      <c r="L356" s="6">
        <f>IF(B356&lt;$C$2,0,L355+(MAX(C356:D356)*1000000))</f>
        <v>13122093334.99124</v>
      </c>
      <c r="M356" t="str">
        <f>IF(AND($L356&gt;C$25,$L355&lt;C$25),$B356,"")</f>
        <v/>
      </c>
      <c r="N356" t="str">
        <f>IF(AND($L356&gt;D$25,$L355&lt;D$25),$B356,"")</f>
        <v/>
      </c>
      <c r="O356" t="str">
        <f>IF(AND($L356&gt;E$25,$L355&lt;E$25),$B356,"")</f>
        <v/>
      </c>
      <c r="P356" t="str">
        <f>IF(AND($L356&gt;F$25,$L355&lt;F$25),$B356,"")</f>
        <v/>
      </c>
      <c r="Q356" t="str">
        <f>IF(AND($L356&gt;G$25,$L355&lt;G$25),$B356,"")</f>
        <v/>
      </c>
    </row>
    <row r="357" spans="1:17">
      <c r="A357" t="str">
        <f t="shared" si="40"/>
        <v>CB10</v>
      </c>
      <c r="B357">
        <f t="shared" si="38"/>
        <v>2052</v>
      </c>
      <c r="D357" s="12">
        <f t="shared" si="39"/>
        <v>166</v>
      </c>
      <c r="E357" s="2">
        <f t="shared" si="29"/>
        <v>0</v>
      </c>
      <c r="F357" s="2">
        <f t="shared" si="32"/>
        <v>0</v>
      </c>
      <c r="G357" s="2">
        <f t="shared" si="33"/>
        <v>0</v>
      </c>
      <c r="H357" s="2">
        <f t="shared" si="30"/>
        <v>0</v>
      </c>
      <c r="I357" s="2">
        <f t="shared" si="31"/>
        <v>166</v>
      </c>
      <c r="J357" s="2">
        <f t="shared" si="34"/>
        <v>0</v>
      </c>
      <c r="K357" s="2">
        <f t="shared" si="35"/>
        <v>0</v>
      </c>
      <c r="L357" s="6">
        <f>IF(B357&lt;$C$2,0,L356+(MAX(C357:D357)*1000000))</f>
        <v>13288093334.99124</v>
      </c>
      <c r="M357" t="str">
        <f>IF(AND($L357&gt;C$25,$L356&lt;C$25),$B357,"")</f>
        <v/>
      </c>
      <c r="N357" t="str">
        <f>IF(AND($L357&gt;D$25,$L356&lt;D$25),$B357,"")</f>
        <v/>
      </c>
      <c r="O357" t="str">
        <f>IF(AND($L357&gt;E$25,$L356&lt;E$25),$B357,"")</f>
        <v/>
      </c>
      <c r="P357" t="str">
        <f>IF(AND($L357&gt;F$25,$L356&lt;F$25),$B357,"")</f>
        <v/>
      </c>
      <c r="Q357" t="str">
        <f>IF(AND($L357&gt;G$25,$L356&lt;G$25),$B357,"")</f>
        <v/>
      </c>
    </row>
    <row r="358" spans="1:17">
      <c r="A358" t="str">
        <f t="shared" si="40"/>
        <v>CB10</v>
      </c>
      <c r="B358">
        <f t="shared" si="38"/>
        <v>2053</v>
      </c>
      <c r="D358" s="12">
        <f t="shared" si="39"/>
        <v>166</v>
      </c>
      <c r="E358" s="2">
        <f t="shared" si="29"/>
        <v>0</v>
      </c>
      <c r="F358" s="2">
        <f t="shared" si="32"/>
        <v>0</v>
      </c>
      <c r="G358" s="2">
        <f t="shared" si="33"/>
        <v>0</v>
      </c>
      <c r="H358" s="2">
        <f t="shared" si="30"/>
        <v>0</v>
      </c>
      <c r="I358" s="2">
        <f t="shared" si="31"/>
        <v>166</v>
      </c>
      <c r="J358" s="2">
        <f t="shared" si="34"/>
        <v>0</v>
      </c>
      <c r="K358" s="2">
        <f t="shared" si="35"/>
        <v>0</v>
      </c>
      <c r="L358" s="6">
        <f>IF(B358&lt;$C$2,0,L357+(MAX(C358:D358)*1000000))</f>
        <v>13454093334.99124</v>
      </c>
      <c r="M358" t="str">
        <f>IF(AND($L358&gt;C$25,$L357&lt;C$25),$B358,"")</f>
        <v/>
      </c>
      <c r="N358" t="str">
        <f>IF(AND($L358&gt;D$25,$L357&lt;D$25),$B358,"")</f>
        <v/>
      </c>
      <c r="O358" t="str">
        <f>IF(AND($L358&gt;E$25,$L357&lt;E$25),$B358,"")</f>
        <v/>
      </c>
      <c r="P358" t="str">
        <f>IF(AND($L358&gt;F$25,$L357&lt;F$25),$B358,"")</f>
        <v/>
      </c>
      <c r="Q358" t="str">
        <f>IF(AND($L358&gt;G$25,$L357&lt;G$25),$B358,"")</f>
        <v/>
      </c>
    </row>
    <row r="359" spans="1:17">
      <c r="A359" t="str">
        <f t="shared" si="40"/>
        <v>CB10</v>
      </c>
      <c r="B359">
        <f t="shared" si="38"/>
        <v>2054</v>
      </c>
      <c r="D359" s="12">
        <f t="shared" si="39"/>
        <v>166</v>
      </c>
      <c r="E359" s="2">
        <f t="shared" si="29"/>
        <v>0</v>
      </c>
      <c r="F359" s="2">
        <f t="shared" si="32"/>
        <v>0</v>
      </c>
      <c r="G359" s="2">
        <f t="shared" si="33"/>
        <v>0</v>
      </c>
      <c r="H359" s="2">
        <f t="shared" si="30"/>
        <v>0</v>
      </c>
      <c r="I359" s="2">
        <f t="shared" si="31"/>
        <v>166</v>
      </c>
      <c r="J359" s="2">
        <f t="shared" si="34"/>
        <v>0</v>
      </c>
      <c r="K359" s="2">
        <f t="shared" si="35"/>
        <v>0</v>
      </c>
      <c r="L359" s="6">
        <f>IF(B359&lt;$C$2,0,L358+(MAX(C359:D359)*1000000))</f>
        <v>13620093334.99124</v>
      </c>
      <c r="M359" t="str">
        <f>IF(AND($L359&gt;C$25,$L358&lt;C$25),$B359,"")</f>
        <v/>
      </c>
      <c r="N359" t="str">
        <f>IF(AND($L359&gt;D$25,$L358&lt;D$25),$B359,"")</f>
        <v/>
      </c>
      <c r="O359" t="str">
        <f>IF(AND($L359&gt;E$25,$L358&lt;E$25),$B359,"")</f>
        <v/>
      </c>
      <c r="P359" t="str">
        <f>IF(AND($L359&gt;F$25,$L358&lt;F$25),$B359,"")</f>
        <v/>
      </c>
      <c r="Q359" t="str">
        <f>IF(AND($L359&gt;G$25,$L358&lt;G$25),$B359,"")</f>
        <v/>
      </c>
    </row>
    <row r="360" spans="1:17">
      <c r="A360" t="str">
        <f t="shared" si="40"/>
        <v>CB10</v>
      </c>
      <c r="B360">
        <f t="shared" si="38"/>
        <v>2055</v>
      </c>
      <c r="D360" s="12">
        <f t="shared" si="39"/>
        <v>166</v>
      </c>
      <c r="E360" s="2">
        <f t="shared" si="29"/>
        <v>0</v>
      </c>
      <c r="F360" s="2">
        <f t="shared" si="32"/>
        <v>0</v>
      </c>
      <c r="G360" s="2">
        <f t="shared" si="33"/>
        <v>0</v>
      </c>
      <c r="H360" s="2">
        <f t="shared" si="30"/>
        <v>0</v>
      </c>
      <c r="I360" s="2">
        <f t="shared" si="31"/>
        <v>166</v>
      </c>
      <c r="J360" s="2">
        <f t="shared" si="34"/>
        <v>0</v>
      </c>
      <c r="K360" s="2">
        <f t="shared" si="35"/>
        <v>0</v>
      </c>
      <c r="L360" s="6">
        <f>IF(B360&lt;$C$2,0,L359+(MAX(C360:D360)*1000000))</f>
        <v>13786093334.99124</v>
      </c>
      <c r="M360" t="str">
        <f>IF(AND($L360&gt;C$25,$L359&lt;C$25),$B360,"")</f>
        <v/>
      </c>
      <c r="N360" t="str">
        <f>IF(AND($L360&gt;D$25,$L359&lt;D$25),$B360,"")</f>
        <v/>
      </c>
      <c r="O360" t="str">
        <f>IF(AND($L360&gt;E$25,$L359&lt;E$25),$B360,"")</f>
        <v/>
      </c>
      <c r="P360" t="str">
        <f>IF(AND($L360&gt;F$25,$L359&lt;F$25),$B360,"")</f>
        <v/>
      </c>
      <c r="Q360" t="str">
        <f>IF(AND($L360&gt;G$25,$L359&lt;G$25),$B360,"")</f>
        <v/>
      </c>
    </row>
    <row r="361" spans="1:17">
      <c r="A361" t="str">
        <f t="shared" si="40"/>
        <v>CB10</v>
      </c>
      <c r="B361">
        <f t="shared" si="38"/>
        <v>2056</v>
      </c>
      <c r="D361" s="12">
        <f t="shared" si="39"/>
        <v>166</v>
      </c>
      <c r="E361" s="2">
        <f t="shared" si="29"/>
        <v>0</v>
      </c>
      <c r="F361" s="2">
        <f t="shared" si="32"/>
        <v>0</v>
      </c>
      <c r="G361" s="2">
        <f t="shared" si="33"/>
        <v>0</v>
      </c>
      <c r="H361" s="2">
        <f t="shared" si="30"/>
        <v>0</v>
      </c>
      <c r="I361" s="2">
        <f t="shared" si="31"/>
        <v>166</v>
      </c>
      <c r="J361" s="2">
        <f t="shared" si="34"/>
        <v>0</v>
      </c>
      <c r="K361" s="2">
        <f t="shared" si="35"/>
        <v>0</v>
      </c>
      <c r="L361" s="6">
        <f>IF(B361&lt;$C$2,0,L360+(MAX(C361:D361)*1000000))</f>
        <v>13952093334.99124</v>
      </c>
      <c r="M361" t="str">
        <f>IF(AND($L361&gt;C$25,$L360&lt;C$25),$B361,"")</f>
        <v/>
      </c>
      <c r="N361" t="str">
        <f>IF(AND($L361&gt;D$25,$L360&lt;D$25),$B361,"")</f>
        <v/>
      </c>
      <c r="O361" t="str">
        <f>IF(AND($L361&gt;E$25,$L360&lt;E$25),$B361,"")</f>
        <v/>
      </c>
      <c r="P361" t="str">
        <f>IF(AND($L361&gt;F$25,$L360&lt;F$25),$B361,"")</f>
        <v/>
      </c>
      <c r="Q361" t="str">
        <f>IF(AND($L361&gt;G$25,$L360&lt;G$25),$B361,"")</f>
        <v/>
      </c>
    </row>
    <row r="362" spans="1:17">
      <c r="A362" t="str">
        <f t="shared" si="40"/>
        <v>CB11</v>
      </c>
      <c r="B362">
        <f t="shared" si="38"/>
        <v>2057</v>
      </c>
      <c r="D362" s="12">
        <f t="shared" si="39"/>
        <v>166</v>
      </c>
      <c r="E362" s="2">
        <f t="shared" si="29"/>
        <v>0</v>
      </c>
      <c r="F362" s="2">
        <f t="shared" si="32"/>
        <v>0</v>
      </c>
      <c r="G362" s="2">
        <f t="shared" si="33"/>
        <v>0</v>
      </c>
      <c r="H362" s="2">
        <f t="shared" si="30"/>
        <v>0</v>
      </c>
      <c r="I362" s="2">
        <f t="shared" si="31"/>
        <v>166</v>
      </c>
      <c r="J362" s="2">
        <f t="shared" si="34"/>
        <v>0</v>
      </c>
      <c r="K362" s="2">
        <f t="shared" si="35"/>
        <v>0</v>
      </c>
      <c r="L362" s="6">
        <f>IF(B362&lt;$C$2,0,L361+(MAX(C362:D362)*1000000))</f>
        <v>14118093334.99124</v>
      </c>
      <c r="M362" t="str">
        <f>IF(AND($L362&gt;C$25,$L361&lt;C$25),$B362,"")</f>
        <v/>
      </c>
      <c r="N362" t="str">
        <f>IF(AND($L362&gt;D$25,$L361&lt;D$25),$B362,"")</f>
        <v/>
      </c>
      <c r="O362" t="str">
        <f>IF(AND($L362&gt;E$25,$L361&lt;E$25),$B362,"")</f>
        <v/>
      </c>
      <c r="P362" t="str">
        <f>IF(AND($L362&gt;F$25,$L361&lt;F$25),$B362,"")</f>
        <v/>
      </c>
      <c r="Q362" t="str">
        <f>IF(AND($L362&gt;G$25,$L361&lt;G$25),$B362,"")</f>
        <v/>
      </c>
    </row>
    <row r="363" spans="1:17">
      <c r="A363" t="str">
        <f t="shared" si="40"/>
        <v>CB11</v>
      </c>
      <c r="B363">
        <f t="shared" si="38"/>
        <v>2058</v>
      </c>
      <c r="D363" s="12">
        <f t="shared" si="39"/>
        <v>166</v>
      </c>
      <c r="E363" s="2">
        <f t="shared" si="29"/>
        <v>0</v>
      </c>
      <c r="F363" s="2">
        <f t="shared" si="32"/>
        <v>0</v>
      </c>
      <c r="G363" s="2">
        <f t="shared" si="33"/>
        <v>0</v>
      </c>
      <c r="H363" s="2">
        <f t="shared" si="30"/>
        <v>0</v>
      </c>
      <c r="I363" s="2">
        <f t="shared" si="31"/>
        <v>166</v>
      </c>
      <c r="J363" s="2">
        <f t="shared" si="34"/>
        <v>0</v>
      </c>
      <c r="K363" s="2">
        <f t="shared" si="35"/>
        <v>0</v>
      </c>
      <c r="L363" s="6">
        <f>IF(B363&lt;$C$2,0,L362+(MAX(C363:D363)*1000000))</f>
        <v>14284093334.99124</v>
      </c>
      <c r="M363" t="str">
        <f>IF(AND($L363&gt;C$25,$L362&lt;C$25),$B363,"")</f>
        <v/>
      </c>
      <c r="N363" t="str">
        <f>IF(AND($L363&gt;D$25,$L362&lt;D$25),$B363,"")</f>
        <v/>
      </c>
      <c r="O363" t="str">
        <f>IF(AND($L363&gt;E$25,$L362&lt;E$25),$B363,"")</f>
        <v/>
      </c>
      <c r="P363" t="str">
        <f>IF(AND($L363&gt;F$25,$L362&lt;F$25),$B363,"")</f>
        <v/>
      </c>
      <c r="Q363" t="str">
        <f>IF(AND($L363&gt;G$25,$L362&lt;G$25),$B363,"")</f>
        <v/>
      </c>
    </row>
    <row r="364" spans="1:17">
      <c r="A364" t="str">
        <f t="shared" si="40"/>
        <v>CB11</v>
      </c>
      <c r="B364">
        <f t="shared" si="38"/>
        <v>2059</v>
      </c>
      <c r="D364" s="12">
        <f t="shared" si="39"/>
        <v>166</v>
      </c>
      <c r="E364" s="2">
        <f t="shared" si="29"/>
        <v>0</v>
      </c>
      <c r="F364" s="2">
        <f t="shared" si="32"/>
        <v>0</v>
      </c>
      <c r="G364" s="2">
        <f t="shared" si="33"/>
        <v>0</v>
      </c>
      <c r="H364" s="2">
        <f t="shared" si="30"/>
        <v>0</v>
      </c>
      <c r="I364" s="2">
        <f t="shared" si="31"/>
        <v>166</v>
      </c>
      <c r="J364" s="2">
        <f t="shared" si="34"/>
        <v>0</v>
      </c>
      <c r="K364" s="2">
        <f t="shared" si="35"/>
        <v>0</v>
      </c>
      <c r="L364" s="6">
        <f>IF(B364&lt;$C$2,0,L363+(MAX(C364:D364)*1000000))</f>
        <v>14450093334.99124</v>
      </c>
      <c r="M364" t="str">
        <f>IF(AND($L364&gt;C$25,$L363&lt;C$25),$B364,"")</f>
        <v/>
      </c>
      <c r="N364" t="str">
        <f>IF(AND($L364&gt;D$25,$L363&lt;D$25),$B364,"")</f>
        <v/>
      </c>
      <c r="O364" t="str">
        <f>IF(AND($L364&gt;E$25,$L363&lt;E$25),$B364,"")</f>
        <v/>
      </c>
      <c r="P364" t="str">
        <f>IF(AND($L364&gt;F$25,$L363&lt;F$25),$B364,"")</f>
        <v/>
      </c>
      <c r="Q364" t="str">
        <f>IF(AND($L364&gt;G$25,$L363&lt;G$25),$B364,"")</f>
        <v/>
      </c>
    </row>
    <row r="365" spans="1:17">
      <c r="A365" t="str">
        <f t="shared" si="40"/>
        <v>CB11</v>
      </c>
      <c r="B365">
        <f t="shared" si="38"/>
        <v>2060</v>
      </c>
      <c r="D365" s="12">
        <f t="shared" si="39"/>
        <v>166</v>
      </c>
      <c r="E365" s="2">
        <f t="shared" si="29"/>
        <v>0</v>
      </c>
      <c r="F365" s="2">
        <f t="shared" si="32"/>
        <v>0</v>
      </c>
      <c r="G365" s="2">
        <f t="shared" si="33"/>
        <v>0</v>
      </c>
      <c r="H365" s="2">
        <f t="shared" si="30"/>
        <v>0</v>
      </c>
      <c r="I365" s="2">
        <f t="shared" si="31"/>
        <v>166</v>
      </c>
      <c r="J365" s="2">
        <f t="shared" si="34"/>
        <v>0</v>
      </c>
      <c r="K365" s="2">
        <f t="shared" si="35"/>
        <v>0</v>
      </c>
      <c r="L365" s="6">
        <f>IF(B365&lt;$C$2,0,L364+(MAX(C365:D365)*1000000))</f>
        <v>14616093334.99124</v>
      </c>
      <c r="M365" t="str">
        <f>IF(AND($L365&gt;C$25,$L364&lt;C$25),$B365,"")</f>
        <v/>
      </c>
      <c r="N365" t="str">
        <f>IF(AND($L365&gt;D$25,$L364&lt;D$25),$B365,"")</f>
        <v/>
      </c>
      <c r="O365" t="str">
        <f>IF(AND($L365&gt;E$25,$L364&lt;E$25),$B365,"")</f>
        <v/>
      </c>
      <c r="P365" t="str">
        <f>IF(AND($L365&gt;F$25,$L364&lt;F$25),$B365,"")</f>
        <v/>
      </c>
      <c r="Q365" t="str">
        <f>IF(AND($L365&gt;G$25,$L364&lt;G$25),$B365,"")</f>
        <v/>
      </c>
    </row>
    <row r="366" spans="1:17">
      <c r="A366" t="str">
        <f t="shared" si="40"/>
        <v>CB11</v>
      </c>
      <c r="B366">
        <f t="shared" si="38"/>
        <v>2061</v>
      </c>
      <c r="D366" s="12">
        <f t="shared" si="39"/>
        <v>166</v>
      </c>
      <c r="E366" s="2">
        <f t="shared" si="29"/>
        <v>0</v>
      </c>
      <c r="F366" s="2">
        <f t="shared" si="32"/>
        <v>0</v>
      </c>
      <c r="G366" s="2">
        <f t="shared" si="33"/>
        <v>0</v>
      </c>
      <c r="H366" s="2">
        <f t="shared" si="30"/>
        <v>0</v>
      </c>
      <c r="I366" s="2">
        <f t="shared" si="31"/>
        <v>166</v>
      </c>
      <c r="J366" s="2">
        <f t="shared" si="34"/>
        <v>0</v>
      </c>
      <c r="K366" s="2">
        <f t="shared" si="35"/>
        <v>0</v>
      </c>
      <c r="L366" s="6">
        <f>IF(B366&lt;$C$2,0,L365+(MAX(C366:D366)*1000000))</f>
        <v>14782093334.99124</v>
      </c>
      <c r="M366" t="str">
        <f>IF(AND($L366&gt;C$25,$L365&lt;C$25),$B366,"")</f>
        <v/>
      </c>
      <c r="N366" t="str">
        <f>IF(AND($L366&gt;D$25,$L365&lt;D$25),$B366,"")</f>
        <v/>
      </c>
      <c r="O366" t="str">
        <f>IF(AND($L366&gt;E$25,$L365&lt;E$25),$B366,"")</f>
        <v/>
      </c>
      <c r="P366" t="str">
        <f>IF(AND($L366&gt;F$25,$L365&lt;F$25),$B366,"")</f>
        <v/>
      </c>
      <c r="Q366" t="str">
        <f>IF(AND($L366&gt;G$25,$L365&lt;G$25),$B366,"")</f>
        <v/>
      </c>
    </row>
    <row r="367" spans="1:17">
      <c r="A367" t="str">
        <f t="shared" si="40"/>
        <v>CB12</v>
      </c>
      <c r="B367">
        <f t="shared" si="38"/>
        <v>2062</v>
      </c>
      <c r="D367" s="12">
        <f t="shared" si="39"/>
        <v>166</v>
      </c>
      <c r="E367" s="2">
        <f t="shared" si="29"/>
        <v>0</v>
      </c>
      <c r="F367" s="2">
        <f t="shared" si="32"/>
        <v>0</v>
      </c>
      <c r="G367" s="2">
        <f t="shared" si="33"/>
        <v>0</v>
      </c>
      <c r="H367" s="2">
        <f t="shared" si="30"/>
        <v>0</v>
      </c>
      <c r="I367" s="2">
        <f t="shared" si="31"/>
        <v>166</v>
      </c>
      <c r="J367" s="2">
        <f t="shared" si="34"/>
        <v>0</v>
      </c>
      <c r="K367" s="2">
        <f t="shared" si="35"/>
        <v>0</v>
      </c>
      <c r="L367" s="6">
        <f>IF(B367&lt;$C$2,0,L366+(MAX(C367:D367)*1000000))</f>
        <v>14948093334.99124</v>
      </c>
      <c r="M367" t="str">
        <f>IF(AND($L367&gt;C$25,$L366&lt;C$25),$B367,"")</f>
        <v/>
      </c>
      <c r="N367" t="str">
        <f>IF(AND($L367&gt;D$25,$L366&lt;D$25),$B367,"")</f>
        <v/>
      </c>
      <c r="O367" t="str">
        <f>IF(AND($L367&gt;E$25,$L366&lt;E$25),$B367,"")</f>
        <v/>
      </c>
      <c r="P367" t="str">
        <f>IF(AND($L367&gt;F$25,$L366&lt;F$25),$B367,"")</f>
        <v/>
      </c>
      <c r="Q367" t="str">
        <f>IF(AND($L367&gt;G$25,$L366&lt;G$25),$B367,"")</f>
        <v/>
      </c>
    </row>
    <row r="368" spans="1:17">
      <c r="A368" t="str">
        <f t="shared" si="40"/>
        <v>CB12</v>
      </c>
      <c r="B368">
        <f t="shared" si="38"/>
        <v>2063</v>
      </c>
      <c r="D368" s="12">
        <f t="shared" si="39"/>
        <v>166</v>
      </c>
      <c r="E368" s="2">
        <f t="shared" si="29"/>
        <v>0</v>
      </c>
      <c r="F368" s="2">
        <f t="shared" si="32"/>
        <v>0</v>
      </c>
      <c r="G368" s="2">
        <f t="shared" si="33"/>
        <v>0</v>
      </c>
      <c r="H368" s="2">
        <f t="shared" si="30"/>
        <v>0</v>
      </c>
      <c r="I368" s="2">
        <f t="shared" si="31"/>
        <v>166</v>
      </c>
      <c r="J368" s="2">
        <f t="shared" si="34"/>
        <v>0</v>
      </c>
      <c r="K368" s="2">
        <f t="shared" si="35"/>
        <v>0</v>
      </c>
      <c r="L368" s="6">
        <f>IF(B368&lt;$C$2,0,L367+(MAX(C368:D368)*1000000))</f>
        <v>15114093334.99124</v>
      </c>
      <c r="M368" t="str">
        <f>IF(AND($L368&gt;C$25,$L367&lt;C$25),$B368,"")</f>
        <v/>
      </c>
      <c r="N368" t="str">
        <f>IF(AND($L368&gt;D$25,$L367&lt;D$25),$B368,"")</f>
        <v/>
      </c>
      <c r="O368" t="str">
        <f>IF(AND($L368&gt;E$25,$L367&lt;E$25),$B368,"")</f>
        <v/>
      </c>
      <c r="P368" t="str">
        <f>IF(AND($L368&gt;F$25,$L367&lt;F$25),$B368,"")</f>
        <v/>
      </c>
      <c r="Q368" t="str">
        <f>IF(AND($L368&gt;G$25,$L367&lt;G$25),$B368,"")</f>
        <v/>
      </c>
    </row>
    <row r="369" spans="1:17">
      <c r="A369" t="str">
        <f t="shared" si="40"/>
        <v>CB12</v>
      </c>
      <c r="B369">
        <f t="shared" si="38"/>
        <v>2064</v>
      </c>
      <c r="D369" s="12">
        <f t="shared" si="39"/>
        <v>166</v>
      </c>
      <c r="E369" s="2">
        <f t="shared" si="29"/>
        <v>0</v>
      </c>
      <c r="F369" s="2">
        <f t="shared" si="32"/>
        <v>0</v>
      </c>
      <c r="G369" s="2">
        <f t="shared" si="33"/>
        <v>0</v>
      </c>
      <c r="H369" s="2">
        <f t="shared" si="30"/>
        <v>0</v>
      </c>
      <c r="I369" s="2">
        <f t="shared" si="31"/>
        <v>166</v>
      </c>
      <c r="J369" s="2">
        <f t="shared" si="34"/>
        <v>0</v>
      </c>
      <c r="K369" s="2">
        <f t="shared" si="35"/>
        <v>0</v>
      </c>
      <c r="L369" s="6">
        <f>IF(B369&lt;$C$2,0,L368+(MAX(C369:D369)*1000000))</f>
        <v>15280093334.99124</v>
      </c>
      <c r="M369" t="str">
        <f>IF(AND($L369&gt;C$25,$L368&lt;C$25),$B369,"")</f>
        <v/>
      </c>
      <c r="N369" t="str">
        <f>IF(AND($L369&gt;D$25,$L368&lt;D$25),$B369,"")</f>
        <v/>
      </c>
      <c r="O369" t="str">
        <f>IF(AND($L369&gt;E$25,$L368&lt;E$25),$B369,"")</f>
        <v/>
      </c>
      <c r="P369" t="str">
        <f>IF(AND($L369&gt;F$25,$L368&lt;F$25),$B369,"")</f>
        <v/>
      </c>
      <c r="Q369" t="str">
        <f>IF(AND($L369&gt;G$25,$L368&lt;G$25),$B369,"")</f>
        <v/>
      </c>
    </row>
    <row r="370" spans="1:17">
      <c r="A370" t="str">
        <f t="shared" si="40"/>
        <v>CB12</v>
      </c>
      <c r="B370">
        <f t="shared" si="38"/>
        <v>2065</v>
      </c>
      <c r="D370" s="12">
        <f t="shared" si="39"/>
        <v>166</v>
      </c>
      <c r="E370" s="2">
        <f t="shared" si="29"/>
        <v>0</v>
      </c>
      <c r="F370" s="2">
        <f t="shared" si="32"/>
        <v>0</v>
      </c>
      <c r="G370" s="2">
        <f t="shared" si="33"/>
        <v>0</v>
      </c>
      <c r="H370" s="2">
        <f t="shared" si="30"/>
        <v>0</v>
      </c>
      <c r="I370" s="2">
        <f t="shared" si="31"/>
        <v>166</v>
      </c>
      <c r="J370" s="2">
        <f t="shared" si="34"/>
        <v>0</v>
      </c>
      <c r="K370" s="2">
        <f t="shared" si="35"/>
        <v>0</v>
      </c>
      <c r="L370" s="6">
        <f>IF(B370&lt;$C$2,0,L369+(MAX(C370:D370)*1000000))</f>
        <v>15446093334.99124</v>
      </c>
      <c r="M370" t="str">
        <f>IF(AND($L370&gt;C$25,$L369&lt;C$25),$B370,"")</f>
        <v/>
      </c>
      <c r="N370" t="str">
        <f>IF(AND($L370&gt;D$25,$L369&lt;D$25),$B370,"")</f>
        <v/>
      </c>
      <c r="O370" t="str">
        <f>IF(AND($L370&gt;E$25,$L369&lt;E$25),$B370,"")</f>
        <v/>
      </c>
      <c r="P370" t="str">
        <f>IF(AND($L370&gt;F$25,$L369&lt;F$25),$B370,"")</f>
        <v/>
      </c>
      <c r="Q370" t="str">
        <f>IF(AND($L370&gt;G$25,$L369&lt;G$25),$B370,"")</f>
        <v/>
      </c>
    </row>
    <row r="371" spans="1:17">
      <c r="A371" t="str">
        <f t="shared" si="40"/>
        <v>CB12</v>
      </c>
      <c r="B371">
        <f t="shared" si="38"/>
        <v>2066</v>
      </c>
      <c r="D371" s="12">
        <f t="shared" si="39"/>
        <v>166</v>
      </c>
      <c r="E371" s="2">
        <f t="shared" si="29"/>
        <v>0</v>
      </c>
      <c r="F371" s="2">
        <f t="shared" si="32"/>
        <v>0</v>
      </c>
      <c r="G371" s="2">
        <f t="shared" si="33"/>
        <v>0</v>
      </c>
      <c r="H371" s="2">
        <f t="shared" si="30"/>
        <v>0</v>
      </c>
      <c r="I371" s="2">
        <f t="shared" si="31"/>
        <v>166</v>
      </c>
      <c r="J371" s="2">
        <f t="shared" si="34"/>
        <v>0</v>
      </c>
      <c r="K371" s="2">
        <f t="shared" si="35"/>
        <v>0</v>
      </c>
      <c r="L371" s="6">
        <f>IF(B371&lt;$C$2,0,L370+(MAX(C371:D371)*1000000))</f>
        <v>15612093334.99124</v>
      </c>
      <c r="M371" t="str">
        <f>IF(AND($L371&gt;C$25,$L370&lt;C$25),$B371,"")</f>
        <v/>
      </c>
      <c r="N371" t="str">
        <f>IF(AND($L371&gt;D$25,$L370&lt;D$25),$B371,"")</f>
        <v/>
      </c>
      <c r="O371" t="str">
        <f>IF(AND($L371&gt;E$25,$L370&lt;E$25),$B371,"")</f>
        <v/>
      </c>
      <c r="P371" t="str">
        <f>IF(AND($L371&gt;F$25,$L370&lt;F$25),$B371,"")</f>
        <v/>
      </c>
      <c r="Q371" t="str">
        <f>IF(AND($L371&gt;G$25,$L370&lt;G$25),$B371,"")</f>
        <v/>
      </c>
    </row>
    <row r="372" spans="1:17">
      <c r="A372" t="str">
        <f t="shared" si="40"/>
        <v>CB13</v>
      </c>
      <c r="B372">
        <f t="shared" si="38"/>
        <v>2067</v>
      </c>
      <c r="D372" s="12">
        <f t="shared" si="39"/>
        <v>166</v>
      </c>
      <c r="E372" s="2">
        <f t="shared" si="29"/>
        <v>0</v>
      </c>
      <c r="F372" s="2">
        <f t="shared" si="32"/>
        <v>0</v>
      </c>
      <c r="G372" s="2">
        <f t="shared" si="33"/>
        <v>0</v>
      </c>
      <c r="H372" s="2">
        <f t="shared" si="30"/>
        <v>0</v>
      </c>
      <c r="I372" s="2">
        <f t="shared" si="31"/>
        <v>166</v>
      </c>
      <c r="J372" s="2">
        <f t="shared" si="34"/>
        <v>0</v>
      </c>
      <c r="K372" s="2">
        <f t="shared" si="35"/>
        <v>0</v>
      </c>
      <c r="L372" s="6">
        <f>IF(B372&lt;$C$2,0,L371+(MAX(C372:D372)*1000000))</f>
        <v>15778093334.99124</v>
      </c>
      <c r="M372" t="str">
        <f>IF(AND($L372&gt;C$25,$L371&lt;C$25),$B372,"")</f>
        <v/>
      </c>
      <c r="N372" t="str">
        <f>IF(AND($L372&gt;D$25,$L371&lt;D$25),$B372,"")</f>
        <v/>
      </c>
      <c r="O372" t="str">
        <f>IF(AND($L372&gt;E$25,$L371&lt;E$25),$B372,"")</f>
        <v/>
      </c>
      <c r="P372" t="str">
        <f>IF(AND($L372&gt;F$25,$L371&lt;F$25),$B372,"")</f>
        <v/>
      </c>
      <c r="Q372" t="str">
        <f>IF(AND($L372&gt;G$25,$L371&lt;G$25),$B372,"")</f>
        <v/>
      </c>
    </row>
    <row r="373" spans="1:17">
      <c r="A373" t="str">
        <f t="shared" si="40"/>
        <v>CB13</v>
      </c>
      <c r="B373">
        <f t="shared" si="38"/>
        <v>2068</v>
      </c>
      <c r="D373" s="12">
        <f t="shared" si="39"/>
        <v>166</v>
      </c>
      <c r="E373" s="2">
        <f t="shared" si="29"/>
        <v>0</v>
      </c>
      <c r="F373" s="2">
        <f t="shared" si="32"/>
        <v>0</v>
      </c>
      <c r="G373" s="2">
        <f t="shared" si="33"/>
        <v>0</v>
      </c>
      <c r="H373" s="2">
        <f t="shared" si="30"/>
        <v>0</v>
      </c>
      <c r="I373" s="2">
        <f t="shared" si="31"/>
        <v>166</v>
      </c>
      <c r="J373" s="2">
        <f t="shared" si="34"/>
        <v>0</v>
      </c>
      <c r="K373" s="2">
        <f t="shared" si="35"/>
        <v>0</v>
      </c>
      <c r="L373" s="6">
        <f>IF(B373&lt;$C$2,0,L372+(MAX(C373:D373)*1000000))</f>
        <v>15944093334.99124</v>
      </c>
      <c r="M373" t="str">
        <f>IF(AND($L373&gt;C$25,$L372&lt;C$25),$B373,"")</f>
        <v/>
      </c>
      <c r="N373" t="str">
        <f>IF(AND($L373&gt;D$25,$L372&lt;D$25),$B373,"")</f>
        <v/>
      </c>
      <c r="O373" t="str">
        <f>IF(AND($L373&gt;E$25,$L372&lt;E$25),$B373,"")</f>
        <v/>
      </c>
      <c r="P373" t="str">
        <f>IF(AND($L373&gt;F$25,$L372&lt;F$25),$B373,"")</f>
        <v/>
      </c>
      <c r="Q373" t="str">
        <f>IF(AND($L373&gt;G$25,$L372&lt;G$25),$B373,"")</f>
        <v/>
      </c>
    </row>
    <row r="374" spans="1:17">
      <c r="A374" t="str">
        <f t="shared" si="40"/>
        <v>CB13</v>
      </c>
      <c r="B374">
        <f t="shared" si="38"/>
        <v>2069</v>
      </c>
      <c r="D374" s="12">
        <f t="shared" si="39"/>
        <v>166</v>
      </c>
      <c r="E374" s="2">
        <f t="shared" si="29"/>
        <v>0</v>
      </c>
      <c r="F374" s="2">
        <f t="shared" si="32"/>
        <v>0</v>
      </c>
      <c r="G374" s="2">
        <f t="shared" si="33"/>
        <v>0</v>
      </c>
      <c r="H374" s="2">
        <f t="shared" si="30"/>
        <v>0</v>
      </c>
      <c r="I374" s="2">
        <f t="shared" si="31"/>
        <v>166</v>
      </c>
      <c r="J374" s="2">
        <f t="shared" si="34"/>
        <v>0</v>
      </c>
      <c r="K374" s="2">
        <f t="shared" si="35"/>
        <v>0</v>
      </c>
      <c r="L374" s="6">
        <f>IF(B374&lt;$C$2,0,L373+(MAX(C374:D374)*1000000))</f>
        <v>16110093334.99124</v>
      </c>
      <c r="M374" t="str">
        <f>IF(AND($L374&gt;C$25,$L373&lt;C$25),$B374,"")</f>
        <v/>
      </c>
      <c r="N374" t="str">
        <f>IF(AND($L374&gt;D$25,$L373&lt;D$25),$B374,"")</f>
        <v/>
      </c>
      <c r="O374" t="str">
        <f>IF(AND($L374&gt;E$25,$L373&lt;E$25),$B374,"")</f>
        <v/>
      </c>
      <c r="P374" t="str">
        <f>IF(AND($L374&gt;F$25,$L373&lt;F$25),$B374,"")</f>
        <v/>
      </c>
      <c r="Q374" t="str">
        <f>IF(AND($L374&gt;G$25,$L373&lt;G$25),$B374,"")</f>
        <v/>
      </c>
    </row>
    <row r="375" spans="1:17">
      <c r="A375" t="str">
        <f t="shared" si="40"/>
        <v>CB13</v>
      </c>
      <c r="B375">
        <f t="shared" si="38"/>
        <v>2070</v>
      </c>
      <c r="D375" s="12">
        <f t="shared" si="39"/>
        <v>166</v>
      </c>
      <c r="E375" s="2">
        <f t="shared" ref="E375:E407" si="41">IF($B375&lt;$C$2,MAX($C375:$D375),0)</f>
        <v>0</v>
      </c>
      <c r="F375" s="2">
        <f t="shared" si="32"/>
        <v>0</v>
      </c>
      <c r="G375" s="2">
        <f t="shared" si="33"/>
        <v>0</v>
      </c>
      <c r="H375" s="2">
        <f t="shared" ref="H375:H407" si="42">IF(AND($B375&gt;=$D$27,$B375&lt;$E$27),MAX($C375:$D375),0)</f>
        <v>0</v>
      </c>
      <c r="I375" s="2">
        <f t="shared" ref="I375:I407" si="43">IF(AND($B375&gt;=$E$27,$B375&lt;$F$27),MAX($C375:$D375),0)</f>
        <v>166</v>
      </c>
      <c r="J375" s="2">
        <f t="shared" si="34"/>
        <v>0</v>
      </c>
      <c r="K375" s="2">
        <f t="shared" si="35"/>
        <v>0</v>
      </c>
      <c r="L375" s="6">
        <f>IF(B375&lt;$C$2,0,L374+(MAX(C375:D375)*1000000))</f>
        <v>16276093334.99124</v>
      </c>
      <c r="M375" t="str">
        <f>IF(AND($L375&gt;C$25,$L374&lt;C$25),$B375,"")</f>
        <v/>
      </c>
      <c r="N375" t="str">
        <f>IF(AND($L375&gt;D$25,$L374&lt;D$25),$B375,"")</f>
        <v/>
      </c>
      <c r="O375" t="str">
        <f>IF(AND($L375&gt;E$25,$L374&lt;E$25),$B375,"")</f>
        <v/>
      </c>
      <c r="P375" t="str">
        <f>IF(AND($L375&gt;F$25,$L374&lt;F$25),$B375,"")</f>
        <v/>
      </c>
      <c r="Q375" t="str">
        <f>IF(AND($L375&gt;G$25,$L374&lt;G$25),$B375,"")</f>
        <v/>
      </c>
    </row>
    <row r="376" spans="1:17">
      <c r="A376" t="str">
        <f t="shared" si="40"/>
        <v>CB13</v>
      </c>
      <c r="B376">
        <f t="shared" si="38"/>
        <v>2071</v>
      </c>
      <c r="D376" s="12">
        <f t="shared" si="39"/>
        <v>166</v>
      </c>
      <c r="E376" s="2">
        <f t="shared" si="41"/>
        <v>0</v>
      </c>
      <c r="F376" s="2">
        <f t="shared" ref="F376:F407" si="44">IF(AND($B376&gt;=$C$2,$B376&lt;$C$27),MAX($C376:$D376),0)</f>
        <v>0</v>
      </c>
      <c r="G376" s="2">
        <f t="shared" ref="G376:G407" si="45">IF(AND($B376&gt;=$C$27,$B376&lt;$D$27),MAX($C376:$D376),0)</f>
        <v>0</v>
      </c>
      <c r="H376" s="2">
        <f t="shared" si="42"/>
        <v>0</v>
      </c>
      <c r="I376" s="2">
        <f t="shared" si="43"/>
        <v>166</v>
      </c>
      <c r="J376" s="2">
        <f t="shared" ref="J376:J407" si="46">IF(AND($B376&gt;=$F$27,$B376&lt;$G$27),MAX($C376:$D376),0)</f>
        <v>0</v>
      </c>
      <c r="K376" s="2">
        <f t="shared" ref="K376:K407" si="47">IF($B376&gt;=$G$27,MAX($C376:$D376),0)</f>
        <v>0</v>
      </c>
      <c r="L376" s="6">
        <f>IF(B376&lt;$C$2,0,L375+(MAX(C376:D376)*1000000))</f>
        <v>16442093334.99124</v>
      </c>
      <c r="M376" t="str">
        <f>IF(AND($L376&gt;C$25,$L375&lt;C$25),$B376,"")</f>
        <v/>
      </c>
      <c r="N376" t="str">
        <f>IF(AND($L376&gt;D$25,$L375&lt;D$25),$B376,"")</f>
        <v/>
      </c>
      <c r="O376" t="str">
        <f>IF(AND($L376&gt;E$25,$L375&lt;E$25),$B376,"")</f>
        <v/>
      </c>
      <c r="P376" t="str">
        <f>IF(AND($L376&gt;F$25,$L375&lt;F$25),$B376,"")</f>
        <v/>
      </c>
      <c r="Q376" t="str">
        <f>IF(AND($L376&gt;G$25,$L375&lt;G$25),$B376,"")</f>
        <v/>
      </c>
    </row>
    <row r="377" spans="1:17">
      <c r="A377" t="str">
        <f t="shared" si="40"/>
        <v>CB14</v>
      </c>
      <c r="B377">
        <f t="shared" si="38"/>
        <v>2072</v>
      </c>
      <c r="D377" s="12">
        <f t="shared" ref="D377:D407" si="48">VLOOKUP(A376,$B$32:$C$50,2,FALSE)/5</f>
        <v>166</v>
      </c>
      <c r="E377" s="2">
        <f t="shared" si="41"/>
        <v>0</v>
      </c>
      <c r="F377" s="2">
        <f t="shared" si="44"/>
        <v>0</v>
      </c>
      <c r="G377" s="2">
        <f t="shared" si="45"/>
        <v>0</v>
      </c>
      <c r="H377" s="2">
        <f t="shared" si="42"/>
        <v>0</v>
      </c>
      <c r="I377" s="2">
        <f t="shared" si="43"/>
        <v>166</v>
      </c>
      <c r="J377" s="2">
        <f t="shared" si="46"/>
        <v>0</v>
      </c>
      <c r="K377" s="2">
        <f t="shared" si="47"/>
        <v>0</v>
      </c>
      <c r="L377" s="6">
        <f>IF(B377&lt;$C$2,0,L376+(MAX(C377:D377)*1000000))</f>
        <v>16608093334.99124</v>
      </c>
      <c r="M377" t="str">
        <f>IF(AND($L377&gt;C$25,$L376&lt;C$25),$B377,"")</f>
        <v/>
      </c>
      <c r="N377" t="str">
        <f>IF(AND($L377&gt;D$25,$L376&lt;D$25),$B377,"")</f>
        <v/>
      </c>
      <c r="O377" t="str">
        <f>IF(AND($L377&gt;E$25,$L376&lt;E$25),$B377,"")</f>
        <v/>
      </c>
      <c r="P377" t="str">
        <f>IF(AND($L377&gt;F$25,$L376&lt;F$25),$B377,"")</f>
        <v/>
      </c>
      <c r="Q377" t="str">
        <f>IF(AND($L377&gt;G$25,$L376&lt;G$25),$B377,"")</f>
        <v/>
      </c>
    </row>
    <row r="378" spans="1:17">
      <c r="A378" t="str">
        <f t="shared" si="40"/>
        <v>CB14</v>
      </c>
      <c r="B378">
        <f t="shared" si="38"/>
        <v>2073</v>
      </c>
      <c r="D378" s="12">
        <f t="shared" si="48"/>
        <v>166</v>
      </c>
      <c r="E378" s="2">
        <f t="shared" si="41"/>
        <v>0</v>
      </c>
      <c r="F378" s="2">
        <f t="shared" si="44"/>
        <v>0</v>
      </c>
      <c r="G378" s="2">
        <f t="shared" si="45"/>
        <v>0</v>
      </c>
      <c r="H378" s="2">
        <f t="shared" si="42"/>
        <v>0</v>
      </c>
      <c r="I378" s="2">
        <f t="shared" si="43"/>
        <v>166</v>
      </c>
      <c r="J378" s="2">
        <f t="shared" si="46"/>
        <v>0</v>
      </c>
      <c r="K378" s="2">
        <f t="shared" si="47"/>
        <v>0</v>
      </c>
      <c r="L378" s="6">
        <f>IF(B378&lt;$C$2,0,L377+(MAX(C378:D378)*1000000))</f>
        <v>16774093334.99124</v>
      </c>
      <c r="M378" t="str">
        <f>IF(AND($L378&gt;C$25,$L377&lt;C$25),$B378,"")</f>
        <v/>
      </c>
      <c r="N378" t="str">
        <f>IF(AND($L378&gt;D$25,$L377&lt;D$25),$B378,"")</f>
        <v/>
      </c>
      <c r="O378" t="str">
        <f>IF(AND($L378&gt;E$25,$L377&lt;E$25),$B378,"")</f>
        <v/>
      </c>
      <c r="P378" t="str">
        <f>IF(AND($L378&gt;F$25,$L377&lt;F$25),$B378,"")</f>
        <v/>
      </c>
      <c r="Q378" t="str">
        <f>IF(AND($L378&gt;G$25,$L377&lt;G$25),$B378,"")</f>
        <v/>
      </c>
    </row>
    <row r="379" spans="1:17">
      <c r="A379" t="str">
        <f t="shared" si="40"/>
        <v>CB14</v>
      </c>
      <c r="B379">
        <f t="shared" si="38"/>
        <v>2074</v>
      </c>
      <c r="D379" s="12">
        <f t="shared" si="48"/>
        <v>166</v>
      </c>
      <c r="E379" s="2">
        <f t="shared" si="41"/>
        <v>0</v>
      </c>
      <c r="F379" s="2">
        <f t="shared" si="44"/>
        <v>0</v>
      </c>
      <c r="G379" s="2">
        <f t="shared" si="45"/>
        <v>0</v>
      </c>
      <c r="H379" s="2">
        <f t="shared" si="42"/>
        <v>0</v>
      </c>
      <c r="I379" s="2">
        <f t="shared" si="43"/>
        <v>166</v>
      </c>
      <c r="J379" s="2">
        <f t="shared" si="46"/>
        <v>0</v>
      </c>
      <c r="K379" s="2">
        <f t="shared" si="47"/>
        <v>0</v>
      </c>
      <c r="L379" s="6">
        <f>IF(B379&lt;$C$2,0,L378+(MAX(C379:D379)*1000000))</f>
        <v>16940093334.99124</v>
      </c>
      <c r="M379" t="str">
        <f>IF(AND($L379&gt;C$25,$L378&lt;C$25),$B379,"")</f>
        <v/>
      </c>
      <c r="N379" t="str">
        <f>IF(AND($L379&gt;D$25,$L378&lt;D$25),$B379,"")</f>
        <v/>
      </c>
      <c r="O379" t="str">
        <f>IF(AND($L379&gt;E$25,$L378&lt;E$25),$B379,"")</f>
        <v/>
      </c>
      <c r="P379" t="str">
        <f>IF(AND($L379&gt;F$25,$L378&lt;F$25),$B379,"")</f>
        <v/>
      </c>
      <c r="Q379" t="str">
        <f>IF(AND($L379&gt;G$25,$L378&lt;G$25),$B379,"")</f>
        <v/>
      </c>
    </row>
    <row r="380" spans="1:17">
      <c r="A380" t="str">
        <f t="shared" si="40"/>
        <v>CB14</v>
      </c>
      <c r="B380">
        <f t="shared" si="38"/>
        <v>2075</v>
      </c>
      <c r="D380" s="12">
        <f t="shared" si="48"/>
        <v>166</v>
      </c>
      <c r="E380" s="2">
        <f t="shared" si="41"/>
        <v>0</v>
      </c>
      <c r="F380" s="2">
        <f t="shared" si="44"/>
        <v>0</v>
      </c>
      <c r="G380" s="2">
        <f t="shared" si="45"/>
        <v>0</v>
      </c>
      <c r="H380" s="2">
        <f t="shared" si="42"/>
        <v>0</v>
      </c>
      <c r="I380" s="2">
        <f t="shared" si="43"/>
        <v>166</v>
      </c>
      <c r="J380" s="2">
        <f t="shared" si="46"/>
        <v>0</v>
      </c>
      <c r="K380" s="2">
        <f t="shared" si="47"/>
        <v>0</v>
      </c>
      <c r="L380" s="6">
        <f>IF(B380&lt;$C$2,0,L379+(MAX(C380:D380)*1000000))</f>
        <v>17106093334.99124</v>
      </c>
      <c r="M380" t="str">
        <f>IF(AND($L380&gt;C$25,$L379&lt;C$25),$B380,"")</f>
        <v/>
      </c>
      <c r="N380" t="str">
        <f>IF(AND($L380&gt;D$25,$L379&lt;D$25),$B380,"")</f>
        <v/>
      </c>
      <c r="O380" t="str">
        <f>IF(AND($L380&gt;E$25,$L379&lt;E$25),$B380,"")</f>
        <v/>
      </c>
      <c r="P380" t="str">
        <f>IF(AND($L380&gt;F$25,$L379&lt;F$25),$B380,"")</f>
        <v/>
      </c>
      <c r="Q380" t="str">
        <f>IF(AND($L380&gt;G$25,$L379&lt;G$25),$B380,"")</f>
        <v/>
      </c>
    </row>
    <row r="381" spans="1:17">
      <c r="A381" t="str">
        <f t="shared" ref="A381:A406" si="49">"CB"&amp;INT((B382-2003)/5)</f>
        <v>CB14</v>
      </c>
      <c r="B381">
        <f t="shared" ref="B381:B407" si="50">B380+1</f>
        <v>2076</v>
      </c>
      <c r="D381" s="12">
        <f t="shared" si="48"/>
        <v>166</v>
      </c>
      <c r="E381" s="2">
        <f t="shared" si="41"/>
        <v>0</v>
      </c>
      <c r="F381" s="2">
        <f t="shared" si="44"/>
        <v>0</v>
      </c>
      <c r="G381" s="2">
        <f t="shared" si="45"/>
        <v>0</v>
      </c>
      <c r="H381" s="2">
        <f t="shared" si="42"/>
        <v>0</v>
      </c>
      <c r="I381" s="2">
        <f t="shared" si="43"/>
        <v>166</v>
      </c>
      <c r="J381" s="2">
        <f t="shared" si="46"/>
        <v>0</v>
      </c>
      <c r="K381" s="2">
        <f t="shared" si="47"/>
        <v>0</v>
      </c>
      <c r="L381" s="6">
        <f>IF(B381&lt;$C$2,0,L380+(MAX(C381:D381)*1000000))</f>
        <v>17272093334.991241</v>
      </c>
      <c r="M381" t="str">
        <f>IF(AND($L381&gt;C$25,$L380&lt;C$25),$B381,"")</f>
        <v/>
      </c>
      <c r="N381" t="str">
        <f>IF(AND($L381&gt;D$25,$L380&lt;D$25),$B381,"")</f>
        <v/>
      </c>
      <c r="O381" t="str">
        <f>IF(AND($L381&gt;E$25,$L380&lt;E$25),$B381,"")</f>
        <v/>
      </c>
      <c r="P381" t="str">
        <f>IF(AND($L381&gt;F$25,$L380&lt;F$25),$B381,"")</f>
        <v/>
      </c>
      <c r="Q381" t="str">
        <f>IF(AND($L381&gt;G$25,$L380&lt;G$25),$B381,"")</f>
        <v/>
      </c>
    </row>
    <row r="382" spans="1:17">
      <c r="A382" t="str">
        <f t="shared" si="49"/>
        <v>CB15</v>
      </c>
      <c r="B382">
        <f t="shared" si="50"/>
        <v>2077</v>
      </c>
      <c r="D382" s="12">
        <f t="shared" si="48"/>
        <v>166</v>
      </c>
      <c r="E382" s="2">
        <f t="shared" si="41"/>
        <v>0</v>
      </c>
      <c r="F382" s="2">
        <f t="shared" si="44"/>
        <v>0</v>
      </c>
      <c r="G382" s="2">
        <f t="shared" si="45"/>
        <v>0</v>
      </c>
      <c r="H382" s="2">
        <f t="shared" si="42"/>
        <v>0</v>
      </c>
      <c r="I382" s="2">
        <f t="shared" si="43"/>
        <v>166</v>
      </c>
      <c r="J382" s="2">
        <f t="shared" si="46"/>
        <v>0</v>
      </c>
      <c r="K382" s="2">
        <f t="shared" si="47"/>
        <v>0</v>
      </c>
      <c r="L382" s="6">
        <f>IF(B382&lt;$C$2,0,L381+(MAX(C382:D382)*1000000))</f>
        <v>17438093334.991241</v>
      </c>
      <c r="M382" t="str">
        <f>IF(AND($L382&gt;C$25,$L381&lt;C$25),$B382,"")</f>
        <v/>
      </c>
      <c r="N382" t="str">
        <f>IF(AND($L382&gt;D$25,$L381&lt;D$25),$B382,"")</f>
        <v/>
      </c>
      <c r="O382" t="str">
        <f>IF(AND($L382&gt;E$25,$L381&lt;E$25),$B382,"")</f>
        <v/>
      </c>
      <c r="P382" t="str">
        <f>IF(AND($L382&gt;F$25,$L381&lt;F$25),$B382,"")</f>
        <v/>
      </c>
      <c r="Q382" t="str">
        <f>IF(AND($L382&gt;G$25,$L381&lt;G$25),$B382,"")</f>
        <v/>
      </c>
    </row>
    <row r="383" spans="1:17">
      <c r="A383" t="str">
        <f t="shared" si="49"/>
        <v>CB15</v>
      </c>
      <c r="B383">
        <f t="shared" si="50"/>
        <v>2078</v>
      </c>
      <c r="D383" s="12">
        <f t="shared" si="48"/>
        <v>166</v>
      </c>
      <c r="E383" s="2">
        <f t="shared" si="41"/>
        <v>0</v>
      </c>
      <c r="F383" s="2">
        <f t="shared" si="44"/>
        <v>0</v>
      </c>
      <c r="G383" s="2">
        <f t="shared" si="45"/>
        <v>0</v>
      </c>
      <c r="H383" s="2">
        <f t="shared" si="42"/>
        <v>0</v>
      </c>
      <c r="I383" s="2">
        <f t="shared" si="43"/>
        <v>166</v>
      </c>
      <c r="J383" s="2">
        <f t="shared" si="46"/>
        <v>0</v>
      </c>
      <c r="K383" s="2">
        <f t="shared" si="47"/>
        <v>0</v>
      </c>
      <c r="L383" s="6">
        <f>IF(B383&lt;$C$2,0,L382+(MAX(C383:D383)*1000000))</f>
        <v>17604093334.991241</v>
      </c>
      <c r="M383" t="str">
        <f>IF(AND($L383&gt;C$25,$L382&lt;C$25),$B383,"")</f>
        <v/>
      </c>
      <c r="N383" t="str">
        <f>IF(AND($L383&gt;D$25,$L382&lt;D$25),$B383,"")</f>
        <v/>
      </c>
      <c r="O383" t="str">
        <f>IF(AND($L383&gt;E$25,$L382&lt;E$25),$B383,"")</f>
        <v/>
      </c>
      <c r="P383" t="str">
        <f>IF(AND($L383&gt;F$25,$L382&lt;F$25),$B383,"")</f>
        <v/>
      </c>
      <c r="Q383" t="str">
        <f>IF(AND($L383&gt;G$25,$L382&lt;G$25),$B383,"")</f>
        <v/>
      </c>
    </row>
    <row r="384" spans="1:17">
      <c r="A384" t="str">
        <f t="shared" si="49"/>
        <v>CB15</v>
      </c>
      <c r="B384">
        <f t="shared" si="50"/>
        <v>2079</v>
      </c>
      <c r="D384" s="12">
        <f t="shared" si="48"/>
        <v>166</v>
      </c>
      <c r="E384" s="2">
        <f t="shared" si="41"/>
        <v>0</v>
      </c>
      <c r="F384" s="2">
        <f t="shared" si="44"/>
        <v>0</v>
      </c>
      <c r="G384" s="2">
        <f t="shared" si="45"/>
        <v>0</v>
      </c>
      <c r="H384" s="2">
        <f t="shared" si="42"/>
        <v>0</v>
      </c>
      <c r="I384" s="2">
        <f t="shared" si="43"/>
        <v>166</v>
      </c>
      <c r="J384" s="2">
        <f t="shared" si="46"/>
        <v>0</v>
      </c>
      <c r="K384" s="2">
        <f t="shared" si="47"/>
        <v>0</v>
      </c>
      <c r="L384" s="6">
        <f>IF(B384&lt;$C$2,0,L383+(MAX(C384:D384)*1000000))</f>
        <v>17770093334.991241</v>
      </c>
      <c r="M384" t="str">
        <f>IF(AND($L384&gt;C$25,$L383&lt;C$25),$B384,"")</f>
        <v/>
      </c>
      <c r="N384" t="str">
        <f>IF(AND($L384&gt;D$25,$L383&lt;D$25),$B384,"")</f>
        <v/>
      </c>
      <c r="O384" t="str">
        <f>IF(AND($L384&gt;E$25,$L383&lt;E$25),$B384,"")</f>
        <v/>
      </c>
      <c r="P384" t="str">
        <f>IF(AND($L384&gt;F$25,$L383&lt;F$25),$B384,"")</f>
        <v/>
      </c>
      <c r="Q384" t="str">
        <f>IF(AND($L384&gt;G$25,$L383&lt;G$25),$B384,"")</f>
        <v/>
      </c>
    </row>
    <row r="385" spans="1:17">
      <c r="A385" t="str">
        <f t="shared" si="49"/>
        <v>CB15</v>
      </c>
      <c r="B385">
        <f t="shared" si="50"/>
        <v>2080</v>
      </c>
      <c r="D385" s="12">
        <f t="shared" si="48"/>
        <v>166</v>
      </c>
      <c r="E385" s="2">
        <f t="shared" si="41"/>
        <v>0</v>
      </c>
      <c r="F385" s="2">
        <f t="shared" si="44"/>
        <v>0</v>
      </c>
      <c r="G385" s="2">
        <f t="shared" si="45"/>
        <v>0</v>
      </c>
      <c r="H385" s="2">
        <f t="shared" si="42"/>
        <v>0</v>
      </c>
      <c r="I385" s="2">
        <f t="shared" si="43"/>
        <v>166</v>
      </c>
      <c r="J385" s="2">
        <f t="shared" si="46"/>
        <v>0</v>
      </c>
      <c r="K385" s="2">
        <f t="shared" si="47"/>
        <v>0</v>
      </c>
      <c r="L385" s="6">
        <f>IF(B385&lt;$C$2,0,L384+(MAX(C385:D385)*1000000))</f>
        <v>17936093334.991241</v>
      </c>
      <c r="M385" t="str">
        <f>IF(AND($L385&gt;C$25,$L384&lt;C$25),$B385,"")</f>
        <v/>
      </c>
      <c r="N385" t="str">
        <f>IF(AND($L385&gt;D$25,$L384&lt;D$25),$B385,"")</f>
        <v/>
      </c>
      <c r="O385" t="str">
        <f>IF(AND($L385&gt;E$25,$L384&lt;E$25),$B385,"")</f>
        <v/>
      </c>
      <c r="P385" t="str">
        <f>IF(AND($L385&gt;F$25,$L384&lt;F$25),$B385,"")</f>
        <v/>
      </c>
      <c r="Q385" t="str">
        <f>IF(AND($L385&gt;G$25,$L384&lt;G$25),$B385,"")</f>
        <v/>
      </c>
    </row>
    <row r="386" spans="1:17">
      <c r="A386" t="str">
        <f t="shared" si="49"/>
        <v>CB15</v>
      </c>
      <c r="B386">
        <f t="shared" si="50"/>
        <v>2081</v>
      </c>
      <c r="D386" s="12">
        <f t="shared" si="48"/>
        <v>166</v>
      </c>
      <c r="E386" s="2">
        <f t="shared" si="41"/>
        <v>0</v>
      </c>
      <c r="F386" s="2">
        <f t="shared" si="44"/>
        <v>0</v>
      </c>
      <c r="G386" s="2">
        <f t="shared" si="45"/>
        <v>0</v>
      </c>
      <c r="H386" s="2">
        <f t="shared" si="42"/>
        <v>0</v>
      </c>
      <c r="I386" s="2">
        <f t="shared" si="43"/>
        <v>166</v>
      </c>
      <c r="J386" s="2">
        <f t="shared" si="46"/>
        <v>0</v>
      </c>
      <c r="K386" s="2">
        <f t="shared" si="47"/>
        <v>0</v>
      </c>
      <c r="L386" s="6">
        <f>IF(B386&lt;$C$2,0,L385+(MAX(C386:D386)*1000000))</f>
        <v>18102093334.991241</v>
      </c>
      <c r="M386" t="str">
        <f>IF(AND($L386&gt;C$25,$L385&lt;C$25),$B386,"")</f>
        <v/>
      </c>
      <c r="N386" t="str">
        <f>IF(AND($L386&gt;D$25,$L385&lt;D$25),$B386,"")</f>
        <v/>
      </c>
      <c r="O386" t="str">
        <f>IF(AND($L386&gt;E$25,$L385&lt;E$25),$B386,"")</f>
        <v/>
      </c>
      <c r="P386" t="str">
        <f>IF(AND($L386&gt;F$25,$L385&lt;F$25),$B386,"")</f>
        <v/>
      </c>
      <c r="Q386" t="str">
        <f>IF(AND($L386&gt;G$25,$L385&lt;G$25),$B386,"")</f>
        <v/>
      </c>
    </row>
    <row r="387" spans="1:17">
      <c r="A387" t="str">
        <f t="shared" si="49"/>
        <v>CB16</v>
      </c>
      <c r="B387">
        <f t="shared" si="50"/>
        <v>2082</v>
      </c>
      <c r="D387" s="12">
        <f t="shared" si="48"/>
        <v>166</v>
      </c>
      <c r="E387" s="2">
        <f t="shared" si="41"/>
        <v>0</v>
      </c>
      <c r="F387" s="2">
        <f t="shared" si="44"/>
        <v>0</v>
      </c>
      <c r="G387" s="2">
        <f t="shared" si="45"/>
        <v>0</v>
      </c>
      <c r="H387" s="2">
        <f t="shared" si="42"/>
        <v>0</v>
      </c>
      <c r="I387" s="2">
        <f t="shared" si="43"/>
        <v>166</v>
      </c>
      <c r="J387" s="2">
        <f t="shared" si="46"/>
        <v>0</v>
      </c>
      <c r="K387" s="2">
        <f t="shared" si="47"/>
        <v>0</v>
      </c>
      <c r="L387" s="6">
        <f>IF(B387&lt;$C$2,0,L386+(MAX(C387:D387)*1000000))</f>
        <v>18268093334.991241</v>
      </c>
      <c r="M387" t="str">
        <f>IF(AND($L387&gt;C$25,$L386&lt;C$25),$B387,"")</f>
        <v/>
      </c>
      <c r="N387" t="str">
        <f>IF(AND($L387&gt;D$25,$L386&lt;D$25),$B387,"")</f>
        <v/>
      </c>
      <c r="O387" t="str">
        <f>IF(AND($L387&gt;E$25,$L386&lt;E$25),$B387,"")</f>
        <v/>
      </c>
      <c r="P387" t="str">
        <f>IF(AND($L387&gt;F$25,$L386&lt;F$25),$B387,"")</f>
        <v/>
      </c>
      <c r="Q387" t="str">
        <f>IF(AND($L387&gt;G$25,$L386&lt;G$25),$B387,"")</f>
        <v/>
      </c>
    </row>
    <row r="388" spans="1:17">
      <c r="A388" t="str">
        <f t="shared" si="49"/>
        <v>CB16</v>
      </c>
      <c r="B388">
        <f t="shared" si="50"/>
        <v>2083</v>
      </c>
      <c r="D388" s="12">
        <f t="shared" si="48"/>
        <v>166</v>
      </c>
      <c r="E388" s="2">
        <f t="shared" si="41"/>
        <v>0</v>
      </c>
      <c r="F388" s="2">
        <f t="shared" si="44"/>
        <v>0</v>
      </c>
      <c r="G388" s="2">
        <f t="shared" si="45"/>
        <v>0</v>
      </c>
      <c r="H388" s="2">
        <f t="shared" si="42"/>
        <v>0</v>
      </c>
      <c r="I388" s="2">
        <f t="shared" si="43"/>
        <v>166</v>
      </c>
      <c r="J388" s="2">
        <f t="shared" si="46"/>
        <v>0</v>
      </c>
      <c r="K388" s="2">
        <f t="shared" si="47"/>
        <v>0</v>
      </c>
      <c r="L388" s="6">
        <f>IF(B388&lt;$C$2,0,L387+(MAX(C388:D388)*1000000))</f>
        <v>18434093334.991241</v>
      </c>
      <c r="M388" t="str">
        <f>IF(AND($L388&gt;C$25,$L387&lt;C$25),$B388,"")</f>
        <v/>
      </c>
      <c r="N388" t="str">
        <f>IF(AND($L388&gt;D$25,$L387&lt;D$25),$B388,"")</f>
        <v/>
      </c>
      <c r="O388" t="str">
        <f>IF(AND($L388&gt;E$25,$L387&lt;E$25),$B388,"")</f>
        <v/>
      </c>
      <c r="P388" t="str">
        <f>IF(AND($L388&gt;F$25,$L387&lt;F$25),$B388,"")</f>
        <v/>
      </c>
      <c r="Q388" t="str">
        <f>IF(AND($L388&gt;G$25,$L387&lt;G$25),$B388,"")</f>
        <v/>
      </c>
    </row>
    <row r="389" spans="1:17">
      <c r="A389" t="str">
        <f t="shared" si="49"/>
        <v>CB16</v>
      </c>
      <c r="B389">
        <f t="shared" si="50"/>
        <v>2084</v>
      </c>
      <c r="D389" s="12">
        <f t="shared" si="48"/>
        <v>166</v>
      </c>
      <c r="E389" s="2">
        <f t="shared" si="41"/>
        <v>0</v>
      </c>
      <c r="F389" s="2">
        <f t="shared" si="44"/>
        <v>0</v>
      </c>
      <c r="G389" s="2">
        <f t="shared" si="45"/>
        <v>0</v>
      </c>
      <c r="H389" s="2">
        <f t="shared" si="42"/>
        <v>0</v>
      </c>
      <c r="I389" s="2">
        <f t="shared" si="43"/>
        <v>166</v>
      </c>
      <c r="J389" s="2">
        <f t="shared" si="46"/>
        <v>0</v>
      </c>
      <c r="K389" s="2">
        <f t="shared" si="47"/>
        <v>0</v>
      </c>
      <c r="L389" s="6">
        <f>IF(B389&lt;$C$2,0,L388+(MAX(C389:D389)*1000000))</f>
        <v>18600093334.991241</v>
      </c>
      <c r="M389" t="str">
        <f>IF(AND($L389&gt;C$25,$L388&lt;C$25),$B389,"")</f>
        <v/>
      </c>
      <c r="N389" t="str">
        <f>IF(AND($L389&gt;D$25,$L388&lt;D$25),$B389,"")</f>
        <v/>
      </c>
      <c r="O389" t="str">
        <f>IF(AND($L389&gt;E$25,$L388&lt;E$25),$B389,"")</f>
        <v/>
      </c>
      <c r="P389" t="str">
        <f>IF(AND($L389&gt;F$25,$L388&lt;F$25),$B389,"")</f>
        <v/>
      </c>
      <c r="Q389" t="str">
        <f>IF(AND($L389&gt;G$25,$L388&lt;G$25),$B389,"")</f>
        <v/>
      </c>
    </row>
    <row r="390" spans="1:17">
      <c r="A390" t="str">
        <f t="shared" si="49"/>
        <v>CB16</v>
      </c>
      <c r="B390">
        <f t="shared" si="50"/>
        <v>2085</v>
      </c>
      <c r="D390" s="12">
        <f t="shared" si="48"/>
        <v>166</v>
      </c>
      <c r="E390" s="2">
        <f t="shared" si="41"/>
        <v>0</v>
      </c>
      <c r="F390" s="2">
        <f t="shared" si="44"/>
        <v>0</v>
      </c>
      <c r="G390" s="2">
        <f t="shared" si="45"/>
        <v>0</v>
      </c>
      <c r="H390" s="2">
        <f t="shared" si="42"/>
        <v>0</v>
      </c>
      <c r="I390" s="2">
        <f t="shared" si="43"/>
        <v>166</v>
      </c>
      <c r="J390" s="2">
        <f t="shared" si="46"/>
        <v>0</v>
      </c>
      <c r="K390" s="2">
        <f t="shared" si="47"/>
        <v>0</v>
      </c>
      <c r="L390" s="6">
        <f>IF(B390&lt;$C$2,0,L389+(MAX(C390:D390)*1000000))</f>
        <v>18766093334.991241</v>
      </c>
      <c r="M390" t="str">
        <f>IF(AND($L390&gt;C$25,$L389&lt;C$25),$B390,"")</f>
        <v/>
      </c>
      <c r="N390" t="str">
        <f>IF(AND($L390&gt;D$25,$L389&lt;D$25),$B390,"")</f>
        <v/>
      </c>
      <c r="O390" t="str">
        <f>IF(AND($L390&gt;E$25,$L389&lt;E$25),$B390,"")</f>
        <v/>
      </c>
      <c r="P390" t="str">
        <f>IF(AND($L390&gt;F$25,$L389&lt;F$25),$B390,"")</f>
        <v/>
      </c>
      <c r="Q390" t="str">
        <f>IF(AND($L390&gt;G$25,$L389&lt;G$25),$B390,"")</f>
        <v/>
      </c>
    </row>
    <row r="391" spans="1:17">
      <c r="A391" t="str">
        <f t="shared" si="49"/>
        <v>CB16</v>
      </c>
      <c r="B391">
        <f t="shared" si="50"/>
        <v>2086</v>
      </c>
      <c r="D391" s="12">
        <f t="shared" si="48"/>
        <v>166</v>
      </c>
      <c r="E391" s="2">
        <f t="shared" si="41"/>
        <v>0</v>
      </c>
      <c r="F391" s="2">
        <f t="shared" si="44"/>
        <v>0</v>
      </c>
      <c r="G391" s="2">
        <f t="shared" si="45"/>
        <v>0</v>
      </c>
      <c r="H391" s="2">
        <f t="shared" si="42"/>
        <v>0</v>
      </c>
      <c r="I391" s="2">
        <f t="shared" si="43"/>
        <v>166</v>
      </c>
      <c r="J391" s="2">
        <f t="shared" si="46"/>
        <v>0</v>
      </c>
      <c r="K391" s="2">
        <f t="shared" si="47"/>
        <v>0</v>
      </c>
      <c r="L391" s="6">
        <f>IF(B391&lt;$C$2,0,L390+(MAX(C391:D391)*1000000))</f>
        <v>18932093334.991241</v>
      </c>
      <c r="M391" t="str">
        <f>IF(AND($L391&gt;C$25,$L390&lt;C$25),$B391,"")</f>
        <v/>
      </c>
      <c r="N391" t="str">
        <f>IF(AND($L391&gt;D$25,$L390&lt;D$25),$B391,"")</f>
        <v/>
      </c>
      <c r="O391" t="str">
        <f>IF(AND($L391&gt;E$25,$L390&lt;E$25),$B391,"")</f>
        <v/>
      </c>
      <c r="P391" t="str">
        <f>IF(AND($L391&gt;F$25,$L390&lt;F$25),$B391,"")</f>
        <v/>
      </c>
      <c r="Q391" t="str">
        <f>IF(AND($L391&gt;G$25,$L390&lt;G$25),$B391,"")</f>
        <v/>
      </c>
    </row>
    <row r="392" spans="1:17">
      <c r="A392" t="str">
        <f t="shared" si="49"/>
        <v>CB17</v>
      </c>
      <c r="B392">
        <f t="shared" si="50"/>
        <v>2087</v>
      </c>
      <c r="D392" s="12">
        <f t="shared" si="48"/>
        <v>166</v>
      </c>
      <c r="E392" s="2">
        <f t="shared" si="41"/>
        <v>0</v>
      </c>
      <c r="F392" s="2">
        <f t="shared" si="44"/>
        <v>0</v>
      </c>
      <c r="G392" s="2">
        <f t="shared" si="45"/>
        <v>0</v>
      </c>
      <c r="H392" s="2">
        <f t="shared" si="42"/>
        <v>0</v>
      </c>
      <c r="I392" s="2">
        <f t="shared" si="43"/>
        <v>166</v>
      </c>
      <c r="J392" s="2">
        <f t="shared" si="46"/>
        <v>0</v>
      </c>
      <c r="K392" s="2">
        <f t="shared" si="47"/>
        <v>0</v>
      </c>
      <c r="L392" s="6">
        <f>IF(B392&lt;$C$2,0,L391+(MAX(C392:D392)*1000000))</f>
        <v>19098093334.991241</v>
      </c>
      <c r="M392" t="str">
        <f>IF(AND($L392&gt;C$25,$L391&lt;C$25),$B392,"")</f>
        <v/>
      </c>
      <c r="N392" t="str">
        <f>IF(AND($L392&gt;D$25,$L391&lt;D$25),$B392,"")</f>
        <v/>
      </c>
      <c r="O392" t="str">
        <f>IF(AND($L392&gt;E$25,$L391&lt;E$25),$B392,"")</f>
        <v/>
      </c>
      <c r="P392" t="str">
        <f>IF(AND($L392&gt;F$25,$L391&lt;F$25),$B392,"")</f>
        <v/>
      </c>
      <c r="Q392" t="str">
        <f>IF(AND($L392&gt;G$25,$L391&lt;G$25),$B392,"")</f>
        <v/>
      </c>
    </row>
    <row r="393" spans="1:17">
      <c r="A393" t="str">
        <f t="shared" si="49"/>
        <v>CB17</v>
      </c>
      <c r="B393">
        <f t="shared" si="50"/>
        <v>2088</v>
      </c>
      <c r="D393" s="12">
        <f t="shared" si="48"/>
        <v>166</v>
      </c>
      <c r="E393" s="2">
        <f t="shared" si="41"/>
        <v>0</v>
      </c>
      <c r="F393" s="2">
        <f t="shared" si="44"/>
        <v>0</v>
      </c>
      <c r="G393" s="2">
        <f t="shared" si="45"/>
        <v>0</v>
      </c>
      <c r="H393" s="2">
        <f t="shared" si="42"/>
        <v>0</v>
      </c>
      <c r="I393" s="2">
        <f t="shared" si="43"/>
        <v>166</v>
      </c>
      <c r="J393" s="2">
        <f t="shared" si="46"/>
        <v>0</v>
      </c>
      <c r="K393" s="2">
        <f t="shared" si="47"/>
        <v>0</v>
      </c>
      <c r="L393" s="6">
        <f>IF(B393&lt;$C$2,0,L392+(MAX(C393:D393)*1000000))</f>
        <v>19264093334.991241</v>
      </c>
      <c r="M393" t="str">
        <f>IF(AND($L393&gt;C$25,$L392&lt;C$25),$B393,"")</f>
        <v/>
      </c>
      <c r="N393" t="str">
        <f>IF(AND($L393&gt;D$25,$L392&lt;D$25),$B393,"")</f>
        <v/>
      </c>
      <c r="O393" t="str">
        <f>IF(AND($L393&gt;E$25,$L392&lt;E$25),$B393,"")</f>
        <v/>
      </c>
      <c r="P393" t="str">
        <f>IF(AND($L393&gt;F$25,$L392&lt;F$25),$B393,"")</f>
        <v/>
      </c>
      <c r="Q393" t="str">
        <f>IF(AND($L393&gt;G$25,$L392&lt;G$25),$B393,"")</f>
        <v/>
      </c>
    </row>
    <row r="394" spans="1:17">
      <c r="A394" t="str">
        <f t="shared" si="49"/>
        <v>CB17</v>
      </c>
      <c r="B394">
        <f t="shared" si="50"/>
        <v>2089</v>
      </c>
      <c r="D394" s="12">
        <f t="shared" si="48"/>
        <v>166</v>
      </c>
      <c r="E394" s="2">
        <f t="shared" si="41"/>
        <v>0</v>
      </c>
      <c r="F394" s="2">
        <f t="shared" si="44"/>
        <v>0</v>
      </c>
      <c r="G394" s="2">
        <f t="shared" si="45"/>
        <v>0</v>
      </c>
      <c r="H394" s="2">
        <f t="shared" si="42"/>
        <v>0</v>
      </c>
      <c r="I394" s="2">
        <f t="shared" si="43"/>
        <v>166</v>
      </c>
      <c r="J394" s="2">
        <f t="shared" si="46"/>
        <v>0</v>
      </c>
      <c r="K394" s="2">
        <f t="shared" si="47"/>
        <v>0</v>
      </c>
      <c r="L394" s="6">
        <f>IF(B394&lt;$C$2,0,L393+(MAX(C394:D394)*1000000))</f>
        <v>19430093334.991241</v>
      </c>
      <c r="M394" t="str">
        <f>IF(AND($L394&gt;C$25,$L393&lt;C$25),$B394,"")</f>
        <v/>
      </c>
      <c r="N394" t="str">
        <f>IF(AND($L394&gt;D$25,$L393&lt;D$25),$B394,"")</f>
        <v/>
      </c>
      <c r="O394" t="str">
        <f>IF(AND($L394&gt;E$25,$L393&lt;E$25),$B394,"")</f>
        <v/>
      </c>
      <c r="P394" t="str">
        <f>IF(AND($L394&gt;F$25,$L393&lt;F$25),$B394,"")</f>
        <v/>
      </c>
      <c r="Q394" t="str">
        <f>IF(AND($L394&gt;G$25,$L393&lt;G$25),$B394,"")</f>
        <v/>
      </c>
    </row>
    <row r="395" spans="1:17">
      <c r="A395" t="str">
        <f t="shared" si="49"/>
        <v>CB17</v>
      </c>
      <c r="B395">
        <f t="shared" si="50"/>
        <v>2090</v>
      </c>
      <c r="D395" s="12">
        <f t="shared" si="48"/>
        <v>166</v>
      </c>
      <c r="E395" s="2">
        <f t="shared" si="41"/>
        <v>0</v>
      </c>
      <c r="F395" s="2">
        <f t="shared" si="44"/>
        <v>0</v>
      </c>
      <c r="G395" s="2">
        <f t="shared" si="45"/>
        <v>0</v>
      </c>
      <c r="H395" s="2">
        <f t="shared" si="42"/>
        <v>0</v>
      </c>
      <c r="I395" s="2">
        <f t="shared" si="43"/>
        <v>166</v>
      </c>
      <c r="J395" s="2">
        <f t="shared" si="46"/>
        <v>0</v>
      </c>
      <c r="K395" s="2">
        <f t="shared" si="47"/>
        <v>0</v>
      </c>
      <c r="L395" s="6">
        <f>IF(B395&lt;$C$2,0,L394+(MAX(C395:D395)*1000000))</f>
        <v>19596093334.991241</v>
      </c>
      <c r="M395" t="str">
        <f>IF(AND($L395&gt;C$25,$L394&lt;C$25),$B395,"")</f>
        <v/>
      </c>
      <c r="N395" t="str">
        <f>IF(AND($L395&gt;D$25,$L394&lt;D$25),$B395,"")</f>
        <v/>
      </c>
      <c r="O395" t="str">
        <f>IF(AND($L395&gt;E$25,$L394&lt;E$25),$B395,"")</f>
        <v/>
      </c>
      <c r="P395" t="str">
        <f>IF(AND($L395&gt;F$25,$L394&lt;F$25),$B395,"")</f>
        <v/>
      </c>
      <c r="Q395" t="str">
        <f>IF(AND($L395&gt;G$25,$L394&lt;G$25),$B395,"")</f>
        <v/>
      </c>
    </row>
    <row r="396" spans="1:17">
      <c r="A396" t="str">
        <f t="shared" si="49"/>
        <v>CB17</v>
      </c>
      <c r="B396">
        <f t="shared" si="50"/>
        <v>2091</v>
      </c>
      <c r="D396" s="12">
        <f t="shared" si="48"/>
        <v>166</v>
      </c>
      <c r="E396" s="2">
        <f t="shared" si="41"/>
        <v>0</v>
      </c>
      <c r="F396" s="2">
        <f t="shared" si="44"/>
        <v>0</v>
      </c>
      <c r="G396" s="2">
        <f t="shared" si="45"/>
        <v>0</v>
      </c>
      <c r="H396" s="2">
        <f t="shared" si="42"/>
        <v>0</v>
      </c>
      <c r="I396" s="2">
        <f t="shared" si="43"/>
        <v>166</v>
      </c>
      <c r="J396" s="2">
        <f t="shared" si="46"/>
        <v>0</v>
      </c>
      <c r="K396" s="2">
        <f t="shared" si="47"/>
        <v>0</v>
      </c>
      <c r="L396" s="6">
        <f>IF(B396&lt;$C$2,0,L395+(MAX(C396:D396)*1000000))</f>
        <v>19762093334.991241</v>
      </c>
      <c r="M396" t="str">
        <f>IF(AND($L396&gt;C$25,$L395&lt;C$25),$B396,"")</f>
        <v/>
      </c>
      <c r="N396" t="str">
        <f>IF(AND($L396&gt;D$25,$L395&lt;D$25),$B396,"")</f>
        <v/>
      </c>
      <c r="O396" t="str">
        <f>IF(AND($L396&gt;E$25,$L395&lt;E$25),$B396,"")</f>
        <v/>
      </c>
      <c r="P396" t="str">
        <f>IF(AND($L396&gt;F$25,$L395&lt;F$25),$B396,"")</f>
        <v/>
      </c>
      <c r="Q396" t="str">
        <f>IF(AND($L396&gt;G$25,$L395&lt;G$25),$B396,"")</f>
        <v/>
      </c>
    </row>
    <row r="397" spans="1:17">
      <c r="A397" t="str">
        <f t="shared" si="49"/>
        <v>CB18</v>
      </c>
      <c r="B397">
        <f t="shared" si="50"/>
        <v>2092</v>
      </c>
      <c r="D397" s="12">
        <f t="shared" si="48"/>
        <v>166</v>
      </c>
      <c r="E397" s="2">
        <f t="shared" si="41"/>
        <v>0</v>
      </c>
      <c r="F397" s="2">
        <f t="shared" si="44"/>
        <v>0</v>
      </c>
      <c r="G397" s="2">
        <f t="shared" si="45"/>
        <v>0</v>
      </c>
      <c r="H397" s="2">
        <f t="shared" si="42"/>
        <v>0</v>
      </c>
      <c r="I397" s="2">
        <f t="shared" si="43"/>
        <v>166</v>
      </c>
      <c r="J397" s="2">
        <f t="shared" si="46"/>
        <v>0</v>
      </c>
      <c r="K397" s="2">
        <f t="shared" si="47"/>
        <v>0</v>
      </c>
      <c r="L397" s="6">
        <f>IF(B397&lt;$C$2,0,L396+(MAX(C397:D397)*1000000))</f>
        <v>19928093334.991241</v>
      </c>
      <c r="M397" t="str">
        <f>IF(AND($L397&gt;C$25,$L396&lt;C$25),$B397,"")</f>
        <v/>
      </c>
      <c r="N397" t="str">
        <f>IF(AND($L397&gt;D$25,$L396&lt;D$25),$B397,"")</f>
        <v/>
      </c>
      <c r="O397" t="str">
        <f>IF(AND($L397&gt;E$25,$L396&lt;E$25),$B397,"")</f>
        <v/>
      </c>
      <c r="P397" t="str">
        <f>IF(AND($L397&gt;F$25,$L396&lt;F$25),$B397,"")</f>
        <v/>
      </c>
      <c r="Q397" t="str">
        <f>IF(AND($L397&gt;G$25,$L396&lt;G$25),$B397,"")</f>
        <v/>
      </c>
    </row>
    <row r="398" spans="1:17">
      <c r="A398" t="str">
        <f t="shared" si="49"/>
        <v>CB18</v>
      </c>
      <c r="B398">
        <f t="shared" si="50"/>
        <v>2093</v>
      </c>
      <c r="D398" s="12">
        <f t="shared" si="48"/>
        <v>166</v>
      </c>
      <c r="E398" s="2">
        <f t="shared" si="41"/>
        <v>0</v>
      </c>
      <c r="F398" s="2">
        <f t="shared" si="44"/>
        <v>0</v>
      </c>
      <c r="G398" s="2">
        <f t="shared" si="45"/>
        <v>0</v>
      </c>
      <c r="H398" s="2">
        <f t="shared" si="42"/>
        <v>0</v>
      </c>
      <c r="I398" s="2">
        <f t="shared" si="43"/>
        <v>166</v>
      </c>
      <c r="J398" s="2">
        <f t="shared" si="46"/>
        <v>0</v>
      </c>
      <c r="K398" s="2">
        <f t="shared" si="47"/>
        <v>0</v>
      </c>
      <c r="L398" s="6">
        <f>IF(B398&lt;$C$2,0,L397+(MAX(C398:D398)*1000000))</f>
        <v>20094093334.991241</v>
      </c>
      <c r="M398" t="str">
        <f>IF(AND($L398&gt;C$25,$L397&lt;C$25),$B398,"")</f>
        <v/>
      </c>
      <c r="N398" t="str">
        <f>IF(AND($L398&gt;D$25,$L397&lt;D$25),$B398,"")</f>
        <v/>
      </c>
      <c r="O398" t="str">
        <f>IF(AND($L398&gt;E$25,$L397&lt;E$25),$B398,"")</f>
        <v/>
      </c>
      <c r="P398" t="str">
        <f>IF(AND($L398&gt;F$25,$L397&lt;F$25),$B398,"")</f>
        <v/>
      </c>
      <c r="Q398" t="str">
        <f>IF(AND($L398&gt;G$25,$L397&lt;G$25),$B398,"")</f>
        <v/>
      </c>
    </row>
    <row r="399" spans="1:17">
      <c r="A399" t="str">
        <f t="shared" si="49"/>
        <v>CB18</v>
      </c>
      <c r="B399">
        <f t="shared" si="50"/>
        <v>2094</v>
      </c>
      <c r="D399" s="12">
        <f t="shared" si="48"/>
        <v>166</v>
      </c>
      <c r="E399" s="2">
        <f t="shared" si="41"/>
        <v>0</v>
      </c>
      <c r="F399" s="2">
        <f t="shared" si="44"/>
        <v>0</v>
      </c>
      <c r="G399" s="2">
        <f t="shared" si="45"/>
        <v>0</v>
      </c>
      <c r="H399" s="2">
        <f t="shared" si="42"/>
        <v>0</v>
      </c>
      <c r="I399" s="2">
        <f t="shared" si="43"/>
        <v>166</v>
      </c>
      <c r="J399" s="2">
        <f t="shared" si="46"/>
        <v>0</v>
      </c>
      <c r="K399" s="2">
        <f t="shared" si="47"/>
        <v>0</v>
      </c>
      <c r="L399" s="6">
        <f>IF(B399&lt;$C$2,0,L398+(MAX(C399:D399)*1000000))</f>
        <v>20260093334.991241</v>
      </c>
      <c r="M399" t="str">
        <f>IF(AND($L399&gt;C$25,$L398&lt;C$25),$B399,"")</f>
        <v/>
      </c>
      <c r="N399" t="str">
        <f>IF(AND($L399&gt;D$25,$L398&lt;D$25),$B399,"")</f>
        <v/>
      </c>
      <c r="O399" t="str">
        <f>IF(AND($L399&gt;E$25,$L398&lt;E$25),$B399,"")</f>
        <v/>
      </c>
      <c r="P399" t="str">
        <f>IF(AND($L399&gt;F$25,$L398&lt;F$25),$B399,"")</f>
        <v/>
      </c>
      <c r="Q399" t="str">
        <f>IF(AND($L399&gt;G$25,$L398&lt;G$25),$B399,"")</f>
        <v/>
      </c>
    </row>
    <row r="400" spans="1:17">
      <c r="A400" t="str">
        <f t="shared" si="49"/>
        <v>CB18</v>
      </c>
      <c r="B400">
        <f t="shared" si="50"/>
        <v>2095</v>
      </c>
      <c r="D400" s="12">
        <f t="shared" si="48"/>
        <v>166</v>
      </c>
      <c r="E400" s="2">
        <f t="shared" si="41"/>
        <v>0</v>
      </c>
      <c r="F400" s="2">
        <f t="shared" si="44"/>
        <v>0</v>
      </c>
      <c r="G400" s="2">
        <f t="shared" si="45"/>
        <v>0</v>
      </c>
      <c r="H400" s="2">
        <f t="shared" si="42"/>
        <v>0</v>
      </c>
      <c r="I400" s="2">
        <f t="shared" si="43"/>
        <v>166</v>
      </c>
      <c r="J400" s="2">
        <f t="shared" si="46"/>
        <v>0</v>
      </c>
      <c r="K400" s="2">
        <f t="shared" si="47"/>
        <v>0</v>
      </c>
      <c r="L400" s="6">
        <f>IF(B400&lt;$C$2,0,L399+(MAX(C400:D400)*1000000))</f>
        <v>20426093334.991241</v>
      </c>
      <c r="M400" t="str">
        <f>IF(AND($L400&gt;C$25,$L399&lt;C$25),$B400,"")</f>
        <v/>
      </c>
      <c r="N400" t="str">
        <f>IF(AND($L400&gt;D$25,$L399&lt;D$25),$B400,"")</f>
        <v/>
      </c>
      <c r="O400" t="str">
        <f>IF(AND($L400&gt;E$25,$L399&lt;E$25),$B400,"")</f>
        <v/>
      </c>
      <c r="P400" t="str">
        <f>IF(AND($L400&gt;F$25,$L399&lt;F$25),$B400,"")</f>
        <v/>
      </c>
      <c r="Q400" t="str">
        <f>IF(AND($L400&gt;G$25,$L399&lt;G$25),$B400,"")</f>
        <v/>
      </c>
    </row>
    <row r="401" spans="1:17">
      <c r="A401" t="str">
        <f t="shared" si="49"/>
        <v>CB18</v>
      </c>
      <c r="B401">
        <f t="shared" si="50"/>
        <v>2096</v>
      </c>
      <c r="D401" s="12">
        <f t="shared" si="48"/>
        <v>166</v>
      </c>
      <c r="E401" s="2">
        <f t="shared" si="41"/>
        <v>0</v>
      </c>
      <c r="F401" s="2">
        <f t="shared" si="44"/>
        <v>0</v>
      </c>
      <c r="G401" s="2">
        <f t="shared" si="45"/>
        <v>0</v>
      </c>
      <c r="H401" s="2">
        <f t="shared" si="42"/>
        <v>0</v>
      </c>
      <c r="I401" s="2">
        <f t="shared" si="43"/>
        <v>166</v>
      </c>
      <c r="J401" s="2">
        <f t="shared" si="46"/>
        <v>0</v>
      </c>
      <c r="K401" s="2">
        <f t="shared" si="47"/>
        <v>0</v>
      </c>
      <c r="L401" s="6">
        <f>IF(B401&lt;$C$2,0,L400+(MAX(C401:D401)*1000000))</f>
        <v>20592093334.991241</v>
      </c>
      <c r="M401" t="str">
        <f>IF(AND($L401&gt;C$25,$L400&lt;C$25),$B401,"")</f>
        <v/>
      </c>
      <c r="N401" t="str">
        <f>IF(AND($L401&gt;D$25,$L400&lt;D$25),$B401,"")</f>
        <v/>
      </c>
      <c r="O401" t="str">
        <f>IF(AND($L401&gt;E$25,$L400&lt;E$25),$B401,"")</f>
        <v/>
      </c>
      <c r="P401" t="str">
        <f>IF(AND($L401&gt;F$25,$L400&lt;F$25),$B401,"")</f>
        <v/>
      </c>
      <c r="Q401" t="str">
        <f>IF(AND($L401&gt;G$25,$L400&lt;G$25),$B401,"")</f>
        <v/>
      </c>
    </row>
    <row r="402" spans="1:17">
      <c r="A402" t="str">
        <f t="shared" si="49"/>
        <v>CB19</v>
      </c>
      <c r="B402">
        <f t="shared" si="50"/>
        <v>2097</v>
      </c>
      <c r="D402" s="12">
        <f t="shared" si="48"/>
        <v>166</v>
      </c>
      <c r="E402" s="2">
        <f t="shared" si="41"/>
        <v>0</v>
      </c>
      <c r="F402" s="2">
        <f t="shared" si="44"/>
        <v>0</v>
      </c>
      <c r="G402" s="2">
        <f t="shared" si="45"/>
        <v>0</v>
      </c>
      <c r="H402" s="2">
        <f t="shared" si="42"/>
        <v>0</v>
      </c>
      <c r="I402" s="2">
        <f t="shared" si="43"/>
        <v>166</v>
      </c>
      <c r="J402" s="2">
        <f t="shared" si="46"/>
        <v>0</v>
      </c>
      <c r="K402" s="2">
        <f t="shared" si="47"/>
        <v>0</v>
      </c>
      <c r="L402" s="6">
        <f>IF(B402&lt;$C$2,0,L401+(MAX(C402:D402)*1000000))</f>
        <v>20758093334.991241</v>
      </c>
      <c r="M402" t="str">
        <f>IF(AND($L402&gt;C$25,$L401&lt;C$25),$B402,"")</f>
        <v/>
      </c>
      <c r="N402" t="str">
        <f>IF(AND($L402&gt;D$25,$L401&lt;D$25),$B402,"")</f>
        <v/>
      </c>
      <c r="O402" t="str">
        <f>IF(AND($L402&gt;E$25,$L401&lt;E$25),$B402,"")</f>
        <v/>
      </c>
      <c r="P402" t="str">
        <f>IF(AND($L402&gt;F$25,$L401&lt;F$25),$B402,"")</f>
        <v/>
      </c>
      <c r="Q402" t="str">
        <f>IF(AND($L402&gt;G$25,$L401&lt;G$25),$B402,"")</f>
        <v/>
      </c>
    </row>
    <row r="403" spans="1:17">
      <c r="A403" t="str">
        <f t="shared" si="49"/>
        <v>CB19</v>
      </c>
      <c r="B403">
        <f t="shared" si="50"/>
        <v>2098</v>
      </c>
      <c r="D403" s="12">
        <f t="shared" si="48"/>
        <v>166</v>
      </c>
      <c r="E403" s="2">
        <f t="shared" si="41"/>
        <v>0</v>
      </c>
      <c r="F403" s="2">
        <f t="shared" si="44"/>
        <v>0</v>
      </c>
      <c r="G403" s="2">
        <f t="shared" si="45"/>
        <v>0</v>
      </c>
      <c r="H403" s="2">
        <f t="shared" si="42"/>
        <v>0</v>
      </c>
      <c r="I403" s="2">
        <f t="shared" si="43"/>
        <v>166</v>
      </c>
      <c r="J403" s="2">
        <f t="shared" si="46"/>
        <v>0</v>
      </c>
      <c r="K403" s="2">
        <f t="shared" si="47"/>
        <v>0</v>
      </c>
      <c r="L403" s="6">
        <f>IF(B403&lt;$C$2,0,L402+(MAX(C403:D403)*1000000))</f>
        <v>20924093334.991241</v>
      </c>
      <c r="M403" t="str">
        <f>IF(AND($L403&gt;C$25,$L402&lt;C$25),$B403,"")</f>
        <v/>
      </c>
      <c r="N403" t="str">
        <f>IF(AND($L403&gt;D$25,$L402&lt;D$25),$B403,"")</f>
        <v/>
      </c>
      <c r="O403" t="str">
        <f>IF(AND($L403&gt;E$25,$L402&lt;E$25),$B403,"")</f>
        <v/>
      </c>
      <c r="P403" t="str">
        <f>IF(AND($L403&gt;F$25,$L402&lt;F$25),$B403,"")</f>
        <v/>
      </c>
      <c r="Q403" t="str">
        <f>IF(AND($L403&gt;G$25,$L402&lt;G$25),$B403,"")</f>
        <v/>
      </c>
    </row>
    <row r="404" spans="1:17">
      <c r="A404" t="str">
        <f t="shared" si="49"/>
        <v>CB19</v>
      </c>
      <c r="B404">
        <f t="shared" si="50"/>
        <v>2099</v>
      </c>
      <c r="D404" s="12">
        <f t="shared" si="48"/>
        <v>166</v>
      </c>
      <c r="E404" s="2">
        <f t="shared" si="41"/>
        <v>0</v>
      </c>
      <c r="F404" s="2">
        <f t="shared" si="44"/>
        <v>0</v>
      </c>
      <c r="G404" s="2">
        <f t="shared" si="45"/>
        <v>0</v>
      </c>
      <c r="H404" s="2">
        <f t="shared" si="42"/>
        <v>0</v>
      </c>
      <c r="I404" s="2">
        <f t="shared" si="43"/>
        <v>166</v>
      </c>
      <c r="J404" s="2">
        <f t="shared" si="46"/>
        <v>0</v>
      </c>
      <c r="K404" s="2">
        <f t="shared" si="47"/>
        <v>0</v>
      </c>
      <c r="L404" s="6">
        <f>IF(B404&lt;$C$2,0,L403+(MAX(C404:D404)*1000000))</f>
        <v>21090093334.991241</v>
      </c>
      <c r="M404" t="str">
        <f>IF(AND($L404&gt;C$25,$L403&lt;C$25),$B404,"")</f>
        <v/>
      </c>
      <c r="N404" t="str">
        <f>IF(AND($L404&gt;D$25,$L403&lt;D$25),$B404,"")</f>
        <v/>
      </c>
      <c r="O404" t="str">
        <f>IF(AND($L404&gt;E$25,$L403&lt;E$25),$B404,"")</f>
        <v/>
      </c>
      <c r="P404" t="str">
        <f>IF(AND($L404&gt;F$25,$L403&lt;F$25),$B404,"")</f>
        <v/>
      </c>
      <c r="Q404" t="str">
        <f>IF(AND($L404&gt;G$25,$L403&lt;G$25),$B404,"")</f>
        <v/>
      </c>
    </row>
    <row r="405" spans="1:17">
      <c r="A405" t="str">
        <f t="shared" si="49"/>
        <v>CB19</v>
      </c>
      <c r="B405">
        <f t="shared" si="50"/>
        <v>2100</v>
      </c>
      <c r="D405" s="12">
        <f t="shared" si="48"/>
        <v>166</v>
      </c>
      <c r="E405" s="2">
        <f t="shared" si="41"/>
        <v>0</v>
      </c>
      <c r="F405" s="2">
        <f t="shared" si="44"/>
        <v>0</v>
      </c>
      <c r="G405" s="2">
        <f t="shared" si="45"/>
        <v>0</v>
      </c>
      <c r="H405" s="2">
        <f t="shared" si="42"/>
        <v>0</v>
      </c>
      <c r="I405" s="2">
        <f t="shared" si="43"/>
        <v>166</v>
      </c>
      <c r="J405" s="2">
        <f t="shared" si="46"/>
        <v>0</v>
      </c>
      <c r="K405" s="2">
        <f t="shared" si="47"/>
        <v>0</v>
      </c>
      <c r="L405" s="6">
        <f>IF(B405&lt;$C$2,0,L404+(MAX(C405:D405)*1000000))</f>
        <v>21256093334.991241</v>
      </c>
      <c r="M405" t="str">
        <f>IF(AND($L405&gt;C$25,$L404&lt;C$25),$B405,"")</f>
        <v/>
      </c>
      <c r="N405" t="str">
        <f>IF(AND($L405&gt;D$25,$L404&lt;D$25),$B405,"")</f>
        <v/>
      </c>
      <c r="O405" t="str">
        <f>IF(AND($L405&gt;E$25,$L404&lt;E$25),$B405,"")</f>
        <v/>
      </c>
      <c r="P405" t="str">
        <f>IF(AND($L405&gt;F$25,$L404&lt;F$25),$B405,"")</f>
        <v/>
      </c>
      <c r="Q405" t="str">
        <f>IF(AND($L405&gt;G$25,$L404&lt;G$25),$B405,"")</f>
        <v/>
      </c>
    </row>
    <row r="406" spans="1:17">
      <c r="A406" t="str">
        <f t="shared" si="49"/>
        <v>CB19</v>
      </c>
      <c r="B406">
        <f t="shared" si="50"/>
        <v>2101</v>
      </c>
      <c r="D406" s="12">
        <f t="shared" si="48"/>
        <v>166</v>
      </c>
      <c r="E406" s="2">
        <f t="shared" si="41"/>
        <v>0</v>
      </c>
      <c r="F406" s="2">
        <f t="shared" si="44"/>
        <v>0</v>
      </c>
      <c r="G406" s="2">
        <f t="shared" si="45"/>
        <v>0</v>
      </c>
      <c r="H406" s="2">
        <f t="shared" si="42"/>
        <v>0</v>
      </c>
      <c r="I406" s="2">
        <f t="shared" si="43"/>
        <v>166</v>
      </c>
      <c r="J406" s="2">
        <f t="shared" si="46"/>
        <v>0</v>
      </c>
      <c r="K406" s="2">
        <f t="shared" si="47"/>
        <v>0</v>
      </c>
      <c r="L406" s="6">
        <f>IF(B406&lt;$C$2,0,L405+(MAX(C406:D406)*1000000))</f>
        <v>21422093334.991241</v>
      </c>
      <c r="M406" t="str">
        <f>IF(AND($L406&gt;C$25,$L405&lt;C$25),$B406,"")</f>
        <v/>
      </c>
      <c r="N406" t="str">
        <f>IF(AND($L406&gt;D$25,$L405&lt;D$25),$B406,"")</f>
        <v/>
      </c>
      <c r="O406" t="str">
        <f>IF(AND($L406&gt;E$25,$L405&lt;E$25),$B406,"")</f>
        <v/>
      </c>
      <c r="P406" t="str">
        <f>IF(AND($L406&gt;F$25,$L405&lt;F$25),$B406,"")</f>
        <v/>
      </c>
      <c r="Q406" t="str">
        <f>IF(AND($L406&gt;G$25,$L405&lt;G$25),$B406,"")</f>
        <v/>
      </c>
    </row>
    <row r="407" spans="1:17">
      <c r="B407">
        <f t="shared" si="50"/>
        <v>2102</v>
      </c>
      <c r="D407" s="12">
        <f t="shared" si="48"/>
        <v>166</v>
      </c>
      <c r="E407" s="2">
        <f t="shared" si="41"/>
        <v>0</v>
      </c>
      <c r="F407" s="2">
        <f t="shared" si="44"/>
        <v>0</v>
      </c>
      <c r="G407" s="2">
        <f t="shared" si="45"/>
        <v>0</v>
      </c>
      <c r="H407" s="2">
        <f t="shared" si="42"/>
        <v>0</v>
      </c>
      <c r="I407" s="2">
        <f t="shared" si="43"/>
        <v>166</v>
      </c>
      <c r="J407" s="2">
        <f t="shared" si="46"/>
        <v>0</v>
      </c>
      <c r="K407" s="2">
        <f t="shared" si="47"/>
        <v>0</v>
      </c>
      <c r="L407" s="6">
        <f>IF(B407&lt;$C$2,0,L406+(MAX(C407:D407)*1000000))</f>
        <v>21588093334.991241</v>
      </c>
      <c r="M407" t="str">
        <f>IF(AND($L407&gt;C$25,$L406&lt;C$25),$B407,"")</f>
        <v/>
      </c>
      <c r="N407" t="str">
        <f>IF(AND($L407&gt;D$25,$L406&lt;D$25),$B407,"")</f>
        <v/>
      </c>
      <c r="O407" t="str">
        <f>IF(AND($L407&gt;E$25,$L406&lt;E$25),$B407,"")</f>
        <v/>
      </c>
      <c r="P407" t="str">
        <f>IF(AND($L407&gt;F$25,$L406&lt;F$25),$B407,"")</f>
        <v/>
      </c>
      <c r="Q407" t="str">
        <f>IF(AND($L407&gt;G$25,$L406&lt;G$25),$B407,"")</f>
        <v/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workbookViewId="0">
      <selection activeCell="F4" sqref="F4:G4"/>
    </sheetView>
  </sheetViews>
  <sheetFormatPr baseColWidth="10" defaultRowHeight="15" x14ac:dyDescent="0"/>
  <sheetData>
    <row r="1" spans="1:11">
      <c r="F1" s="7" t="str">
        <f>"Emissions to "&amp;Calculations!$C$2</f>
        <v>Emissions to 2013</v>
      </c>
      <c r="G1" s="7" t="str">
        <f>"Emissions "&amp;Calculations!$C$2&amp;"-"&amp;Calculations!$C$3</f>
        <v>Emissions 2013-2012</v>
      </c>
    </row>
    <row r="2" spans="1:11">
      <c r="A2" t="s">
        <v>3</v>
      </c>
      <c r="B2" t="s">
        <v>4</v>
      </c>
      <c r="C2" t="s">
        <v>5</v>
      </c>
      <c r="D2" t="s">
        <v>6</v>
      </c>
      <c r="F2" s="6">
        <f>SUM(F4:F265)</f>
        <v>2073246101666.6663</v>
      </c>
      <c r="G2" s="6">
        <f>SUM(G4:G265)</f>
        <v>0</v>
      </c>
      <c r="J2" s="7" t="s">
        <v>64</v>
      </c>
      <c r="K2" s="19" t="s">
        <v>65</v>
      </c>
    </row>
    <row r="3" spans="1:11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66</v>
      </c>
      <c r="G3" t="s">
        <v>66</v>
      </c>
    </row>
    <row r="4" spans="1:11">
      <c r="A4">
        <v>1751</v>
      </c>
      <c r="B4">
        <v>3</v>
      </c>
      <c r="C4">
        <v>438.02500000000003</v>
      </c>
      <c r="D4">
        <v>341.02500000000003</v>
      </c>
      <c r="E4" s="2">
        <f>D4*(44/12)/1000</f>
        <v>1.2504250000000001</v>
      </c>
      <c r="F4" s="6">
        <f>IF(A4&lt;Calculations!$C$2,E4*1000000000,0)</f>
        <v>1250425000.0000002</v>
      </c>
      <c r="G4" s="6">
        <f>IF(AND(A4&gt;=Calculations!$C$2,A4&lt;=Calculations!$C$3),E4*1000000000,0)</f>
        <v>0</v>
      </c>
    </row>
    <row r="5" spans="1:11">
      <c r="A5">
        <v>1752</v>
      </c>
      <c r="B5">
        <v>3</v>
      </c>
      <c r="C5">
        <v>438.02500000000003</v>
      </c>
      <c r="D5">
        <v>341.02500000000003</v>
      </c>
      <c r="E5" s="2">
        <f t="shared" ref="E5:E68" si="0">D5*(44/12)/1000</f>
        <v>1.2504250000000001</v>
      </c>
      <c r="F5" s="6">
        <f>IF(A5&lt;Calculations!$C$2,E5*1000000000,0)</f>
        <v>1250425000.0000002</v>
      </c>
      <c r="G5" s="6">
        <f>IF(AND(A5&gt;=Calculations!$C$2,A5&lt;=Calculations!$C$3),E5*1000000000,0)</f>
        <v>0</v>
      </c>
    </row>
    <row r="6" spans="1:11">
      <c r="A6">
        <v>1753</v>
      </c>
      <c r="B6">
        <v>3</v>
      </c>
      <c r="C6">
        <v>438.02500000000003</v>
      </c>
      <c r="D6">
        <v>341.02500000000003</v>
      </c>
      <c r="E6" s="2">
        <f t="shared" si="0"/>
        <v>1.2504250000000001</v>
      </c>
      <c r="F6" s="6">
        <f>IF(A6&lt;Calculations!$C$2,E6*1000000000,0)</f>
        <v>1250425000.0000002</v>
      </c>
      <c r="G6" s="6">
        <f>IF(AND(A6&gt;=Calculations!$C$2,A6&lt;=Calculations!$C$3),E6*1000000000,0)</f>
        <v>0</v>
      </c>
    </row>
    <row r="7" spans="1:11">
      <c r="A7">
        <v>1754</v>
      </c>
      <c r="B7">
        <v>3</v>
      </c>
      <c r="C7">
        <v>438.02500000000003</v>
      </c>
      <c r="D7">
        <v>341.02500000000003</v>
      </c>
      <c r="E7" s="2">
        <f t="shared" si="0"/>
        <v>1.2504250000000001</v>
      </c>
      <c r="F7" s="6">
        <f>IF(A7&lt;Calculations!$C$2,E7*1000000000,0)</f>
        <v>1250425000.0000002</v>
      </c>
      <c r="G7" s="6">
        <f>IF(AND(A7&gt;=Calculations!$C$2,A7&lt;=Calculations!$C$3),E7*1000000000,0)</f>
        <v>0</v>
      </c>
    </row>
    <row r="8" spans="1:11">
      <c r="A8">
        <v>1755</v>
      </c>
      <c r="B8">
        <v>3</v>
      </c>
      <c r="C8">
        <v>438.02500000000003</v>
      </c>
      <c r="D8">
        <v>341.02500000000003</v>
      </c>
      <c r="E8" s="2">
        <f t="shared" si="0"/>
        <v>1.2504250000000001</v>
      </c>
      <c r="F8" s="6">
        <f>IF(A8&lt;Calculations!$C$2,E8*1000000000,0)</f>
        <v>1250425000.0000002</v>
      </c>
      <c r="G8" s="6">
        <f>IF(AND(A8&gt;=Calculations!$C$2,A8&lt;=Calculations!$C$3),E8*1000000000,0)</f>
        <v>0</v>
      </c>
    </row>
    <row r="9" spans="1:11">
      <c r="A9">
        <v>1756</v>
      </c>
      <c r="B9">
        <v>3</v>
      </c>
      <c r="C9">
        <v>438.02500000000003</v>
      </c>
      <c r="D9">
        <v>341.02500000000003</v>
      </c>
      <c r="E9" s="2">
        <f t="shared" si="0"/>
        <v>1.2504250000000001</v>
      </c>
      <c r="F9" s="6">
        <f>IF(A9&lt;Calculations!$C$2,E9*1000000000,0)</f>
        <v>1250425000.0000002</v>
      </c>
      <c r="G9" s="6">
        <f>IF(AND(A9&gt;=Calculations!$C$2,A9&lt;=Calculations!$C$3),E9*1000000000,0)</f>
        <v>0</v>
      </c>
    </row>
    <row r="10" spans="1:11">
      <c r="A10">
        <v>1757</v>
      </c>
      <c r="B10">
        <v>3</v>
      </c>
      <c r="C10">
        <v>438.02500000000003</v>
      </c>
      <c r="D10">
        <v>341.02500000000003</v>
      </c>
      <c r="E10" s="2">
        <f t="shared" si="0"/>
        <v>1.2504250000000001</v>
      </c>
      <c r="F10" s="6">
        <f>IF(A10&lt;Calculations!$C$2,E10*1000000000,0)</f>
        <v>1250425000.0000002</v>
      </c>
      <c r="G10" s="6">
        <f>IF(AND(A10&gt;=Calculations!$C$2,A10&lt;=Calculations!$C$3),E10*1000000000,0)</f>
        <v>0</v>
      </c>
    </row>
    <row r="11" spans="1:11">
      <c r="A11">
        <v>1758</v>
      </c>
      <c r="B11">
        <v>3</v>
      </c>
      <c r="C11">
        <v>438.02500000000003</v>
      </c>
      <c r="D11">
        <v>341.02500000000003</v>
      </c>
      <c r="E11" s="2">
        <f t="shared" si="0"/>
        <v>1.2504250000000001</v>
      </c>
      <c r="F11" s="6">
        <f>IF(A11&lt;Calculations!$C$2,E11*1000000000,0)</f>
        <v>1250425000.0000002</v>
      </c>
      <c r="G11" s="6">
        <f>IF(AND(A11&gt;=Calculations!$C$2,A11&lt;=Calculations!$C$3),E11*1000000000,0)</f>
        <v>0</v>
      </c>
    </row>
    <row r="12" spans="1:11">
      <c r="A12">
        <v>1759</v>
      </c>
      <c r="B12">
        <v>3</v>
      </c>
      <c r="C12">
        <v>438.02500000000003</v>
      </c>
      <c r="D12">
        <v>341.02500000000003</v>
      </c>
      <c r="E12" s="2">
        <f t="shared" si="0"/>
        <v>1.2504250000000001</v>
      </c>
      <c r="F12" s="6">
        <f>IF(A12&lt;Calculations!$C$2,E12*1000000000,0)</f>
        <v>1250425000.0000002</v>
      </c>
      <c r="G12" s="6">
        <f>IF(AND(A12&gt;=Calculations!$C$2,A12&lt;=Calculations!$C$3),E12*1000000000,0)</f>
        <v>0</v>
      </c>
    </row>
    <row r="13" spans="1:11">
      <c r="A13">
        <v>1760</v>
      </c>
      <c r="B13">
        <v>3</v>
      </c>
      <c r="C13">
        <v>438.02500000000003</v>
      </c>
      <c r="D13">
        <v>341.02500000000003</v>
      </c>
      <c r="E13" s="2">
        <f t="shared" si="0"/>
        <v>1.2504250000000001</v>
      </c>
      <c r="F13" s="6">
        <f>IF(A13&lt;Calculations!$C$2,E13*1000000000,0)</f>
        <v>1250425000.0000002</v>
      </c>
      <c r="G13" s="6">
        <f>IF(AND(A13&gt;=Calculations!$C$2,A13&lt;=Calculations!$C$3),E13*1000000000,0)</f>
        <v>0</v>
      </c>
    </row>
    <row r="14" spans="1:11">
      <c r="A14">
        <v>1761</v>
      </c>
      <c r="B14">
        <v>3</v>
      </c>
      <c r="C14">
        <v>438.02500000000003</v>
      </c>
      <c r="D14">
        <v>341.02500000000003</v>
      </c>
      <c r="E14" s="2">
        <f t="shared" si="0"/>
        <v>1.2504250000000001</v>
      </c>
      <c r="F14" s="6">
        <f>IF(A14&lt;Calculations!$C$2,E14*1000000000,0)</f>
        <v>1250425000.0000002</v>
      </c>
      <c r="G14" s="6">
        <f>IF(AND(A14&gt;=Calculations!$C$2,A14&lt;=Calculations!$C$3),E14*1000000000,0)</f>
        <v>0</v>
      </c>
    </row>
    <row r="15" spans="1:11">
      <c r="A15">
        <v>1762</v>
      </c>
      <c r="B15">
        <v>3</v>
      </c>
      <c r="C15">
        <v>438.02500000000003</v>
      </c>
      <c r="D15">
        <v>341.02500000000003</v>
      </c>
      <c r="E15" s="2">
        <f t="shared" si="0"/>
        <v>1.2504250000000001</v>
      </c>
      <c r="F15" s="6">
        <f>IF(A15&lt;Calculations!$C$2,E15*1000000000,0)</f>
        <v>1250425000.0000002</v>
      </c>
      <c r="G15" s="6">
        <f>IF(AND(A15&gt;=Calculations!$C$2,A15&lt;=Calculations!$C$3),E15*1000000000,0)</f>
        <v>0</v>
      </c>
    </row>
    <row r="16" spans="1:11">
      <c r="A16">
        <v>1763</v>
      </c>
      <c r="B16">
        <v>3</v>
      </c>
      <c r="C16">
        <v>438.02500000000003</v>
      </c>
      <c r="D16">
        <v>341.02500000000003</v>
      </c>
      <c r="E16" s="2">
        <f t="shared" si="0"/>
        <v>1.2504250000000001</v>
      </c>
      <c r="F16" s="6">
        <f>IF(A16&lt;Calculations!$C$2,E16*1000000000,0)</f>
        <v>1250425000.0000002</v>
      </c>
      <c r="G16" s="6">
        <f>IF(AND(A16&gt;=Calculations!$C$2,A16&lt;=Calculations!$C$3),E16*1000000000,0)</f>
        <v>0</v>
      </c>
    </row>
    <row r="17" spans="1:7">
      <c r="A17">
        <v>1764</v>
      </c>
      <c r="B17">
        <v>3</v>
      </c>
      <c r="C17">
        <v>438.02500000000003</v>
      </c>
      <c r="D17">
        <v>341.02500000000003</v>
      </c>
      <c r="E17" s="2">
        <f t="shared" si="0"/>
        <v>1.2504250000000001</v>
      </c>
      <c r="F17" s="6">
        <f>IF(A17&lt;Calculations!$C$2,E17*1000000000,0)</f>
        <v>1250425000.0000002</v>
      </c>
      <c r="G17" s="6">
        <f>IF(AND(A17&gt;=Calculations!$C$2,A17&lt;=Calculations!$C$3),E17*1000000000,0)</f>
        <v>0</v>
      </c>
    </row>
    <row r="18" spans="1:7">
      <c r="A18">
        <v>1765</v>
      </c>
      <c r="B18">
        <v>3</v>
      </c>
      <c r="C18">
        <v>438.02500000000003</v>
      </c>
      <c r="D18">
        <v>341.02500000000003</v>
      </c>
      <c r="E18" s="2">
        <f t="shared" si="0"/>
        <v>1.2504250000000001</v>
      </c>
      <c r="F18" s="6">
        <f>IF(A18&lt;Calculations!$C$2,E18*1000000000,0)</f>
        <v>1250425000.0000002</v>
      </c>
      <c r="G18" s="6">
        <f>IF(AND(A18&gt;=Calculations!$C$2,A18&lt;=Calculations!$C$3),E18*1000000000,0)</f>
        <v>0</v>
      </c>
    </row>
    <row r="19" spans="1:7">
      <c r="A19">
        <v>1766</v>
      </c>
      <c r="B19">
        <v>3</v>
      </c>
      <c r="C19">
        <v>438.02500000000003</v>
      </c>
      <c r="D19">
        <v>341.02500000000003</v>
      </c>
      <c r="E19" s="2">
        <f t="shared" si="0"/>
        <v>1.2504250000000001</v>
      </c>
      <c r="F19" s="6">
        <f>IF(A19&lt;Calculations!$C$2,E19*1000000000,0)</f>
        <v>1250425000.0000002</v>
      </c>
      <c r="G19" s="6">
        <f>IF(AND(A19&gt;=Calculations!$C$2,A19&lt;=Calculations!$C$3),E19*1000000000,0)</f>
        <v>0</v>
      </c>
    </row>
    <row r="20" spans="1:7">
      <c r="A20">
        <v>1767</v>
      </c>
      <c r="B20">
        <v>3</v>
      </c>
      <c r="C20">
        <v>438.02500000000003</v>
      </c>
      <c r="D20">
        <v>341.02500000000003</v>
      </c>
      <c r="E20" s="2">
        <f t="shared" si="0"/>
        <v>1.2504250000000001</v>
      </c>
      <c r="F20" s="6">
        <f>IF(A20&lt;Calculations!$C$2,E20*1000000000,0)</f>
        <v>1250425000.0000002</v>
      </c>
      <c r="G20" s="6">
        <f>IF(AND(A20&gt;=Calculations!$C$2,A20&lt;=Calculations!$C$3),E20*1000000000,0)</f>
        <v>0</v>
      </c>
    </row>
    <row r="21" spans="1:7">
      <c r="A21">
        <v>1768</v>
      </c>
      <c r="B21">
        <v>3</v>
      </c>
      <c r="C21">
        <v>438.02500000000003</v>
      </c>
      <c r="D21">
        <v>341.02500000000003</v>
      </c>
      <c r="E21" s="2">
        <f t="shared" si="0"/>
        <v>1.2504250000000001</v>
      </c>
      <c r="F21" s="6">
        <f>IF(A21&lt;Calculations!$C$2,E21*1000000000,0)</f>
        <v>1250425000.0000002</v>
      </c>
      <c r="G21" s="6">
        <f>IF(AND(A21&gt;=Calculations!$C$2,A21&lt;=Calculations!$C$3),E21*1000000000,0)</f>
        <v>0</v>
      </c>
    </row>
    <row r="22" spans="1:7">
      <c r="A22">
        <v>1769</v>
      </c>
      <c r="B22">
        <v>3</v>
      </c>
      <c r="C22">
        <v>438.02500000000003</v>
      </c>
      <c r="D22">
        <v>341.02500000000003</v>
      </c>
      <c r="E22" s="2">
        <f t="shared" si="0"/>
        <v>1.2504250000000001</v>
      </c>
      <c r="F22" s="6">
        <f>IF(A22&lt;Calculations!$C$2,E22*1000000000,0)</f>
        <v>1250425000.0000002</v>
      </c>
      <c r="G22" s="6">
        <f>IF(AND(A22&gt;=Calculations!$C$2,A22&lt;=Calculations!$C$3),E22*1000000000,0)</f>
        <v>0</v>
      </c>
    </row>
    <row r="23" spans="1:7">
      <c r="A23">
        <v>1770</v>
      </c>
      <c r="B23">
        <v>3</v>
      </c>
      <c r="C23">
        <v>438.02500000000003</v>
      </c>
      <c r="D23">
        <v>341.02500000000003</v>
      </c>
      <c r="E23" s="2">
        <f t="shared" si="0"/>
        <v>1.2504250000000001</v>
      </c>
      <c r="F23" s="6">
        <f>IF(A23&lt;Calculations!$C$2,E23*1000000000,0)</f>
        <v>1250425000.0000002</v>
      </c>
      <c r="G23" s="6">
        <f>IF(AND(A23&gt;=Calculations!$C$2,A23&lt;=Calculations!$C$3),E23*1000000000,0)</f>
        <v>0</v>
      </c>
    </row>
    <row r="24" spans="1:7">
      <c r="A24">
        <v>1771</v>
      </c>
      <c r="B24">
        <v>4</v>
      </c>
      <c r="C24">
        <v>438.02500000000003</v>
      </c>
      <c r="D24">
        <v>342.02500000000003</v>
      </c>
      <c r="E24" s="2">
        <f t="shared" si="0"/>
        <v>1.2540916666666666</v>
      </c>
      <c r="F24" s="6">
        <f>IF(A24&lt;Calculations!$C$2,E24*1000000000,0)</f>
        <v>1254091666.6666665</v>
      </c>
      <c r="G24" s="6">
        <f>IF(AND(A24&gt;=Calculations!$C$2,A24&lt;=Calculations!$C$3),E24*1000000000,0)</f>
        <v>0</v>
      </c>
    </row>
    <row r="25" spans="1:7">
      <c r="A25">
        <v>1772</v>
      </c>
      <c r="B25">
        <v>4</v>
      </c>
      <c r="C25">
        <v>438.02500000000003</v>
      </c>
      <c r="D25">
        <v>342.02500000000003</v>
      </c>
      <c r="E25" s="2">
        <f t="shared" si="0"/>
        <v>1.2540916666666666</v>
      </c>
      <c r="F25" s="6">
        <f>IF(A25&lt;Calculations!$C$2,E25*1000000000,0)</f>
        <v>1254091666.6666665</v>
      </c>
      <c r="G25" s="6">
        <f>IF(AND(A25&gt;=Calculations!$C$2,A25&lt;=Calculations!$C$3),E25*1000000000,0)</f>
        <v>0</v>
      </c>
    </row>
    <row r="26" spans="1:7">
      <c r="A26">
        <v>1773</v>
      </c>
      <c r="B26">
        <v>4</v>
      </c>
      <c r="C26">
        <v>438.02500000000003</v>
      </c>
      <c r="D26">
        <v>342.02500000000003</v>
      </c>
      <c r="E26" s="2">
        <f t="shared" si="0"/>
        <v>1.2540916666666666</v>
      </c>
      <c r="F26" s="6">
        <f>IF(A26&lt;Calculations!$C$2,E26*1000000000,0)</f>
        <v>1254091666.6666665</v>
      </c>
      <c r="G26" s="6">
        <f>IF(AND(A26&gt;=Calculations!$C$2,A26&lt;=Calculations!$C$3),E26*1000000000,0)</f>
        <v>0</v>
      </c>
    </row>
    <row r="27" spans="1:7">
      <c r="A27">
        <v>1774</v>
      </c>
      <c r="B27">
        <v>4</v>
      </c>
      <c r="C27">
        <v>438.02500000000003</v>
      </c>
      <c r="D27">
        <v>342.02500000000003</v>
      </c>
      <c r="E27" s="2">
        <f t="shared" si="0"/>
        <v>1.2540916666666666</v>
      </c>
      <c r="F27" s="6">
        <f>IF(A27&lt;Calculations!$C$2,E27*1000000000,0)</f>
        <v>1254091666.6666665</v>
      </c>
      <c r="G27" s="6">
        <f>IF(AND(A27&gt;=Calculations!$C$2,A27&lt;=Calculations!$C$3),E27*1000000000,0)</f>
        <v>0</v>
      </c>
    </row>
    <row r="28" spans="1:7">
      <c r="A28">
        <v>1775</v>
      </c>
      <c r="B28">
        <v>4</v>
      </c>
      <c r="C28">
        <v>438.02500000000003</v>
      </c>
      <c r="D28">
        <v>342.02500000000003</v>
      </c>
      <c r="E28" s="2">
        <f t="shared" si="0"/>
        <v>1.2540916666666666</v>
      </c>
      <c r="F28" s="6">
        <f>IF(A28&lt;Calculations!$C$2,E28*1000000000,0)</f>
        <v>1254091666.6666665</v>
      </c>
      <c r="G28" s="6">
        <f>IF(AND(A28&gt;=Calculations!$C$2,A28&lt;=Calculations!$C$3),E28*1000000000,0)</f>
        <v>0</v>
      </c>
    </row>
    <row r="29" spans="1:7">
      <c r="A29">
        <v>1776</v>
      </c>
      <c r="B29">
        <v>4</v>
      </c>
      <c r="C29">
        <v>438.02500000000003</v>
      </c>
      <c r="D29">
        <v>342.02500000000003</v>
      </c>
      <c r="E29" s="2">
        <f t="shared" si="0"/>
        <v>1.2540916666666666</v>
      </c>
      <c r="F29" s="6">
        <f>IF(A29&lt;Calculations!$C$2,E29*1000000000,0)</f>
        <v>1254091666.6666665</v>
      </c>
      <c r="G29" s="6">
        <f>IF(AND(A29&gt;=Calculations!$C$2,A29&lt;=Calculations!$C$3),E29*1000000000,0)</f>
        <v>0</v>
      </c>
    </row>
    <row r="30" spans="1:7">
      <c r="A30">
        <v>1777</v>
      </c>
      <c r="B30">
        <v>4</v>
      </c>
      <c r="C30">
        <v>438.02500000000003</v>
      </c>
      <c r="D30">
        <v>342.02500000000003</v>
      </c>
      <c r="E30" s="2">
        <f t="shared" si="0"/>
        <v>1.2540916666666666</v>
      </c>
      <c r="F30" s="6">
        <f>IF(A30&lt;Calculations!$C$2,E30*1000000000,0)</f>
        <v>1254091666.6666665</v>
      </c>
      <c r="G30" s="6">
        <f>IF(AND(A30&gt;=Calculations!$C$2,A30&lt;=Calculations!$C$3),E30*1000000000,0)</f>
        <v>0</v>
      </c>
    </row>
    <row r="31" spans="1:7">
      <c r="A31">
        <v>1778</v>
      </c>
      <c r="B31">
        <v>4</v>
      </c>
      <c r="C31">
        <v>438.02500000000003</v>
      </c>
      <c r="D31">
        <v>342.02500000000003</v>
      </c>
      <c r="E31" s="2">
        <f t="shared" si="0"/>
        <v>1.2540916666666666</v>
      </c>
      <c r="F31" s="6">
        <f>IF(A31&lt;Calculations!$C$2,E31*1000000000,0)</f>
        <v>1254091666.6666665</v>
      </c>
      <c r="G31" s="6">
        <f>IF(AND(A31&gt;=Calculations!$C$2,A31&lt;=Calculations!$C$3),E31*1000000000,0)</f>
        <v>0</v>
      </c>
    </row>
    <row r="32" spans="1:7">
      <c r="A32">
        <v>1779</v>
      </c>
      <c r="B32">
        <v>4</v>
      </c>
      <c r="C32">
        <v>438.02500000000003</v>
      </c>
      <c r="D32">
        <v>342.02500000000003</v>
      </c>
      <c r="E32" s="2">
        <f t="shared" si="0"/>
        <v>1.2540916666666666</v>
      </c>
      <c r="F32" s="6">
        <f>IF(A32&lt;Calculations!$C$2,E32*1000000000,0)</f>
        <v>1254091666.6666665</v>
      </c>
      <c r="G32" s="6">
        <f>IF(AND(A32&gt;=Calculations!$C$2,A32&lt;=Calculations!$C$3),E32*1000000000,0)</f>
        <v>0</v>
      </c>
    </row>
    <row r="33" spans="1:7">
      <c r="A33">
        <v>1780</v>
      </c>
      <c r="B33">
        <v>4</v>
      </c>
      <c r="C33">
        <v>438.02500000000003</v>
      </c>
      <c r="D33">
        <v>342.02500000000003</v>
      </c>
      <c r="E33" s="2">
        <f t="shared" si="0"/>
        <v>1.2540916666666666</v>
      </c>
      <c r="F33" s="6">
        <f>IF(A33&lt;Calculations!$C$2,E33*1000000000,0)</f>
        <v>1254091666.6666665</v>
      </c>
      <c r="G33" s="6">
        <f>IF(AND(A33&gt;=Calculations!$C$2,A33&lt;=Calculations!$C$3),E33*1000000000,0)</f>
        <v>0</v>
      </c>
    </row>
    <row r="34" spans="1:7">
      <c r="A34">
        <v>1781</v>
      </c>
      <c r="B34">
        <v>5</v>
      </c>
      <c r="C34">
        <v>438.02500000000003</v>
      </c>
      <c r="D34">
        <v>343.02500000000003</v>
      </c>
      <c r="E34" s="2">
        <f t="shared" si="0"/>
        <v>1.2577583333333335</v>
      </c>
      <c r="F34" s="6">
        <f>IF(A34&lt;Calculations!$C$2,E34*1000000000,0)</f>
        <v>1257758333.3333335</v>
      </c>
      <c r="G34" s="6">
        <f>IF(AND(A34&gt;=Calculations!$C$2,A34&lt;=Calculations!$C$3),E34*1000000000,0)</f>
        <v>0</v>
      </c>
    </row>
    <row r="35" spans="1:7">
      <c r="A35">
        <v>1782</v>
      </c>
      <c r="B35">
        <v>5</v>
      </c>
      <c r="C35">
        <v>438.02500000000003</v>
      </c>
      <c r="D35">
        <v>343.02500000000003</v>
      </c>
      <c r="E35" s="2">
        <f t="shared" si="0"/>
        <v>1.2577583333333335</v>
      </c>
      <c r="F35" s="6">
        <f>IF(A35&lt;Calculations!$C$2,E35*1000000000,0)</f>
        <v>1257758333.3333335</v>
      </c>
      <c r="G35" s="6">
        <f>IF(AND(A35&gt;=Calculations!$C$2,A35&lt;=Calculations!$C$3),E35*1000000000,0)</f>
        <v>0</v>
      </c>
    </row>
    <row r="36" spans="1:7">
      <c r="A36">
        <v>1783</v>
      </c>
      <c r="B36">
        <v>5</v>
      </c>
      <c r="C36">
        <v>438.02500000000003</v>
      </c>
      <c r="D36">
        <v>343.02500000000003</v>
      </c>
      <c r="E36" s="2">
        <f t="shared" si="0"/>
        <v>1.2577583333333335</v>
      </c>
      <c r="F36" s="6">
        <f>IF(A36&lt;Calculations!$C$2,E36*1000000000,0)</f>
        <v>1257758333.3333335</v>
      </c>
      <c r="G36" s="6">
        <f>IF(AND(A36&gt;=Calculations!$C$2,A36&lt;=Calculations!$C$3),E36*1000000000,0)</f>
        <v>0</v>
      </c>
    </row>
    <row r="37" spans="1:7">
      <c r="A37">
        <v>1784</v>
      </c>
      <c r="B37">
        <v>5</v>
      </c>
      <c r="C37">
        <v>438.02500000000003</v>
      </c>
      <c r="D37">
        <v>343.02500000000003</v>
      </c>
      <c r="E37" s="2">
        <f t="shared" si="0"/>
        <v>1.2577583333333335</v>
      </c>
      <c r="F37" s="6">
        <f>IF(A37&lt;Calculations!$C$2,E37*1000000000,0)</f>
        <v>1257758333.3333335</v>
      </c>
      <c r="G37" s="6">
        <f>IF(AND(A37&gt;=Calculations!$C$2,A37&lt;=Calculations!$C$3),E37*1000000000,0)</f>
        <v>0</v>
      </c>
    </row>
    <row r="38" spans="1:7">
      <c r="A38">
        <v>1785</v>
      </c>
      <c r="B38">
        <v>5</v>
      </c>
      <c r="C38">
        <v>438.02500000000003</v>
      </c>
      <c r="D38">
        <v>343.02500000000003</v>
      </c>
      <c r="E38" s="2">
        <f t="shared" si="0"/>
        <v>1.2577583333333335</v>
      </c>
      <c r="F38" s="6">
        <f>IF(A38&lt;Calculations!$C$2,E38*1000000000,0)</f>
        <v>1257758333.3333335</v>
      </c>
      <c r="G38" s="6">
        <f>IF(AND(A38&gt;=Calculations!$C$2,A38&lt;=Calculations!$C$3),E38*1000000000,0)</f>
        <v>0</v>
      </c>
    </row>
    <row r="39" spans="1:7">
      <c r="A39">
        <v>1786</v>
      </c>
      <c r="B39">
        <v>5</v>
      </c>
      <c r="C39">
        <v>438.02500000000003</v>
      </c>
      <c r="D39">
        <v>343.02500000000003</v>
      </c>
      <c r="E39" s="2">
        <f t="shared" si="0"/>
        <v>1.2577583333333335</v>
      </c>
      <c r="F39" s="6">
        <f>IF(A39&lt;Calculations!$C$2,E39*1000000000,0)</f>
        <v>1257758333.3333335</v>
      </c>
      <c r="G39" s="6">
        <f>IF(AND(A39&gt;=Calculations!$C$2,A39&lt;=Calculations!$C$3),E39*1000000000,0)</f>
        <v>0</v>
      </c>
    </row>
    <row r="40" spans="1:7">
      <c r="A40">
        <v>1787</v>
      </c>
      <c r="B40">
        <v>5</v>
      </c>
      <c r="C40">
        <v>438.02500000000003</v>
      </c>
      <c r="D40">
        <v>343.02500000000003</v>
      </c>
      <c r="E40" s="2">
        <f t="shared" si="0"/>
        <v>1.2577583333333335</v>
      </c>
      <c r="F40" s="6">
        <f>IF(A40&lt;Calculations!$C$2,E40*1000000000,0)</f>
        <v>1257758333.3333335</v>
      </c>
      <c r="G40" s="6">
        <f>IF(AND(A40&gt;=Calculations!$C$2,A40&lt;=Calculations!$C$3),E40*1000000000,0)</f>
        <v>0</v>
      </c>
    </row>
    <row r="41" spans="1:7">
      <c r="A41">
        <v>1788</v>
      </c>
      <c r="B41">
        <v>5</v>
      </c>
      <c r="C41">
        <v>438.02500000000003</v>
      </c>
      <c r="D41">
        <v>343.02500000000003</v>
      </c>
      <c r="E41" s="2">
        <f t="shared" si="0"/>
        <v>1.2577583333333335</v>
      </c>
      <c r="F41" s="6">
        <f>IF(A41&lt;Calculations!$C$2,E41*1000000000,0)</f>
        <v>1257758333.3333335</v>
      </c>
      <c r="G41" s="6">
        <f>IF(AND(A41&gt;=Calculations!$C$2,A41&lt;=Calculations!$C$3),E41*1000000000,0)</f>
        <v>0</v>
      </c>
    </row>
    <row r="42" spans="1:7">
      <c r="A42">
        <v>1789</v>
      </c>
      <c r="B42">
        <v>5</v>
      </c>
      <c r="C42">
        <v>438.02500000000003</v>
      </c>
      <c r="D42">
        <v>343.02500000000003</v>
      </c>
      <c r="E42" s="2">
        <f t="shared" si="0"/>
        <v>1.2577583333333335</v>
      </c>
      <c r="F42" s="6">
        <f>IF(A42&lt;Calculations!$C$2,E42*1000000000,0)</f>
        <v>1257758333.3333335</v>
      </c>
      <c r="G42" s="6">
        <f>IF(AND(A42&gt;=Calculations!$C$2,A42&lt;=Calculations!$C$3),E42*1000000000,0)</f>
        <v>0</v>
      </c>
    </row>
    <row r="43" spans="1:7">
      <c r="A43">
        <v>1790</v>
      </c>
      <c r="B43">
        <v>5</v>
      </c>
      <c r="C43">
        <v>438.02500000000003</v>
      </c>
      <c r="D43">
        <v>343.02500000000003</v>
      </c>
      <c r="E43" s="2">
        <f t="shared" si="0"/>
        <v>1.2577583333333335</v>
      </c>
      <c r="F43" s="6">
        <f>IF(A43&lt;Calculations!$C$2,E43*1000000000,0)</f>
        <v>1257758333.3333335</v>
      </c>
      <c r="G43" s="6">
        <f>IF(AND(A43&gt;=Calculations!$C$2,A43&lt;=Calculations!$C$3),E43*1000000000,0)</f>
        <v>0</v>
      </c>
    </row>
    <row r="44" spans="1:7">
      <c r="A44">
        <v>1791</v>
      </c>
      <c r="B44">
        <v>6</v>
      </c>
      <c r="C44">
        <v>438.02500000000003</v>
      </c>
      <c r="D44">
        <v>344.02500000000003</v>
      </c>
      <c r="E44" s="2">
        <f t="shared" si="0"/>
        <v>1.2614250000000002</v>
      </c>
      <c r="F44" s="6">
        <f>IF(A44&lt;Calculations!$C$2,E44*1000000000,0)</f>
        <v>1261425000.0000002</v>
      </c>
      <c r="G44" s="6">
        <f>IF(AND(A44&gt;=Calculations!$C$2,A44&lt;=Calculations!$C$3),E44*1000000000,0)</f>
        <v>0</v>
      </c>
    </row>
    <row r="45" spans="1:7">
      <c r="A45">
        <v>1792</v>
      </c>
      <c r="B45">
        <v>6</v>
      </c>
      <c r="C45">
        <v>438.02500000000003</v>
      </c>
      <c r="D45">
        <v>344.02500000000003</v>
      </c>
      <c r="E45" s="2">
        <f t="shared" si="0"/>
        <v>1.2614250000000002</v>
      </c>
      <c r="F45" s="6">
        <f>IF(A45&lt;Calculations!$C$2,E45*1000000000,0)</f>
        <v>1261425000.0000002</v>
      </c>
      <c r="G45" s="6">
        <f>IF(AND(A45&gt;=Calculations!$C$2,A45&lt;=Calculations!$C$3),E45*1000000000,0)</f>
        <v>0</v>
      </c>
    </row>
    <row r="46" spans="1:7">
      <c r="A46">
        <v>1793</v>
      </c>
      <c r="B46">
        <v>6</v>
      </c>
      <c r="C46">
        <v>438.02500000000003</v>
      </c>
      <c r="D46">
        <v>344.02500000000003</v>
      </c>
      <c r="E46" s="2">
        <f t="shared" si="0"/>
        <v>1.2614250000000002</v>
      </c>
      <c r="F46" s="6">
        <f>IF(A46&lt;Calculations!$C$2,E46*1000000000,0)</f>
        <v>1261425000.0000002</v>
      </c>
      <c r="G46" s="6">
        <f>IF(AND(A46&gt;=Calculations!$C$2,A46&lt;=Calculations!$C$3),E46*1000000000,0)</f>
        <v>0</v>
      </c>
    </row>
    <row r="47" spans="1:7">
      <c r="A47">
        <v>1794</v>
      </c>
      <c r="B47">
        <v>6</v>
      </c>
      <c r="C47">
        <v>438.02500000000003</v>
      </c>
      <c r="D47">
        <v>344.02500000000003</v>
      </c>
      <c r="E47" s="2">
        <f t="shared" si="0"/>
        <v>1.2614250000000002</v>
      </c>
      <c r="F47" s="6">
        <f>IF(A47&lt;Calculations!$C$2,E47*1000000000,0)</f>
        <v>1261425000.0000002</v>
      </c>
      <c r="G47" s="6">
        <f>IF(AND(A47&gt;=Calculations!$C$2,A47&lt;=Calculations!$C$3),E47*1000000000,0)</f>
        <v>0</v>
      </c>
    </row>
    <row r="48" spans="1:7">
      <c r="A48">
        <v>1795</v>
      </c>
      <c r="B48">
        <v>6</v>
      </c>
      <c r="C48">
        <v>438.02500000000003</v>
      </c>
      <c r="D48">
        <v>344.02500000000003</v>
      </c>
      <c r="E48" s="2">
        <f t="shared" si="0"/>
        <v>1.2614250000000002</v>
      </c>
      <c r="F48" s="6">
        <f>IF(A48&lt;Calculations!$C$2,E48*1000000000,0)</f>
        <v>1261425000.0000002</v>
      </c>
      <c r="G48" s="6">
        <f>IF(AND(A48&gt;=Calculations!$C$2,A48&lt;=Calculations!$C$3),E48*1000000000,0)</f>
        <v>0</v>
      </c>
    </row>
    <row r="49" spans="1:7">
      <c r="A49">
        <v>1796</v>
      </c>
      <c r="B49">
        <v>6</v>
      </c>
      <c r="C49">
        <v>438.02500000000003</v>
      </c>
      <c r="D49">
        <v>344.02500000000003</v>
      </c>
      <c r="E49" s="2">
        <f t="shared" si="0"/>
        <v>1.2614250000000002</v>
      </c>
      <c r="F49" s="6">
        <f>IF(A49&lt;Calculations!$C$2,E49*1000000000,0)</f>
        <v>1261425000.0000002</v>
      </c>
      <c r="G49" s="6">
        <f>IF(AND(A49&gt;=Calculations!$C$2,A49&lt;=Calculations!$C$3),E49*1000000000,0)</f>
        <v>0</v>
      </c>
    </row>
    <row r="50" spans="1:7">
      <c r="A50">
        <v>1797</v>
      </c>
      <c r="B50">
        <v>7</v>
      </c>
      <c r="C50">
        <v>438.02500000000003</v>
      </c>
      <c r="D50">
        <v>345.02500000000003</v>
      </c>
      <c r="E50" s="2">
        <f t="shared" si="0"/>
        <v>1.2650916666666667</v>
      </c>
      <c r="F50" s="6">
        <f>IF(A50&lt;Calculations!$C$2,E50*1000000000,0)</f>
        <v>1265091666.6666667</v>
      </c>
      <c r="G50" s="6">
        <f>IF(AND(A50&gt;=Calculations!$C$2,A50&lt;=Calculations!$C$3),E50*1000000000,0)</f>
        <v>0</v>
      </c>
    </row>
    <row r="51" spans="1:7">
      <c r="A51">
        <v>1798</v>
      </c>
      <c r="B51">
        <v>7</v>
      </c>
      <c r="C51">
        <v>438.02500000000003</v>
      </c>
      <c r="D51">
        <v>345.02500000000003</v>
      </c>
      <c r="E51" s="2">
        <f t="shared" si="0"/>
        <v>1.2650916666666667</v>
      </c>
      <c r="F51" s="6">
        <f>IF(A51&lt;Calculations!$C$2,E51*1000000000,0)</f>
        <v>1265091666.6666667</v>
      </c>
      <c r="G51" s="6">
        <f>IF(AND(A51&gt;=Calculations!$C$2,A51&lt;=Calculations!$C$3),E51*1000000000,0)</f>
        <v>0</v>
      </c>
    </row>
    <row r="52" spans="1:7">
      <c r="A52">
        <v>1799</v>
      </c>
      <c r="B52">
        <v>7</v>
      </c>
      <c r="C52">
        <v>438.02500000000003</v>
      </c>
      <c r="D52">
        <v>345.02500000000003</v>
      </c>
      <c r="E52" s="2">
        <f t="shared" si="0"/>
        <v>1.2650916666666667</v>
      </c>
      <c r="F52" s="6">
        <f>IF(A52&lt;Calculations!$C$2,E52*1000000000,0)</f>
        <v>1265091666.6666667</v>
      </c>
      <c r="G52" s="6">
        <f>IF(AND(A52&gt;=Calculations!$C$2,A52&lt;=Calculations!$C$3),E52*1000000000,0)</f>
        <v>0</v>
      </c>
    </row>
    <row r="53" spans="1:7">
      <c r="A53">
        <v>1800</v>
      </c>
      <c r="B53">
        <v>8</v>
      </c>
      <c r="C53">
        <v>438.02500000000003</v>
      </c>
      <c r="D53">
        <v>346.02500000000003</v>
      </c>
      <c r="E53" s="2">
        <f t="shared" si="0"/>
        <v>1.2687583333333334</v>
      </c>
      <c r="F53" s="6">
        <f>IF(A53&lt;Calculations!$C$2,E53*1000000000,0)</f>
        <v>1268758333.3333335</v>
      </c>
      <c r="G53" s="6">
        <f>IF(AND(A53&gt;=Calculations!$C$2,A53&lt;=Calculations!$C$3),E53*1000000000,0)</f>
        <v>0</v>
      </c>
    </row>
    <row r="54" spans="1:7">
      <c r="A54">
        <v>1801</v>
      </c>
      <c r="B54">
        <v>8</v>
      </c>
      <c r="C54">
        <v>438.02500000000003</v>
      </c>
      <c r="D54">
        <v>346.02500000000003</v>
      </c>
      <c r="E54" s="2">
        <f t="shared" si="0"/>
        <v>1.2687583333333334</v>
      </c>
      <c r="F54" s="6">
        <f>IF(A54&lt;Calculations!$C$2,E54*1000000000,0)</f>
        <v>1268758333.3333335</v>
      </c>
      <c r="G54" s="6">
        <f>IF(AND(A54&gt;=Calculations!$C$2,A54&lt;=Calculations!$C$3),E54*1000000000,0)</f>
        <v>0</v>
      </c>
    </row>
    <row r="55" spans="1:7">
      <c r="A55">
        <v>1802</v>
      </c>
      <c r="B55">
        <v>10</v>
      </c>
      <c r="C55">
        <v>438.02500000000003</v>
      </c>
      <c r="D55">
        <v>348.02500000000003</v>
      </c>
      <c r="E55" s="2">
        <f t="shared" si="0"/>
        <v>1.2760916666666666</v>
      </c>
      <c r="F55" s="6">
        <f>IF(A55&lt;Calculations!$C$2,E55*1000000000,0)</f>
        <v>1276091666.6666665</v>
      </c>
      <c r="G55" s="6">
        <f>IF(AND(A55&gt;=Calculations!$C$2,A55&lt;=Calculations!$C$3),E55*1000000000,0)</f>
        <v>0</v>
      </c>
    </row>
    <row r="56" spans="1:7">
      <c r="A56">
        <v>1803</v>
      </c>
      <c r="B56">
        <v>9</v>
      </c>
      <c r="C56">
        <v>438.02500000000003</v>
      </c>
      <c r="D56">
        <v>347.02500000000003</v>
      </c>
      <c r="E56" s="2">
        <f t="shared" si="0"/>
        <v>1.2724250000000001</v>
      </c>
      <c r="F56" s="6">
        <f>IF(A56&lt;Calculations!$C$2,E56*1000000000,0)</f>
        <v>1272425000.0000002</v>
      </c>
      <c r="G56" s="6">
        <f>IF(AND(A56&gt;=Calculations!$C$2,A56&lt;=Calculations!$C$3),E56*1000000000,0)</f>
        <v>0</v>
      </c>
    </row>
    <row r="57" spans="1:7">
      <c r="A57">
        <v>1804</v>
      </c>
      <c r="B57">
        <v>9</v>
      </c>
      <c r="C57">
        <v>438.02500000000003</v>
      </c>
      <c r="D57">
        <v>347.02500000000003</v>
      </c>
      <c r="E57" s="2">
        <f t="shared" si="0"/>
        <v>1.2724250000000001</v>
      </c>
      <c r="F57" s="6">
        <f>IF(A57&lt;Calculations!$C$2,E57*1000000000,0)</f>
        <v>1272425000.0000002</v>
      </c>
      <c r="G57" s="6">
        <f>IF(AND(A57&gt;=Calculations!$C$2,A57&lt;=Calculations!$C$3),E57*1000000000,0)</f>
        <v>0</v>
      </c>
    </row>
    <row r="58" spans="1:7">
      <c r="A58">
        <v>1805</v>
      </c>
      <c r="B58">
        <v>9</v>
      </c>
      <c r="C58">
        <v>438.02500000000003</v>
      </c>
      <c r="D58">
        <v>347.02500000000003</v>
      </c>
      <c r="E58" s="2">
        <f t="shared" si="0"/>
        <v>1.2724250000000001</v>
      </c>
      <c r="F58" s="6">
        <f>IF(A58&lt;Calculations!$C$2,E58*1000000000,0)</f>
        <v>1272425000.0000002</v>
      </c>
      <c r="G58" s="6">
        <f>IF(AND(A58&gt;=Calculations!$C$2,A58&lt;=Calculations!$C$3),E58*1000000000,0)</f>
        <v>0</v>
      </c>
    </row>
    <row r="59" spans="1:7">
      <c r="A59">
        <v>1806</v>
      </c>
      <c r="B59">
        <v>10</v>
      </c>
      <c r="C59">
        <v>438.02500000000003</v>
      </c>
      <c r="D59">
        <v>348.02500000000003</v>
      </c>
      <c r="E59" s="2">
        <f t="shared" si="0"/>
        <v>1.2760916666666666</v>
      </c>
      <c r="F59" s="6">
        <f>IF(A59&lt;Calculations!$C$2,E59*1000000000,0)</f>
        <v>1276091666.6666665</v>
      </c>
      <c r="G59" s="6">
        <f>IF(AND(A59&gt;=Calculations!$C$2,A59&lt;=Calculations!$C$3),E59*1000000000,0)</f>
        <v>0</v>
      </c>
    </row>
    <row r="60" spans="1:7">
      <c r="A60">
        <v>1807</v>
      </c>
      <c r="B60">
        <v>10</v>
      </c>
      <c r="C60">
        <v>438.02500000000003</v>
      </c>
      <c r="D60">
        <v>348.02500000000003</v>
      </c>
      <c r="E60" s="2">
        <f t="shared" si="0"/>
        <v>1.2760916666666666</v>
      </c>
      <c r="F60" s="6">
        <f>IF(A60&lt;Calculations!$C$2,E60*1000000000,0)</f>
        <v>1276091666.6666665</v>
      </c>
      <c r="G60" s="6">
        <f>IF(AND(A60&gt;=Calculations!$C$2,A60&lt;=Calculations!$C$3),E60*1000000000,0)</f>
        <v>0</v>
      </c>
    </row>
    <row r="61" spans="1:7">
      <c r="A61">
        <v>1808</v>
      </c>
      <c r="B61">
        <v>10</v>
      </c>
      <c r="C61">
        <v>438.02500000000003</v>
      </c>
      <c r="D61">
        <v>348.02500000000003</v>
      </c>
      <c r="E61" s="2">
        <f t="shared" si="0"/>
        <v>1.2760916666666666</v>
      </c>
      <c r="F61" s="6">
        <f>IF(A61&lt;Calculations!$C$2,E61*1000000000,0)</f>
        <v>1276091666.6666665</v>
      </c>
      <c r="G61" s="6">
        <f>IF(AND(A61&gt;=Calculations!$C$2,A61&lt;=Calculations!$C$3),E61*1000000000,0)</f>
        <v>0</v>
      </c>
    </row>
    <row r="62" spans="1:7">
      <c r="A62">
        <v>1809</v>
      </c>
      <c r="B62">
        <v>10</v>
      </c>
      <c r="C62">
        <v>438.02500000000003</v>
      </c>
      <c r="D62">
        <v>348.02500000000003</v>
      </c>
      <c r="E62" s="2">
        <f t="shared" si="0"/>
        <v>1.2760916666666666</v>
      </c>
      <c r="F62" s="6">
        <f>IF(A62&lt;Calculations!$C$2,E62*1000000000,0)</f>
        <v>1276091666.6666665</v>
      </c>
      <c r="G62" s="6">
        <f>IF(AND(A62&gt;=Calculations!$C$2,A62&lt;=Calculations!$C$3),E62*1000000000,0)</f>
        <v>0</v>
      </c>
    </row>
    <row r="63" spans="1:7">
      <c r="A63">
        <v>1810</v>
      </c>
      <c r="B63">
        <v>10</v>
      </c>
      <c r="C63">
        <v>438.02500000000003</v>
      </c>
      <c r="D63">
        <v>348.02500000000003</v>
      </c>
      <c r="E63" s="2">
        <f t="shared" si="0"/>
        <v>1.2760916666666666</v>
      </c>
      <c r="F63" s="6">
        <f>IF(A63&lt;Calculations!$C$2,E63*1000000000,0)</f>
        <v>1276091666.6666665</v>
      </c>
      <c r="G63" s="6">
        <f>IF(AND(A63&gt;=Calculations!$C$2,A63&lt;=Calculations!$C$3),E63*1000000000,0)</f>
        <v>0</v>
      </c>
    </row>
    <row r="64" spans="1:7">
      <c r="A64">
        <v>1811</v>
      </c>
      <c r="B64">
        <v>11</v>
      </c>
      <c r="C64">
        <v>438.02500000000003</v>
      </c>
      <c r="D64">
        <v>349.02500000000003</v>
      </c>
      <c r="E64" s="2">
        <f t="shared" si="0"/>
        <v>1.2797583333333333</v>
      </c>
      <c r="F64" s="6">
        <f>IF(A64&lt;Calculations!$C$2,E64*1000000000,0)</f>
        <v>1279758333.3333333</v>
      </c>
      <c r="G64" s="6">
        <f>IF(AND(A64&gt;=Calculations!$C$2,A64&lt;=Calculations!$C$3),E64*1000000000,0)</f>
        <v>0</v>
      </c>
    </row>
    <row r="65" spans="1:7">
      <c r="A65">
        <v>1812</v>
      </c>
      <c r="B65">
        <v>11</v>
      </c>
      <c r="C65">
        <v>438.02500000000003</v>
      </c>
      <c r="D65">
        <v>349.02500000000003</v>
      </c>
      <c r="E65" s="2">
        <f t="shared" si="0"/>
        <v>1.2797583333333333</v>
      </c>
      <c r="F65" s="6">
        <f>IF(A65&lt;Calculations!$C$2,E65*1000000000,0)</f>
        <v>1279758333.3333333</v>
      </c>
      <c r="G65" s="6">
        <f>IF(AND(A65&gt;=Calculations!$C$2,A65&lt;=Calculations!$C$3),E65*1000000000,0)</f>
        <v>0</v>
      </c>
    </row>
    <row r="66" spans="1:7">
      <c r="A66">
        <v>1813</v>
      </c>
      <c r="B66">
        <v>11</v>
      </c>
      <c r="C66">
        <v>438.02500000000003</v>
      </c>
      <c r="D66">
        <v>349.02500000000003</v>
      </c>
      <c r="E66" s="2">
        <f t="shared" si="0"/>
        <v>1.2797583333333333</v>
      </c>
      <c r="F66" s="6">
        <f>IF(A66&lt;Calculations!$C$2,E66*1000000000,0)</f>
        <v>1279758333.3333333</v>
      </c>
      <c r="G66" s="6">
        <f>IF(AND(A66&gt;=Calculations!$C$2,A66&lt;=Calculations!$C$3),E66*1000000000,0)</f>
        <v>0</v>
      </c>
    </row>
    <row r="67" spans="1:7">
      <c r="A67">
        <v>1814</v>
      </c>
      <c r="B67">
        <v>11</v>
      </c>
      <c r="C67">
        <v>438.02500000000003</v>
      </c>
      <c r="D67">
        <v>349.02500000000003</v>
      </c>
      <c r="E67" s="2">
        <f t="shared" si="0"/>
        <v>1.2797583333333333</v>
      </c>
      <c r="F67" s="6">
        <f>IF(A67&lt;Calculations!$C$2,E67*1000000000,0)</f>
        <v>1279758333.3333333</v>
      </c>
      <c r="G67" s="6">
        <f>IF(AND(A67&gt;=Calculations!$C$2,A67&lt;=Calculations!$C$3),E67*1000000000,0)</f>
        <v>0</v>
      </c>
    </row>
    <row r="68" spans="1:7">
      <c r="A68">
        <v>1815</v>
      </c>
      <c r="B68">
        <v>12</v>
      </c>
      <c r="C68">
        <v>438.02500000000003</v>
      </c>
      <c r="D68">
        <v>350.02500000000003</v>
      </c>
      <c r="E68" s="2">
        <f t="shared" si="0"/>
        <v>1.2834250000000003</v>
      </c>
      <c r="F68" s="6">
        <f>IF(A68&lt;Calculations!$C$2,E68*1000000000,0)</f>
        <v>1283425000.0000002</v>
      </c>
      <c r="G68" s="6">
        <f>IF(AND(A68&gt;=Calculations!$C$2,A68&lt;=Calculations!$C$3),E68*1000000000,0)</f>
        <v>0</v>
      </c>
    </row>
    <row r="69" spans="1:7">
      <c r="A69">
        <v>1816</v>
      </c>
      <c r="B69">
        <v>13</v>
      </c>
      <c r="C69">
        <v>438.02500000000003</v>
      </c>
      <c r="D69">
        <v>351.02500000000003</v>
      </c>
      <c r="E69" s="2">
        <f t="shared" ref="E69:E132" si="1">D69*(44/12)/1000</f>
        <v>1.2870916666666667</v>
      </c>
      <c r="F69" s="6">
        <f>IF(A69&lt;Calculations!$C$2,E69*1000000000,0)</f>
        <v>1287091666.6666667</v>
      </c>
      <c r="G69" s="6">
        <f>IF(AND(A69&gt;=Calculations!$C$2,A69&lt;=Calculations!$C$3),E69*1000000000,0)</f>
        <v>0</v>
      </c>
    </row>
    <row r="70" spans="1:7">
      <c r="A70">
        <v>1817</v>
      </c>
      <c r="B70">
        <v>14</v>
      </c>
      <c r="C70">
        <v>438.02500000000003</v>
      </c>
      <c r="D70">
        <v>352.02500000000003</v>
      </c>
      <c r="E70" s="2">
        <f t="shared" si="1"/>
        <v>1.2907583333333335</v>
      </c>
      <c r="F70" s="6">
        <f>IF(A70&lt;Calculations!$C$2,E70*1000000000,0)</f>
        <v>1290758333.3333335</v>
      </c>
      <c r="G70" s="6">
        <f>IF(AND(A70&gt;=Calculations!$C$2,A70&lt;=Calculations!$C$3),E70*1000000000,0)</f>
        <v>0</v>
      </c>
    </row>
    <row r="71" spans="1:7">
      <c r="A71">
        <v>1818</v>
      </c>
      <c r="B71">
        <v>14</v>
      </c>
      <c r="C71">
        <v>438.02500000000003</v>
      </c>
      <c r="D71">
        <v>352.02500000000003</v>
      </c>
      <c r="E71" s="2">
        <f t="shared" si="1"/>
        <v>1.2907583333333335</v>
      </c>
      <c r="F71" s="6">
        <f>IF(A71&lt;Calculations!$C$2,E71*1000000000,0)</f>
        <v>1290758333.3333335</v>
      </c>
      <c r="G71" s="6">
        <f>IF(AND(A71&gt;=Calculations!$C$2,A71&lt;=Calculations!$C$3),E71*1000000000,0)</f>
        <v>0</v>
      </c>
    </row>
    <row r="72" spans="1:7">
      <c r="A72">
        <v>1819</v>
      </c>
      <c r="B72">
        <v>14</v>
      </c>
      <c r="C72">
        <v>438.02500000000003</v>
      </c>
      <c r="D72">
        <v>352.02500000000003</v>
      </c>
      <c r="E72" s="2">
        <f t="shared" si="1"/>
        <v>1.2907583333333335</v>
      </c>
      <c r="F72" s="6">
        <f>IF(A72&lt;Calculations!$C$2,E72*1000000000,0)</f>
        <v>1290758333.3333335</v>
      </c>
      <c r="G72" s="6">
        <f>IF(AND(A72&gt;=Calculations!$C$2,A72&lt;=Calculations!$C$3),E72*1000000000,0)</f>
        <v>0</v>
      </c>
    </row>
    <row r="73" spans="1:7">
      <c r="A73">
        <v>1820</v>
      </c>
      <c r="B73">
        <v>14</v>
      </c>
      <c r="C73">
        <v>438.02500000000003</v>
      </c>
      <c r="D73">
        <v>352.02500000000003</v>
      </c>
      <c r="E73" s="2">
        <f t="shared" si="1"/>
        <v>1.2907583333333335</v>
      </c>
      <c r="F73" s="6">
        <f>IF(A73&lt;Calculations!$C$2,E73*1000000000,0)</f>
        <v>1290758333.3333335</v>
      </c>
      <c r="G73" s="6">
        <f>IF(AND(A73&gt;=Calculations!$C$2,A73&lt;=Calculations!$C$3),E73*1000000000,0)</f>
        <v>0</v>
      </c>
    </row>
    <row r="74" spans="1:7">
      <c r="A74">
        <v>1821</v>
      </c>
      <c r="B74">
        <v>14</v>
      </c>
      <c r="C74">
        <v>438.02500000000003</v>
      </c>
      <c r="D74">
        <v>352.02500000000003</v>
      </c>
      <c r="E74" s="2">
        <f t="shared" si="1"/>
        <v>1.2907583333333335</v>
      </c>
      <c r="F74" s="6">
        <f>IF(A74&lt;Calculations!$C$2,E74*1000000000,0)</f>
        <v>1290758333.3333335</v>
      </c>
      <c r="G74" s="6">
        <f>IF(AND(A74&gt;=Calculations!$C$2,A74&lt;=Calculations!$C$3),E74*1000000000,0)</f>
        <v>0</v>
      </c>
    </row>
    <row r="75" spans="1:7">
      <c r="A75">
        <v>1822</v>
      </c>
      <c r="B75">
        <v>15</v>
      </c>
      <c r="C75">
        <v>438.02500000000003</v>
      </c>
      <c r="D75">
        <v>353.02500000000003</v>
      </c>
      <c r="E75" s="2">
        <f t="shared" si="1"/>
        <v>1.2944250000000002</v>
      </c>
      <c r="F75" s="6">
        <f>IF(A75&lt;Calculations!$C$2,E75*1000000000,0)</f>
        <v>1294425000.0000002</v>
      </c>
      <c r="G75" s="6">
        <f>IF(AND(A75&gt;=Calculations!$C$2,A75&lt;=Calculations!$C$3),E75*1000000000,0)</f>
        <v>0</v>
      </c>
    </row>
    <row r="76" spans="1:7">
      <c r="A76">
        <v>1823</v>
      </c>
      <c r="B76">
        <v>16</v>
      </c>
      <c r="C76">
        <v>438.02500000000003</v>
      </c>
      <c r="D76">
        <v>354.02500000000003</v>
      </c>
      <c r="E76" s="2">
        <f t="shared" si="1"/>
        <v>1.2980916666666666</v>
      </c>
      <c r="F76" s="6">
        <f>IF(A76&lt;Calculations!$C$2,E76*1000000000,0)</f>
        <v>1298091666.6666667</v>
      </c>
      <c r="G76" s="6">
        <f>IF(AND(A76&gt;=Calculations!$C$2,A76&lt;=Calculations!$C$3),E76*1000000000,0)</f>
        <v>0</v>
      </c>
    </row>
    <row r="77" spans="1:7">
      <c r="A77">
        <v>1824</v>
      </c>
      <c r="B77">
        <v>16</v>
      </c>
      <c r="C77">
        <v>438.02500000000003</v>
      </c>
      <c r="D77">
        <v>354.02500000000003</v>
      </c>
      <c r="E77" s="2">
        <f t="shared" si="1"/>
        <v>1.2980916666666666</v>
      </c>
      <c r="F77" s="6">
        <f>IF(A77&lt;Calculations!$C$2,E77*1000000000,0)</f>
        <v>1298091666.6666667</v>
      </c>
      <c r="G77" s="6">
        <f>IF(AND(A77&gt;=Calculations!$C$2,A77&lt;=Calculations!$C$3),E77*1000000000,0)</f>
        <v>0</v>
      </c>
    </row>
    <row r="78" spans="1:7">
      <c r="A78">
        <v>1825</v>
      </c>
      <c r="B78">
        <v>17</v>
      </c>
      <c r="C78">
        <v>438.02500000000003</v>
      </c>
      <c r="D78">
        <v>355.02500000000003</v>
      </c>
      <c r="E78" s="2">
        <f t="shared" si="1"/>
        <v>1.3017583333333334</v>
      </c>
      <c r="F78" s="6">
        <f>IF(A78&lt;Calculations!$C$2,E78*1000000000,0)</f>
        <v>1301758333.3333333</v>
      </c>
      <c r="G78" s="6">
        <f>IF(AND(A78&gt;=Calculations!$C$2,A78&lt;=Calculations!$C$3),E78*1000000000,0)</f>
        <v>0</v>
      </c>
    </row>
    <row r="79" spans="1:7">
      <c r="A79">
        <v>1826</v>
      </c>
      <c r="B79">
        <v>17</v>
      </c>
      <c r="C79">
        <v>438.02500000000003</v>
      </c>
      <c r="D79">
        <v>355.02500000000003</v>
      </c>
      <c r="E79" s="2">
        <f t="shared" si="1"/>
        <v>1.3017583333333334</v>
      </c>
      <c r="F79" s="6">
        <f>IF(A79&lt;Calculations!$C$2,E79*1000000000,0)</f>
        <v>1301758333.3333333</v>
      </c>
      <c r="G79" s="6">
        <f>IF(AND(A79&gt;=Calculations!$C$2,A79&lt;=Calculations!$C$3),E79*1000000000,0)</f>
        <v>0</v>
      </c>
    </row>
    <row r="80" spans="1:7">
      <c r="A80">
        <v>1827</v>
      </c>
      <c r="B80">
        <v>18</v>
      </c>
      <c r="C80">
        <v>438.02500000000003</v>
      </c>
      <c r="D80">
        <v>356.02500000000003</v>
      </c>
      <c r="E80" s="2">
        <f t="shared" si="1"/>
        <v>1.3054250000000003</v>
      </c>
      <c r="F80" s="6">
        <f>IF(A80&lt;Calculations!$C$2,E80*1000000000,0)</f>
        <v>1305425000.0000002</v>
      </c>
      <c r="G80" s="6">
        <f>IF(AND(A80&gt;=Calculations!$C$2,A80&lt;=Calculations!$C$3),E80*1000000000,0)</f>
        <v>0</v>
      </c>
    </row>
    <row r="81" spans="1:7">
      <c r="A81">
        <v>1828</v>
      </c>
      <c r="B81">
        <v>18</v>
      </c>
      <c r="C81">
        <v>438.02500000000003</v>
      </c>
      <c r="D81">
        <v>356.02500000000003</v>
      </c>
      <c r="E81" s="2">
        <f t="shared" si="1"/>
        <v>1.3054250000000003</v>
      </c>
      <c r="F81" s="6">
        <f>IF(A81&lt;Calculations!$C$2,E81*1000000000,0)</f>
        <v>1305425000.0000002</v>
      </c>
      <c r="G81" s="6">
        <f>IF(AND(A81&gt;=Calculations!$C$2,A81&lt;=Calculations!$C$3),E81*1000000000,0)</f>
        <v>0</v>
      </c>
    </row>
    <row r="82" spans="1:7">
      <c r="A82">
        <v>1829</v>
      </c>
      <c r="B82">
        <v>18</v>
      </c>
      <c r="C82">
        <v>438.02500000000003</v>
      </c>
      <c r="D82">
        <v>356.02500000000003</v>
      </c>
      <c r="E82" s="2">
        <f t="shared" si="1"/>
        <v>1.3054250000000003</v>
      </c>
      <c r="F82" s="6">
        <f>IF(A82&lt;Calculations!$C$2,E82*1000000000,0)</f>
        <v>1305425000.0000002</v>
      </c>
      <c r="G82" s="6">
        <f>IF(AND(A82&gt;=Calculations!$C$2,A82&lt;=Calculations!$C$3),E82*1000000000,0)</f>
        <v>0</v>
      </c>
    </row>
    <row r="83" spans="1:7">
      <c r="A83">
        <v>1830</v>
      </c>
      <c r="B83">
        <v>24</v>
      </c>
      <c r="C83">
        <v>438.02500000000003</v>
      </c>
      <c r="D83">
        <v>362.02500000000003</v>
      </c>
      <c r="E83" s="2">
        <f t="shared" si="1"/>
        <v>1.3274250000000001</v>
      </c>
      <c r="F83" s="6">
        <f>IF(A83&lt;Calculations!$C$2,E83*1000000000,0)</f>
        <v>1327425000</v>
      </c>
      <c r="G83" s="6">
        <f>IF(AND(A83&gt;=Calculations!$C$2,A83&lt;=Calculations!$C$3),E83*1000000000,0)</f>
        <v>0</v>
      </c>
    </row>
    <row r="84" spans="1:7">
      <c r="A84">
        <v>1831</v>
      </c>
      <c r="B84">
        <v>23</v>
      </c>
      <c r="C84">
        <v>438.02500000000003</v>
      </c>
      <c r="D84">
        <v>361.02500000000003</v>
      </c>
      <c r="E84" s="2">
        <f t="shared" si="1"/>
        <v>1.3237583333333334</v>
      </c>
      <c r="F84" s="6">
        <f>IF(A84&lt;Calculations!$C$2,E84*1000000000,0)</f>
        <v>1323758333.3333333</v>
      </c>
      <c r="G84" s="6">
        <f>IF(AND(A84&gt;=Calculations!$C$2,A84&lt;=Calculations!$C$3),E84*1000000000,0)</f>
        <v>0</v>
      </c>
    </row>
    <row r="85" spans="1:7">
      <c r="A85">
        <v>1832</v>
      </c>
      <c r="B85">
        <v>23</v>
      </c>
      <c r="C85">
        <v>438.02500000000003</v>
      </c>
      <c r="D85">
        <v>361.02500000000003</v>
      </c>
      <c r="E85" s="2">
        <f t="shared" si="1"/>
        <v>1.3237583333333334</v>
      </c>
      <c r="F85" s="6">
        <f>IF(A85&lt;Calculations!$C$2,E85*1000000000,0)</f>
        <v>1323758333.3333333</v>
      </c>
      <c r="G85" s="6">
        <f>IF(AND(A85&gt;=Calculations!$C$2,A85&lt;=Calculations!$C$3),E85*1000000000,0)</f>
        <v>0</v>
      </c>
    </row>
    <row r="86" spans="1:7">
      <c r="A86">
        <v>1833</v>
      </c>
      <c r="B86">
        <v>24</v>
      </c>
      <c r="C86">
        <v>438.02500000000003</v>
      </c>
      <c r="D86">
        <v>362.02500000000003</v>
      </c>
      <c r="E86" s="2">
        <f t="shared" si="1"/>
        <v>1.3274250000000001</v>
      </c>
      <c r="F86" s="6">
        <f>IF(A86&lt;Calculations!$C$2,E86*1000000000,0)</f>
        <v>1327425000</v>
      </c>
      <c r="G86" s="6">
        <f>IF(AND(A86&gt;=Calculations!$C$2,A86&lt;=Calculations!$C$3),E86*1000000000,0)</f>
        <v>0</v>
      </c>
    </row>
    <row r="87" spans="1:7">
      <c r="A87">
        <v>1834</v>
      </c>
      <c r="B87">
        <v>24</v>
      </c>
      <c r="C87">
        <v>438.02500000000003</v>
      </c>
      <c r="D87">
        <v>362.02500000000003</v>
      </c>
      <c r="E87" s="2">
        <f t="shared" si="1"/>
        <v>1.3274250000000001</v>
      </c>
      <c r="F87" s="6">
        <f>IF(A87&lt;Calculations!$C$2,E87*1000000000,0)</f>
        <v>1327425000</v>
      </c>
      <c r="G87" s="6">
        <f>IF(AND(A87&gt;=Calculations!$C$2,A87&lt;=Calculations!$C$3),E87*1000000000,0)</f>
        <v>0</v>
      </c>
    </row>
    <row r="88" spans="1:7">
      <c r="A88">
        <v>1835</v>
      </c>
      <c r="B88">
        <v>25</v>
      </c>
      <c r="C88">
        <v>438.02500000000003</v>
      </c>
      <c r="D88">
        <v>363.02500000000003</v>
      </c>
      <c r="E88" s="2">
        <f t="shared" si="1"/>
        <v>1.3310916666666668</v>
      </c>
      <c r="F88" s="6">
        <f>IF(A88&lt;Calculations!$C$2,E88*1000000000,0)</f>
        <v>1331091666.6666667</v>
      </c>
      <c r="G88" s="6">
        <f>IF(AND(A88&gt;=Calculations!$C$2,A88&lt;=Calculations!$C$3),E88*1000000000,0)</f>
        <v>0</v>
      </c>
    </row>
    <row r="89" spans="1:7">
      <c r="A89">
        <v>1836</v>
      </c>
      <c r="B89">
        <v>29</v>
      </c>
      <c r="C89">
        <v>438.02500000000003</v>
      </c>
      <c r="D89">
        <v>367.02500000000003</v>
      </c>
      <c r="E89" s="2">
        <f t="shared" si="1"/>
        <v>1.3457583333333334</v>
      </c>
      <c r="F89" s="6">
        <f>IF(A89&lt;Calculations!$C$2,E89*1000000000,0)</f>
        <v>1345758333.3333335</v>
      </c>
      <c r="G89" s="6">
        <f>IF(AND(A89&gt;=Calculations!$C$2,A89&lt;=Calculations!$C$3),E89*1000000000,0)</f>
        <v>0</v>
      </c>
    </row>
    <row r="90" spans="1:7">
      <c r="A90">
        <v>1837</v>
      </c>
      <c r="B90">
        <v>29</v>
      </c>
      <c r="C90">
        <v>438.02500000000003</v>
      </c>
      <c r="D90">
        <v>367.02500000000003</v>
      </c>
      <c r="E90" s="2">
        <f t="shared" si="1"/>
        <v>1.3457583333333334</v>
      </c>
      <c r="F90" s="6">
        <f>IF(A90&lt;Calculations!$C$2,E90*1000000000,0)</f>
        <v>1345758333.3333335</v>
      </c>
      <c r="G90" s="6">
        <f>IF(AND(A90&gt;=Calculations!$C$2,A90&lt;=Calculations!$C$3),E90*1000000000,0)</f>
        <v>0</v>
      </c>
    </row>
    <row r="91" spans="1:7">
      <c r="A91">
        <v>1838</v>
      </c>
      <c r="B91">
        <v>30</v>
      </c>
      <c r="C91">
        <v>438.02500000000003</v>
      </c>
      <c r="D91">
        <v>368.02500000000003</v>
      </c>
      <c r="E91" s="2">
        <f t="shared" si="1"/>
        <v>1.3494250000000001</v>
      </c>
      <c r="F91" s="6">
        <f>IF(A91&lt;Calculations!$C$2,E91*1000000000,0)</f>
        <v>1349425000</v>
      </c>
      <c r="G91" s="6">
        <f>IF(AND(A91&gt;=Calculations!$C$2,A91&lt;=Calculations!$C$3),E91*1000000000,0)</f>
        <v>0</v>
      </c>
    </row>
    <row r="92" spans="1:7">
      <c r="A92">
        <v>1839</v>
      </c>
      <c r="B92">
        <v>31</v>
      </c>
      <c r="C92">
        <v>438.02500000000003</v>
      </c>
      <c r="D92">
        <v>369.02500000000003</v>
      </c>
      <c r="E92" s="2">
        <f t="shared" si="1"/>
        <v>1.3530916666666668</v>
      </c>
      <c r="F92" s="6">
        <f>IF(A92&lt;Calculations!$C$2,E92*1000000000,0)</f>
        <v>1353091666.6666667</v>
      </c>
      <c r="G92" s="6">
        <f>IF(AND(A92&gt;=Calculations!$C$2,A92&lt;=Calculations!$C$3),E92*1000000000,0)</f>
        <v>0</v>
      </c>
    </row>
    <row r="93" spans="1:7">
      <c r="A93">
        <v>1840</v>
      </c>
      <c r="B93">
        <v>33</v>
      </c>
      <c r="C93">
        <v>438.02500000000003</v>
      </c>
      <c r="D93">
        <v>371.02500000000003</v>
      </c>
      <c r="E93" s="2">
        <f t="shared" si="1"/>
        <v>1.3604250000000002</v>
      </c>
      <c r="F93" s="6">
        <f>IF(A93&lt;Calculations!$C$2,E93*1000000000,0)</f>
        <v>1360425000.0000002</v>
      </c>
      <c r="G93" s="6">
        <f>IF(AND(A93&gt;=Calculations!$C$2,A93&lt;=Calculations!$C$3),E93*1000000000,0)</f>
        <v>0</v>
      </c>
    </row>
    <row r="94" spans="1:7">
      <c r="A94">
        <v>1841</v>
      </c>
      <c r="B94">
        <v>34</v>
      </c>
      <c r="C94">
        <v>438.02500000000003</v>
      </c>
      <c r="D94">
        <v>372.02500000000003</v>
      </c>
      <c r="E94" s="2">
        <f t="shared" si="1"/>
        <v>1.3640916666666667</v>
      </c>
      <c r="F94" s="6">
        <f>IF(A94&lt;Calculations!$C$2,E94*1000000000,0)</f>
        <v>1364091666.6666667</v>
      </c>
      <c r="G94" s="6">
        <f>IF(AND(A94&gt;=Calculations!$C$2,A94&lt;=Calculations!$C$3),E94*1000000000,0)</f>
        <v>0</v>
      </c>
    </row>
    <row r="95" spans="1:7">
      <c r="A95">
        <v>1842</v>
      </c>
      <c r="B95">
        <v>36</v>
      </c>
      <c r="C95">
        <v>438.02500000000003</v>
      </c>
      <c r="D95">
        <v>374.02500000000003</v>
      </c>
      <c r="E95" s="2">
        <f t="shared" si="1"/>
        <v>1.3714250000000001</v>
      </c>
      <c r="F95" s="6">
        <f>IF(A95&lt;Calculations!$C$2,E95*1000000000,0)</f>
        <v>1371425000</v>
      </c>
      <c r="G95" s="6">
        <f>IF(AND(A95&gt;=Calculations!$C$2,A95&lt;=Calculations!$C$3),E95*1000000000,0)</f>
        <v>0</v>
      </c>
    </row>
    <row r="96" spans="1:7">
      <c r="A96">
        <v>1843</v>
      </c>
      <c r="B96">
        <v>37</v>
      </c>
      <c r="C96">
        <v>438.02500000000003</v>
      </c>
      <c r="D96">
        <v>375.02500000000003</v>
      </c>
      <c r="E96" s="2">
        <f t="shared" si="1"/>
        <v>1.3750916666666666</v>
      </c>
      <c r="F96" s="6">
        <f>IF(A96&lt;Calculations!$C$2,E96*1000000000,0)</f>
        <v>1375091666.6666665</v>
      </c>
      <c r="G96" s="6">
        <f>IF(AND(A96&gt;=Calculations!$C$2,A96&lt;=Calculations!$C$3),E96*1000000000,0)</f>
        <v>0</v>
      </c>
    </row>
    <row r="97" spans="1:7">
      <c r="A97">
        <v>1844</v>
      </c>
      <c r="B97">
        <v>39</v>
      </c>
      <c r="C97">
        <v>438.02500000000003</v>
      </c>
      <c r="D97">
        <v>377.02500000000003</v>
      </c>
      <c r="E97" s="2">
        <f t="shared" si="1"/>
        <v>1.3824250000000002</v>
      </c>
      <c r="F97" s="6">
        <f>IF(A97&lt;Calculations!$C$2,E97*1000000000,0)</f>
        <v>1382425000.0000002</v>
      </c>
      <c r="G97" s="6">
        <f>IF(AND(A97&gt;=Calculations!$C$2,A97&lt;=Calculations!$C$3),E97*1000000000,0)</f>
        <v>0</v>
      </c>
    </row>
    <row r="98" spans="1:7">
      <c r="A98">
        <v>1845</v>
      </c>
      <c r="B98">
        <v>43</v>
      </c>
      <c r="C98">
        <v>438.02500000000003</v>
      </c>
      <c r="D98">
        <v>381.02500000000003</v>
      </c>
      <c r="E98" s="2">
        <f t="shared" si="1"/>
        <v>1.3970916666666666</v>
      </c>
      <c r="F98" s="6">
        <f>IF(A98&lt;Calculations!$C$2,E98*1000000000,0)</f>
        <v>1397091666.6666665</v>
      </c>
      <c r="G98" s="6">
        <f>IF(AND(A98&gt;=Calculations!$C$2,A98&lt;=Calculations!$C$3),E98*1000000000,0)</f>
        <v>0</v>
      </c>
    </row>
    <row r="99" spans="1:7">
      <c r="A99">
        <v>1846</v>
      </c>
      <c r="B99">
        <v>43</v>
      </c>
      <c r="C99">
        <v>438.02500000000003</v>
      </c>
      <c r="D99">
        <v>381.02500000000003</v>
      </c>
      <c r="E99" s="2">
        <f t="shared" si="1"/>
        <v>1.3970916666666666</v>
      </c>
      <c r="F99" s="6">
        <f>IF(A99&lt;Calculations!$C$2,E99*1000000000,0)</f>
        <v>1397091666.6666665</v>
      </c>
      <c r="G99" s="6">
        <f>IF(AND(A99&gt;=Calculations!$C$2,A99&lt;=Calculations!$C$3),E99*1000000000,0)</f>
        <v>0</v>
      </c>
    </row>
    <row r="100" spans="1:7">
      <c r="A100">
        <v>1847</v>
      </c>
      <c r="B100">
        <v>46</v>
      </c>
      <c r="C100">
        <v>438.02500000000003</v>
      </c>
      <c r="D100">
        <v>384.02500000000003</v>
      </c>
      <c r="E100" s="2">
        <f t="shared" si="1"/>
        <v>1.4080916666666667</v>
      </c>
      <c r="F100" s="6">
        <f>IF(A100&lt;Calculations!$C$2,E100*1000000000,0)</f>
        <v>1408091666.6666667</v>
      </c>
      <c r="G100" s="6">
        <f>IF(AND(A100&gt;=Calculations!$C$2,A100&lt;=Calculations!$C$3),E100*1000000000,0)</f>
        <v>0</v>
      </c>
    </row>
    <row r="101" spans="1:7">
      <c r="A101">
        <v>1848</v>
      </c>
      <c r="B101">
        <v>47</v>
      </c>
      <c r="C101">
        <v>438.02500000000003</v>
      </c>
      <c r="D101">
        <v>385.02500000000003</v>
      </c>
      <c r="E101" s="2">
        <f t="shared" si="1"/>
        <v>1.4117583333333334</v>
      </c>
      <c r="F101" s="6">
        <f>IF(A101&lt;Calculations!$C$2,E101*1000000000,0)</f>
        <v>1411758333.3333335</v>
      </c>
      <c r="G101" s="6">
        <f>IF(AND(A101&gt;=Calculations!$C$2,A101&lt;=Calculations!$C$3),E101*1000000000,0)</f>
        <v>0</v>
      </c>
    </row>
    <row r="102" spans="1:7">
      <c r="A102">
        <v>1849</v>
      </c>
      <c r="B102">
        <v>50</v>
      </c>
      <c r="C102">
        <v>438.02500000000003</v>
      </c>
      <c r="D102">
        <v>388.02500000000003</v>
      </c>
      <c r="E102" s="2">
        <f t="shared" si="1"/>
        <v>1.4227583333333333</v>
      </c>
      <c r="F102" s="6">
        <f>IF(A102&lt;Calculations!$C$2,E102*1000000000,0)</f>
        <v>1422758333.3333333</v>
      </c>
      <c r="G102" s="6">
        <f>IF(AND(A102&gt;=Calculations!$C$2,A102&lt;=Calculations!$C$3),E102*1000000000,0)</f>
        <v>0</v>
      </c>
    </row>
    <row r="103" spans="1:7">
      <c r="A103">
        <v>1850</v>
      </c>
      <c r="B103">
        <v>54</v>
      </c>
      <c r="C103">
        <v>500.6</v>
      </c>
      <c r="D103">
        <v>454.6</v>
      </c>
      <c r="E103" s="2">
        <f t="shared" si="1"/>
        <v>1.6668666666666667</v>
      </c>
      <c r="F103" s="6">
        <f>IF(A103&lt;Calculations!$C$2,E103*1000000000,0)</f>
        <v>1666866666.6666667</v>
      </c>
      <c r="G103" s="6">
        <f>IF(AND(A103&gt;=Calculations!$C$2,A103&lt;=Calculations!$C$3),E103*1000000000,0)</f>
        <v>0</v>
      </c>
    </row>
    <row r="104" spans="1:7">
      <c r="A104">
        <v>1851</v>
      </c>
      <c r="B104">
        <v>54</v>
      </c>
      <c r="C104">
        <v>492.7</v>
      </c>
      <c r="D104">
        <v>446.70000000000005</v>
      </c>
      <c r="E104" s="2">
        <f t="shared" si="1"/>
        <v>1.6379000000000001</v>
      </c>
      <c r="F104" s="6">
        <f>IF(A104&lt;Calculations!$C$2,E104*1000000000,0)</f>
        <v>1637900000.0000002</v>
      </c>
      <c r="G104" s="6">
        <f>IF(AND(A104&gt;=Calculations!$C$2,A104&lt;=Calculations!$C$3),E104*1000000000,0)</f>
        <v>0</v>
      </c>
    </row>
    <row r="105" spans="1:7">
      <c r="A105">
        <v>1852</v>
      </c>
      <c r="B105">
        <v>57</v>
      </c>
      <c r="C105">
        <v>548.5</v>
      </c>
      <c r="D105">
        <v>505.5</v>
      </c>
      <c r="E105" s="2">
        <f t="shared" si="1"/>
        <v>1.8534999999999999</v>
      </c>
      <c r="F105" s="6">
        <f>IF(A105&lt;Calculations!$C$2,E105*1000000000,0)</f>
        <v>1853500000</v>
      </c>
      <c r="G105" s="6">
        <f>IF(AND(A105&gt;=Calculations!$C$2,A105&lt;=Calculations!$C$3),E105*1000000000,0)</f>
        <v>0</v>
      </c>
    </row>
    <row r="106" spans="1:7">
      <c r="A106">
        <v>1853</v>
      </c>
      <c r="B106">
        <v>59</v>
      </c>
      <c r="C106">
        <v>546.79999999999995</v>
      </c>
      <c r="D106">
        <v>505.79999999999995</v>
      </c>
      <c r="E106" s="2">
        <f t="shared" si="1"/>
        <v>1.8545999999999996</v>
      </c>
      <c r="F106" s="6">
        <f>IF(A106&lt;Calculations!$C$2,E106*1000000000,0)</f>
        <v>1854599999.9999995</v>
      </c>
      <c r="G106" s="6">
        <f>IF(AND(A106&gt;=Calculations!$C$2,A106&lt;=Calculations!$C$3),E106*1000000000,0)</f>
        <v>0</v>
      </c>
    </row>
    <row r="107" spans="1:7">
      <c r="A107">
        <v>1854</v>
      </c>
      <c r="B107">
        <v>69</v>
      </c>
      <c r="C107">
        <v>544.79999999999995</v>
      </c>
      <c r="D107">
        <v>513.79999999999995</v>
      </c>
      <c r="E107" s="2">
        <f t="shared" si="1"/>
        <v>1.8839333333333332</v>
      </c>
      <c r="F107" s="6">
        <f>IF(A107&lt;Calculations!$C$2,E107*1000000000,0)</f>
        <v>1883933333.3333333</v>
      </c>
      <c r="G107" s="6">
        <f>IF(AND(A107&gt;=Calculations!$C$2,A107&lt;=Calculations!$C$3),E107*1000000000,0)</f>
        <v>0</v>
      </c>
    </row>
    <row r="108" spans="1:7">
      <c r="A108">
        <v>1855</v>
      </c>
      <c r="B108">
        <v>71</v>
      </c>
      <c r="C108">
        <v>542.1</v>
      </c>
      <c r="D108">
        <v>513.1</v>
      </c>
      <c r="E108" s="2">
        <f t="shared" si="1"/>
        <v>1.8813666666666666</v>
      </c>
      <c r="F108" s="6">
        <f>IF(A108&lt;Calculations!$C$2,E108*1000000000,0)</f>
        <v>1881366666.6666667</v>
      </c>
      <c r="G108" s="6">
        <f>IF(AND(A108&gt;=Calculations!$C$2,A108&lt;=Calculations!$C$3),E108*1000000000,0)</f>
        <v>0</v>
      </c>
    </row>
    <row r="109" spans="1:7">
      <c r="A109">
        <v>1856</v>
      </c>
      <c r="B109">
        <v>76</v>
      </c>
      <c r="C109">
        <v>547.70000000000005</v>
      </c>
      <c r="D109">
        <v>523.70000000000005</v>
      </c>
      <c r="E109" s="2">
        <f t="shared" si="1"/>
        <v>1.9202333333333335</v>
      </c>
      <c r="F109" s="6">
        <f>IF(A109&lt;Calculations!$C$2,E109*1000000000,0)</f>
        <v>1920233333.3333335</v>
      </c>
      <c r="G109" s="6">
        <f>IF(AND(A109&gt;=Calculations!$C$2,A109&lt;=Calculations!$C$3),E109*1000000000,0)</f>
        <v>0</v>
      </c>
    </row>
    <row r="110" spans="1:7">
      <c r="A110">
        <v>1857</v>
      </c>
      <c r="B110">
        <v>77</v>
      </c>
      <c r="C110">
        <v>553.29999999999995</v>
      </c>
      <c r="D110">
        <v>530.29999999999995</v>
      </c>
      <c r="E110" s="2">
        <f t="shared" si="1"/>
        <v>1.9444333333333332</v>
      </c>
      <c r="F110" s="6">
        <f>IF(A110&lt;Calculations!$C$2,E110*1000000000,0)</f>
        <v>1944433333.3333333</v>
      </c>
      <c r="G110" s="6">
        <f>IF(AND(A110&gt;=Calculations!$C$2,A110&lt;=Calculations!$C$3),E110*1000000000,0)</f>
        <v>0</v>
      </c>
    </row>
    <row r="111" spans="1:7">
      <c r="A111">
        <v>1858</v>
      </c>
      <c r="B111">
        <v>78</v>
      </c>
      <c r="C111">
        <v>558.6</v>
      </c>
      <c r="D111">
        <v>536.6</v>
      </c>
      <c r="E111" s="2">
        <f t="shared" si="1"/>
        <v>1.9675333333333334</v>
      </c>
      <c r="F111" s="6">
        <f>IF(A111&lt;Calculations!$C$2,E111*1000000000,0)</f>
        <v>1967533333.3333333</v>
      </c>
      <c r="G111" s="6">
        <f>IF(AND(A111&gt;=Calculations!$C$2,A111&lt;=Calculations!$C$3),E111*1000000000,0)</f>
        <v>0</v>
      </c>
    </row>
    <row r="112" spans="1:7">
      <c r="A112">
        <v>1859</v>
      </c>
      <c r="B112">
        <v>83</v>
      </c>
      <c r="C112">
        <v>564</v>
      </c>
      <c r="D112">
        <v>547</v>
      </c>
      <c r="E112" s="2">
        <f t="shared" si="1"/>
        <v>2.0056666666666665</v>
      </c>
      <c r="F112" s="6">
        <f>IF(A112&lt;Calculations!$C$2,E112*1000000000,0)</f>
        <v>2005666666.6666665</v>
      </c>
      <c r="G112" s="6">
        <f>IF(AND(A112&gt;=Calculations!$C$2,A112&lt;=Calculations!$C$3),E112*1000000000,0)</f>
        <v>0</v>
      </c>
    </row>
    <row r="113" spans="1:7">
      <c r="A113">
        <v>1860</v>
      </c>
      <c r="B113">
        <v>91</v>
      </c>
      <c r="C113">
        <v>569</v>
      </c>
      <c r="D113">
        <v>560</v>
      </c>
      <c r="E113" s="2">
        <f t="shared" si="1"/>
        <v>2.0533333333333332</v>
      </c>
      <c r="F113" s="6">
        <f>IF(A113&lt;Calculations!$C$2,E113*1000000000,0)</f>
        <v>2053333333.3333333</v>
      </c>
      <c r="G113" s="6">
        <f>IF(AND(A113&gt;=Calculations!$C$2,A113&lt;=Calculations!$C$3),E113*1000000000,0)</f>
        <v>0</v>
      </c>
    </row>
    <row r="114" spans="1:7">
      <c r="A114">
        <v>1861</v>
      </c>
      <c r="B114">
        <v>95</v>
      </c>
      <c r="C114">
        <v>579.6</v>
      </c>
      <c r="D114">
        <v>574.6</v>
      </c>
      <c r="E114" s="2">
        <f t="shared" si="1"/>
        <v>2.1068666666666669</v>
      </c>
      <c r="F114" s="6">
        <f>IF(A114&lt;Calculations!$C$2,E114*1000000000,0)</f>
        <v>2106866666.666667</v>
      </c>
      <c r="G114" s="6">
        <f>IF(AND(A114&gt;=Calculations!$C$2,A114&lt;=Calculations!$C$3),E114*1000000000,0)</f>
        <v>0</v>
      </c>
    </row>
    <row r="115" spans="1:7">
      <c r="A115">
        <v>1862</v>
      </c>
      <c r="B115">
        <v>97</v>
      </c>
      <c r="C115">
        <v>520.9</v>
      </c>
      <c r="D115">
        <v>517.9</v>
      </c>
      <c r="E115" s="2">
        <f t="shared" si="1"/>
        <v>1.8989666666666665</v>
      </c>
      <c r="F115" s="6">
        <f>IF(A115&lt;Calculations!$C$2,E115*1000000000,0)</f>
        <v>1898966666.6666665</v>
      </c>
      <c r="G115" s="6">
        <f>IF(AND(A115&gt;=Calculations!$C$2,A115&lt;=Calculations!$C$3),E115*1000000000,0)</f>
        <v>0</v>
      </c>
    </row>
    <row r="116" spans="1:7">
      <c r="A116">
        <v>1863</v>
      </c>
      <c r="B116">
        <v>104</v>
      </c>
      <c r="C116">
        <v>521.1</v>
      </c>
      <c r="D116">
        <v>525.1</v>
      </c>
      <c r="E116" s="2">
        <f t="shared" si="1"/>
        <v>1.9253666666666667</v>
      </c>
      <c r="F116" s="6">
        <f>IF(A116&lt;Calculations!$C$2,E116*1000000000,0)</f>
        <v>1925366666.6666667</v>
      </c>
      <c r="G116" s="6">
        <f>IF(AND(A116&gt;=Calculations!$C$2,A116&lt;=Calculations!$C$3),E116*1000000000,0)</f>
        <v>0</v>
      </c>
    </row>
    <row r="117" spans="1:7">
      <c r="A117">
        <v>1864</v>
      </c>
      <c r="B117">
        <v>112</v>
      </c>
      <c r="C117">
        <v>521.6</v>
      </c>
      <c r="D117">
        <v>533.6</v>
      </c>
      <c r="E117" s="2">
        <f t="shared" si="1"/>
        <v>1.9565333333333332</v>
      </c>
      <c r="F117" s="6">
        <f>IF(A117&lt;Calculations!$C$2,E117*1000000000,0)</f>
        <v>1956533333.3333333</v>
      </c>
      <c r="G117" s="6">
        <f>IF(AND(A117&gt;=Calculations!$C$2,A117&lt;=Calculations!$C$3),E117*1000000000,0)</f>
        <v>0</v>
      </c>
    </row>
    <row r="118" spans="1:7">
      <c r="A118">
        <v>1865</v>
      </c>
      <c r="B118">
        <v>119</v>
      </c>
      <c r="C118">
        <v>522.4</v>
      </c>
      <c r="D118">
        <v>541.4</v>
      </c>
      <c r="E118" s="2">
        <f t="shared" si="1"/>
        <v>1.9851333333333332</v>
      </c>
      <c r="F118" s="6">
        <f>IF(A118&lt;Calculations!$C$2,E118*1000000000,0)</f>
        <v>1985133333.3333333</v>
      </c>
      <c r="G118" s="6">
        <f>IF(AND(A118&gt;=Calculations!$C$2,A118&lt;=Calculations!$C$3),E118*1000000000,0)</f>
        <v>0</v>
      </c>
    </row>
    <row r="119" spans="1:7">
      <c r="A119">
        <v>1866</v>
      </c>
      <c r="B119">
        <v>122</v>
      </c>
      <c r="C119">
        <v>522.5</v>
      </c>
      <c r="D119">
        <v>544.5</v>
      </c>
      <c r="E119" s="2">
        <f t="shared" si="1"/>
        <v>1.9964999999999999</v>
      </c>
      <c r="F119" s="6">
        <f>IF(A119&lt;Calculations!$C$2,E119*1000000000,0)</f>
        <v>1996500000</v>
      </c>
      <c r="G119" s="6">
        <f>IF(AND(A119&gt;=Calculations!$C$2,A119&lt;=Calculations!$C$3),E119*1000000000,0)</f>
        <v>0</v>
      </c>
    </row>
    <row r="120" spans="1:7">
      <c r="A120">
        <v>1867</v>
      </c>
      <c r="B120">
        <v>130</v>
      </c>
      <c r="C120">
        <v>520.79999999999995</v>
      </c>
      <c r="D120">
        <v>550.79999999999995</v>
      </c>
      <c r="E120" s="2">
        <f t="shared" si="1"/>
        <v>2.0195999999999996</v>
      </c>
      <c r="F120" s="6">
        <f>IF(A120&lt;Calculations!$C$2,E120*1000000000,0)</f>
        <v>2019599999.9999995</v>
      </c>
      <c r="G120" s="6">
        <f>IF(AND(A120&gt;=Calculations!$C$2,A120&lt;=Calculations!$C$3),E120*1000000000,0)</f>
        <v>0</v>
      </c>
    </row>
    <row r="121" spans="1:7">
      <c r="A121">
        <v>1868</v>
      </c>
      <c r="B121">
        <v>135</v>
      </c>
      <c r="C121">
        <v>519.20000000000005</v>
      </c>
      <c r="D121">
        <v>554.20000000000005</v>
      </c>
      <c r="E121" s="2">
        <f t="shared" si="1"/>
        <v>2.0320666666666667</v>
      </c>
      <c r="F121" s="6">
        <f>IF(A121&lt;Calculations!$C$2,E121*1000000000,0)</f>
        <v>2032066666.6666667</v>
      </c>
      <c r="G121" s="6">
        <f>IF(AND(A121&gt;=Calculations!$C$2,A121&lt;=Calculations!$C$3),E121*1000000000,0)</f>
        <v>0</v>
      </c>
    </row>
    <row r="122" spans="1:7">
      <c r="A122">
        <v>1869</v>
      </c>
      <c r="B122">
        <v>142</v>
      </c>
      <c r="C122">
        <v>517.5</v>
      </c>
      <c r="D122">
        <v>559.5</v>
      </c>
      <c r="E122" s="2">
        <f t="shared" si="1"/>
        <v>2.0514999999999999</v>
      </c>
      <c r="F122" s="6">
        <f>IF(A122&lt;Calculations!$C$2,E122*1000000000,0)</f>
        <v>2051499999.9999998</v>
      </c>
      <c r="G122" s="6">
        <f>IF(AND(A122&gt;=Calculations!$C$2,A122&lt;=Calculations!$C$3),E122*1000000000,0)</f>
        <v>0</v>
      </c>
    </row>
    <row r="123" spans="1:7">
      <c r="A123">
        <v>1870</v>
      </c>
      <c r="B123">
        <v>147</v>
      </c>
      <c r="C123">
        <v>516.29999999999995</v>
      </c>
      <c r="D123">
        <v>563.29999999999995</v>
      </c>
      <c r="E123" s="2">
        <f t="shared" si="1"/>
        <v>2.065433333333333</v>
      </c>
      <c r="F123" s="6">
        <f>IF(A123&lt;Calculations!$C$2,E123*1000000000,0)</f>
        <v>2065433333.333333</v>
      </c>
      <c r="G123" s="6">
        <f>IF(AND(A123&gt;=Calculations!$C$2,A123&lt;=Calculations!$C$3),E123*1000000000,0)</f>
        <v>0</v>
      </c>
    </row>
    <row r="124" spans="1:7">
      <c r="A124">
        <v>1871</v>
      </c>
      <c r="B124">
        <v>156</v>
      </c>
      <c r="C124">
        <v>536.70000000000005</v>
      </c>
      <c r="D124">
        <v>592.70000000000005</v>
      </c>
      <c r="E124" s="2">
        <f t="shared" si="1"/>
        <v>2.1732333333333336</v>
      </c>
      <c r="F124" s="6">
        <f>IF(A124&lt;Calculations!$C$2,E124*1000000000,0)</f>
        <v>2173233333.3333335</v>
      </c>
      <c r="G124" s="6">
        <f>IF(AND(A124&gt;=Calculations!$C$2,A124&lt;=Calculations!$C$3),E124*1000000000,0)</f>
        <v>0</v>
      </c>
    </row>
    <row r="125" spans="1:7">
      <c r="A125">
        <v>1872</v>
      </c>
      <c r="B125">
        <v>173</v>
      </c>
      <c r="C125">
        <v>623.20000000000005</v>
      </c>
      <c r="D125">
        <v>696.2</v>
      </c>
      <c r="E125" s="2">
        <f t="shared" si="1"/>
        <v>2.5527333333333337</v>
      </c>
      <c r="F125" s="6">
        <f>IF(A125&lt;Calculations!$C$2,E125*1000000000,0)</f>
        <v>2552733333.333334</v>
      </c>
      <c r="G125" s="6">
        <f>IF(AND(A125&gt;=Calculations!$C$2,A125&lt;=Calculations!$C$3),E125*1000000000,0)</f>
        <v>0</v>
      </c>
    </row>
    <row r="126" spans="1:7">
      <c r="A126">
        <v>1873</v>
      </c>
      <c r="B126">
        <v>184</v>
      </c>
      <c r="C126">
        <v>634.1</v>
      </c>
      <c r="D126">
        <v>718.1</v>
      </c>
      <c r="E126" s="2">
        <f t="shared" si="1"/>
        <v>2.6330333333333331</v>
      </c>
      <c r="F126" s="6">
        <f>IF(A126&lt;Calculations!$C$2,E126*1000000000,0)</f>
        <v>2633033333.333333</v>
      </c>
      <c r="G126" s="6">
        <f>IF(AND(A126&gt;=Calculations!$C$2,A126&lt;=Calculations!$C$3),E126*1000000000,0)</f>
        <v>0</v>
      </c>
    </row>
    <row r="127" spans="1:7">
      <c r="A127">
        <v>1874</v>
      </c>
      <c r="B127">
        <v>174</v>
      </c>
      <c r="C127">
        <v>641.1</v>
      </c>
      <c r="D127">
        <v>715.1</v>
      </c>
      <c r="E127" s="2">
        <f t="shared" si="1"/>
        <v>2.6220333333333334</v>
      </c>
      <c r="F127" s="6">
        <f>IF(A127&lt;Calculations!$C$2,E127*1000000000,0)</f>
        <v>2622033333.3333335</v>
      </c>
      <c r="G127" s="6">
        <f>IF(AND(A127&gt;=Calculations!$C$2,A127&lt;=Calculations!$C$3),E127*1000000000,0)</f>
        <v>0</v>
      </c>
    </row>
    <row r="128" spans="1:7">
      <c r="A128">
        <v>1875</v>
      </c>
      <c r="B128">
        <v>188</v>
      </c>
      <c r="C128">
        <v>648.4</v>
      </c>
      <c r="D128">
        <v>736.4</v>
      </c>
      <c r="E128" s="2">
        <f t="shared" si="1"/>
        <v>2.7001333333333331</v>
      </c>
      <c r="F128" s="6">
        <f>IF(A128&lt;Calculations!$C$2,E128*1000000000,0)</f>
        <v>2700133333.333333</v>
      </c>
      <c r="G128" s="6">
        <f>IF(AND(A128&gt;=Calculations!$C$2,A128&lt;=Calculations!$C$3),E128*1000000000,0)</f>
        <v>0</v>
      </c>
    </row>
    <row r="129" spans="1:7">
      <c r="A129">
        <v>1876</v>
      </c>
      <c r="B129">
        <v>191</v>
      </c>
      <c r="C129">
        <v>655.5</v>
      </c>
      <c r="D129">
        <v>746.5</v>
      </c>
      <c r="E129" s="2">
        <f t="shared" si="1"/>
        <v>2.7371666666666665</v>
      </c>
      <c r="F129" s="6">
        <f>IF(A129&lt;Calculations!$C$2,E129*1000000000,0)</f>
        <v>2737166666.6666665</v>
      </c>
      <c r="G129" s="6">
        <f>IF(AND(A129&gt;=Calculations!$C$2,A129&lt;=Calculations!$C$3),E129*1000000000,0)</f>
        <v>0</v>
      </c>
    </row>
    <row r="130" spans="1:7">
      <c r="A130">
        <v>1877</v>
      </c>
      <c r="B130">
        <v>194</v>
      </c>
      <c r="C130">
        <v>662.4</v>
      </c>
      <c r="D130">
        <v>756.4</v>
      </c>
      <c r="E130" s="2">
        <f t="shared" si="1"/>
        <v>2.7734666666666667</v>
      </c>
      <c r="F130" s="6">
        <f>IF(A130&lt;Calculations!$C$2,E130*1000000000,0)</f>
        <v>2773466666.666667</v>
      </c>
      <c r="G130" s="6">
        <f>IF(AND(A130&gt;=Calculations!$C$2,A130&lt;=Calculations!$C$3),E130*1000000000,0)</f>
        <v>0</v>
      </c>
    </row>
    <row r="131" spans="1:7">
      <c r="A131">
        <v>1878</v>
      </c>
      <c r="B131">
        <v>196</v>
      </c>
      <c r="C131">
        <v>669.5</v>
      </c>
      <c r="D131">
        <v>765.5</v>
      </c>
      <c r="E131" s="2">
        <f t="shared" si="1"/>
        <v>2.8068333333333331</v>
      </c>
      <c r="F131" s="6">
        <f>IF(A131&lt;Calculations!$C$2,E131*1000000000,0)</f>
        <v>2806833333.333333</v>
      </c>
      <c r="G131" s="6">
        <f>IF(AND(A131&gt;=Calculations!$C$2,A131&lt;=Calculations!$C$3),E131*1000000000,0)</f>
        <v>0</v>
      </c>
    </row>
    <row r="132" spans="1:7">
      <c r="A132">
        <v>1879</v>
      </c>
      <c r="B132">
        <v>210</v>
      </c>
      <c r="C132">
        <v>676.4</v>
      </c>
      <c r="D132">
        <v>786.4</v>
      </c>
      <c r="E132" s="2">
        <f t="shared" si="1"/>
        <v>2.8834666666666662</v>
      </c>
      <c r="F132" s="6">
        <f>IF(A132&lt;Calculations!$C$2,E132*1000000000,0)</f>
        <v>2883466666.666666</v>
      </c>
      <c r="G132" s="6">
        <f>IF(AND(A132&gt;=Calculations!$C$2,A132&lt;=Calculations!$C$3),E132*1000000000,0)</f>
        <v>0</v>
      </c>
    </row>
    <row r="133" spans="1:7">
      <c r="A133">
        <v>1880</v>
      </c>
      <c r="B133">
        <v>236</v>
      </c>
      <c r="C133">
        <v>682.9</v>
      </c>
      <c r="D133">
        <v>818.9</v>
      </c>
      <c r="E133" s="2">
        <f t="shared" ref="E133:E196" si="2">D133*(44/12)/1000</f>
        <v>3.0026333333333333</v>
      </c>
      <c r="F133" s="6">
        <f>IF(A133&lt;Calculations!$C$2,E133*1000000000,0)</f>
        <v>3002633333.3333335</v>
      </c>
      <c r="G133" s="6">
        <f>IF(AND(A133&gt;=Calculations!$C$2,A133&lt;=Calculations!$C$3),E133*1000000000,0)</f>
        <v>0</v>
      </c>
    </row>
    <row r="134" spans="1:7">
      <c r="A134">
        <v>1881</v>
      </c>
      <c r="B134">
        <v>243</v>
      </c>
      <c r="C134">
        <v>718.9</v>
      </c>
      <c r="D134">
        <v>861.9</v>
      </c>
      <c r="E134" s="2">
        <f t="shared" si="2"/>
        <v>3.1602999999999999</v>
      </c>
      <c r="F134" s="6">
        <f>IF(A134&lt;Calculations!$C$2,E134*1000000000,0)</f>
        <v>3160300000</v>
      </c>
      <c r="G134" s="6">
        <f>IF(AND(A134&gt;=Calculations!$C$2,A134&lt;=Calculations!$C$3),E134*1000000000,0)</f>
        <v>0</v>
      </c>
    </row>
    <row r="135" spans="1:7">
      <c r="A135">
        <v>1882</v>
      </c>
      <c r="B135">
        <v>256</v>
      </c>
      <c r="C135">
        <v>672.7</v>
      </c>
      <c r="D135">
        <v>828.7</v>
      </c>
      <c r="E135" s="2">
        <f t="shared" si="2"/>
        <v>3.0385666666666666</v>
      </c>
      <c r="F135" s="6">
        <f>IF(A135&lt;Calculations!$C$2,E135*1000000000,0)</f>
        <v>3038566666.6666665</v>
      </c>
      <c r="G135" s="6">
        <f>IF(AND(A135&gt;=Calculations!$C$2,A135&lt;=Calculations!$C$3),E135*1000000000,0)</f>
        <v>0</v>
      </c>
    </row>
    <row r="136" spans="1:7">
      <c r="A136">
        <v>1883</v>
      </c>
      <c r="B136">
        <v>272</v>
      </c>
      <c r="C136">
        <v>678.3</v>
      </c>
      <c r="D136">
        <v>850.3</v>
      </c>
      <c r="E136" s="2">
        <f t="shared" si="2"/>
        <v>3.1177666666666664</v>
      </c>
      <c r="F136" s="6">
        <f>IF(A136&lt;Calculations!$C$2,E136*1000000000,0)</f>
        <v>3117766666.6666665</v>
      </c>
      <c r="G136" s="6">
        <f>IF(AND(A136&gt;=Calculations!$C$2,A136&lt;=Calculations!$C$3),E136*1000000000,0)</f>
        <v>0</v>
      </c>
    </row>
    <row r="137" spans="1:7">
      <c r="A137">
        <v>1884</v>
      </c>
      <c r="B137">
        <v>275</v>
      </c>
      <c r="C137">
        <v>683.4</v>
      </c>
      <c r="D137">
        <v>858.4</v>
      </c>
      <c r="E137" s="2">
        <f t="shared" si="2"/>
        <v>3.1474666666666664</v>
      </c>
      <c r="F137" s="6">
        <f>IF(A137&lt;Calculations!$C$2,E137*1000000000,0)</f>
        <v>3147466666.6666665</v>
      </c>
      <c r="G137" s="6">
        <f>IF(AND(A137&gt;=Calculations!$C$2,A137&lt;=Calculations!$C$3),E137*1000000000,0)</f>
        <v>0</v>
      </c>
    </row>
    <row r="138" spans="1:7">
      <c r="A138">
        <v>1885</v>
      </c>
      <c r="B138">
        <v>277</v>
      </c>
      <c r="C138">
        <v>687.7</v>
      </c>
      <c r="D138">
        <v>864.7</v>
      </c>
      <c r="E138" s="2">
        <f t="shared" si="2"/>
        <v>3.1705666666666668</v>
      </c>
      <c r="F138" s="6">
        <f>IF(A138&lt;Calculations!$C$2,E138*1000000000,0)</f>
        <v>3170566666.666667</v>
      </c>
      <c r="G138" s="6">
        <f>IF(AND(A138&gt;=Calculations!$C$2,A138&lt;=Calculations!$C$3),E138*1000000000,0)</f>
        <v>0</v>
      </c>
    </row>
    <row r="139" spans="1:7">
      <c r="A139">
        <v>1886</v>
      </c>
      <c r="B139">
        <v>281</v>
      </c>
      <c r="C139">
        <v>690.4</v>
      </c>
      <c r="D139">
        <v>871.4</v>
      </c>
      <c r="E139" s="2">
        <f t="shared" si="2"/>
        <v>3.1951333333333332</v>
      </c>
      <c r="F139" s="6">
        <f>IF(A139&lt;Calculations!$C$2,E139*1000000000,0)</f>
        <v>3195133333.333333</v>
      </c>
      <c r="G139" s="6">
        <f>IF(AND(A139&gt;=Calculations!$C$2,A139&lt;=Calculations!$C$3),E139*1000000000,0)</f>
        <v>0</v>
      </c>
    </row>
    <row r="140" spans="1:7">
      <c r="A140">
        <v>1887</v>
      </c>
      <c r="B140">
        <v>295</v>
      </c>
      <c r="C140">
        <v>689.8</v>
      </c>
      <c r="D140">
        <v>884.8</v>
      </c>
      <c r="E140" s="2">
        <f t="shared" si="2"/>
        <v>3.2442666666666664</v>
      </c>
      <c r="F140" s="6">
        <f>IF(A140&lt;Calculations!$C$2,E140*1000000000,0)</f>
        <v>3244266666.6666665</v>
      </c>
      <c r="G140" s="6">
        <f>IF(AND(A140&gt;=Calculations!$C$2,A140&lt;=Calculations!$C$3),E140*1000000000,0)</f>
        <v>0</v>
      </c>
    </row>
    <row r="141" spans="1:7">
      <c r="A141">
        <v>1888</v>
      </c>
      <c r="B141">
        <v>327</v>
      </c>
      <c r="C141">
        <v>688.6</v>
      </c>
      <c r="D141">
        <v>915.6</v>
      </c>
      <c r="E141" s="2">
        <f t="shared" si="2"/>
        <v>3.3571999999999997</v>
      </c>
      <c r="F141" s="6">
        <f>IF(A141&lt;Calculations!$C$2,E141*1000000000,0)</f>
        <v>3357199999.9999995</v>
      </c>
      <c r="G141" s="6">
        <f>IF(AND(A141&gt;=Calculations!$C$2,A141&lt;=Calculations!$C$3),E141*1000000000,0)</f>
        <v>0</v>
      </c>
    </row>
    <row r="142" spans="1:7">
      <c r="A142">
        <v>1889</v>
      </c>
      <c r="B142">
        <v>327</v>
      </c>
      <c r="C142">
        <v>687.2</v>
      </c>
      <c r="D142">
        <v>914.2</v>
      </c>
      <c r="E142" s="2">
        <f t="shared" si="2"/>
        <v>3.3520666666666665</v>
      </c>
      <c r="F142" s="6">
        <f>IF(A142&lt;Calculations!$C$2,E142*1000000000,0)</f>
        <v>3352066666.6666665</v>
      </c>
      <c r="G142" s="6">
        <f>IF(AND(A142&gt;=Calculations!$C$2,A142&lt;=Calculations!$C$3),E142*1000000000,0)</f>
        <v>0</v>
      </c>
    </row>
    <row r="143" spans="1:7">
      <c r="A143">
        <v>1890</v>
      </c>
      <c r="B143">
        <v>356</v>
      </c>
      <c r="C143">
        <v>685.9</v>
      </c>
      <c r="D143">
        <v>941.90000000000009</v>
      </c>
      <c r="E143" s="2">
        <f t="shared" si="2"/>
        <v>3.4536333333333338</v>
      </c>
      <c r="F143" s="6">
        <f>IF(A143&lt;Calculations!$C$2,E143*1000000000,0)</f>
        <v>3453633333.333334</v>
      </c>
      <c r="G143" s="6">
        <f>IF(AND(A143&gt;=Calculations!$C$2,A143&lt;=Calculations!$C$3),E143*1000000000,0)</f>
        <v>0</v>
      </c>
    </row>
    <row r="144" spans="1:7">
      <c r="A144">
        <v>1891</v>
      </c>
      <c r="B144">
        <v>372</v>
      </c>
      <c r="C144">
        <v>681.5</v>
      </c>
      <c r="D144">
        <v>953.5</v>
      </c>
      <c r="E144" s="2">
        <f t="shared" si="2"/>
        <v>3.4961666666666664</v>
      </c>
      <c r="F144" s="6">
        <f>IF(A144&lt;Calculations!$C$2,E144*1000000000,0)</f>
        <v>3496166666.6666665</v>
      </c>
      <c r="G144" s="6">
        <f>IF(AND(A144&gt;=Calculations!$C$2,A144&lt;=Calculations!$C$3),E144*1000000000,0)</f>
        <v>0</v>
      </c>
    </row>
    <row r="145" spans="1:7">
      <c r="A145">
        <v>1892</v>
      </c>
      <c r="B145">
        <v>374</v>
      </c>
      <c r="C145">
        <v>695</v>
      </c>
      <c r="D145">
        <v>969</v>
      </c>
      <c r="E145" s="2">
        <f t="shared" si="2"/>
        <v>3.5529999999999999</v>
      </c>
      <c r="F145" s="6">
        <f>IF(A145&lt;Calculations!$C$2,E145*1000000000,0)</f>
        <v>3553000000</v>
      </c>
      <c r="G145" s="6">
        <f>IF(AND(A145&gt;=Calculations!$C$2,A145&lt;=Calculations!$C$3),E145*1000000000,0)</f>
        <v>0</v>
      </c>
    </row>
    <row r="146" spans="1:7">
      <c r="A146">
        <v>1893</v>
      </c>
      <c r="B146">
        <v>370</v>
      </c>
      <c r="C146">
        <v>695.8</v>
      </c>
      <c r="D146">
        <v>965.8</v>
      </c>
      <c r="E146" s="2">
        <f t="shared" si="2"/>
        <v>3.5412666666666666</v>
      </c>
      <c r="F146" s="6">
        <f>IF(A146&lt;Calculations!$C$2,E146*1000000000,0)</f>
        <v>3541266666.6666665</v>
      </c>
      <c r="G146" s="6">
        <f>IF(AND(A146&gt;=Calculations!$C$2,A146&lt;=Calculations!$C$3),E146*1000000000,0)</f>
        <v>0</v>
      </c>
    </row>
    <row r="147" spans="1:7">
      <c r="A147">
        <v>1894</v>
      </c>
      <c r="B147">
        <v>383</v>
      </c>
      <c r="C147">
        <v>713.3</v>
      </c>
      <c r="D147">
        <v>996.3</v>
      </c>
      <c r="E147" s="2">
        <f t="shared" si="2"/>
        <v>3.6530999999999998</v>
      </c>
      <c r="F147" s="6">
        <f>IF(A147&lt;Calculations!$C$2,E147*1000000000,0)</f>
        <v>3653100000</v>
      </c>
      <c r="G147" s="6">
        <f>IF(AND(A147&gt;=Calculations!$C$2,A147&lt;=Calculations!$C$3),E147*1000000000,0)</f>
        <v>0</v>
      </c>
    </row>
    <row r="148" spans="1:7">
      <c r="A148">
        <v>1895</v>
      </c>
      <c r="B148">
        <v>406</v>
      </c>
      <c r="C148">
        <v>717.5</v>
      </c>
      <c r="D148">
        <v>1023.5</v>
      </c>
      <c r="E148" s="2">
        <f t="shared" si="2"/>
        <v>3.7528333333333332</v>
      </c>
      <c r="F148" s="6">
        <f>IF(A148&lt;Calculations!$C$2,E148*1000000000,0)</f>
        <v>3752833333.333333</v>
      </c>
      <c r="G148" s="6">
        <f>IF(AND(A148&gt;=Calculations!$C$2,A148&lt;=Calculations!$C$3),E148*1000000000,0)</f>
        <v>0</v>
      </c>
    </row>
    <row r="149" spans="1:7">
      <c r="A149">
        <v>1896</v>
      </c>
      <c r="B149">
        <v>419</v>
      </c>
      <c r="C149">
        <v>719.4</v>
      </c>
      <c r="D149">
        <v>1038.4000000000001</v>
      </c>
      <c r="E149" s="2">
        <f t="shared" si="2"/>
        <v>3.8074666666666666</v>
      </c>
      <c r="F149" s="6">
        <f>IF(A149&lt;Calculations!$C$2,E149*1000000000,0)</f>
        <v>3807466666.6666665</v>
      </c>
      <c r="G149" s="6">
        <f>IF(AND(A149&gt;=Calculations!$C$2,A149&lt;=Calculations!$C$3),E149*1000000000,0)</f>
        <v>0</v>
      </c>
    </row>
    <row r="150" spans="1:7">
      <c r="A150">
        <v>1897</v>
      </c>
      <c r="B150">
        <v>440</v>
      </c>
      <c r="C150">
        <v>723</v>
      </c>
      <c r="D150">
        <v>1063</v>
      </c>
      <c r="E150" s="2">
        <f t="shared" si="2"/>
        <v>3.8976666666666664</v>
      </c>
      <c r="F150" s="6">
        <f>IF(A150&lt;Calculations!$C$2,E150*1000000000,0)</f>
        <v>3897666666.6666665</v>
      </c>
      <c r="G150" s="6">
        <f>IF(AND(A150&gt;=Calculations!$C$2,A150&lt;=Calculations!$C$3),E150*1000000000,0)</f>
        <v>0</v>
      </c>
    </row>
    <row r="151" spans="1:7">
      <c r="A151">
        <v>1898</v>
      </c>
      <c r="B151">
        <v>465</v>
      </c>
      <c r="C151">
        <v>724.5</v>
      </c>
      <c r="D151">
        <v>1089.5</v>
      </c>
      <c r="E151" s="2">
        <f t="shared" si="2"/>
        <v>3.9948333333333332</v>
      </c>
      <c r="F151" s="6">
        <f>IF(A151&lt;Calculations!$C$2,E151*1000000000,0)</f>
        <v>3994833333.333333</v>
      </c>
      <c r="G151" s="6">
        <f>IF(AND(A151&gt;=Calculations!$C$2,A151&lt;=Calculations!$C$3),E151*1000000000,0)</f>
        <v>0</v>
      </c>
    </row>
    <row r="152" spans="1:7">
      <c r="A152">
        <v>1899</v>
      </c>
      <c r="B152">
        <v>507</v>
      </c>
      <c r="C152">
        <v>725.8</v>
      </c>
      <c r="D152">
        <v>1132.8</v>
      </c>
      <c r="E152" s="2">
        <f t="shared" si="2"/>
        <v>4.1535999999999991</v>
      </c>
      <c r="F152" s="6">
        <f>IF(A152&lt;Calculations!$C$2,E152*1000000000,0)</f>
        <v>4153599999.999999</v>
      </c>
      <c r="G152" s="6">
        <f>IF(AND(A152&gt;=Calculations!$C$2,A152&lt;=Calculations!$C$3),E152*1000000000,0)</f>
        <v>0</v>
      </c>
    </row>
    <row r="153" spans="1:7">
      <c r="A153">
        <v>1900</v>
      </c>
      <c r="B153">
        <v>534</v>
      </c>
      <c r="C153">
        <v>726.9</v>
      </c>
      <c r="D153">
        <v>1160.9000000000001</v>
      </c>
      <c r="E153" s="2">
        <f t="shared" si="2"/>
        <v>4.2566333333333333</v>
      </c>
      <c r="F153" s="6">
        <f>IF(A153&lt;Calculations!$C$2,E153*1000000000,0)</f>
        <v>4256633333.3333335</v>
      </c>
      <c r="G153" s="6">
        <f>IF(AND(A153&gt;=Calculations!$C$2,A153&lt;=Calculations!$C$3),E153*1000000000,0)</f>
        <v>0</v>
      </c>
    </row>
    <row r="154" spans="1:7">
      <c r="A154">
        <v>1901</v>
      </c>
      <c r="B154">
        <v>552</v>
      </c>
      <c r="C154">
        <v>792.8</v>
      </c>
      <c r="D154">
        <v>1244.8</v>
      </c>
      <c r="E154" s="2">
        <f t="shared" si="2"/>
        <v>4.5642666666666667</v>
      </c>
      <c r="F154" s="6">
        <f>IF(A154&lt;Calculations!$C$2,E154*1000000000,0)</f>
        <v>4564266666.666667</v>
      </c>
      <c r="G154" s="6">
        <f>IF(AND(A154&gt;=Calculations!$C$2,A154&lt;=Calculations!$C$3),E154*1000000000,0)</f>
        <v>0</v>
      </c>
    </row>
    <row r="155" spans="1:7">
      <c r="A155">
        <v>1902</v>
      </c>
      <c r="B155">
        <v>566</v>
      </c>
      <c r="C155">
        <v>796.8</v>
      </c>
      <c r="D155">
        <v>1262.8</v>
      </c>
      <c r="E155" s="2">
        <f t="shared" si="2"/>
        <v>4.6302666666666665</v>
      </c>
      <c r="F155" s="6">
        <f>IF(A155&lt;Calculations!$C$2,E155*1000000000,0)</f>
        <v>4630266666.666667</v>
      </c>
      <c r="G155" s="6">
        <f>IF(AND(A155&gt;=Calculations!$C$2,A155&lt;=Calculations!$C$3),E155*1000000000,0)</f>
        <v>0</v>
      </c>
    </row>
    <row r="156" spans="1:7">
      <c r="A156">
        <v>1903</v>
      </c>
      <c r="B156">
        <v>617</v>
      </c>
      <c r="C156">
        <v>825.9</v>
      </c>
      <c r="D156">
        <v>1342.9</v>
      </c>
      <c r="E156" s="2">
        <f t="shared" si="2"/>
        <v>4.9239666666666668</v>
      </c>
      <c r="F156" s="6">
        <f>IF(A156&lt;Calculations!$C$2,E156*1000000000,0)</f>
        <v>4923966666.666667</v>
      </c>
      <c r="G156" s="6">
        <f>IF(AND(A156&gt;=Calculations!$C$2,A156&lt;=Calculations!$C$3),E156*1000000000,0)</f>
        <v>0</v>
      </c>
    </row>
    <row r="157" spans="1:7">
      <c r="A157">
        <v>1904</v>
      </c>
      <c r="B157">
        <v>624</v>
      </c>
      <c r="C157">
        <v>852.4</v>
      </c>
      <c r="D157">
        <v>1376.4</v>
      </c>
      <c r="E157" s="2">
        <f t="shared" si="2"/>
        <v>5.0468000000000002</v>
      </c>
      <c r="F157" s="6">
        <f>IF(A157&lt;Calculations!$C$2,E157*1000000000,0)</f>
        <v>5046800000</v>
      </c>
      <c r="G157" s="6">
        <f>IF(AND(A157&gt;=Calculations!$C$2,A157&lt;=Calculations!$C$3),E157*1000000000,0)</f>
        <v>0</v>
      </c>
    </row>
    <row r="158" spans="1:7">
      <c r="A158">
        <v>1905</v>
      </c>
      <c r="B158">
        <v>663</v>
      </c>
      <c r="C158">
        <v>878.5</v>
      </c>
      <c r="D158">
        <v>1441.5</v>
      </c>
      <c r="E158" s="2">
        <f t="shared" si="2"/>
        <v>5.2854999999999999</v>
      </c>
      <c r="F158" s="6">
        <f>IF(A158&lt;Calculations!$C$2,E158*1000000000,0)</f>
        <v>5285500000</v>
      </c>
      <c r="G158" s="6">
        <f>IF(AND(A158&gt;=Calculations!$C$2,A158&lt;=Calculations!$C$3),E158*1000000000,0)</f>
        <v>0</v>
      </c>
    </row>
    <row r="159" spans="1:7">
      <c r="A159">
        <v>1906</v>
      </c>
      <c r="B159">
        <v>707</v>
      </c>
      <c r="C159">
        <v>909.5</v>
      </c>
      <c r="D159">
        <v>1516.5</v>
      </c>
      <c r="E159" s="2">
        <f t="shared" si="2"/>
        <v>5.5605000000000002</v>
      </c>
      <c r="F159" s="6">
        <f>IF(A159&lt;Calculations!$C$2,E159*1000000000,0)</f>
        <v>5560500000</v>
      </c>
      <c r="G159" s="6">
        <f>IF(AND(A159&gt;=Calculations!$C$2,A159&lt;=Calculations!$C$3),E159*1000000000,0)</f>
        <v>0</v>
      </c>
    </row>
    <row r="160" spans="1:7">
      <c r="A160">
        <v>1907</v>
      </c>
      <c r="B160">
        <v>784</v>
      </c>
      <c r="C160">
        <v>918.6</v>
      </c>
      <c r="D160">
        <v>1602.6</v>
      </c>
      <c r="E160" s="2">
        <f t="shared" si="2"/>
        <v>5.8761999999999999</v>
      </c>
      <c r="F160" s="6">
        <f>IF(A160&lt;Calculations!$C$2,E160*1000000000,0)</f>
        <v>5876200000</v>
      </c>
      <c r="G160" s="6">
        <f>IF(AND(A160&gt;=Calculations!$C$2,A160&lt;=Calculations!$C$3),E160*1000000000,0)</f>
        <v>0</v>
      </c>
    </row>
    <row r="161" spans="1:7">
      <c r="A161">
        <v>1908</v>
      </c>
      <c r="B161">
        <v>750</v>
      </c>
      <c r="C161">
        <v>927.9</v>
      </c>
      <c r="D161">
        <v>1577.9</v>
      </c>
      <c r="E161" s="2">
        <f t="shared" si="2"/>
        <v>5.7856333333333332</v>
      </c>
      <c r="F161" s="6">
        <f>IF(A161&lt;Calculations!$C$2,E161*1000000000,0)</f>
        <v>5785633333.333333</v>
      </c>
      <c r="G161" s="6">
        <f>IF(AND(A161&gt;=Calculations!$C$2,A161&lt;=Calculations!$C$3),E161*1000000000,0)</f>
        <v>0</v>
      </c>
    </row>
    <row r="162" spans="1:7">
      <c r="A162">
        <v>1909</v>
      </c>
      <c r="B162">
        <v>785</v>
      </c>
      <c r="C162">
        <v>935.3</v>
      </c>
      <c r="D162">
        <v>1620.3</v>
      </c>
      <c r="E162" s="2">
        <f t="shared" si="2"/>
        <v>5.9410999999999996</v>
      </c>
      <c r="F162" s="6">
        <f>IF(A162&lt;Calculations!$C$2,E162*1000000000,0)</f>
        <v>5941100000</v>
      </c>
      <c r="G162" s="6">
        <f>IF(AND(A162&gt;=Calculations!$C$2,A162&lt;=Calculations!$C$3),E162*1000000000,0)</f>
        <v>0</v>
      </c>
    </row>
    <row r="163" spans="1:7">
      <c r="A163">
        <v>1910</v>
      </c>
      <c r="B163">
        <v>819</v>
      </c>
      <c r="C163">
        <v>941</v>
      </c>
      <c r="D163">
        <v>1660</v>
      </c>
      <c r="E163" s="2">
        <f t="shared" si="2"/>
        <v>6.086666666666666</v>
      </c>
      <c r="F163" s="6">
        <f>IF(A163&lt;Calculations!$C$2,E163*1000000000,0)</f>
        <v>6086666666.666666</v>
      </c>
      <c r="G163" s="6">
        <f>IF(AND(A163&gt;=Calculations!$C$2,A163&lt;=Calculations!$C$3),E163*1000000000,0)</f>
        <v>0</v>
      </c>
    </row>
    <row r="164" spans="1:7">
      <c r="A164">
        <v>1911</v>
      </c>
      <c r="B164">
        <v>836</v>
      </c>
      <c r="C164">
        <v>882.9</v>
      </c>
      <c r="D164">
        <v>1618.9</v>
      </c>
      <c r="E164" s="2">
        <f t="shared" si="2"/>
        <v>5.9359666666666673</v>
      </c>
      <c r="F164" s="6">
        <f>IF(A164&lt;Calculations!$C$2,E164*1000000000,0)</f>
        <v>5935966666.666667</v>
      </c>
      <c r="G164" s="6">
        <f>IF(AND(A164&gt;=Calculations!$C$2,A164&lt;=Calculations!$C$3),E164*1000000000,0)</f>
        <v>0</v>
      </c>
    </row>
    <row r="165" spans="1:7">
      <c r="A165">
        <v>1912</v>
      </c>
      <c r="B165">
        <v>879</v>
      </c>
      <c r="C165">
        <v>846.2</v>
      </c>
      <c r="D165">
        <v>1625.2</v>
      </c>
      <c r="E165" s="2">
        <f t="shared" si="2"/>
        <v>5.9590666666666667</v>
      </c>
      <c r="F165" s="6">
        <f>IF(A165&lt;Calculations!$C$2,E165*1000000000,0)</f>
        <v>5959066666.666667</v>
      </c>
      <c r="G165" s="6">
        <f>IF(AND(A165&gt;=Calculations!$C$2,A165&lt;=Calculations!$C$3),E165*1000000000,0)</f>
        <v>0</v>
      </c>
    </row>
    <row r="166" spans="1:7">
      <c r="A166">
        <v>1913</v>
      </c>
      <c r="B166">
        <v>943</v>
      </c>
      <c r="C166">
        <v>815.9</v>
      </c>
      <c r="D166">
        <v>1658.9</v>
      </c>
      <c r="E166" s="2">
        <f t="shared" si="2"/>
        <v>6.0826333333333329</v>
      </c>
      <c r="F166" s="6">
        <f>IF(A166&lt;Calculations!$C$2,E166*1000000000,0)</f>
        <v>6082633333.333333</v>
      </c>
      <c r="G166" s="6">
        <f>IF(AND(A166&gt;=Calculations!$C$2,A166&lt;=Calculations!$C$3),E166*1000000000,0)</f>
        <v>0</v>
      </c>
    </row>
    <row r="167" spans="1:7">
      <c r="A167">
        <v>1914</v>
      </c>
      <c r="B167">
        <v>850</v>
      </c>
      <c r="C167">
        <v>804.8</v>
      </c>
      <c r="D167">
        <v>1554.8</v>
      </c>
      <c r="E167" s="2">
        <f t="shared" si="2"/>
        <v>5.7009333333333325</v>
      </c>
      <c r="F167" s="6">
        <f>IF(A167&lt;Calculations!$C$2,E167*1000000000,0)</f>
        <v>5700933333.3333321</v>
      </c>
      <c r="G167" s="6">
        <f>IF(AND(A167&gt;=Calculations!$C$2,A167&lt;=Calculations!$C$3),E167*1000000000,0)</f>
        <v>0</v>
      </c>
    </row>
    <row r="168" spans="1:7">
      <c r="A168">
        <v>1915</v>
      </c>
      <c r="B168">
        <v>838</v>
      </c>
      <c r="C168">
        <v>793</v>
      </c>
      <c r="D168">
        <v>1531</v>
      </c>
      <c r="E168" s="2">
        <f t="shared" si="2"/>
        <v>5.6136666666666661</v>
      </c>
      <c r="F168" s="6">
        <f>IF(A168&lt;Calculations!$C$2,E168*1000000000,0)</f>
        <v>5613666666.666666</v>
      </c>
      <c r="G168" s="6">
        <f>IF(AND(A168&gt;=Calculations!$C$2,A168&lt;=Calculations!$C$3),E168*1000000000,0)</f>
        <v>0</v>
      </c>
    </row>
    <row r="169" spans="1:7">
      <c r="A169">
        <v>1916</v>
      </c>
      <c r="B169">
        <v>901</v>
      </c>
      <c r="C169">
        <v>795.1</v>
      </c>
      <c r="D169">
        <v>1596.1</v>
      </c>
      <c r="E169" s="2">
        <f t="shared" si="2"/>
        <v>5.8523666666666658</v>
      </c>
      <c r="F169" s="6">
        <f>IF(A169&lt;Calculations!$C$2,E169*1000000000,0)</f>
        <v>5852366666.666666</v>
      </c>
      <c r="G169" s="6">
        <f>IF(AND(A169&gt;=Calculations!$C$2,A169&lt;=Calculations!$C$3),E169*1000000000,0)</f>
        <v>0</v>
      </c>
    </row>
    <row r="170" spans="1:7">
      <c r="A170">
        <v>1917</v>
      </c>
      <c r="B170">
        <v>955</v>
      </c>
      <c r="C170">
        <v>798.2</v>
      </c>
      <c r="D170">
        <v>1653.2</v>
      </c>
      <c r="E170" s="2">
        <f t="shared" si="2"/>
        <v>6.0617333333333336</v>
      </c>
      <c r="F170" s="6">
        <f>IF(A170&lt;Calculations!$C$2,E170*1000000000,0)</f>
        <v>6061733333.333334</v>
      </c>
      <c r="G170" s="6">
        <f>IF(AND(A170&gt;=Calculations!$C$2,A170&lt;=Calculations!$C$3),E170*1000000000,0)</f>
        <v>0</v>
      </c>
    </row>
    <row r="171" spans="1:7">
      <c r="A171">
        <v>1918</v>
      </c>
      <c r="B171">
        <v>936</v>
      </c>
      <c r="C171">
        <v>801.4</v>
      </c>
      <c r="D171">
        <v>1637.4</v>
      </c>
      <c r="E171" s="2">
        <f t="shared" si="2"/>
        <v>6.0038</v>
      </c>
      <c r="F171" s="6">
        <f>IF(A171&lt;Calculations!$C$2,E171*1000000000,0)</f>
        <v>6003800000</v>
      </c>
      <c r="G171" s="6">
        <f>IF(AND(A171&gt;=Calculations!$C$2,A171&lt;=Calculations!$C$3),E171*1000000000,0)</f>
        <v>0</v>
      </c>
    </row>
    <row r="172" spans="1:7">
      <c r="A172">
        <v>1919</v>
      </c>
      <c r="B172">
        <v>806</v>
      </c>
      <c r="C172">
        <v>807.1</v>
      </c>
      <c r="D172">
        <v>1513.1</v>
      </c>
      <c r="E172" s="2">
        <f t="shared" si="2"/>
        <v>5.5480333333333327</v>
      </c>
      <c r="F172" s="6">
        <f>IF(A172&lt;Calculations!$C$2,E172*1000000000,0)</f>
        <v>5548033333.333333</v>
      </c>
      <c r="G172" s="6">
        <f>IF(AND(A172&gt;=Calculations!$C$2,A172&lt;=Calculations!$C$3),E172*1000000000,0)</f>
        <v>0</v>
      </c>
    </row>
    <row r="173" spans="1:7">
      <c r="A173">
        <v>1920</v>
      </c>
      <c r="B173">
        <v>932</v>
      </c>
      <c r="C173">
        <v>808.8</v>
      </c>
      <c r="D173">
        <v>1640.8</v>
      </c>
      <c r="E173" s="2">
        <f t="shared" si="2"/>
        <v>6.0162666666666667</v>
      </c>
      <c r="F173" s="6">
        <f>IF(A173&lt;Calculations!$C$2,E173*1000000000,0)</f>
        <v>6016266666.666667</v>
      </c>
      <c r="G173" s="6">
        <f>IF(AND(A173&gt;=Calculations!$C$2,A173&lt;=Calculations!$C$3),E173*1000000000,0)</f>
        <v>0</v>
      </c>
    </row>
    <row r="174" spans="1:7">
      <c r="A174">
        <v>1921</v>
      </c>
      <c r="B174">
        <v>803</v>
      </c>
      <c r="C174">
        <v>856.7</v>
      </c>
      <c r="D174">
        <v>1559.7</v>
      </c>
      <c r="E174" s="2">
        <f t="shared" si="2"/>
        <v>5.7188999999999997</v>
      </c>
      <c r="F174" s="6">
        <f>IF(A174&lt;Calculations!$C$2,E174*1000000000,0)</f>
        <v>5718900000</v>
      </c>
      <c r="G174" s="6">
        <f>IF(AND(A174&gt;=Calculations!$C$2,A174&lt;=Calculations!$C$3),E174*1000000000,0)</f>
        <v>0</v>
      </c>
    </row>
    <row r="175" spans="1:7">
      <c r="A175">
        <v>1922</v>
      </c>
      <c r="B175">
        <v>845</v>
      </c>
      <c r="C175">
        <v>849.1</v>
      </c>
      <c r="D175">
        <v>1594.1</v>
      </c>
      <c r="E175" s="2">
        <f t="shared" si="2"/>
        <v>5.8450333333333324</v>
      </c>
      <c r="F175" s="6">
        <f>IF(A175&lt;Calculations!$C$2,E175*1000000000,0)</f>
        <v>5845033333.3333321</v>
      </c>
      <c r="G175" s="6">
        <f>IF(AND(A175&gt;=Calculations!$C$2,A175&lt;=Calculations!$C$3),E175*1000000000,0)</f>
        <v>0</v>
      </c>
    </row>
    <row r="176" spans="1:7">
      <c r="A176">
        <v>1923</v>
      </c>
      <c r="B176">
        <v>970</v>
      </c>
      <c r="C176">
        <v>857</v>
      </c>
      <c r="D176">
        <v>1727</v>
      </c>
      <c r="E176" s="2">
        <f t="shared" si="2"/>
        <v>6.3323333333333327</v>
      </c>
      <c r="F176" s="6">
        <f>IF(A176&lt;Calculations!$C$2,E176*1000000000,0)</f>
        <v>6332333333.333333</v>
      </c>
      <c r="G176" s="6">
        <f>IF(AND(A176&gt;=Calculations!$C$2,A176&lt;=Calculations!$C$3),E176*1000000000,0)</f>
        <v>0</v>
      </c>
    </row>
    <row r="177" spans="1:7">
      <c r="A177">
        <v>1924</v>
      </c>
      <c r="B177">
        <v>963</v>
      </c>
      <c r="C177">
        <v>862.7</v>
      </c>
      <c r="D177">
        <v>1725.7</v>
      </c>
      <c r="E177" s="2">
        <f t="shared" si="2"/>
        <v>6.3275666666666668</v>
      </c>
      <c r="F177" s="6">
        <f>IF(A177&lt;Calculations!$C$2,E177*1000000000,0)</f>
        <v>6327566666.666667</v>
      </c>
      <c r="G177" s="6">
        <f>IF(AND(A177&gt;=Calculations!$C$2,A177&lt;=Calculations!$C$3),E177*1000000000,0)</f>
        <v>0</v>
      </c>
    </row>
    <row r="178" spans="1:7">
      <c r="A178">
        <v>1925</v>
      </c>
      <c r="B178">
        <v>975</v>
      </c>
      <c r="C178">
        <v>865.6</v>
      </c>
      <c r="D178">
        <v>1740.6</v>
      </c>
      <c r="E178" s="2">
        <f t="shared" si="2"/>
        <v>6.3822000000000001</v>
      </c>
      <c r="F178" s="6">
        <f>IF(A178&lt;Calculations!$C$2,E178*1000000000,0)</f>
        <v>6382200000</v>
      </c>
      <c r="G178" s="6">
        <f>IF(AND(A178&gt;=Calculations!$C$2,A178&lt;=Calculations!$C$3),E178*1000000000,0)</f>
        <v>0</v>
      </c>
    </row>
    <row r="179" spans="1:7">
      <c r="A179">
        <v>1926</v>
      </c>
      <c r="B179">
        <v>983</v>
      </c>
      <c r="C179">
        <v>870.5</v>
      </c>
      <c r="D179">
        <v>1753.5</v>
      </c>
      <c r="E179" s="2">
        <f t="shared" si="2"/>
        <v>6.4295</v>
      </c>
      <c r="F179" s="6">
        <f>IF(A179&lt;Calculations!$C$2,E179*1000000000,0)</f>
        <v>6429500000</v>
      </c>
      <c r="G179" s="6">
        <f>IF(AND(A179&gt;=Calculations!$C$2,A179&lt;=Calculations!$C$3),E179*1000000000,0)</f>
        <v>0</v>
      </c>
    </row>
    <row r="180" spans="1:7">
      <c r="A180">
        <v>1927</v>
      </c>
      <c r="B180">
        <v>1062</v>
      </c>
      <c r="C180">
        <v>909.7</v>
      </c>
      <c r="D180">
        <v>1871.7</v>
      </c>
      <c r="E180" s="2">
        <f t="shared" si="2"/>
        <v>6.8628999999999998</v>
      </c>
      <c r="F180" s="6">
        <f>IF(A180&lt;Calculations!$C$2,E180*1000000000,0)</f>
        <v>6862900000</v>
      </c>
      <c r="G180" s="6">
        <f>IF(AND(A180&gt;=Calculations!$C$2,A180&lt;=Calculations!$C$3),E180*1000000000,0)</f>
        <v>0</v>
      </c>
    </row>
    <row r="181" spans="1:7">
      <c r="A181">
        <v>1928</v>
      </c>
      <c r="B181">
        <v>1065</v>
      </c>
      <c r="C181">
        <v>913</v>
      </c>
      <c r="D181">
        <v>1878</v>
      </c>
      <c r="E181" s="2">
        <f t="shared" si="2"/>
        <v>6.8860000000000001</v>
      </c>
      <c r="F181" s="6">
        <f>IF(A181&lt;Calculations!$C$2,E181*1000000000,0)</f>
        <v>6886000000</v>
      </c>
      <c r="G181" s="6">
        <f>IF(AND(A181&gt;=Calculations!$C$2,A181&lt;=Calculations!$C$3),E181*1000000000,0)</f>
        <v>0</v>
      </c>
    </row>
    <row r="182" spans="1:7">
      <c r="A182">
        <v>1929</v>
      </c>
      <c r="B182">
        <v>1145</v>
      </c>
      <c r="C182">
        <v>940</v>
      </c>
      <c r="D182">
        <v>1985</v>
      </c>
      <c r="E182" s="2">
        <f t="shared" si="2"/>
        <v>7.2783333333333333</v>
      </c>
      <c r="F182" s="6">
        <f>IF(A182&lt;Calculations!$C$2,E182*1000000000,0)</f>
        <v>7278333333.333333</v>
      </c>
      <c r="G182" s="6">
        <f>IF(AND(A182&gt;=Calculations!$C$2,A182&lt;=Calculations!$C$3),E182*1000000000,0)</f>
        <v>0</v>
      </c>
    </row>
    <row r="183" spans="1:7">
      <c r="A183">
        <v>1930</v>
      </c>
      <c r="B183">
        <v>1053</v>
      </c>
      <c r="C183">
        <v>1018.1</v>
      </c>
      <c r="D183">
        <v>1971.1</v>
      </c>
      <c r="E183" s="2">
        <f t="shared" si="2"/>
        <v>7.2273666666666658</v>
      </c>
      <c r="F183" s="6">
        <f>IF(A183&lt;Calculations!$C$2,E183*1000000000,0)</f>
        <v>7227366666.666666</v>
      </c>
      <c r="G183" s="6">
        <f>IF(AND(A183&gt;=Calculations!$C$2,A183&lt;=Calculations!$C$3),E183*1000000000,0)</f>
        <v>0</v>
      </c>
    </row>
    <row r="184" spans="1:7">
      <c r="A184">
        <v>1931</v>
      </c>
      <c r="B184">
        <v>940</v>
      </c>
      <c r="C184">
        <v>1028.7</v>
      </c>
      <c r="D184">
        <v>1868.7</v>
      </c>
      <c r="E184" s="2">
        <f t="shared" si="2"/>
        <v>6.8518999999999997</v>
      </c>
      <c r="F184" s="6">
        <f>IF(A184&lt;Calculations!$C$2,E184*1000000000,0)</f>
        <v>6851900000</v>
      </c>
      <c r="G184" s="6">
        <f>IF(AND(A184&gt;=Calculations!$C$2,A184&lt;=Calculations!$C$3),E184*1000000000,0)</f>
        <v>0</v>
      </c>
    </row>
    <row r="185" spans="1:7">
      <c r="A185">
        <v>1932</v>
      </c>
      <c r="B185">
        <v>847</v>
      </c>
      <c r="C185">
        <v>930.8</v>
      </c>
      <c r="D185">
        <v>1677.8</v>
      </c>
      <c r="E185" s="2">
        <f t="shared" si="2"/>
        <v>6.1519333333333321</v>
      </c>
      <c r="F185" s="6">
        <f>IF(A185&lt;Calculations!$C$2,E185*1000000000,0)</f>
        <v>6151933333.3333321</v>
      </c>
      <c r="G185" s="6">
        <f>IF(AND(A185&gt;=Calculations!$C$2,A185&lt;=Calculations!$C$3),E185*1000000000,0)</f>
        <v>0</v>
      </c>
    </row>
    <row r="186" spans="1:7">
      <c r="A186">
        <v>1933</v>
      </c>
      <c r="B186">
        <v>893</v>
      </c>
      <c r="C186">
        <v>927.6</v>
      </c>
      <c r="D186">
        <v>1720.6</v>
      </c>
      <c r="E186" s="2">
        <f t="shared" si="2"/>
        <v>6.308866666666666</v>
      </c>
      <c r="F186" s="6">
        <f>IF(A186&lt;Calculations!$C$2,E186*1000000000,0)</f>
        <v>6308866666.666666</v>
      </c>
      <c r="G186" s="6">
        <f>IF(AND(A186&gt;=Calculations!$C$2,A186&lt;=Calculations!$C$3),E186*1000000000,0)</f>
        <v>0</v>
      </c>
    </row>
    <row r="187" spans="1:7">
      <c r="A187">
        <v>1934</v>
      </c>
      <c r="B187">
        <v>973</v>
      </c>
      <c r="C187">
        <v>915.3</v>
      </c>
      <c r="D187">
        <v>1788.3</v>
      </c>
      <c r="E187" s="2">
        <f t="shared" si="2"/>
        <v>6.5570999999999993</v>
      </c>
      <c r="F187" s="6">
        <f>IF(A187&lt;Calculations!$C$2,E187*1000000000,0)</f>
        <v>6557099999.999999</v>
      </c>
      <c r="G187" s="6">
        <f>IF(AND(A187&gt;=Calculations!$C$2,A187&lt;=Calculations!$C$3),E187*1000000000,0)</f>
        <v>0</v>
      </c>
    </row>
    <row r="188" spans="1:7">
      <c r="A188">
        <v>1935</v>
      </c>
      <c r="B188">
        <v>1027</v>
      </c>
      <c r="C188">
        <v>913.7</v>
      </c>
      <c r="D188">
        <v>1840.7</v>
      </c>
      <c r="E188" s="2">
        <f t="shared" si="2"/>
        <v>6.7492333333333336</v>
      </c>
      <c r="F188" s="6">
        <f>IF(A188&lt;Calculations!$C$2,E188*1000000000,0)</f>
        <v>6749233333.333334</v>
      </c>
      <c r="G188" s="6">
        <f>IF(AND(A188&gt;=Calculations!$C$2,A188&lt;=Calculations!$C$3),E188*1000000000,0)</f>
        <v>0</v>
      </c>
    </row>
    <row r="189" spans="1:7">
      <c r="A189">
        <v>1936</v>
      </c>
      <c r="B189">
        <v>1130</v>
      </c>
      <c r="C189">
        <v>922</v>
      </c>
      <c r="D189">
        <v>1952</v>
      </c>
      <c r="E189" s="2">
        <f t="shared" si="2"/>
        <v>7.1573333333333329</v>
      </c>
      <c r="F189" s="6">
        <f>IF(A189&lt;Calculations!$C$2,E189*1000000000,0)</f>
        <v>7157333333.333333</v>
      </c>
      <c r="G189" s="6">
        <f>IF(AND(A189&gt;=Calculations!$C$2,A189&lt;=Calculations!$C$3),E189*1000000000,0)</f>
        <v>0</v>
      </c>
    </row>
    <row r="190" spans="1:7">
      <c r="A190">
        <v>1937</v>
      </c>
      <c r="B190">
        <v>1209</v>
      </c>
      <c r="C190">
        <v>899.3</v>
      </c>
      <c r="D190">
        <v>2008.3000000000002</v>
      </c>
      <c r="E190" s="2">
        <f t="shared" si="2"/>
        <v>7.3637666666666677</v>
      </c>
      <c r="F190" s="6">
        <f>IF(A190&lt;Calculations!$C$2,E190*1000000000,0)</f>
        <v>7363766666.6666679</v>
      </c>
      <c r="G190" s="6">
        <f>IF(AND(A190&gt;=Calculations!$C$2,A190&lt;=Calculations!$C$3),E190*1000000000,0)</f>
        <v>0</v>
      </c>
    </row>
    <row r="191" spans="1:7">
      <c r="A191">
        <v>1938</v>
      </c>
      <c r="B191">
        <v>1142</v>
      </c>
      <c r="C191">
        <v>902.4</v>
      </c>
      <c r="D191">
        <v>1944.4</v>
      </c>
      <c r="E191" s="2">
        <f t="shared" si="2"/>
        <v>7.1294666666666675</v>
      </c>
      <c r="F191" s="6">
        <f>IF(A191&lt;Calculations!$C$2,E191*1000000000,0)</f>
        <v>7129466666.6666679</v>
      </c>
      <c r="G191" s="6">
        <f>IF(AND(A191&gt;=Calculations!$C$2,A191&lt;=Calculations!$C$3),E191*1000000000,0)</f>
        <v>0</v>
      </c>
    </row>
    <row r="192" spans="1:7">
      <c r="A192">
        <v>1939</v>
      </c>
      <c r="B192">
        <v>1192</v>
      </c>
      <c r="C192">
        <v>900.5</v>
      </c>
      <c r="D192">
        <v>1992.5</v>
      </c>
      <c r="E192" s="2">
        <f t="shared" si="2"/>
        <v>7.3058333333333332</v>
      </c>
      <c r="F192" s="6">
        <f>IF(A192&lt;Calculations!$C$2,E192*1000000000,0)</f>
        <v>7305833333.333333</v>
      </c>
      <c r="G192" s="6">
        <f>IF(AND(A192&gt;=Calculations!$C$2,A192&lt;=Calculations!$C$3),E192*1000000000,0)</f>
        <v>0</v>
      </c>
    </row>
    <row r="193" spans="1:7">
      <c r="A193">
        <v>1940</v>
      </c>
      <c r="B193">
        <v>1299</v>
      </c>
      <c r="C193">
        <v>887.5</v>
      </c>
      <c r="D193">
        <v>2086.5</v>
      </c>
      <c r="E193" s="2">
        <f t="shared" si="2"/>
        <v>7.6505000000000001</v>
      </c>
      <c r="F193" s="6">
        <f>IF(A193&lt;Calculations!$C$2,E193*1000000000,0)</f>
        <v>7650500000</v>
      </c>
      <c r="G193" s="6">
        <f>IF(AND(A193&gt;=Calculations!$C$2,A193&lt;=Calculations!$C$3),E193*1000000000,0)</f>
        <v>0</v>
      </c>
    </row>
    <row r="194" spans="1:7">
      <c r="A194">
        <v>1941</v>
      </c>
      <c r="B194">
        <v>1334</v>
      </c>
      <c r="C194">
        <v>870.2</v>
      </c>
      <c r="D194">
        <v>2104.1999999999998</v>
      </c>
      <c r="E194" s="2">
        <f t="shared" si="2"/>
        <v>7.7153999999999989</v>
      </c>
      <c r="F194" s="6">
        <f>IF(A194&lt;Calculations!$C$2,E194*1000000000,0)</f>
        <v>7715399999.999999</v>
      </c>
      <c r="G194" s="6">
        <f>IF(AND(A194&gt;=Calculations!$C$2,A194&lt;=Calculations!$C$3),E194*1000000000,0)</f>
        <v>0</v>
      </c>
    </row>
    <row r="195" spans="1:7">
      <c r="A195">
        <v>1942</v>
      </c>
      <c r="B195">
        <v>1342</v>
      </c>
      <c r="C195">
        <v>891.3</v>
      </c>
      <c r="D195">
        <v>2133.3000000000002</v>
      </c>
      <c r="E195" s="2">
        <f t="shared" si="2"/>
        <v>7.8221000000000007</v>
      </c>
      <c r="F195" s="6">
        <f>IF(A195&lt;Calculations!$C$2,E195*1000000000,0)</f>
        <v>7822100000.000001</v>
      </c>
      <c r="G195" s="6">
        <f>IF(AND(A195&gt;=Calculations!$C$2,A195&lt;=Calculations!$C$3),E195*1000000000,0)</f>
        <v>0</v>
      </c>
    </row>
    <row r="196" spans="1:7">
      <c r="A196">
        <v>1943</v>
      </c>
      <c r="B196">
        <v>1391</v>
      </c>
      <c r="C196">
        <v>886.4</v>
      </c>
      <c r="D196">
        <v>2177.4</v>
      </c>
      <c r="E196" s="2">
        <f t="shared" si="2"/>
        <v>7.9838000000000005</v>
      </c>
      <c r="F196" s="6">
        <f>IF(A196&lt;Calculations!$C$2,E196*1000000000,0)</f>
        <v>7983800000</v>
      </c>
      <c r="G196" s="6">
        <f>IF(AND(A196&gt;=Calculations!$C$2,A196&lt;=Calculations!$C$3),E196*1000000000,0)</f>
        <v>0</v>
      </c>
    </row>
    <row r="197" spans="1:7">
      <c r="A197">
        <v>1944</v>
      </c>
      <c r="B197">
        <v>1383</v>
      </c>
      <c r="C197">
        <v>892.3</v>
      </c>
      <c r="D197">
        <v>2175.3000000000002</v>
      </c>
      <c r="E197" s="2">
        <f t="shared" ref="E197:E260" si="3">D197*(44/12)/1000</f>
        <v>7.9761000000000006</v>
      </c>
      <c r="F197" s="6">
        <f>IF(A197&lt;Calculations!$C$2,E197*1000000000,0)</f>
        <v>7976100000.000001</v>
      </c>
      <c r="G197" s="6">
        <f>IF(AND(A197&gt;=Calculations!$C$2,A197&lt;=Calculations!$C$3),E197*1000000000,0)</f>
        <v>0</v>
      </c>
    </row>
    <row r="198" spans="1:7">
      <c r="A198">
        <v>1945</v>
      </c>
      <c r="B198">
        <v>1160</v>
      </c>
      <c r="C198">
        <v>894.1</v>
      </c>
      <c r="D198">
        <v>1954.1</v>
      </c>
      <c r="E198" s="2">
        <f t="shared" si="3"/>
        <v>7.1650333333333327</v>
      </c>
      <c r="F198" s="6">
        <f>IF(A198&lt;Calculations!$C$2,E198*1000000000,0)</f>
        <v>7165033333.333333</v>
      </c>
      <c r="G198" s="6">
        <f>IF(AND(A198&gt;=Calculations!$C$2,A198&lt;=Calculations!$C$3),E198*1000000000,0)</f>
        <v>0</v>
      </c>
    </row>
    <row r="199" spans="1:7">
      <c r="A199">
        <v>1946</v>
      </c>
      <c r="B199">
        <v>1238</v>
      </c>
      <c r="C199">
        <v>976.9</v>
      </c>
      <c r="D199">
        <v>2114.9</v>
      </c>
      <c r="E199" s="2">
        <f t="shared" si="3"/>
        <v>7.7546333333333335</v>
      </c>
      <c r="F199" s="6">
        <f>IF(A199&lt;Calculations!$C$2,E199*1000000000,0)</f>
        <v>7754633333.333333</v>
      </c>
      <c r="G199" s="6">
        <f>IF(AND(A199&gt;=Calculations!$C$2,A199&lt;=Calculations!$C$3),E199*1000000000,0)</f>
        <v>0</v>
      </c>
    </row>
    <row r="200" spans="1:7">
      <c r="A200">
        <v>1947</v>
      </c>
      <c r="B200">
        <v>1392</v>
      </c>
      <c r="C200">
        <v>1008.9</v>
      </c>
      <c r="D200">
        <v>2300.9</v>
      </c>
      <c r="E200" s="2">
        <f t="shared" si="3"/>
        <v>8.436633333333333</v>
      </c>
      <c r="F200" s="6">
        <f>IF(A200&lt;Calculations!$C$2,E200*1000000000,0)</f>
        <v>8436633333.333333</v>
      </c>
      <c r="G200" s="6">
        <f>IF(AND(A200&gt;=Calculations!$C$2,A200&lt;=Calculations!$C$3),E200*1000000000,0)</f>
        <v>0</v>
      </c>
    </row>
    <row r="201" spans="1:7">
      <c r="A201">
        <v>1948</v>
      </c>
      <c r="B201">
        <v>1469</v>
      </c>
      <c r="C201">
        <v>1015.8</v>
      </c>
      <c r="D201">
        <v>2384.8000000000002</v>
      </c>
      <c r="E201" s="2">
        <f t="shared" si="3"/>
        <v>8.7442666666666664</v>
      </c>
      <c r="F201" s="6">
        <f>IF(A201&lt;Calculations!$C$2,E201*1000000000,0)</f>
        <v>8744266666.666666</v>
      </c>
      <c r="G201" s="6">
        <f>IF(AND(A201&gt;=Calculations!$C$2,A201&lt;=Calculations!$C$3),E201*1000000000,0)</f>
        <v>0</v>
      </c>
    </row>
    <row r="202" spans="1:7">
      <c r="A202">
        <v>1949</v>
      </c>
      <c r="B202">
        <v>1419</v>
      </c>
      <c r="C202">
        <v>1024.9000000000001</v>
      </c>
      <c r="D202">
        <v>2343.9</v>
      </c>
      <c r="E202" s="2">
        <f t="shared" si="3"/>
        <v>8.5942999999999987</v>
      </c>
      <c r="F202" s="6">
        <f>IF(A202&lt;Calculations!$C$2,E202*1000000000,0)</f>
        <v>8594299999.9999981</v>
      </c>
      <c r="G202" s="6">
        <f>IF(AND(A202&gt;=Calculations!$C$2,A202&lt;=Calculations!$C$3),E202*1000000000,0)</f>
        <v>0</v>
      </c>
    </row>
    <row r="203" spans="1:7">
      <c r="A203">
        <v>1950</v>
      </c>
      <c r="B203">
        <v>1630</v>
      </c>
      <c r="C203">
        <v>1037.3</v>
      </c>
      <c r="D203">
        <v>2567.3000000000002</v>
      </c>
      <c r="E203" s="2">
        <f t="shared" si="3"/>
        <v>9.4134333333333338</v>
      </c>
      <c r="F203" s="6">
        <f>IF(A203&lt;Calculations!$C$2,E203*1000000000,0)</f>
        <v>9413433333.333334</v>
      </c>
      <c r="G203" s="6">
        <f>IF(AND(A203&gt;=Calculations!$C$2,A203&lt;=Calculations!$C$3),E203*1000000000,0)</f>
        <v>0</v>
      </c>
    </row>
    <row r="204" spans="1:7">
      <c r="A204">
        <v>1951</v>
      </c>
      <c r="B204">
        <v>1767</v>
      </c>
      <c r="C204">
        <v>1258.3</v>
      </c>
      <c r="D204">
        <v>2925.3</v>
      </c>
      <c r="E204" s="2">
        <f t="shared" si="3"/>
        <v>10.726100000000001</v>
      </c>
      <c r="F204" s="6">
        <f>IF(A204&lt;Calculations!$C$2,E204*1000000000,0)</f>
        <v>10726100000</v>
      </c>
      <c r="G204" s="6">
        <f>IF(AND(A204&gt;=Calculations!$C$2,A204&lt;=Calculations!$C$3),E204*1000000000,0)</f>
        <v>0</v>
      </c>
    </row>
    <row r="205" spans="1:7">
      <c r="A205">
        <v>1952</v>
      </c>
      <c r="B205">
        <v>1795</v>
      </c>
      <c r="C205">
        <v>1284.7</v>
      </c>
      <c r="D205">
        <v>2979.7</v>
      </c>
      <c r="E205" s="2">
        <f t="shared" si="3"/>
        <v>10.925566666666665</v>
      </c>
      <c r="F205" s="6">
        <f>IF(A205&lt;Calculations!$C$2,E205*1000000000,0)</f>
        <v>10925566666.666664</v>
      </c>
      <c r="G205" s="6">
        <f>IF(AND(A205&gt;=Calculations!$C$2,A205&lt;=Calculations!$C$3),E205*1000000000,0)</f>
        <v>0</v>
      </c>
    </row>
    <row r="206" spans="1:7">
      <c r="A206">
        <v>1953</v>
      </c>
      <c r="B206">
        <v>1841</v>
      </c>
      <c r="C206">
        <v>1280.9000000000001</v>
      </c>
      <c r="D206">
        <v>3021.9</v>
      </c>
      <c r="E206" s="2">
        <f t="shared" si="3"/>
        <v>11.080299999999999</v>
      </c>
      <c r="F206" s="6">
        <f>IF(A206&lt;Calculations!$C$2,E206*1000000000,0)</f>
        <v>11080300000</v>
      </c>
      <c r="G206" s="6">
        <f>IF(AND(A206&gt;=Calculations!$C$2,A206&lt;=Calculations!$C$3),E206*1000000000,0)</f>
        <v>0</v>
      </c>
    </row>
    <row r="207" spans="1:7">
      <c r="A207">
        <v>1954</v>
      </c>
      <c r="B207">
        <v>1865</v>
      </c>
      <c r="C207">
        <v>1335</v>
      </c>
      <c r="D207">
        <v>3100</v>
      </c>
      <c r="E207" s="2">
        <f t="shared" si="3"/>
        <v>11.366666666666665</v>
      </c>
      <c r="F207" s="6">
        <f>IF(A207&lt;Calculations!$C$2,E207*1000000000,0)</f>
        <v>11366666666.666666</v>
      </c>
      <c r="G207" s="6">
        <f>IF(AND(A207&gt;=Calculations!$C$2,A207&lt;=Calculations!$C$3),E207*1000000000,0)</f>
        <v>0</v>
      </c>
    </row>
    <row r="208" spans="1:7">
      <c r="A208">
        <v>1955</v>
      </c>
      <c r="B208">
        <v>2042</v>
      </c>
      <c r="C208">
        <v>1379.5</v>
      </c>
      <c r="D208">
        <v>3321.5</v>
      </c>
      <c r="E208" s="2">
        <f t="shared" si="3"/>
        <v>12.178833333333332</v>
      </c>
      <c r="F208" s="6">
        <f>IF(A208&lt;Calculations!$C$2,E208*1000000000,0)</f>
        <v>12178833333.333332</v>
      </c>
      <c r="G208" s="6">
        <f>IF(AND(A208&gt;=Calculations!$C$2,A208&lt;=Calculations!$C$3),E208*1000000000,0)</f>
        <v>0</v>
      </c>
    </row>
    <row r="209" spans="1:7">
      <c r="A209">
        <v>1956</v>
      </c>
      <c r="B209">
        <v>2177</v>
      </c>
      <c r="C209">
        <v>1438.9</v>
      </c>
      <c r="D209">
        <v>3515.9</v>
      </c>
      <c r="E209" s="2">
        <f t="shared" si="3"/>
        <v>12.891633333333333</v>
      </c>
      <c r="F209" s="6">
        <f>IF(A209&lt;Calculations!$C$2,E209*1000000000,0)</f>
        <v>12891633333.333334</v>
      </c>
      <c r="G209" s="6">
        <f>IF(AND(A209&gt;=Calculations!$C$2,A209&lt;=Calculations!$C$3),E209*1000000000,0)</f>
        <v>0</v>
      </c>
    </row>
    <row r="210" spans="1:7">
      <c r="A210">
        <v>1957</v>
      </c>
      <c r="B210">
        <v>2270</v>
      </c>
      <c r="C210">
        <v>1469.1</v>
      </c>
      <c r="D210">
        <v>3639.1</v>
      </c>
      <c r="E210" s="2">
        <f t="shared" si="3"/>
        <v>13.343366666666665</v>
      </c>
      <c r="F210" s="6">
        <f>IF(A210&lt;Calculations!$C$2,E210*1000000000,0)</f>
        <v>13343366666.666664</v>
      </c>
      <c r="G210" s="6">
        <f>IF(AND(A210&gt;=Calculations!$C$2,A210&lt;=Calculations!$C$3),E210*1000000000,0)</f>
        <v>0</v>
      </c>
    </row>
    <row r="211" spans="1:7">
      <c r="A211">
        <v>1958</v>
      </c>
      <c r="B211">
        <v>2330</v>
      </c>
      <c r="C211">
        <v>1520.8</v>
      </c>
      <c r="D211">
        <v>3750.8</v>
      </c>
      <c r="E211" s="2">
        <f t="shared" si="3"/>
        <v>13.752933333333335</v>
      </c>
      <c r="F211" s="6">
        <f>IF(A211&lt;Calculations!$C$2,E211*1000000000,0)</f>
        <v>13752933333.333334</v>
      </c>
      <c r="G211" s="6">
        <f>IF(AND(A211&gt;=Calculations!$C$2,A211&lt;=Calculations!$C$3),E211*1000000000,0)</f>
        <v>0</v>
      </c>
    </row>
    <row r="212" spans="1:7">
      <c r="A212">
        <v>1959</v>
      </c>
      <c r="B212">
        <v>2454</v>
      </c>
      <c r="C212">
        <v>1397.8</v>
      </c>
      <c r="D212">
        <v>3751.8</v>
      </c>
      <c r="E212" s="2">
        <f t="shared" si="3"/>
        <v>13.756600000000001</v>
      </c>
      <c r="F212" s="6">
        <f>IF(A212&lt;Calculations!$C$2,E212*1000000000,0)</f>
        <v>13756600000</v>
      </c>
      <c r="G212" s="6">
        <f>IF(AND(A212&gt;=Calculations!$C$2,A212&lt;=Calculations!$C$3),E212*1000000000,0)</f>
        <v>0</v>
      </c>
    </row>
    <row r="213" spans="1:7">
      <c r="A213">
        <v>1960</v>
      </c>
      <c r="B213">
        <v>2569</v>
      </c>
      <c r="C213">
        <v>1385.8</v>
      </c>
      <c r="D213">
        <v>3854.8</v>
      </c>
      <c r="E213" s="2">
        <f t="shared" si="3"/>
        <v>14.134266666666667</v>
      </c>
      <c r="F213" s="6">
        <f>IF(A213&lt;Calculations!$C$2,E213*1000000000,0)</f>
        <v>14134266666.666666</v>
      </c>
      <c r="G213" s="6">
        <f>IF(AND(A213&gt;=Calculations!$C$2,A213&lt;=Calculations!$C$3),E213*1000000000,0)</f>
        <v>0</v>
      </c>
    </row>
    <row r="214" spans="1:7">
      <c r="A214">
        <v>1961</v>
      </c>
      <c r="B214">
        <v>2580</v>
      </c>
      <c r="C214">
        <v>1463.9</v>
      </c>
      <c r="D214">
        <v>3943.9</v>
      </c>
      <c r="E214" s="2">
        <f t="shared" si="3"/>
        <v>14.460966666666668</v>
      </c>
      <c r="F214" s="6">
        <f>IF(A214&lt;Calculations!$C$2,E214*1000000000,0)</f>
        <v>14460966666.666668</v>
      </c>
      <c r="G214" s="6">
        <f>IF(AND(A214&gt;=Calculations!$C$2,A214&lt;=Calculations!$C$3),E214*1000000000,0)</f>
        <v>0</v>
      </c>
    </row>
    <row r="215" spans="1:7">
      <c r="A215">
        <v>1962</v>
      </c>
      <c r="B215">
        <v>2686</v>
      </c>
      <c r="C215">
        <v>1460</v>
      </c>
      <c r="D215">
        <v>4046</v>
      </c>
      <c r="E215" s="2">
        <f t="shared" si="3"/>
        <v>14.835333333333333</v>
      </c>
      <c r="F215" s="6">
        <f>IF(A215&lt;Calculations!$C$2,E215*1000000000,0)</f>
        <v>14835333333.333332</v>
      </c>
      <c r="G215" s="6">
        <f>IF(AND(A215&gt;=Calculations!$C$2,A215&lt;=Calculations!$C$3),E215*1000000000,0)</f>
        <v>0</v>
      </c>
    </row>
    <row r="216" spans="1:7">
      <c r="A216">
        <v>1963</v>
      </c>
      <c r="B216">
        <v>2833</v>
      </c>
      <c r="C216">
        <v>1474.9</v>
      </c>
      <c r="D216">
        <v>4207.8999999999996</v>
      </c>
      <c r="E216" s="2">
        <f t="shared" si="3"/>
        <v>15.428966666666666</v>
      </c>
      <c r="F216" s="6">
        <f>IF(A216&lt;Calculations!$C$2,E216*1000000000,0)</f>
        <v>15428966666.666666</v>
      </c>
      <c r="G216" s="6">
        <f>IF(AND(A216&gt;=Calculations!$C$2,A216&lt;=Calculations!$C$3),E216*1000000000,0)</f>
        <v>0</v>
      </c>
    </row>
    <row r="217" spans="1:7">
      <c r="A217">
        <v>1964</v>
      </c>
      <c r="B217">
        <v>2995</v>
      </c>
      <c r="C217">
        <v>1487.1</v>
      </c>
      <c r="D217">
        <v>4382.1000000000004</v>
      </c>
      <c r="E217" s="2">
        <f t="shared" si="3"/>
        <v>16.067700000000002</v>
      </c>
      <c r="F217" s="6">
        <f>IF(A217&lt;Calculations!$C$2,E217*1000000000,0)</f>
        <v>16067700000.000002</v>
      </c>
      <c r="G217" s="6">
        <f>IF(AND(A217&gt;=Calculations!$C$2,A217&lt;=Calculations!$C$3),E217*1000000000,0)</f>
        <v>0</v>
      </c>
    </row>
    <row r="218" spans="1:7">
      <c r="A218">
        <v>1965</v>
      </c>
      <c r="B218">
        <v>3130</v>
      </c>
      <c r="C218">
        <v>1505</v>
      </c>
      <c r="D218">
        <v>4535</v>
      </c>
      <c r="E218" s="2">
        <f t="shared" si="3"/>
        <v>16.628333333333334</v>
      </c>
      <c r="F218" s="6">
        <f>IF(A218&lt;Calculations!$C$2,E218*1000000000,0)</f>
        <v>16628333333.333334</v>
      </c>
      <c r="G218" s="6">
        <f>IF(AND(A218&gt;=Calculations!$C$2,A218&lt;=Calculations!$C$3),E218*1000000000,0)</f>
        <v>0</v>
      </c>
    </row>
    <row r="219" spans="1:7">
      <c r="A219">
        <v>1966</v>
      </c>
      <c r="B219">
        <v>3288</v>
      </c>
      <c r="C219">
        <v>1539.3</v>
      </c>
      <c r="D219">
        <v>4727.3</v>
      </c>
      <c r="E219" s="2">
        <f t="shared" si="3"/>
        <v>17.333433333333335</v>
      </c>
      <c r="F219" s="6">
        <f>IF(A219&lt;Calculations!$C$2,E219*1000000000,0)</f>
        <v>17333433333.333336</v>
      </c>
      <c r="G219" s="6">
        <f>IF(AND(A219&gt;=Calculations!$C$2,A219&lt;=Calculations!$C$3),E219*1000000000,0)</f>
        <v>0</v>
      </c>
    </row>
    <row r="220" spans="1:7">
      <c r="A220">
        <v>1967</v>
      </c>
      <c r="B220">
        <v>3393</v>
      </c>
      <c r="C220">
        <v>1545.8</v>
      </c>
      <c r="D220">
        <v>4838.8</v>
      </c>
      <c r="E220" s="2">
        <f t="shared" si="3"/>
        <v>17.742266666666666</v>
      </c>
      <c r="F220" s="6">
        <f>IF(A220&lt;Calculations!$C$2,E220*1000000000,0)</f>
        <v>17742266666.666664</v>
      </c>
      <c r="G220" s="6">
        <f>IF(AND(A220&gt;=Calculations!$C$2,A220&lt;=Calculations!$C$3),E220*1000000000,0)</f>
        <v>0</v>
      </c>
    </row>
    <row r="221" spans="1:7">
      <c r="A221">
        <v>1968</v>
      </c>
      <c r="B221">
        <v>3566</v>
      </c>
      <c r="C221">
        <v>1477.7</v>
      </c>
      <c r="D221">
        <v>4943.7</v>
      </c>
      <c r="E221" s="2">
        <f t="shared" si="3"/>
        <v>18.126899999999999</v>
      </c>
      <c r="F221" s="6">
        <f>IF(A221&lt;Calculations!$C$2,E221*1000000000,0)</f>
        <v>18126900000</v>
      </c>
      <c r="G221" s="6">
        <f>IF(AND(A221&gt;=Calculations!$C$2,A221&lt;=Calculations!$C$3),E221*1000000000,0)</f>
        <v>0</v>
      </c>
    </row>
    <row r="222" spans="1:7">
      <c r="A222">
        <v>1969</v>
      </c>
      <c r="B222">
        <v>3780</v>
      </c>
      <c r="C222">
        <v>1483.1</v>
      </c>
      <c r="D222">
        <v>5163.1000000000004</v>
      </c>
      <c r="E222" s="2">
        <f t="shared" si="3"/>
        <v>18.931366666666669</v>
      </c>
      <c r="F222" s="6">
        <f>IF(A222&lt;Calculations!$C$2,E222*1000000000,0)</f>
        <v>18931366666.666668</v>
      </c>
      <c r="G222" s="6">
        <f>IF(AND(A222&gt;=Calculations!$C$2,A222&lt;=Calculations!$C$3),E222*1000000000,0)</f>
        <v>0</v>
      </c>
    </row>
    <row r="223" spans="1:7">
      <c r="A223">
        <v>1970</v>
      </c>
      <c r="B223">
        <v>4053</v>
      </c>
      <c r="C223">
        <v>1439.7</v>
      </c>
      <c r="D223">
        <v>5392.7</v>
      </c>
      <c r="E223" s="2">
        <f t="shared" si="3"/>
        <v>19.773233333333334</v>
      </c>
      <c r="F223" s="6">
        <f>IF(A223&lt;Calculations!$C$2,E223*1000000000,0)</f>
        <v>19773233333.333332</v>
      </c>
      <c r="G223" s="6">
        <f>IF(AND(A223&gt;=Calculations!$C$2,A223&lt;=Calculations!$C$3),E223*1000000000,0)</f>
        <v>0</v>
      </c>
    </row>
    <row r="224" spans="1:7">
      <c r="A224">
        <v>1971</v>
      </c>
      <c r="B224">
        <v>4208</v>
      </c>
      <c r="C224">
        <v>1291.7</v>
      </c>
      <c r="D224">
        <v>5399.7</v>
      </c>
      <c r="E224" s="2">
        <f t="shared" si="3"/>
        <v>19.798899999999996</v>
      </c>
      <c r="F224" s="6">
        <f>IF(A224&lt;Calculations!$C$2,E224*1000000000,0)</f>
        <v>19798899999.999996</v>
      </c>
      <c r="G224" s="6">
        <f>IF(AND(A224&gt;=Calculations!$C$2,A224&lt;=Calculations!$C$3),E224*1000000000,0)</f>
        <v>0</v>
      </c>
    </row>
    <row r="225" spans="1:7">
      <c r="A225">
        <v>1972</v>
      </c>
      <c r="B225">
        <v>4376</v>
      </c>
      <c r="C225">
        <v>1264.2</v>
      </c>
      <c r="D225">
        <v>5540.2</v>
      </c>
      <c r="E225" s="2">
        <f t="shared" si="3"/>
        <v>20.314066666666665</v>
      </c>
      <c r="F225" s="6">
        <f>IF(A225&lt;Calculations!$C$2,E225*1000000000,0)</f>
        <v>20314066666.666664</v>
      </c>
      <c r="G225" s="6">
        <f>IF(AND(A225&gt;=Calculations!$C$2,A225&lt;=Calculations!$C$3),E225*1000000000,0)</f>
        <v>0</v>
      </c>
    </row>
    <row r="226" spans="1:7">
      <c r="A226">
        <v>1973</v>
      </c>
      <c r="B226">
        <v>4614</v>
      </c>
      <c r="C226">
        <v>1248.7</v>
      </c>
      <c r="D226">
        <v>5762.7</v>
      </c>
      <c r="E226" s="2">
        <f t="shared" si="3"/>
        <v>21.129899999999999</v>
      </c>
      <c r="F226" s="6">
        <f>IF(A226&lt;Calculations!$C$2,E226*1000000000,0)</f>
        <v>21129900000</v>
      </c>
      <c r="G226" s="6">
        <f>IF(AND(A226&gt;=Calculations!$C$2,A226&lt;=Calculations!$C$3),E226*1000000000,0)</f>
        <v>0</v>
      </c>
    </row>
    <row r="227" spans="1:7">
      <c r="A227">
        <v>1974</v>
      </c>
      <c r="B227">
        <v>4623</v>
      </c>
      <c r="C227">
        <v>1254.5</v>
      </c>
      <c r="D227">
        <v>5777.5</v>
      </c>
      <c r="E227" s="2">
        <f t="shared" si="3"/>
        <v>21.184166666666663</v>
      </c>
      <c r="F227" s="6">
        <f>IF(A227&lt;Calculations!$C$2,E227*1000000000,0)</f>
        <v>21184166666.666664</v>
      </c>
      <c r="G227" s="6">
        <f>IF(AND(A227&gt;=Calculations!$C$2,A227&lt;=Calculations!$C$3),E227*1000000000,0)</f>
        <v>0</v>
      </c>
    </row>
    <row r="228" spans="1:7">
      <c r="A228">
        <v>1975</v>
      </c>
      <c r="B228">
        <v>4596</v>
      </c>
      <c r="C228">
        <v>1245.0999999999999</v>
      </c>
      <c r="D228">
        <v>5741.1</v>
      </c>
      <c r="E228" s="2">
        <f t="shared" si="3"/>
        <v>21.050699999999999</v>
      </c>
      <c r="F228" s="6">
        <f>IF(A228&lt;Calculations!$C$2,E228*1000000000,0)</f>
        <v>21050700000</v>
      </c>
      <c r="G228" s="6">
        <f>IF(AND(A228&gt;=Calculations!$C$2,A228&lt;=Calculations!$C$3),E228*1000000000,0)</f>
        <v>0</v>
      </c>
    </row>
    <row r="229" spans="1:7">
      <c r="A229">
        <v>1976</v>
      </c>
      <c r="B229">
        <v>4864</v>
      </c>
      <c r="C229">
        <v>1311.9</v>
      </c>
      <c r="D229">
        <v>6075.9</v>
      </c>
      <c r="E229" s="2">
        <f t="shared" si="3"/>
        <v>22.278299999999998</v>
      </c>
      <c r="F229" s="6">
        <f>IF(A229&lt;Calculations!$C$2,E229*1000000000,0)</f>
        <v>22278299999.999996</v>
      </c>
      <c r="G229" s="6">
        <f>IF(AND(A229&gt;=Calculations!$C$2,A229&lt;=Calculations!$C$3),E229*1000000000,0)</f>
        <v>0</v>
      </c>
    </row>
    <row r="230" spans="1:7">
      <c r="A230">
        <v>1977</v>
      </c>
      <c r="B230">
        <v>5026</v>
      </c>
      <c r="C230">
        <v>1315.1</v>
      </c>
      <c r="D230">
        <v>6241.1</v>
      </c>
      <c r="E230" s="2">
        <f t="shared" si="3"/>
        <v>22.884033333333331</v>
      </c>
      <c r="F230" s="6">
        <f>IF(A230&lt;Calculations!$C$2,E230*1000000000,0)</f>
        <v>22884033333.333332</v>
      </c>
      <c r="G230" s="6">
        <f>IF(AND(A230&gt;=Calculations!$C$2,A230&lt;=Calculations!$C$3),E230*1000000000,0)</f>
        <v>0</v>
      </c>
    </row>
    <row r="231" spans="1:7">
      <c r="A231">
        <v>1978</v>
      </c>
      <c r="B231">
        <v>5087</v>
      </c>
      <c r="C231">
        <v>1311.9</v>
      </c>
      <c r="D231">
        <v>6298.9</v>
      </c>
      <c r="E231" s="2">
        <f t="shared" si="3"/>
        <v>23.095966666666662</v>
      </c>
      <c r="F231" s="6">
        <f>IF(A231&lt;Calculations!$C$2,E231*1000000000,0)</f>
        <v>23095966666.66666</v>
      </c>
      <c r="G231" s="6">
        <f>IF(AND(A231&gt;=Calculations!$C$2,A231&lt;=Calculations!$C$3),E231*1000000000,0)</f>
        <v>0</v>
      </c>
    </row>
    <row r="232" spans="1:7">
      <c r="A232">
        <v>1979</v>
      </c>
      <c r="B232">
        <v>5369</v>
      </c>
      <c r="C232">
        <v>1283.8</v>
      </c>
      <c r="D232">
        <v>6552.8</v>
      </c>
      <c r="E232" s="2">
        <f t="shared" si="3"/>
        <v>24.026933333333336</v>
      </c>
      <c r="F232" s="6">
        <f>IF(A232&lt;Calculations!$C$2,E232*1000000000,0)</f>
        <v>24026933333.333336</v>
      </c>
      <c r="G232" s="6">
        <f>IF(AND(A232&gt;=Calculations!$C$2,A232&lt;=Calculations!$C$3),E232*1000000000,0)</f>
        <v>0</v>
      </c>
    </row>
    <row r="233" spans="1:7">
      <c r="A233">
        <v>1980</v>
      </c>
      <c r="B233">
        <v>5316</v>
      </c>
      <c r="C233">
        <v>1239.9000000000001</v>
      </c>
      <c r="D233">
        <v>6455.9</v>
      </c>
      <c r="E233" s="2">
        <f t="shared" si="3"/>
        <v>23.671633333333332</v>
      </c>
      <c r="F233" s="6">
        <f>IF(A233&lt;Calculations!$C$2,E233*1000000000,0)</f>
        <v>23671633333.333332</v>
      </c>
      <c r="G233" s="6">
        <f>IF(AND(A233&gt;=Calculations!$C$2,A233&lt;=Calculations!$C$3),E233*1000000000,0)</f>
        <v>0</v>
      </c>
    </row>
    <row r="234" spans="1:7">
      <c r="A234">
        <v>1981</v>
      </c>
      <c r="B234">
        <v>5152</v>
      </c>
      <c r="C234">
        <v>1263.4000000000001</v>
      </c>
      <c r="D234">
        <v>6315.4</v>
      </c>
      <c r="E234" s="2">
        <f t="shared" si="3"/>
        <v>23.156466666666663</v>
      </c>
      <c r="F234" s="6">
        <f>IF(A234&lt;Calculations!$C$2,E234*1000000000,0)</f>
        <v>23156466666.666664</v>
      </c>
      <c r="G234" s="6">
        <f>IF(AND(A234&gt;=Calculations!$C$2,A234&lt;=Calculations!$C$3),E234*1000000000,0)</f>
        <v>0</v>
      </c>
    </row>
    <row r="235" spans="1:7">
      <c r="A235">
        <v>1982</v>
      </c>
      <c r="B235">
        <v>5113</v>
      </c>
      <c r="C235">
        <v>1463</v>
      </c>
      <c r="D235">
        <v>6476</v>
      </c>
      <c r="E235" s="2">
        <f t="shared" si="3"/>
        <v>23.745333333333331</v>
      </c>
      <c r="F235" s="6">
        <f>IF(A235&lt;Calculations!$C$2,E235*1000000000,0)</f>
        <v>23745333333.333332</v>
      </c>
      <c r="G235" s="6">
        <f>IF(AND(A235&gt;=Calculations!$C$2,A235&lt;=Calculations!$C$3),E235*1000000000,0)</f>
        <v>0</v>
      </c>
    </row>
    <row r="236" spans="1:7">
      <c r="A236">
        <v>1983</v>
      </c>
      <c r="B236">
        <v>5094</v>
      </c>
      <c r="C236">
        <v>1512.9</v>
      </c>
      <c r="D236">
        <v>6506.9</v>
      </c>
      <c r="E236" s="2">
        <f t="shared" si="3"/>
        <v>23.85863333333333</v>
      </c>
      <c r="F236" s="6">
        <f>IF(A236&lt;Calculations!$C$2,E236*1000000000,0)</f>
        <v>23858633333.333328</v>
      </c>
      <c r="G236" s="6">
        <f>IF(AND(A236&gt;=Calculations!$C$2,A236&lt;=Calculations!$C$3),E236*1000000000,0)</f>
        <v>0</v>
      </c>
    </row>
    <row r="237" spans="1:7">
      <c r="A237">
        <v>1984</v>
      </c>
      <c r="B237">
        <v>5280</v>
      </c>
      <c r="C237">
        <v>1560.1</v>
      </c>
      <c r="D237">
        <v>6740.1</v>
      </c>
      <c r="E237" s="2">
        <f t="shared" si="3"/>
        <v>24.713699999999999</v>
      </c>
      <c r="F237" s="6">
        <f>IF(A237&lt;Calculations!$C$2,E237*1000000000,0)</f>
        <v>24713700000</v>
      </c>
      <c r="G237" s="6">
        <f>IF(AND(A237&gt;=Calculations!$C$2,A237&lt;=Calculations!$C$3),E237*1000000000,0)</f>
        <v>0</v>
      </c>
    </row>
    <row r="238" spans="1:7">
      <c r="A238">
        <v>1985</v>
      </c>
      <c r="B238">
        <v>5439</v>
      </c>
      <c r="C238">
        <v>1583.2</v>
      </c>
      <c r="D238">
        <v>6922.2</v>
      </c>
      <c r="E238" s="2">
        <f t="shared" si="3"/>
        <v>25.381399999999999</v>
      </c>
      <c r="F238" s="6">
        <f>IF(A238&lt;Calculations!$C$2,E238*1000000000,0)</f>
        <v>25381400000</v>
      </c>
      <c r="G238" s="6">
        <f>IF(AND(A238&gt;=Calculations!$C$2,A238&lt;=Calculations!$C$3),E238*1000000000,0)</f>
        <v>0</v>
      </c>
    </row>
    <row r="239" spans="1:7">
      <c r="A239">
        <v>1986</v>
      </c>
      <c r="B239">
        <v>5607</v>
      </c>
      <c r="C239">
        <v>1601.1</v>
      </c>
      <c r="D239">
        <v>7108.1</v>
      </c>
      <c r="E239" s="2">
        <f t="shared" si="3"/>
        <v>26.063033333333333</v>
      </c>
      <c r="F239" s="6">
        <f>IF(A239&lt;Calculations!$C$2,E239*1000000000,0)</f>
        <v>26063033333.333332</v>
      </c>
      <c r="G239" s="6">
        <f>IF(AND(A239&gt;=Calculations!$C$2,A239&lt;=Calculations!$C$3),E239*1000000000,0)</f>
        <v>0</v>
      </c>
    </row>
    <row r="240" spans="1:7">
      <c r="A240">
        <v>1987</v>
      </c>
      <c r="B240">
        <v>5752</v>
      </c>
      <c r="C240">
        <v>1611.1</v>
      </c>
      <c r="D240">
        <v>7263.1</v>
      </c>
      <c r="E240" s="2">
        <f t="shared" si="3"/>
        <v>26.631366666666668</v>
      </c>
      <c r="F240" s="6">
        <f>IF(A240&lt;Calculations!$C$2,E240*1000000000,0)</f>
        <v>26631366666.666668</v>
      </c>
      <c r="G240" s="6">
        <f>IF(AND(A240&gt;=Calculations!$C$2,A240&lt;=Calculations!$C$3),E240*1000000000,0)</f>
        <v>0</v>
      </c>
    </row>
    <row r="241" spans="1:7">
      <c r="A241">
        <v>1988</v>
      </c>
      <c r="B241">
        <v>5965</v>
      </c>
      <c r="C241">
        <v>1638.5</v>
      </c>
      <c r="D241">
        <v>7503.5</v>
      </c>
      <c r="E241" s="2">
        <f t="shared" si="3"/>
        <v>27.512833333333333</v>
      </c>
      <c r="F241" s="6">
        <f>IF(A241&lt;Calculations!$C$2,E241*1000000000,0)</f>
        <v>27512833333.333332</v>
      </c>
      <c r="G241" s="6">
        <f>IF(AND(A241&gt;=Calculations!$C$2,A241&lt;=Calculations!$C$3),E241*1000000000,0)</f>
        <v>0</v>
      </c>
    </row>
    <row r="242" spans="1:7">
      <c r="A242">
        <v>1989</v>
      </c>
      <c r="B242">
        <v>6097</v>
      </c>
      <c r="C242">
        <v>1647</v>
      </c>
      <c r="D242">
        <v>7644</v>
      </c>
      <c r="E242" s="2">
        <f t="shared" si="3"/>
        <v>28.027999999999999</v>
      </c>
      <c r="F242" s="6">
        <f>IF(A242&lt;Calculations!$C$2,E242*1000000000,0)</f>
        <v>28028000000</v>
      </c>
      <c r="G242" s="6">
        <f>IF(AND(A242&gt;=Calculations!$C$2,A242&lt;=Calculations!$C$3),E242*1000000000,0)</f>
        <v>0</v>
      </c>
    </row>
    <row r="243" spans="1:7">
      <c r="A243">
        <v>1990</v>
      </c>
      <c r="B243">
        <v>6141</v>
      </c>
      <c r="C243">
        <v>1643.7</v>
      </c>
      <c r="D243">
        <v>7684.7</v>
      </c>
      <c r="E243" s="2">
        <f t="shared" si="3"/>
        <v>28.17723333333333</v>
      </c>
      <c r="F243" s="6">
        <f>IF(A243&lt;Calculations!$C$2,E243*1000000000,0)</f>
        <v>28177233333.333328</v>
      </c>
      <c r="G243" s="6">
        <f>IF(AND(A243&gt;=Calculations!$C$2,A243&lt;=Calculations!$C$3),E243*1000000000,0)</f>
        <v>0</v>
      </c>
    </row>
    <row r="244" spans="1:7">
      <c r="A244">
        <v>1991</v>
      </c>
      <c r="B244">
        <v>6233</v>
      </c>
      <c r="C244">
        <v>1712.5</v>
      </c>
      <c r="D244">
        <v>7845.5</v>
      </c>
      <c r="E244" s="2">
        <f t="shared" si="3"/>
        <v>28.766833333333331</v>
      </c>
      <c r="F244" s="6">
        <f>IF(A244&lt;Calculations!$C$2,E244*1000000000,0)</f>
        <v>28766833333.333332</v>
      </c>
      <c r="G244" s="6">
        <f>IF(AND(A244&gt;=Calculations!$C$2,A244&lt;=Calculations!$C$3),E244*1000000000,0)</f>
        <v>0</v>
      </c>
    </row>
    <row r="245" spans="1:7">
      <c r="A245">
        <v>1992</v>
      </c>
      <c r="B245">
        <v>6165</v>
      </c>
      <c r="C245">
        <v>1605</v>
      </c>
      <c r="D245">
        <v>7670</v>
      </c>
      <c r="E245" s="2">
        <f t="shared" si="3"/>
        <v>28.123333333333331</v>
      </c>
      <c r="F245" s="6">
        <f>IF(A245&lt;Calculations!$C$2,E245*1000000000,0)</f>
        <v>28123333333.333332</v>
      </c>
      <c r="G245" s="6">
        <f>IF(AND(A245&gt;=Calculations!$C$2,A245&lt;=Calculations!$C$3),E245*1000000000,0)</f>
        <v>0</v>
      </c>
    </row>
    <row r="246" spans="1:7">
      <c r="A246">
        <v>1993</v>
      </c>
      <c r="B246">
        <v>6180</v>
      </c>
      <c r="C246">
        <v>1593.8</v>
      </c>
      <c r="D246">
        <v>7673.8</v>
      </c>
      <c r="E246" s="2">
        <f t="shared" si="3"/>
        <v>28.137266666666665</v>
      </c>
      <c r="F246" s="6">
        <f>IF(A246&lt;Calculations!$C$2,E246*1000000000,0)</f>
        <v>28137266666.666664</v>
      </c>
      <c r="G246" s="6">
        <f>IF(AND(A246&gt;=Calculations!$C$2,A246&lt;=Calculations!$C$3),E246*1000000000,0)</f>
        <v>0</v>
      </c>
    </row>
    <row r="247" spans="1:7">
      <c r="A247">
        <v>1994</v>
      </c>
      <c r="B247">
        <v>6286</v>
      </c>
      <c r="C247">
        <v>1580.5</v>
      </c>
      <c r="D247">
        <v>7766.5</v>
      </c>
      <c r="E247" s="2">
        <f t="shared" si="3"/>
        <v>28.477166666666665</v>
      </c>
      <c r="F247" s="6">
        <f>IF(A247&lt;Calculations!$C$2,E247*1000000000,0)</f>
        <v>28477166666.666664</v>
      </c>
      <c r="G247" s="6">
        <f>IF(AND(A247&gt;=Calculations!$C$2,A247&lt;=Calculations!$C$3),E247*1000000000,0)</f>
        <v>0</v>
      </c>
    </row>
    <row r="248" spans="1:7">
      <c r="A248">
        <v>1995</v>
      </c>
      <c r="B248">
        <v>6420</v>
      </c>
      <c r="C248">
        <v>1561.6</v>
      </c>
      <c r="D248">
        <v>7881.6</v>
      </c>
      <c r="E248" s="2">
        <f t="shared" si="3"/>
        <v>28.8992</v>
      </c>
      <c r="F248" s="6">
        <f>IF(A248&lt;Calculations!$C$2,E248*1000000000,0)</f>
        <v>28899200000</v>
      </c>
      <c r="G248" s="6">
        <f>IF(AND(A248&gt;=Calculations!$C$2,A248&lt;=Calculations!$C$3),E248*1000000000,0)</f>
        <v>0</v>
      </c>
    </row>
    <row r="249" spans="1:7">
      <c r="A249">
        <v>1996</v>
      </c>
      <c r="B249">
        <v>6544</v>
      </c>
      <c r="C249">
        <v>1531.3</v>
      </c>
      <c r="D249">
        <v>7975.3</v>
      </c>
      <c r="E249" s="2">
        <f t="shared" si="3"/>
        <v>29.242766666666668</v>
      </c>
      <c r="F249" s="6">
        <f>IF(A249&lt;Calculations!$C$2,E249*1000000000,0)</f>
        <v>29242766666.666668</v>
      </c>
      <c r="G249" s="6">
        <f>IF(AND(A249&gt;=Calculations!$C$2,A249&lt;=Calculations!$C$3),E249*1000000000,0)</f>
        <v>0</v>
      </c>
    </row>
    <row r="250" spans="1:7">
      <c r="A250">
        <v>1997</v>
      </c>
      <c r="B250">
        <v>6653</v>
      </c>
      <c r="C250">
        <v>1491.3</v>
      </c>
      <c r="D250">
        <v>8044.3</v>
      </c>
      <c r="E250" s="2">
        <f t="shared" si="3"/>
        <v>29.495766666666665</v>
      </c>
      <c r="F250" s="6">
        <f>IF(A250&lt;Calculations!$C$2,E250*1000000000,0)</f>
        <v>29495766666.666664</v>
      </c>
      <c r="G250" s="6">
        <f>IF(AND(A250&gt;=Calculations!$C$2,A250&lt;=Calculations!$C$3),E250*1000000000,0)</f>
        <v>0</v>
      </c>
    </row>
    <row r="251" spans="1:7">
      <c r="A251">
        <v>1998</v>
      </c>
      <c r="B251">
        <v>6644</v>
      </c>
      <c r="C251">
        <v>1487.2</v>
      </c>
      <c r="D251">
        <v>8031.2</v>
      </c>
      <c r="E251" s="2">
        <f t="shared" si="3"/>
        <v>29.447733333333328</v>
      </c>
      <c r="F251" s="6">
        <f>IF(A251&lt;Calculations!$C$2,E251*1000000000,0)</f>
        <v>29447733333.333328</v>
      </c>
      <c r="G251" s="6">
        <f>IF(AND(A251&gt;=Calculations!$C$2,A251&lt;=Calculations!$C$3),E251*1000000000,0)</f>
        <v>0</v>
      </c>
    </row>
    <row r="252" spans="1:7">
      <c r="A252">
        <v>1999</v>
      </c>
      <c r="B252">
        <v>6611</v>
      </c>
      <c r="C252">
        <v>1449.2</v>
      </c>
      <c r="D252">
        <v>7960.2</v>
      </c>
      <c r="E252" s="2">
        <f t="shared" si="3"/>
        <v>29.187399999999997</v>
      </c>
      <c r="F252" s="6">
        <f>IF(A252&lt;Calculations!$C$2,E252*1000000000,0)</f>
        <v>29187399999.999996</v>
      </c>
      <c r="G252" s="6">
        <f>IF(AND(A252&gt;=Calculations!$C$2,A252&lt;=Calculations!$C$3),E252*1000000000,0)</f>
        <v>0</v>
      </c>
    </row>
    <row r="253" spans="1:7">
      <c r="A253">
        <v>2000</v>
      </c>
      <c r="B253">
        <v>6766</v>
      </c>
      <c r="C253">
        <v>1409.9</v>
      </c>
      <c r="D253">
        <v>8075.9</v>
      </c>
      <c r="E253" s="2">
        <f t="shared" si="3"/>
        <v>29.61163333333333</v>
      </c>
      <c r="F253" s="6">
        <f>IF(A253&lt;Calculations!$C$2,E253*1000000000,0)</f>
        <v>29611633333.333328</v>
      </c>
      <c r="G253" s="6">
        <f>IF(AND(A253&gt;=Calculations!$C$2,A253&lt;=Calculations!$C$3),E253*1000000000,0)</f>
        <v>0</v>
      </c>
    </row>
    <row r="254" spans="1:7">
      <c r="A254">
        <v>2001</v>
      </c>
      <c r="B254">
        <v>6929</v>
      </c>
      <c r="C254">
        <v>1385.4</v>
      </c>
      <c r="D254">
        <v>8214.4</v>
      </c>
      <c r="E254" s="2">
        <f t="shared" si="3"/>
        <v>30.119466666666664</v>
      </c>
      <c r="F254" s="6">
        <f>IF(A254&lt;Calculations!$C$2,E254*1000000000,0)</f>
        <v>30119466666.666664</v>
      </c>
      <c r="G254" s="6">
        <f>IF(AND(A254&gt;=Calculations!$C$2,A254&lt;=Calculations!$C$3),E254*1000000000,0)</f>
        <v>0</v>
      </c>
    </row>
    <row r="255" spans="1:7">
      <c r="A255">
        <v>2002</v>
      </c>
      <c r="B255">
        <v>6998</v>
      </c>
      <c r="C255">
        <v>1517.7</v>
      </c>
      <c r="D255">
        <v>8415.7000000000007</v>
      </c>
      <c r="E255" s="2">
        <f t="shared" si="3"/>
        <v>30.857566666666671</v>
      </c>
      <c r="F255" s="6">
        <f>IF(A255&lt;Calculations!$C$2,E255*1000000000,0)</f>
        <v>30857566666.666672</v>
      </c>
      <c r="G255" s="6">
        <f>IF(AND(A255&gt;=Calculations!$C$2,A255&lt;=Calculations!$C$3),E255*1000000000,0)</f>
        <v>0</v>
      </c>
    </row>
    <row r="256" spans="1:7">
      <c r="A256">
        <v>2003</v>
      </c>
      <c r="B256">
        <v>7421</v>
      </c>
      <c r="C256">
        <v>1513.2</v>
      </c>
      <c r="D256">
        <v>8834.2000000000007</v>
      </c>
      <c r="E256" s="2">
        <f t="shared" si="3"/>
        <v>32.392066666666672</v>
      </c>
      <c r="F256" s="6">
        <f>IF(A256&lt;Calculations!$C$2,E256*1000000000,0)</f>
        <v>32392066666.666672</v>
      </c>
      <c r="G256" s="6">
        <f>IF(AND(A256&gt;=Calculations!$C$2,A256&lt;=Calculations!$C$3),E256*1000000000,0)</f>
        <v>0</v>
      </c>
    </row>
    <row r="257" spans="1:7">
      <c r="A257">
        <v>2004</v>
      </c>
      <c r="B257">
        <v>7812</v>
      </c>
      <c r="C257">
        <v>1534.9</v>
      </c>
      <c r="D257">
        <v>9246.9</v>
      </c>
      <c r="E257" s="2">
        <f t="shared" si="3"/>
        <v>33.905299999999997</v>
      </c>
      <c r="F257" s="6">
        <f>IF(A257&lt;Calculations!$C$2,E257*1000000000,0)</f>
        <v>33905299999.999996</v>
      </c>
      <c r="G257" s="6">
        <f>IF(AND(A257&gt;=Calculations!$C$2,A257&lt;=Calculations!$C$3),E257*1000000000,0)</f>
        <v>0</v>
      </c>
    </row>
    <row r="258" spans="1:7">
      <c r="A258">
        <v>2005</v>
      </c>
      <c r="B258">
        <v>8106</v>
      </c>
      <c r="C258">
        <v>1467.3</v>
      </c>
      <c r="D258">
        <v>9473.2999999999993</v>
      </c>
      <c r="E258" s="2">
        <f t="shared" si="3"/>
        <v>34.735433333333326</v>
      </c>
      <c r="F258" s="6">
        <f>IF(A258&lt;Calculations!$C$2,E258*1000000000,0)</f>
        <v>34735433333.333328</v>
      </c>
      <c r="G258" s="6">
        <f>IF(AND(A258&gt;=Calculations!$C$2,A258&lt;=Calculations!$C$3),E258*1000000000,0)</f>
        <v>0</v>
      </c>
    </row>
    <row r="259" spans="1:7">
      <c r="A259">
        <v>2006</v>
      </c>
      <c r="B259">
        <v>8372</v>
      </c>
      <c r="C259">
        <v>1478.74</v>
      </c>
      <c r="D259">
        <v>9750.74</v>
      </c>
      <c r="E259" s="2">
        <f t="shared" si="3"/>
        <v>35.752713333333332</v>
      </c>
      <c r="F259" s="6">
        <f>IF(A259&lt;Calculations!$C$2,E259*1000000000,0)</f>
        <v>35752713333.333336</v>
      </c>
      <c r="G259" s="6">
        <f>IF(AND(A259&gt;=Calculations!$C$2,A259&lt;=Calculations!$C$3),E259*1000000000,0)</f>
        <v>0</v>
      </c>
    </row>
    <row r="260" spans="1:7">
      <c r="A260">
        <v>2007</v>
      </c>
      <c r="B260">
        <v>8572</v>
      </c>
      <c r="C260">
        <v>1478.74</v>
      </c>
      <c r="D260">
        <v>9950.74</v>
      </c>
      <c r="E260" s="2">
        <f t="shared" si="3"/>
        <v>36.48604666666666</v>
      </c>
      <c r="F260" s="6">
        <f>IF(A260&lt;Calculations!$C$2,E260*1000000000,0)</f>
        <v>36486046666.666656</v>
      </c>
      <c r="G260" s="6">
        <f>IF(AND(A260&gt;=Calculations!$C$2,A260&lt;=Calculations!$C$3),E260*1000000000,0)</f>
        <v>0</v>
      </c>
    </row>
    <row r="261" spans="1:7">
      <c r="A261">
        <v>2008</v>
      </c>
      <c r="B261">
        <v>8769</v>
      </c>
      <c r="C261">
        <v>1478.74</v>
      </c>
      <c r="D261">
        <v>10147.74</v>
      </c>
      <c r="E261" s="2">
        <f t="shared" ref="E261:E262" si="4">D261*(44/12)/1000</f>
        <v>37.208379999999998</v>
      </c>
      <c r="F261" s="6">
        <f>IF(A261&lt;Calculations!$C$2,E261*1000000000,0)</f>
        <v>37208380000</v>
      </c>
      <c r="G261" s="6">
        <f>IF(AND(A261&gt;=Calculations!$C$2,A261&lt;=Calculations!$C$3),E261*1000000000,0)</f>
        <v>0</v>
      </c>
    </row>
    <row r="262" spans="1:7">
      <c r="A262">
        <v>2009</v>
      </c>
      <c r="B262">
        <v>8738</v>
      </c>
      <c r="C262">
        <v>1478.74</v>
      </c>
      <c r="D262">
        <v>10116.74</v>
      </c>
      <c r="E262" s="2">
        <f t="shared" si="4"/>
        <v>37.094713333333331</v>
      </c>
      <c r="F262" s="6">
        <f>IF(A262&lt;Calculations!$C$2,E262*1000000000,0)</f>
        <v>37094713333.333328</v>
      </c>
      <c r="G262" s="6">
        <f>IF(AND(A262&gt;=Calculations!$C$2,A262&lt;=Calculations!$C$3),E262*1000000000,0)</f>
        <v>0</v>
      </c>
    </row>
    <row r="263" spans="1:7">
      <c r="A263" s="4">
        <v>2010</v>
      </c>
      <c r="B263" s="4" t="s">
        <v>10</v>
      </c>
      <c r="C263" s="4"/>
      <c r="D263" s="4"/>
      <c r="E263" s="5">
        <f>E262</f>
        <v>37.094713333333331</v>
      </c>
      <c r="F263" s="6">
        <f>IF(A263&lt;Calculations!$C$2,E263*1000000000,0)</f>
        <v>37094713333.333328</v>
      </c>
      <c r="G263" s="6">
        <f>IF(AND(A263&gt;=Calculations!$C$2,A263&lt;=Calculations!$C$3),E263*1000000000,0)</f>
        <v>0</v>
      </c>
    </row>
    <row r="264" spans="1:7">
      <c r="A264" s="4">
        <v>2011</v>
      </c>
      <c r="B264" s="4"/>
      <c r="C264" s="4"/>
      <c r="D264" s="4"/>
      <c r="E264" s="5">
        <f>E263</f>
        <v>37.094713333333331</v>
      </c>
      <c r="F264" s="6">
        <f>IF(A264&lt;Calculations!$C$2,E264*1000000000,0)</f>
        <v>37094713333.333328</v>
      </c>
      <c r="G264" s="6">
        <f>IF(AND(A264&gt;=Calculations!$C$2,A264&lt;=Calculations!$C$3),E264*1000000000,0)</f>
        <v>0</v>
      </c>
    </row>
    <row r="265" spans="1:7">
      <c r="A265" s="4">
        <v>2012</v>
      </c>
      <c r="B265" s="4"/>
      <c r="C265" s="4"/>
      <c r="D265" s="4"/>
      <c r="E265" s="5">
        <f>E264</f>
        <v>37.094713333333331</v>
      </c>
      <c r="F265" s="6">
        <f>IF(A265&lt;Calculations!$C$2,E265*1000000000,0)</f>
        <v>37094713333.333328</v>
      </c>
      <c r="G265" s="6">
        <f>IF(AND(A265&gt;=Calculations!$C$2,A265&lt;=Calculations!$C$3),E265*1000000000,0)</f>
        <v>0</v>
      </c>
    </row>
  </sheetData>
  <hyperlinks>
    <hyperlink ref="K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topLeftCell="A2" workbookViewId="0">
      <selection activeCell="N2" sqref="N2"/>
    </sheetView>
  </sheetViews>
  <sheetFormatPr baseColWidth="10" defaultRowHeight="15" x14ac:dyDescent="0"/>
  <sheetData>
    <row r="1" spans="1:15" ht="19">
      <c r="A1" t="s">
        <v>14</v>
      </c>
      <c r="E1" s="10" t="s">
        <v>24</v>
      </c>
      <c r="N1" s="7" t="str">
        <f>"Emissions to "&amp;Calculations!$C$2</f>
        <v>Emissions to 2013</v>
      </c>
      <c r="O1" s="7" t="str">
        <f>"Emissions "&amp;Calculations!$C$2&amp;"-"&amp;Calculations!$C$3</f>
        <v>Emissions 2013-2012</v>
      </c>
    </row>
    <row r="2" spans="1:1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N2" s="6">
        <f>SUM(N4:N266)</f>
        <v>97483115570.800003</v>
      </c>
      <c r="O2" s="6">
        <f>SUM(O4:O266)</f>
        <v>0</v>
      </c>
    </row>
    <row r="3" spans="1:15">
      <c r="A3" t="s">
        <v>3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s="7" t="s">
        <v>26</v>
      </c>
      <c r="K3" t="s">
        <v>27</v>
      </c>
      <c r="L3" t="s">
        <v>28</v>
      </c>
      <c r="M3" t="s">
        <v>30</v>
      </c>
      <c r="N3" t="s">
        <v>44</v>
      </c>
      <c r="O3" t="s">
        <v>44</v>
      </c>
    </row>
    <row r="4" spans="1:15">
      <c r="A4">
        <v>1750</v>
      </c>
      <c r="J4" s="7"/>
      <c r="M4" s="12"/>
      <c r="N4" s="6">
        <f>IF(A4&lt;Calculations!$C$2,M4*1000000,0)</f>
        <v>0</v>
      </c>
      <c r="O4" s="6">
        <f>IF(AND(A4&gt;=Calculations!$C$2,A4&lt;=Calculations!$C$3),M4*1000000,0)</f>
        <v>0</v>
      </c>
    </row>
    <row r="5" spans="1:15">
      <c r="A5">
        <v>1751</v>
      </c>
      <c r="B5">
        <v>2552</v>
      </c>
      <c r="C5">
        <v>0</v>
      </c>
      <c r="D5">
        <v>0</v>
      </c>
      <c r="E5">
        <v>2552</v>
      </c>
      <c r="F5" t="s">
        <v>29</v>
      </c>
      <c r="G5">
        <v>0</v>
      </c>
      <c r="H5" t="s">
        <v>29</v>
      </c>
      <c r="I5">
        <v>0</v>
      </c>
      <c r="J5" s="2">
        <f>B5*(44/12)/1000</f>
        <v>9.3573333333333313</v>
      </c>
      <c r="M5" s="12">
        <f t="shared" ref="M5:M67" si="0">($L$244/$K$244)*J5</f>
        <v>12.147748034829954</v>
      </c>
      <c r="N5" s="6">
        <f>IF(A5&lt;Calculations!$C$2,M5*1000000,0)</f>
        <v>12147748.034829954</v>
      </c>
      <c r="O5" s="6">
        <f>IF(AND(A5&gt;=Calculations!$C$2,A5&lt;=Calculations!$C$3),M5*1000000,0)</f>
        <v>0</v>
      </c>
    </row>
    <row r="6" spans="1:15">
      <c r="A6">
        <v>1752</v>
      </c>
      <c r="B6">
        <v>2553</v>
      </c>
      <c r="C6">
        <v>0</v>
      </c>
      <c r="D6">
        <v>0</v>
      </c>
      <c r="E6">
        <v>2553</v>
      </c>
      <c r="F6" t="s">
        <v>29</v>
      </c>
      <c r="G6">
        <v>0</v>
      </c>
      <c r="H6" t="s">
        <v>29</v>
      </c>
      <c r="I6">
        <v>0</v>
      </c>
      <c r="J6" s="2">
        <f t="shared" ref="J6:J69" si="1">B6*(44/12)/1000</f>
        <v>9.3610000000000007</v>
      </c>
      <c r="M6" s="12">
        <f t="shared" si="0"/>
        <v>12.152508124185299</v>
      </c>
      <c r="N6" s="6">
        <f>IF(A6&lt;Calculations!$C$2,M6*1000000,0)</f>
        <v>12152508.1241853</v>
      </c>
      <c r="O6" s="6">
        <f>IF(AND(A6&gt;=Calculations!$C$2,A6&lt;=Calculations!$C$3),M6*1000000,0)</f>
        <v>0</v>
      </c>
    </row>
    <row r="7" spans="1:15">
      <c r="A7">
        <v>1753</v>
      </c>
      <c r="B7">
        <v>2553</v>
      </c>
      <c r="C7">
        <v>0</v>
      </c>
      <c r="D7">
        <v>0</v>
      </c>
      <c r="E7">
        <v>2553</v>
      </c>
      <c r="F7" t="s">
        <v>29</v>
      </c>
      <c r="G7">
        <v>0</v>
      </c>
      <c r="H7" t="s">
        <v>29</v>
      </c>
      <c r="I7">
        <v>0</v>
      </c>
      <c r="J7" s="2">
        <f t="shared" si="1"/>
        <v>9.3610000000000007</v>
      </c>
      <c r="M7" s="12">
        <f t="shared" si="0"/>
        <v>12.152508124185299</v>
      </c>
      <c r="N7" s="6">
        <f>IF(A7&lt;Calculations!$C$2,M7*1000000,0)</f>
        <v>12152508.1241853</v>
      </c>
      <c r="O7" s="6">
        <f>IF(AND(A7&gt;=Calculations!$C$2,A7&lt;=Calculations!$C$3),M7*1000000,0)</f>
        <v>0</v>
      </c>
    </row>
    <row r="8" spans="1:15">
      <c r="A8">
        <v>1754</v>
      </c>
      <c r="B8">
        <v>2554</v>
      </c>
      <c r="C8">
        <v>0</v>
      </c>
      <c r="D8">
        <v>0</v>
      </c>
      <c r="E8">
        <v>2554</v>
      </c>
      <c r="F8" t="s">
        <v>29</v>
      </c>
      <c r="G8">
        <v>0</v>
      </c>
      <c r="H8" t="s">
        <v>29</v>
      </c>
      <c r="I8">
        <v>0</v>
      </c>
      <c r="J8" s="2">
        <f t="shared" si="1"/>
        <v>9.3646666666666665</v>
      </c>
      <c r="M8" s="12">
        <f t="shared" si="0"/>
        <v>12.157268213540638</v>
      </c>
      <c r="N8" s="6">
        <f>IF(A8&lt;Calculations!$C$2,M8*1000000,0)</f>
        <v>12157268.213540638</v>
      </c>
      <c r="O8" s="6">
        <f>IF(AND(A8&gt;=Calculations!$C$2,A8&lt;=Calculations!$C$3),M8*1000000,0)</f>
        <v>0</v>
      </c>
    </row>
    <row r="9" spans="1:15">
      <c r="A9">
        <v>1755</v>
      </c>
      <c r="B9">
        <v>2555</v>
      </c>
      <c r="C9">
        <v>0</v>
      </c>
      <c r="D9">
        <v>0</v>
      </c>
      <c r="E9">
        <v>2555</v>
      </c>
      <c r="F9" t="s">
        <v>29</v>
      </c>
      <c r="G9">
        <v>0</v>
      </c>
      <c r="H9" t="s">
        <v>29</v>
      </c>
      <c r="I9">
        <v>0</v>
      </c>
      <c r="J9" s="2">
        <f t="shared" si="1"/>
        <v>9.3683333333333323</v>
      </c>
      <c r="M9" s="12">
        <f t="shared" si="0"/>
        <v>12.162028302895978</v>
      </c>
      <c r="N9" s="6">
        <f>IF(A9&lt;Calculations!$C$2,M9*1000000,0)</f>
        <v>12162028.302895978</v>
      </c>
      <c r="O9" s="6">
        <f>IF(AND(A9&gt;=Calculations!$C$2,A9&lt;=Calculations!$C$3),M9*1000000,0)</f>
        <v>0</v>
      </c>
    </row>
    <row r="10" spans="1:15">
      <c r="A10">
        <v>1756</v>
      </c>
      <c r="B10">
        <v>2731</v>
      </c>
      <c r="C10">
        <v>0</v>
      </c>
      <c r="D10">
        <v>0</v>
      </c>
      <c r="E10">
        <v>2731</v>
      </c>
      <c r="F10" t="s">
        <v>29</v>
      </c>
      <c r="G10">
        <v>0</v>
      </c>
      <c r="H10" t="s">
        <v>29</v>
      </c>
      <c r="I10">
        <v>0</v>
      </c>
      <c r="J10" s="2">
        <f t="shared" si="1"/>
        <v>10.013666666666666</v>
      </c>
      <c r="M10" s="12">
        <f t="shared" si="0"/>
        <v>12.999804029435975</v>
      </c>
      <c r="N10" s="6">
        <f>IF(A10&lt;Calculations!$C$2,M10*1000000,0)</f>
        <v>12999804.029435975</v>
      </c>
      <c r="O10" s="6">
        <f>IF(AND(A10&gt;=Calculations!$C$2,A10&lt;=Calculations!$C$3),M10*1000000,0)</f>
        <v>0</v>
      </c>
    </row>
    <row r="11" spans="1:15">
      <c r="A11">
        <v>1757</v>
      </c>
      <c r="B11">
        <v>2732</v>
      </c>
      <c r="C11">
        <v>0</v>
      </c>
      <c r="D11">
        <v>0</v>
      </c>
      <c r="E11">
        <v>2732</v>
      </c>
      <c r="F11" t="s">
        <v>29</v>
      </c>
      <c r="G11">
        <v>0</v>
      </c>
      <c r="H11" t="s">
        <v>29</v>
      </c>
      <c r="I11">
        <v>0</v>
      </c>
      <c r="J11" s="2">
        <f t="shared" si="1"/>
        <v>10.017333333333331</v>
      </c>
      <c r="M11" s="12">
        <f t="shared" si="0"/>
        <v>13.004564118791315</v>
      </c>
      <c r="N11" s="6">
        <f>IF(A11&lt;Calculations!$C$2,M11*1000000,0)</f>
        <v>13004564.118791316</v>
      </c>
      <c r="O11" s="6">
        <f>IF(AND(A11&gt;=Calculations!$C$2,A11&lt;=Calculations!$C$3),M11*1000000,0)</f>
        <v>0</v>
      </c>
    </row>
    <row r="12" spans="1:15">
      <c r="A12">
        <v>1758</v>
      </c>
      <c r="B12">
        <v>2733</v>
      </c>
      <c r="C12">
        <v>0</v>
      </c>
      <c r="D12">
        <v>0</v>
      </c>
      <c r="E12">
        <v>2733</v>
      </c>
      <c r="F12" t="s">
        <v>29</v>
      </c>
      <c r="G12">
        <v>0</v>
      </c>
      <c r="H12" t="s">
        <v>29</v>
      </c>
      <c r="I12">
        <v>0</v>
      </c>
      <c r="J12" s="2">
        <f t="shared" si="1"/>
        <v>10.021000000000001</v>
      </c>
      <c r="M12" s="12">
        <f t="shared" si="0"/>
        <v>13.00932420814666</v>
      </c>
      <c r="N12" s="6">
        <f>IF(A12&lt;Calculations!$C$2,M12*1000000,0)</f>
        <v>13009324.20814666</v>
      </c>
      <c r="O12" s="6">
        <f>IF(AND(A12&gt;=Calculations!$C$2,A12&lt;=Calculations!$C$3),M12*1000000,0)</f>
        <v>0</v>
      </c>
    </row>
    <row r="13" spans="1:15">
      <c r="A13">
        <v>1759</v>
      </c>
      <c r="B13">
        <v>2734</v>
      </c>
      <c r="C13">
        <v>0</v>
      </c>
      <c r="D13">
        <v>0</v>
      </c>
      <c r="E13">
        <v>2734</v>
      </c>
      <c r="F13" t="s">
        <v>29</v>
      </c>
      <c r="G13">
        <v>0</v>
      </c>
      <c r="H13" t="s">
        <v>29</v>
      </c>
      <c r="I13">
        <v>0</v>
      </c>
      <c r="J13" s="2">
        <f t="shared" si="1"/>
        <v>10.024666666666667</v>
      </c>
      <c r="M13" s="12">
        <f t="shared" si="0"/>
        <v>13.014084297501999</v>
      </c>
      <c r="N13" s="6">
        <f>IF(A13&lt;Calculations!$C$2,M13*1000000,0)</f>
        <v>13014084.297501998</v>
      </c>
      <c r="O13" s="6">
        <f>IF(AND(A13&gt;=Calculations!$C$2,A13&lt;=Calculations!$C$3),M13*1000000,0)</f>
        <v>0</v>
      </c>
    </row>
    <row r="14" spans="1:15">
      <c r="A14">
        <v>1760</v>
      </c>
      <c r="B14">
        <v>2734</v>
      </c>
      <c r="C14">
        <v>0</v>
      </c>
      <c r="D14">
        <v>0</v>
      </c>
      <c r="E14">
        <v>2734</v>
      </c>
      <c r="F14" t="s">
        <v>29</v>
      </c>
      <c r="G14">
        <v>0</v>
      </c>
      <c r="H14" t="s">
        <v>29</v>
      </c>
      <c r="I14">
        <v>0</v>
      </c>
      <c r="J14" s="2">
        <f t="shared" si="1"/>
        <v>10.024666666666667</v>
      </c>
      <c r="M14" s="12">
        <f t="shared" si="0"/>
        <v>13.014084297501999</v>
      </c>
      <c r="N14" s="6">
        <f>IF(A14&lt;Calculations!$C$2,M14*1000000,0)</f>
        <v>13014084.297501998</v>
      </c>
      <c r="O14" s="6">
        <f>IF(AND(A14&gt;=Calculations!$C$2,A14&lt;=Calculations!$C$3),M14*1000000,0)</f>
        <v>0</v>
      </c>
    </row>
    <row r="15" spans="1:15">
      <c r="A15">
        <v>1761</v>
      </c>
      <c r="B15">
        <v>2995</v>
      </c>
      <c r="C15">
        <v>0</v>
      </c>
      <c r="D15">
        <v>0</v>
      </c>
      <c r="E15">
        <v>2995</v>
      </c>
      <c r="F15" t="s">
        <v>29</v>
      </c>
      <c r="G15">
        <v>0</v>
      </c>
      <c r="H15" t="s">
        <v>29</v>
      </c>
      <c r="I15">
        <v>0</v>
      </c>
      <c r="J15" s="2">
        <f t="shared" si="1"/>
        <v>10.981666666666666</v>
      </c>
      <c r="M15" s="12">
        <f t="shared" si="0"/>
        <v>14.256467619245971</v>
      </c>
      <c r="N15" s="6">
        <f>IF(A15&lt;Calculations!$C$2,M15*1000000,0)</f>
        <v>14256467.619245971</v>
      </c>
      <c r="O15" s="6">
        <f>IF(AND(A15&gt;=Calculations!$C$2,A15&lt;=Calculations!$C$3),M15*1000000,0)</f>
        <v>0</v>
      </c>
    </row>
    <row r="16" spans="1:15">
      <c r="A16">
        <v>1762</v>
      </c>
      <c r="B16">
        <v>2996</v>
      </c>
      <c r="C16">
        <v>0</v>
      </c>
      <c r="D16">
        <v>0</v>
      </c>
      <c r="E16">
        <v>2996</v>
      </c>
      <c r="F16" t="s">
        <v>29</v>
      </c>
      <c r="G16">
        <v>0</v>
      </c>
      <c r="H16" t="s">
        <v>29</v>
      </c>
      <c r="I16">
        <v>0</v>
      </c>
      <c r="J16" s="2">
        <f t="shared" si="1"/>
        <v>10.985333333333331</v>
      </c>
      <c r="M16" s="12">
        <f t="shared" si="0"/>
        <v>14.261227708601311</v>
      </c>
      <c r="N16" s="6">
        <f>IF(A16&lt;Calculations!$C$2,M16*1000000,0)</f>
        <v>14261227.708601311</v>
      </c>
      <c r="O16" s="6">
        <f>IF(AND(A16&gt;=Calculations!$C$2,A16&lt;=Calculations!$C$3),M16*1000000,0)</f>
        <v>0</v>
      </c>
    </row>
    <row r="17" spans="1:15">
      <c r="A17">
        <v>1763</v>
      </c>
      <c r="B17">
        <v>2997</v>
      </c>
      <c r="C17">
        <v>0</v>
      </c>
      <c r="D17">
        <v>0</v>
      </c>
      <c r="E17">
        <v>2997</v>
      </c>
      <c r="F17" t="s">
        <v>29</v>
      </c>
      <c r="G17">
        <v>0</v>
      </c>
      <c r="H17" t="s">
        <v>29</v>
      </c>
      <c r="I17">
        <v>0</v>
      </c>
      <c r="J17" s="2">
        <f t="shared" si="1"/>
        <v>10.989000000000001</v>
      </c>
      <c r="M17" s="12">
        <f t="shared" si="0"/>
        <v>14.265987797956655</v>
      </c>
      <c r="N17" s="6">
        <f>IF(A17&lt;Calculations!$C$2,M17*1000000,0)</f>
        <v>14265987.797956655</v>
      </c>
      <c r="O17" s="6">
        <f>IF(AND(A17&gt;=Calculations!$C$2,A17&lt;=Calculations!$C$3),M17*1000000,0)</f>
        <v>0</v>
      </c>
    </row>
    <row r="18" spans="1:15">
      <c r="A18">
        <v>1764</v>
      </c>
      <c r="B18">
        <v>2998</v>
      </c>
      <c r="C18">
        <v>0</v>
      </c>
      <c r="D18">
        <v>0</v>
      </c>
      <c r="E18">
        <v>2998</v>
      </c>
      <c r="F18" t="s">
        <v>29</v>
      </c>
      <c r="G18">
        <v>0</v>
      </c>
      <c r="H18" t="s">
        <v>29</v>
      </c>
      <c r="I18">
        <v>0</v>
      </c>
      <c r="J18" s="2">
        <f t="shared" si="1"/>
        <v>10.992666666666667</v>
      </c>
      <c r="M18" s="12">
        <f t="shared" si="0"/>
        <v>14.270747887311995</v>
      </c>
      <c r="N18" s="6">
        <f>IF(A18&lt;Calculations!$C$2,M18*1000000,0)</f>
        <v>14270747.887311995</v>
      </c>
      <c r="O18" s="6">
        <f>IF(AND(A18&gt;=Calculations!$C$2,A18&lt;=Calculations!$C$3),M18*1000000,0)</f>
        <v>0</v>
      </c>
    </row>
    <row r="19" spans="1:15">
      <c r="A19">
        <v>1765</v>
      </c>
      <c r="B19">
        <v>2999</v>
      </c>
      <c r="C19">
        <v>0</v>
      </c>
      <c r="D19">
        <v>0</v>
      </c>
      <c r="E19">
        <v>2999</v>
      </c>
      <c r="F19" t="s">
        <v>29</v>
      </c>
      <c r="G19">
        <v>0</v>
      </c>
      <c r="H19" t="s">
        <v>29</v>
      </c>
      <c r="I19">
        <v>0</v>
      </c>
      <c r="J19" s="2">
        <f t="shared" si="1"/>
        <v>10.996333333333332</v>
      </c>
      <c r="M19" s="12">
        <f t="shared" si="0"/>
        <v>14.275507976667335</v>
      </c>
      <c r="N19" s="6">
        <f>IF(A19&lt;Calculations!$C$2,M19*1000000,0)</f>
        <v>14275507.976667335</v>
      </c>
      <c r="O19" s="6">
        <f>IF(AND(A19&gt;=Calculations!$C$2,A19&lt;=Calculations!$C$3),M19*1000000,0)</f>
        <v>0</v>
      </c>
    </row>
    <row r="20" spans="1:15">
      <c r="A20">
        <v>1766</v>
      </c>
      <c r="B20">
        <v>3346</v>
      </c>
      <c r="C20">
        <v>0</v>
      </c>
      <c r="D20">
        <v>0</v>
      </c>
      <c r="E20">
        <v>3346</v>
      </c>
      <c r="F20" t="s">
        <v>29</v>
      </c>
      <c r="G20">
        <v>0</v>
      </c>
      <c r="H20" t="s">
        <v>29</v>
      </c>
      <c r="I20">
        <v>0</v>
      </c>
      <c r="J20" s="2">
        <f t="shared" si="1"/>
        <v>12.268666666666666</v>
      </c>
      <c r="M20" s="12">
        <f t="shared" si="0"/>
        <v>15.927258982970624</v>
      </c>
      <c r="N20" s="6">
        <f>IF(A20&lt;Calculations!$C$2,M20*1000000,0)</f>
        <v>15927258.982970623</v>
      </c>
      <c r="O20" s="6">
        <f>IF(AND(A20&gt;=Calculations!$C$2,A20&lt;=Calculations!$C$3),M20*1000000,0)</f>
        <v>0</v>
      </c>
    </row>
    <row r="21" spans="1:15">
      <c r="A21">
        <v>1767</v>
      </c>
      <c r="B21">
        <v>3347</v>
      </c>
      <c r="C21">
        <v>0</v>
      </c>
      <c r="D21">
        <v>0</v>
      </c>
      <c r="E21">
        <v>3347</v>
      </c>
      <c r="F21" t="s">
        <v>29</v>
      </c>
      <c r="G21">
        <v>0</v>
      </c>
      <c r="H21" t="s">
        <v>29</v>
      </c>
      <c r="I21">
        <v>0</v>
      </c>
      <c r="J21" s="2">
        <f t="shared" si="1"/>
        <v>12.272333333333332</v>
      </c>
      <c r="M21" s="12">
        <f t="shared" si="0"/>
        <v>15.932019072325964</v>
      </c>
      <c r="N21" s="6">
        <f>IF(A21&lt;Calculations!$C$2,M21*1000000,0)</f>
        <v>15932019.072325964</v>
      </c>
      <c r="O21" s="6">
        <f>IF(AND(A21&gt;=Calculations!$C$2,A21&lt;=Calculations!$C$3),M21*1000000,0)</f>
        <v>0</v>
      </c>
    </row>
    <row r="22" spans="1:15">
      <c r="A22">
        <v>1768</v>
      </c>
      <c r="B22">
        <v>3348</v>
      </c>
      <c r="C22">
        <v>0</v>
      </c>
      <c r="D22">
        <v>0</v>
      </c>
      <c r="E22">
        <v>3348</v>
      </c>
      <c r="F22" t="s">
        <v>29</v>
      </c>
      <c r="G22">
        <v>0</v>
      </c>
      <c r="H22" t="s">
        <v>29</v>
      </c>
      <c r="I22">
        <v>0</v>
      </c>
      <c r="J22" s="2">
        <f t="shared" si="1"/>
        <v>12.276</v>
      </c>
      <c r="M22" s="12">
        <f t="shared" si="0"/>
        <v>15.936779161681306</v>
      </c>
      <c r="N22" s="6">
        <f>IF(A22&lt;Calculations!$C$2,M22*1000000,0)</f>
        <v>15936779.161681306</v>
      </c>
      <c r="O22" s="6">
        <f>IF(AND(A22&gt;=Calculations!$C$2,A22&lt;=Calculations!$C$3),M22*1000000,0)</f>
        <v>0</v>
      </c>
    </row>
    <row r="23" spans="1:15">
      <c r="A23">
        <v>1769</v>
      </c>
      <c r="B23">
        <v>3349</v>
      </c>
      <c r="C23">
        <v>0</v>
      </c>
      <c r="D23">
        <v>0</v>
      </c>
      <c r="E23">
        <v>3349</v>
      </c>
      <c r="F23" t="s">
        <v>29</v>
      </c>
      <c r="G23">
        <v>0</v>
      </c>
      <c r="H23" t="s">
        <v>29</v>
      </c>
      <c r="I23">
        <v>0</v>
      </c>
      <c r="J23" s="2">
        <f t="shared" si="1"/>
        <v>12.279666666666666</v>
      </c>
      <c r="M23" s="12">
        <f t="shared" si="0"/>
        <v>15.941539251036646</v>
      </c>
      <c r="N23" s="6">
        <f>IF(A23&lt;Calculations!$C$2,M23*1000000,0)</f>
        <v>15941539.251036646</v>
      </c>
      <c r="O23" s="6">
        <f>IF(AND(A23&gt;=Calculations!$C$2,A23&lt;=Calculations!$C$3),M23*1000000,0)</f>
        <v>0</v>
      </c>
    </row>
    <row r="24" spans="1:15">
      <c r="A24">
        <v>1770</v>
      </c>
      <c r="B24">
        <v>3350</v>
      </c>
      <c r="C24">
        <v>0</v>
      </c>
      <c r="D24">
        <v>0</v>
      </c>
      <c r="E24">
        <v>3350</v>
      </c>
      <c r="F24" t="s">
        <v>29</v>
      </c>
      <c r="G24">
        <v>0</v>
      </c>
      <c r="H24" t="s">
        <v>29</v>
      </c>
      <c r="I24">
        <v>0</v>
      </c>
      <c r="J24" s="2">
        <f t="shared" si="1"/>
        <v>12.283333333333331</v>
      </c>
      <c r="M24" s="12">
        <f t="shared" si="0"/>
        <v>15.946299340391986</v>
      </c>
      <c r="N24" s="6">
        <f>IF(A24&lt;Calculations!$C$2,M24*1000000,0)</f>
        <v>15946299.340391986</v>
      </c>
      <c r="O24" s="6">
        <f>IF(AND(A24&gt;=Calculations!$C$2,A24&lt;=Calculations!$C$3),M24*1000000,0)</f>
        <v>0</v>
      </c>
    </row>
    <row r="25" spans="1:15">
      <c r="A25">
        <v>1771</v>
      </c>
      <c r="B25">
        <v>3715</v>
      </c>
      <c r="C25">
        <v>0</v>
      </c>
      <c r="D25">
        <v>0</v>
      </c>
      <c r="E25">
        <v>3715</v>
      </c>
      <c r="F25" t="s">
        <v>29</v>
      </c>
      <c r="G25">
        <v>0</v>
      </c>
      <c r="H25" t="s">
        <v>29</v>
      </c>
      <c r="I25">
        <v>0</v>
      </c>
      <c r="J25" s="2">
        <f t="shared" si="1"/>
        <v>13.621666666666666</v>
      </c>
      <c r="M25" s="12">
        <f t="shared" si="0"/>
        <v>17.683731955091414</v>
      </c>
      <c r="N25" s="6">
        <f>IF(A25&lt;Calculations!$C$2,M25*1000000,0)</f>
        <v>17683731.955091413</v>
      </c>
      <c r="O25" s="6">
        <f>IF(AND(A25&gt;=Calculations!$C$2,A25&lt;=Calculations!$C$3),M25*1000000,0)</f>
        <v>0</v>
      </c>
    </row>
    <row r="26" spans="1:15">
      <c r="A26">
        <v>1772</v>
      </c>
      <c r="B26">
        <v>3716</v>
      </c>
      <c r="C26">
        <v>0</v>
      </c>
      <c r="D26">
        <v>0</v>
      </c>
      <c r="E26">
        <v>3716</v>
      </c>
      <c r="F26" t="s">
        <v>29</v>
      </c>
      <c r="G26">
        <v>0</v>
      </c>
      <c r="H26" t="s">
        <v>29</v>
      </c>
      <c r="I26">
        <v>0</v>
      </c>
      <c r="J26" s="2">
        <f t="shared" si="1"/>
        <v>13.625333333333332</v>
      </c>
      <c r="M26" s="12">
        <f t="shared" si="0"/>
        <v>17.688492044446754</v>
      </c>
      <c r="N26" s="6">
        <f>IF(A26&lt;Calculations!$C$2,M26*1000000,0)</f>
        <v>17688492.044446755</v>
      </c>
      <c r="O26" s="6">
        <f>IF(AND(A26&gt;=Calculations!$C$2,A26&lt;=Calculations!$C$3),M26*1000000,0)</f>
        <v>0</v>
      </c>
    </row>
    <row r="27" spans="1:15">
      <c r="A27">
        <v>1773</v>
      </c>
      <c r="B27">
        <v>3717</v>
      </c>
      <c r="C27">
        <v>0</v>
      </c>
      <c r="D27">
        <v>0</v>
      </c>
      <c r="E27">
        <v>3717</v>
      </c>
      <c r="F27" t="s">
        <v>29</v>
      </c>
      <c r="G27">
        <v>0</v>
      </c>
      <c r="H27" t="s">
        <v>29</v>
      </c>
      <c r="I27">
        <v>0</v>
      </c>
      <c r="J27" s="2">
        <f t="shared" si="1"/>
        <v>13.629</v>
      </c>
      <c r="M27" s="12">
        <f t="shared" si="0"/>
        <v>17.693252133802094</v>
      </c>
      <c r="N27" s="6">
        <f>IF(A27&lt;Calculations!$C$2,M27*1000000,0)</f>
        <v>17693252.133802094</v>
      </c>
      <c r="O27" s="6">
        <f>IF(AND(A27&gt;=Calculations!$C$2,A27&lt;=Calculations!$C$3),M27*1000000,0)</f>
        <v>0</v>
      </c>
    </row>
    <row r="28" spans="1:15">
      <c r="A28">
        <v>1774</v>
      </c>
      <c r="B28">
        <v>3718</v>
      </c>
      <c r="C28">
        <v>0</v>
      </c>
      <c r="D28">
        <v>0</v>
      </c>
      <c r="E28">
        <v>3718</v>
      </c>
      <c r="F28" t="s">
        <v>29</v>
      </c>
      <c r="G28">
        <v>0</v>
      </c>
      <c r="H28" t="s">
        <v>29</v>
      </c>
      <c r="I28">
        <v>0</v>
      </c>
      <c r="J28" s="2">
        <f t="shared" si="1"/>
        <v>13.632666666666665</v>
      </c>
      <c r="M28" s="12">
        <f t="shared" si="0"/>
        <v>17.698012223157434</v>
      </c>
      <c r="N28" s="6">
        <f>IF(A28&lt;Calculations!$C$2,M28*1000000,0)</f>
        <v>17698012.223157436</v>
      </c>
      <c r="O28" s="6">
        <f>IF(AND(A28&gt;=Calculations!$C$2,A28&lt;=Calculations!$C$3),M28*1000000,0)</f>
        <v>0</v>
      </c>
    </row>
    <row r="29" spans="1:15">
      <c r="A29">
        <v>1775</v>
      </c>
      <c r="B29">
        <v>3719</v>
      </c>
      <c r="C29">
        <v>0</v>
      </c>
      <c r="D29">
        <v>0</v>
      </c>
      <c r="E29">
        <v>3719</v>
      </c>
      <c r="F29" t="s">
        <v>29</v>
      </c>
      <c r="G29">
        <v>0</v>
      </c>
      <c r="H29" t="s">
        <v>29</v>
      </c>
      <c r="I29">
        <v>0</v>
      </c>
      <c r="J29" s="2">
        <f t="shared" si="1"/>
        <v>13.636333333333333</v>
      </c>
      <c r="M29" s="12">
        <f t="shared" si="0"/>
        <v>17.702772312512778</v>
      </c>
      <c r="N29" s="6">
        <f>IF(A29&lt;Calculations!$C$2,M29*1000000,0)</f>
        <v>17702772.312512778</v>
      </c>
      <c r="O29" s="6">
        <f>IF(AND(A29&gt;=Calculations!$C$2,A29&lt;=Calculations!$C$3),M29*1000000,0)</f>
        <v>0</v>
      </c>
    </row>
    <row r="30" spans="1:15">
      <c r="A30">
        <v>1776</v>
      </c>
      <c r="B30">
        <v>4104</v>
      </c>
      <c r="C30">
        <v>0</v>
      </c>
      <c r="D30">
        <v>0</v>
      </c>
      <c r="E30">
        <v>4104</v>
      </c>
      <c r="F30" t="s">
        <v>29</v>
      </c>
      <c r="G30">
        <v>0</v>
      </c>
      <c r="H30" t="s">
        <v>29</v>
      </c>
      <c r="I30">
        <v>0</v>
      </c>
      <c r="J30" s="2">
        <f t="shared" si="1"/>
        <v>15.048</v>
      </c>
      <c r="M30" s="12">
        <f t="shared" si="0"/>
        <v>19.53540671431902</v>
      </c>
      <c r="N30" s="6">
        <f>IF(A30&lt;Calculations!$C$2,M30*1000000,0)</f>
        <v>19535406.714319021</v>
      </c>
      <c r="O30" s="6">
        <f>IF(AND(A30&gt;=Calculations!$C$2,A30&lt;=Calculations!$C$3),M30*1000000,0)</f>
        <v>0</v>
      </c>
    </row>
    <row r="31" spans="1:15">
      <c r="A31">
        <v>1777</v>
      </c>
      <c r="B31">
        <v>4105</v>
      </c>
      <c r="C31">
        <v>0</v>
      </c>
      <c r="D31">
        <v>0</v>
      </c>
      <c r="E31">
        <v>4105</v>
      </c>
      <c r="F31" t="s">
        <v>29</v>
      </c>
      <c r="G31">
        <v>0</v>
      </c>
      <c r="H31" t="s">
        <v>29</v>
      </c>
      <c r="I31">
        <v>0</v>
      </c>
      <c r="J31" s="2">
        <f t="shared" si="1"/>
        <v>15.051666666666666</v>
      </c>
      <c r="M31" s="12">
        <f t="shared" si="0"/>
        <v>19.54016680367436</v>
      </c>
      <c r="N31" s="6">
        <f>IF(A31&lt;Calculations!$C$2,M31*1000000,0)</f>
        <v>19540166.803674359</v>
      </c>
      <c r="O31" s="6">
        <f>IF(AND(A31&gt;=Calculations!$C$2,A31&lt;=Calculations!$C$3),M31*1000000,0)</f>
        <v>0</v>
      </c>
    </row>
    <row r="32" spans="1:15">
      <c r="A32">
        <v>1778</v>
      </c>
      <c r="B32">
        <v>4106</v>
      </c>
      <c r="C32">
        <v>0</v>
      </c>
      <c r="D32">
        <v>0</v>
      </c>
      <c r="E32">
        <v>4106</v>
      </c>
      <c r="F32" t="s">
        <v>29</v>
      </c>
      <c r="G32">
        <v>0</v>
      </c>
      <c r="H32" t="s">
        <v>29</v>
      </c>
      <c r="I32">
        <v>0</v>
      </c>
      <c r="J32" s="2">
        <f t="shared" si="1"/>
        <v>15.055333333333332</v>
      </c>
      <c r="M32" s="12">
        <f t="shared" si="0"/>
        <v>19.5449268930297</v>
      </c>
      <c r="N32" s="6">
        <f>IF(A32&lt;Calculations!$C$2,M32*1000000,0)</f>
        <v>19544926.893029701</v>
      </c>
      <c r="O32" s="6">
        <f>IF(AND(A32&gt;=Calculations!$C$2,A32&lt;=Calculations!$C$3),M32*1000000,0)</f>
        <v>0</v>
      </c>
    </row>
    <row r="33" spans="1:15">
      <c r="A33">
        <v>1779</v>
      </c>
      <c r="B33">
        <v>4107</v>
      </c>
      <c r="C33">
        <v>0</v>
      </c>
      <c r="D33">
        <v>0</v>
      </c>
      <c r="E33">
        <v>4107</v>
      </c>
      <c r="F33" t="s">
        <v>29</v>
      </c>
      <c r="G33">
        <v>0</v>
      </c>
      <c r="H33" t="s">
        <v>29</v>
      </c>
      <c r="I33">
        <v>0</v>
      </c>
      <c r="J33" s="2">
        <f t="shared" si="1"/>
        <v>15.058999999999999</v>
      </c>
      <c r="M33" s="12">
        <f t="shared" si="0"/>
        <v>19.549686982385044</v>
      </c>
      <c r="N33" s="6">
        <f>IF(A33&lt;Calculations!$C$2,M33*1000000,0)</f>
        <v>19549686.982385043</v>
      </c>
      <c r="O33" s="6">
        <f>IF(AND(A33&gt;=Calculations!$C$2,A33&lt;=Calculations!$C$3),M33*1000000,0)</f>
        <v>0</v>
      </c>
    </row>
    <row r="34" spans="1:15">
      <c r="A34">
        <v>1780</v>
      </c>
      <c r="B34">
        <v>4109</v>
      </c>
      <c r="C34">
        <v>0</v>
      </c>
      <c r="D34">
        <v>0</v>
      </c>
      <c r="E34">
        <v>4109</v>
      </c>
      <c r="F34" t="s">
        <v>29</v>
      </c>
      <c r="G34">
        <v>0</v>
      </c>
      <c r="H34" t="s">
        <v>29</v>
      </c>
      <c r="I34">
        <v>0</v>
      </c>
      <c r="J34" s="2">
        <f t="shared" si="1"/>
        <v>15.066333333333333</v>
      </c>
      <c r="M34" s="12">
        <f t="shared" si="0"/>
        <v>19.559207161095724</v>
      </c>
      <c r="N34" s="6">
        <f>IF(A34&lt;Calculations!$C$2,M34*1000000,0)</f>
        <v>19559207.161095724</v>
      </c>
      <c r="O34" s="6">
        <f>IF(AND(A34&gt;=Calculations!$C$2,A34&lt;=Calculations!$C$3),M34*1000000,0)</f>
        <v>0</v>
      </c>
    </row>
    <row r="35" spans="1:15">
      <c r="A35">
        <v>1781</v>
      </c>
      <c r="B35">
        <v>4597</v>
      </c>
      <c r="C35">
        <v>0</v>
      </c>
      <c r="D35">
        <v>0</v>
      </c>
      <c r="E35">
        <v>4597</v>
      </c>
      <c r="F35" t="s">
        <v>29</v>
      </c>
      <c r="G35">
        <v>0</v>
      </c>
      <c r="H35" t="s">
        <v>29</v>
      </c>
      <c r="I35">
        <v>0</v>
      </c>
      <c r="J35" s="2">
        <f t="shared" si="1"/>
        <v>16.855666666666664</v>
      </c>
      <c r="M35" s="12">
        <f t="shared" si="0"/>
        <v>21.88213076650208</v>
      </c>
      <c r="N35" s="6">
        <f>IF(A35&lt;Calculations!$C$2,M35*1000000,0)</f>
        <v>21882130.766502079</v>
      </c>
      <c r="O35" s="6">
        <f>IF(AND(A35&gt;=Calculations!$C$2,A35&lt;=Calculations!$C$3),M35*1000000,0)</f>
        <v>0</v>
      </c>
    </row>
    <row r="36" spans="1:15">
      <c r="A36">
        <v>1782</v>
      </c>
      <c r="B36">
        <v>4598</v>
      </c>
      <c r="C36">
        <v>0</v>
      </c>
      <c r="D36">
        <v>0</v>
      </c>
      <c r="E36">
        <v>4598</v>
      </c>
      <c r="F36" t="s">
        <v>29</v>
      </c>
      <c r="G36">
        <v>0</v>
      </c>
      <c r="H36" t="s">
        <v>29</v>
      </c>
      <c r="I36">
        <v>0</v>
      </c>
      <c r="J36" s="2">
        <f t="shared" si="1"/>
        <v>16.859333333333332</v>
      </c>
      <c r="M36" s="12">
        <f t="shared" si="0"/>
        <v>21.88689085585742</v>
      </c>
      <c r="N36" s="6">
        <f>IF(A36&lt;Calculations!$C$2,M36*1000000,0)</f>
        <v>21886890.855857421</v>
      </c>
      <c r="O36" s="6">
        <f>IF(AND(A36&gt;=Calculations!$C$2,A36&lt;=Calculations!$C$3),M36*1000000,0)</f>
        <v>0</v>
      </c>
    </row>
    <row r="37" spans="1:15">
      <c r="A37">
        <v>1783</v>
      </c>
      <c r="B37">
        <v>4600</v>
      </c>
      <c r="C37">
        <v>0</v>
      </c>
      <c r="D37">
        <v>0</v>
      </c>
      <c r="E37">
        <v>4600</v>
      </c>
      <c r="F37" t="s">
        <v>29</v>
      </c>
      <c r="G37">
        <v>0</v>
      </c>
      <c r="H37" t="s">
        <v>29</v>
      </c>
      <c r="I37">
        <v>0</v>
      </c>
      <c r="J37" s="2">
        <f t="shared" si="1"/>
        <v>16.866666666666664</v>
      </c>
      <c r="M37" s="12">
        <f t="shared" si="0"/>
        <v>21.8964110345681</v>
      </c>
      <c r="N37" s="6">
        <f>IF(A37&lt;Calculations!$C$2,M37*1000000,0)</f>
        <v>21896411.034568101</v>
      </c>
      <c r="O37" s="6">
        <f>IF(AND(A37&gt;=Calculations!$C$2,A37&lt;=Calculations!$C$3),M37*1000000,0)</f>
        <v>0</v>
      </c>
    </row>
    <row r="38" spans="1:15">
      <c r="A38">
        <v>1784</v>
      </c>
      <c r="B38">
        <v>4601</v>
      </c>
      <c r="C38">
        <v>0</v>
      </c>
      <c r="D38">
        <v>0</v>
      </c>
      <c r="E38">
        <v>4601</v>
      </c>
      <c r="F38" t="s">
        <v>29</v>
      </c>
      <c r="G38">
        <v>0</v>
      </c>
      <c r="H38" t="s">
        <v>29</v>
      </c>
      <c r="I38">
        <v>0</v>
      </c>
      <c r="J38" s="2">
        <f t="shared" si="1"/>
        <v>16.870333333333331</v>
      </c>
      <c r="M38" s="12">
        <f t="shared" si="0"/>
        <v>21.901171123923444</v>
      </c>
      <c r="N38" s="6">
        <f>IF(A38&lt;Calculations!$C$2,M38*1000000,0)</f>
        <v>21901171.123923443</v>
      </c>
      <c r="O38" s="6">
        <f>IF(AND(A38&gt;=Calculations!$C$2,A38&lt;=Calculations!$C$3),M38*1000000,0)</f>
        <v>0</v>
      </c>
    </row>
    <row r="39" spans="1:15">
      <c r="A39">
        <v>1785</v>
      </c>
      <c r="B39">
        <v>4603</v>
      </c>
      <c r="C39">
        <v>0</v>
      </c>
      <c r="D39">
        <v>0</v>
      </c>
      <c r="E39">
        <v>4603</v>
      </c>
      <c r="F39" t="s">
        <v>29</v>
      </c>
      <c r="G39">
        <v>0</v>
      </c>
      <c r="H39" t="s">
        <v>29</v>
      </c>
      <c r="I39">
        <v>0</v>
      </c>
      <c r="J39" s="2">
        <f t="shared" si="1"/>
        <v>16.877666666666663</v>
      </c>
      <c r="M39" s="12">
        <f t="shared" si="0"/>
        <v>21.91069130263412</v>
      </c>
      <c r="N39" s="6">
        <f>IF(A39&lt;Calculations!$C$2,M39*1000000,0)</f>
        <v>21910691.30263412</v>
      </c>
      <c r="O39" s="6">
        <f>IF(AND(A39&gt;=Calculations!$C$2,A39&lt;=Calculations!$C$3),M39*1000000,0)</f>
        <v>0</v>
      </c>
    </row>
    <row r="40" spans="1:15">
      <c r="A40">
        <v>1786</v>
      </c>
      <c r="B40">
        <v>5226</v>
      </c>
      <c r="C40">
        <v>0</v>
      </c>
      <c r="D40">
        <v>0</v>
      </c>
      <c r="E40">
        <v>5226</v>
      </c>
      <c r="F40" t="s">
        <v>29</v>
      </c>
      <c r="G40">
        <v>0</v>
      </c>
      <c r="H40" t="s">
        <v>29</v>
      </c>
      <c r="I40">
        <v>0</v>
      </c>
      <c r="J40" s="2">
        <f t="shared" si="1"/>
        <v>19.161999999999999</v>
      </c>
      <c r="M40" s="12">
        <f t="shared" si="0"/>
        <v>24.876226971011501</v>
      </c>
      <c r="N40" s="6">
        <f>IF(A40&lt;Calculations!$C$2,M40*1000000,0)</f>
        <v>24876226.971011501</v>
      </c>
      <c r="O40" s="6">
        <f>IF(AND(A40&gt;=Calculations!$C$2,A40&lt;=Calculations!$C$3),M40*1000000,0)</f>
        <v>0</v>
      </c>
    </row>
    <row r="41" spans="1:15">
      <c r="A41">
        <v>1787</v>
      </c>
      <c r="B41">
        <v>5228</v>
      </c>
      <c r="C41">
        <v>0</v>
      </c>
      <c r="D41">
        <v>0</v>
      </c>
      <c r="E41">
        <v>5228</v>
      </c>
      <c r="F41" t="s">
        <v>29</v>
      </c>
      <c r="G41">
        <v>0</v>
      </c>
      <c r="H41" t="s">
        <v>29</v>
      </c>
      <c r="I41">
        <v>0</v>
      </c>
      <c r="J41" s="2">
        <f t="shared" si="1"/>
        <v>19.169333333333331</v>
      </c>
      <c r="M41" s="12">
        <f t="shared" si="0"/>
        <v>24.885747149722182</v>
      </c>
      <c r="N41" s="6">
        <f>IF(A41&lt;Calculations!$C$2,M41*1000000,0)</f>
        <v>24885747.149722181</v>
      </c>
      <c r="O41" s="6">
        <f>IF(AND(A41&gt;=Calculations!$C$2,A41&lt;=Calculations!$C$3),M41*1000000,0)</f>
        <v>0</v>
      </c>
    </row>
    <row r="42" spans="1:15">
      <c r="A42">
        <v>1788</v>
      </c>
      <c r="B42">
        <v>5229</v>
      </c>
      <c r="C42">
        <v>0</v>
      </c>
      <c r="D42">
        <v>0</v>
      </c>
      <c r="E42">
        <v>5229</v>
      </c>
      <c r="F42" t="s">
        <v>29</v>
      </c>
      <c r="G42">
        <v>0</v>
      </c>
      <c r="H42" t="s">
        <v>29</v>
      </c>
      <c r="I42">
        <v>0</v>
      </c>
      <c r="J42" s="2">
        <f t="shared" si="1"/>
        <v>19.172999999999998</v>
      </c>
      <c r="M42" s="12">
        <f t="shared" si="0"/>
        <v>24.890507239077522</v>
      </c>
      <c r="N42" s="6">
        <f>IF(A42&lt;Calculations!$C$2,M42*1000000,0)</f>
        <v>24890507.239077523</v>
      </c>
      <c r="O42" s="6">
        <f>IF(AND(A42&gt;=Calculations!$C$2,A42&lt;=Calculations!$C$3),M42*1000000,0)</f>
        <v>0</v>
      </c>
    </row>
    <row r="43" spans="1:15">
      <c r="A43">
        <v>1789</v>
      </c>
      <c r="B43">
        <v>5231</v>
      </c>
      <c r="C43">
        <v>0</v>
      </c>
      <c r="D43">
        <v>0</v>
      </c>
      <c r="E43">
        <v>5231</v>
      </c>
      <c r="F43" t="s">
        <v>29</v>
      </c>
      <c r="G43">
        <v>0</v>
      </c>
      <c r="H43" t="s">
        <v>29</v>
      </c>
      <c r="I43">
        <v>0</v>
      </c>
      <c r="J43" s="2">
        <f t="shared" si="1"/>
        <v>19.180333333333333</v>
      </c>
      <c r="M43" s="12">
        <f t="shared" si="0"/>
        <v>24.900027417788209</v>
      </c>
      <c r="N43" s="6">
        <f>IF(A43&lt;Calculations!$C$2,M43*1000000,0)</f>
        <v>24900027.417788208</v>
      </c>
      <c r="O43" s="6">
        <f>IF(AND(A43&gt;=Calculations!$C$2,A43&lt;=Calculations!$C$3),M43*1000000,0)</f>
        <v>0</v>
      </c>
    </row>
    <row r="44" spans="1:15">
      <c r="A44">
        <v>1790</v>
      </c>
      <c r="B44">
        <v>5233</v>
      </c>
      <c r="C44">
        <v>0</v>
      </c>
      <c r="D44">
        <v>0</v>
      </c>
      <c r="E44">
        <v>5233</v>
      </c>
      <c r="F44" t="s">
        <v>29</v>
      </c>
      <c r="G44">
        <v>0</v>
      </c>
      <c r="H44" t="s">
        <v>29</v>
      </c>
      <c r="I44">
        <v>0</v>
      </c>
      <c r="J44" s="2">
        <f t="shared" si="1"/>
        <v>19.187666666666665</v>
      </c>
      <c r="M44" s="12">
        <f t="shared" si="0"/>
        <v>24.909547596498886</v>
      </c>
      <c r="N44" s="6">
        <f>IF(A44&lt;Calculations!$C$2,M44*1000000,0)</f>
        <v>24909547.596498884</v>
      </c>
      <c r="O44" s="6">
        <f>IF(AND(A44&gt;=Calculations!$C$2,A44&lt;=Calculations!$C$3),M44*1000000,0)</f>
        <v>0</v>
      </c>
    </row>
    <row r="45" spans="1:15">
      <c r="A45">
        <v>1791</v>
      </c>
      <c r="B45">
        <v>5845</v>
      </c>
      <c r="C45">
        <v>0</v>
      </c>
      <c r="D45">
        <v>0</v>
      </c>
      <c r="E45">
        <v>5845</v>
      </c>
      <c r="F45" t="s">
        <v>29</v>
      </c>
      <c r="G45">
        <v>0</v>
      </c>
      <c r="H45" t="s">
        <v>29</v>
      </c>
      <c r="I45">
        <v>0</v>
      </c>
      <c r="J45" s="2">
        <f t="shared" si="1"/>
        <v>21.431666666666665</v>
      </c>
      <c r="M45" s="12">
        <f t="shared" si="0"/>
        <v>27.822722281967511</v>
      </c>
      <c r="N45" s="6">
        <f>IF(A45&lt;Calculations!$C$2,M45*1000000,0)</f>
        <v>27822722.28196751</v>
      </c>
      <c r="O45" s="6">
        <f>IF(AND(A45&gt;=Calculations!$C$2,A45&lt;=Calculations!$C$3),M45*1000000,0)</f>
        <v>0</v>
      </c>
    </row>
    <row r="46" spans="1:15">
      <c r="A46">
        <v>1792</v>
      </c>
      <c r="B46">
        <v>5847</v>
      </c>
      <c r="C46">
        <v>0</v>
      </c>
      <c r="D46">
        <v>0</v>
      </c>
      <c r="E46">
        <v>5847</v>
      </c>
      <c r="F46" t="s">
        <v>29</v>
      </c>
      <c r="G46">
        <v>0</v>
      </c>
      <c r="H46" t="s">
        <v>29</v>
      </c>
      <c r="I46">
        <v>0</v>
      </c>
      <c r="J46" s="2">
        <f t="shared" si="1"/>
        <v>21.439</v>
      </c>
      <c r="M46" s="12">
        <f t="shared" si="0"/>
        <v>27.832242460678195</v>
      </c>
      <c r="N46" s="6">
        <f>IF(A46&lt;Calculations!$C$2,M46*1000000,0)</f>
        <v>27832242.460678194</v>
      </c>
      <c r="O46" s="6">
        <f>IF(AND(A46&gt;=Calculations!$C$2,A46&lt;=Calculations!$C$3),M46*1000000,0)</f>
        <v>0</v>
      </c>
    </row>
    <row r="47" spans="1:15">
      <c r="A47">
        <v>1793</v>
      </c>
      <c r="B47">
        <v>5849</v>
      </c>
      <c r="C47">
        <v>0</v>
      </c>
      <c r="D47">
        <v>0</v>
      </c>
      <c r="E47">
        <v>5849</v>
      </c>
      <c r="F47" t="s">
        <v>29</v>
      </c>
      <c r="G47">
        <v>0</v>
      </c>
      <c r="H47" t="s">
        <v>29</v>
      </c>
      <c r="I47">
        <v>0</v>
      </c>
      <c r="J47" s="2">
        <f t="shared" si="1"/>
        <v>21.446333333333332</v>
      </c>
      <c r="M47" s="12">
        <f t="shared" si="0"/>
        <v>27.841762639388875</v>
      </c>
      <c r="N47" s="6">
        <f>IF(A47&lt;Calculations!$C$2,M47*1000000,0)</f>
        <v>27841762.639388874</v>
      </c>
      <c r="O47" s="6">
        <f>IF(AND(A47&gt;=Calculations!$C$2,A47&lt;=Calculations!$C$3),M47*1000000,0)</f>
        <v>0</v>
      </c>
    </row>
    <row r="48" spans="1:15">
      <c r="A48">
        <v>1794</v>
      </c>
      <c r="B48">
        <v>5850</v>
      </c>
      <c r="C48">
        <v>0</v>
      </c>
      <c r="D48">
        <v>0</v>
      </c>
      <c r="E48">
        <v>5850</v>
      </c>
      <c r="F48" t="s">
        <v>29</v>
      </c>
      <c r="G48">
        <v>0</v>
      </c>
      <c r="H48" t="s">
        <v>29</v>
      </c>
      <c r="I48">
        <v>0</v>
      </c>
      <c r="J48" s="2">
        <f t="shared" si="1"/>
        <v>21.45</v>
      </c>
      <c r="M48" s="12">
        <f t="shared" si="0"/>
        <v>27.846522728744219</v>
      </c>
      <c r="N48" s="6">
        <f>IF(A48&lt;Calculations!$C$2,M48*1000000,0)</f>
        <v>27846522.72874422</v>
      </c>
      <c r="O48" s="6">
        <f>IF(AND(A48&gt;=Calculations!$C$2,A48&lt;=Calculations!$C$3),M48*1000000,0)</f>
        <v>0</v>
      </c>
    </row>
    <row r="49" spans="1:15">
      <c r="A49">
        <v>1795</v>
      </c>
      <c r="B49">
        <v>5852</v>
      </c>
      <c r="C49">
        <v>0</v>
      </c>
      <c r="D49">
        <v>0</v>
      </c>
      <c r="E49">
        <v>5852</v>
      </c>
      <c r="F49" t="s">
        <v>29</v>
      </c>
      <c r="G49">
        <v>0</v>
      </c>
      <c r="H49" t="s">
        <v>29</v>
      </c>
      <c r="I49">
        <v>0</v>
      </c>
      <c r="J49" s="2">
        <f t="shared" si="1"/>
        <v>21.457333333333331</v>
      </c>
      <c r="M49" s="12">
        <f t="shared" si="0"/>
        <v>27.856042907454899</v>
      </c>
      <c r="N49" s="6">
        <f>IF(A49&lt;Calculations!$C$2,M49*1000000,0)</f>
        <v>27856042.9074549</v>
      </c>
      <c r="O49" s="6">
        <f>IF(AND(A49&gt;=Calculations!$C$2,A49&lt;=Calculations!$C$3),M49*1000000,0)</f>
        <v>0</v>
      </c>
    </row>
    <row r="50" spans="1:15">
      <c r="A50">
        <v>1796</v>
      </c>
      <c r="B50">
        <v>6117</v>
      </c>
      <c r="C50">
        <v>0</v>
      </c>
      <c r="D50">
        <v>0</v>
      </c>
      <c r="E50">
        <v>6117</v>
      </c>
      <c r="F50" t="s">
        <v>29</v>
      </c>
      <c r="G50">
        <v>0</v>
      </c>
      <c r="H50" t="s">
        <v>29</v>
      </c>
      <c r="I50">
        <v>0</v>
      </c>
      <c r="J50" s="2">
        <f t="shared" si="1"/>
        <v>22.428999999999998</v>
      </c>
      <c r="M50" s="12">
        <f t="shared" si="0"/>
        <v>29.117466586620235</v>
      </c>
      <c r="N50" s="6">
        <f>IF(A50&lt;Calculations!$C$2,M50*1000000,0)</f>
        <v>29117466.586620234</v>
      </c>
      <c r="O50" s="6">
        <f>IF(AND(A50&gt;=Calculations!$C$2,A50&lt;=Calculations!$C$3),M50*1000000,0)</f>
        <v>0</v>
      </c>
    </row>
    <row r="51" spans="1:15">
      <c r="A51">
        <v>1797</v>
      </c>
      <c r="B51">
        <v>6425</v>
      </c>
      <c r="C51">
        <v>0</v>
      </c>
      <c r="D51">
        <v>0</v>
      </c>
      <c r="E51">
        <v>6425</v>
      </c>
      <c r="F51" t="s">
        <v>29</v>
      </c>
      <c r="G51">
        <v>0</v>
      </c>
      <c r="H51" t="s">
        <v>29</v>
      </c>
      <c r="I51">
        <v>0</v>
      </c>
      <c r="J51" s="2">
        <f t="shared" si="1"/>
        <v>23.558333333333334</v>
      </c>
      <c r="M51" s="12">
        <f t="shared" si="0"/>
        <v>30.583574108065232</v>
      </c>
      <c r="N51" s="6">
        <f>IF(A51&lt;Calculations!$C$2,M51*1000000,0)</f>
        <v>30583574.108065233</v>
      </c>
      <c r="O51" s="6">
        <f>IF(AND(A51&gt;=Calculations!$C$2,A51&lt;=Calculations!$C$3),M51*1000000,0)</f>
        <v>0</v>
      </c>
    </row>
    <row r="52" spans="1:15">
      <c r="A52">
        <v>1798</v>
      </c>
      <c r="B52">
        <v>6691</v>
      </c>
      <c r="C52">
        <v>0</v>
      </c>
      <c r="D52">
        <v>0</v>
      </c>
      <c r="E52">
        <v>6691</v>
      </c>
      <c r="F52" t="s">
        <v>29</v>
      </c>
      <c r="G52">
        <v>0</v>
      </c>
      <c r="H52" t="s">
        <v>29</v>
      </c>
      <c r="I52">
        <v>0</v>
      </c>
      <c r="J52" s="2">
        <f t="shared" si="1"/>
        <v>24.533666666666665</v>
      </c>
      <c r="M52" s="12">
        <f t="shared" si="0"/>
        <v>31.849757876585908</v>
      </c>
      <c r="N52" s="6">
        <f>IF(A52&lt;Calculations!$C$2,M52*1000000,0)</f>
        <v>31849757.876585908</v>
      </c>
      <c r="O52" s="6">
        <f>IF(AND(A52&gt;=Calculations!$C$2,A52&lt;=Calculations!$C$3),M52*1000000,0)</f>
        <v>0</v>
      </c>
    </row>
    <row r="53" spans="1:15">
      <c r="A53">
        <v>1799</v>
      </c>
      <c r="B53">
        <v>7041</v>
      </c>
      <c r="C53">
        <v>0</v>
      </c>
      <c r="D53">
        <v>0</v>
      </c>
      <c r="E53">
        <v>7041</v>
      </c>
      <c r="F53" t="s">
        <v>29</v>
      </c>
      <c r="G53">
        <v>0</v>
      </c>
      <c r="H53" t="s">
        <v>29</v>
      </c>
      <c r="I53">
        <v>0</v>
      </c>
      <c r="J53" s="2">
        <f t="shared" si="1"/>
        <v>25.817</v>
      </c>
      <c r="M53" s="12">
        <f t="shared" si="0"/>
        <v>33.515789150955221</v>
      </c>
      <c r="N53" s="6">
        <f>IF(A53&lt;Calculations!$C$2,M53*1000000,0)</f>
        <v>33515789.150955223</v>
      </c>
      <c r="O53" s="6">
        <f>IF(AND(A53&gt;=Calculations!$C$2,A53&lt;=Calculations!$C$3),M53*1000000,0)</f>
        <v>0</v>
      </c>
    </row>
    <row r="54" spans="1:15">
      <c r="A54">
        <v>1800</v>
      </c>
      <c r="B54">
        <v>7269</v>
      </c>
      <c r="C54">
        <v>0</v>
      </c>
      <c r="D54">
        <v>0</v>
      </c>
      <c r="E54">
        <v>7269</v>
      </c>
      <c r="F54" t="s">
        <v>29</v>
      </c>
      <c r="G54">
        <v>0</v>
      </c>
      <c r="H54" t="s">
        <v>29</v>
      </c>
      <c r="I54">
        <v>0</v>
      </c>
      <c r="J54" s="2">
        <f t="shared" si="1"/>
        <v>26.652999999999999</v>
      </c>
      <c r="M54" s="12">
        <f t="shared" si="0"/>
        <v>34.601089523972945</v>
      </c>
      <c r="N54" s="6">
        <f>IF(A54&lt;Calculations!$C$2,M54*1000000,0)</f>
        <v>34601089.523972943</v>
      </c>
      <c r="O54" s="6">
        <f>IF(AND(A54&gt;=Calculations!$C$2,A54&lt;=Calculations!$C$3),M54*1000000,0)</f>
        <v>0</v>
      </c>
    </row>
    <row r="55" spans="1:15">
      <c r="A55">
        <v>1801</v>
      </c>
      <c r="B55">
        <v>7290</v>
      </c>
      <c r="C55">
        <v>0</v>
      </c>
      <c r="D55">
        <v>0</v>
      </c>
      <c r="E55">
        <v>7290</v>
      </c>
      <c r="F55" t="s">
        <v>29</v>
      </c>
      <c r="G55">
        <v>0</v>
      </c>
      <c r="H55" t="s">
        <v>29</v>
      </c>
      <c r="I55">
        <v>0</v>
      </c>
      <c r="J55" s="2">
        <f t="shared" si="1"/>
        <v>26.73</v>
      </c>
      <c r="M55" s="12">
        <f t="shared" si="0"/>
        <v>34.701051400435105</v>
      </c>
      <c r="N55" s="6">
        <f>IF(A55&lt;Calculations!$C$2,M55*1000000,0)</f>
        <v>34701051.400435105</v>
      </c>
      <c r="O55" s="6">
        <f>IF(AND(A55&gt;=Calculations!$C$2,A55&lt;=Calculations!$C$3),M55*1000000,0)</f>
        <v>0</v>
      </c>
    </row>
    <row r="56" spans="1:15">
      <c r="A56">
        <v>1802</v>
      </c>
      <c r="B56">
        <v>7328</v>
      </c>
      <c r="C56">
        <v>0</v>
      </c>
      <c r="D56">
        <v>0</v>
      </c>
      <c r="E56">
        <v>7328</v>
      </c>
      <c r="F56" t="s">
        <v>29</v>
      </c>
      <c r="G56">
        <v>0</v>
      </c>
      <c r="H56" t="s">
        <v>29</v>
      </c>
      <c r="I56">
        <v>0</v>
      </c>
      <c r="J56" s="2">
        <f t="shared" si="1"/>
        <v>26.869333333333334</v>
      </c>
      <c r="M56" s="12">
        <f t="shared" si="0"/>
        <v>34.881934795938058</v>
      </c>
      <c r="N56" s="6">
        <f>IF(A56&lt;Calculations!$C$2,M56*1000000,0)</f>
        <v>34881934.79593806</v>
      </c>
      <c r="O56" s="6">
        <f>IF(AND(A56&gt;=Calculations!$C$2,A56&lt;=Calculations!$C$3),M56*1000000,0)</f>
        <v>0</v>
      </c>
    </row>
    <row r="57" spans="1:15">
      <c r="A57">
        <v>1803</v>
      </c>
      <c r="B57">
        <v>8240</v>
      </c>
      <c r="C57">
        <v>0</v>
      </c>
      <c r="D57">
        <v>0</v>
      </c>
      <c r="E57">
        <v>8240</v>
      </c>
      <c r="F57" t="s">
        <v>29</v>
      </c>
      <c r="G57">
        <v>0</v>
      </c>
      <c r="H57" t="s">
        <v>29</v>
      </c>
      <c r="I57">
        <v>0</v>
      </c>
      <c r="J57" s="2">
        <f t="shared" si="1"/>
        <v>30.213333333333331</v>
      </c>
      <c r="M57" s="12">
        <f t="shared" si="0"/>
        <v>39.223136288008952</v>
      </c>
      <c r="N57" s="6">
        <f>IF(A57&lt;Calculations!$C$2,M57*1000000,0)</f>
        <v>39223136.288008951</v>
      </c>
      <c r="O57" s="6">
        <f>IF(AND(A57&gt;=Calculations!$C$2,A57&lt;=Calculations!$C$3),M57*1000000,0)</f>
        <v>0</v>
      </c>
    </row>
    <row r="58" spans="1:15">
      <c r="A58">
        <v>1804</v>
      </c>
      <c r="B58">
        <v>8278</v>
      </c>
      <c r="C58">
        <v>0</v>
      </c>
      <c r="D58">
        <v>0</v>
      </c>
      <c r="E58">
        <v>8278</v>
      </c>
      <c r="F58" t="s">
        <v>29</v>
      </c>
      <c r="G58">
        <v>0</v>
      </c>
      <c r="H58" t="s">
        <v>29</v>
      </c>
      <c r="I58">
        <v>0</v>
      </c>
      <c r="J58" s="2">
        <f t="shared" si="1"/>
        <v>30.352666666666664</v>
      </c>
      <c r="M58" s="12">
        <f t="shared" si="0"/>
        <v>39.404019683511905</v>
      </c>
      <c r="N58" s="6">
        <f>IF(A58&lt;Calculations!$C$2,M58*1000000,0)</f>
        <v>39404019.683511905</v>
      </c>
      <c r="O58" s="6">
        <f>IF(AND(A58&gt;=Calculations!$C$2,A58&lt;=Calculations!$C$3),M58*1000000,0)</f>
        <v>0</v>
      </c>
    </row>
    <row r="59" spans="1:15">
      <c r="A59">
        <v>1805</v>
      </c>
      <c r="B59">
        <v>8587</v>
      </c>
      <c r="C59">
        <v>0</v>
      </c>
      <c r="D59">
        <v>0</v>
      </c>
      <c r="E59">
        <v>8587</v>
      </c>
      <c r="F59" t="s">
        <v>29</v>
      </c>
      <c r="G59">
        <v>0</v>
      </c>
      <c r="H59" t="s">
        <v>29</v>
      </c>
      <c r="I59">
        <v>0</v>
      </c>
      <c r="J59" s="2">
        <f t="shared" si="1"/>
        <v>31.485666666666663</v>
      </c>
      <c r="M59" s="12">
        <f t="shared" si="0"/>
        <v>40.874887294312238</v>
      </c>
      <c r="N59" s="6">
        <f>IF(A59&lt;Calculations!$C$2,M59*1000000,0)</f>
        <v>40874887.294312239</v>
      </c>
      <c r="O59" s="6">
        <f>IF(AND(A59&gt;=Calculations!$C$2,A59&lt;=Calculations!$C$3),M59*1000000,0)</f>
        <v>0</v>
      </c>
    </row>
    <row r="60" spans="1:15">
      <c r="A60">
        <v>1806</v>
      </c>
      <c r="B60">
        <v>9075</v>
      </c>
      <c r="C60">
        <v>0</v>
      </c>
      <c r="D60">
        <v>0</v>
      </c>
      <c r="E60">
        <v>9075</v>
      </c>
      <c r="F60" t="s">
        <v>29</v>
      </c>
      <c r="G60">
        <v>0</v>
      </c>
      <c r="H60" t="s">
        <v>29</v>
      </c>
      <c r="I60">
        <v>0</v>
      </c>
      <c r="J60" s="2">
        <f t="shared" si="1"/>
        <v>33.274999999999999</v>
      </c>
      <c r="M60" s="12">
        <f t="shared" si="0"/>
        <v>43.197810899718597</v>
      </c>
      <c r="N60" s="6">
        <f>IF(A60&lt;Calculations!$C$2,M60*1000000,0)</f>
        <v>43197810.899718598</v>
      </c>
      <c r="O60" s="6">
        <f>IF(AND(A60&gt;=Calculations!$C$2,A60&lt;=Calculations!$C$3),M60*1000000,0)</f>
        <v>0</v>
      </c>
    </row>
    <row r="61" spans="1:15">
      <c r="A61">
        <v>1807</v>
      </c>
      <c r="B61">
        <v>9077</v>
      </c>
      <c r="C61">
        <v>0</v>
      </c>
      <c r="D61">
        <v>0</v>
      </c>
      <c r="E61">
        <v>9077</v>
      </c>
      <c r="F61" t="s">
        <v>29</v>
      </c>
      <c r="G61">
        <v>0</v>
      </c>
      <c r="H61" t="s">
        <v>29</v>
      </c>
      <c r="I61">
        <v>0</v>
      </c>
      <c r="J61" s="2">
        <f t="shared" si="1"/>
        <v>33.282333333333327</v>
      </c>
      <c r="M61" s="12">
        <f t="shared" si="0"/>
        <v>43.20733107842927</v>
      </c>
      <c r="N61" s="6">
        <f>IF(A61&lt;Calculations!$C$2,M61*1000000,0)</f>
        <v>43207331.078429267</v>
      </c>
      <c r="O61" s="6">
        <f>IF(AND(A61&gt;=Calculations!$C$2,A61&lt;=Calculations!$C$3),M61*1000000,0)</f>
        <v>0</v>
      </c>
    </row>
    <row r="62" spans="1:15">
      <c r="A62">
        <v>1808</v>
      </c>
      <c r="B62">
        <v>9080</v>
      </c>
      <c r="C62">
        <v>0</v>
      </c>
      <c r="D62">
        <v>0</v>
      </c>
      <c r="E62">
        <v>9080</v>
      </c>
      <c r="F62" t="s">
        <v>29</v>
      </c>
      <c r="G62">
        <v>0</v>
      </c>
      <c r="H62" t="s">
        <v>29</v>
      </c>
      <c r="I62">
        <v>0</v>
      </c>
      <c r="J62" s="2">
        <f t="shared" si="1"/>
        <v>33.293333333333329</v>
      </c>
      <c r="M62" s="12">
        <f t="shared" si="0"/>
        <v>43.221611346495294</v>
      </c>
      <c r="N62" s="6">
        <f>IF(A62&lt;Calculations!$C$2,M62*1000000,0)</f>
        <v>43221611.346495293</v>
      </c>
      <c r="O62" s="6">
        <f>IF(AND(A62&gt;=Calculations!$C$2,A62&lt;=Calculations!$C$3),M62*1000000,0)</f>
        <v>0</v>
      </c>
    </row>
    <row r="63" spans="1:15">
      <c r="A63">
        <v>1809</v>
      </c>
      <c r="B63">
        <v>9083</v>
      </c>
      <c r="C63">
        <v>0</v>
      </c>
      <c r="D63">
        <v>0</v>
      </c>
      <c r="E63">
        <v>9083</v>
      </c>
      <c r="F63" t="s">
        <v>29</v>
      </c>
      <c r="G63">
        <v>0</v>
      </c>
      <c r="H63" t="s">
        <v>29</v>
      </c>
      <c r="I63">
        <v>0</v>
      </c>
      <c r="J63" s="2">
        <f t="shared" si="1"/>
        <v>33.304333333333325</v>
      </c>
      <c r="M63" s="12">
        <f t="shared" si="0"/>
        <v>43.235891614561311</v>
      </c>
      <c r="N63" s="6">
        <f>IF(A63&lt;Calculations!$C$2,M63*1000000,0)</f>
        <v>43235891.614561312</v>
      </c>
      <c r="O63" s="6">
        <f>IF(AND(A63&gt;=Calculations!$C$2,A63&lt;=Calculations!$C$3),M63*1000000,0)</f>
        <v>0</v>
      </c>
    </row>
    <row r="64" spans="1:15">
      <c r="A64">
        <v>1810</v>
      </c>
      <c r="B64">
        <v>9086</v>
      </c>
      <c r="C64">
        <v>0</v>
      </c>
      <c r="D64">
        <v>0</v>
      </c>
      <c r="E64">
        <v>9086</v>
      </c>
      <c r="F64" t="s">
        <v>29</v>
      </c>
      <c r="G64">
        <v>0</v>
      </c>
      <c r="H64" t="s">
        <v>29</v>
      </c>
      <c r="I64">
        <v>0</v>
      </c>
      <c r="J64" s="2">
        <f t="shared" si="1"/>
        <v>33.315333333333328</v>
      </c>
      <c r="M64" s="12">
        <f t="shared" si="0"/>
        <v>43.250171882627342</v>
      </c>
      <c r="N64" s="6">
        <f>IF(A64&lt;Calculations!$C$2,M64*1000000,0)</f>
        <v>43250171.882627338</v>
      </c>
      <c r="O64" s="6">
        <f>IF(AND(A64&gt;=Calculations!$C$2,A64&lt;=Calculations!$C$3),M64*1000000,0)</f>
        <v>0</v>
      </c>
    </row>
    <row r="65" spans="1:15">
      <c r="A65">
        <v>1811</v>
      </c>
      <c r="B65">
        <v>9706</v>
      </c>
      <c r="C65">
        <v>0</v>
      </c>
      <c r="D65">
        <v>0</v>
      </c>
      <c r="E65">
        <v>9706</v>
      </c>
      <c r="F65" t="s">
        <v>29</v>
      </c>
      <c r="G65">
        <v>0</v>
      </c>
      <c r="H65" t="s">
        <v>29</v>
      </c>
      <c r="I65">
        <v>0</v>
      </c>
      <c r="J65" s="2">
        <f t="shared" si="1"/>
        <v>35.588666666666661</v>
      </c>
      <c r="M65" s="12">
        <f t="shared" si="0"/>
        <v>46.201427282938695</v>
      </c>
      <c r="N65" s="6">
        <f>IF(A65&lt;Calculations!$C$2,M65*1000000,0)</f>
        <v>46201427.282938696</v>
      </c>
      <c r="O65" s="6">
        <f>IF(AND(A65&gt;=Calculations!$C$2,A65&lt;=Calculations!$C$3),M65*1000000,0)</f>
        <v>0</v>
      </c>
    </row>
    <row r="66" spans="1:15">
      <c r="A66">
        <v>1812</v>
      </c>
      <c r="B66">
        <v>10081</v>
      </c>
      <c r="C66">
        <v>0</v>
      </c>
      <c r="D66">
        <v>0</v>
      </c>
      <c r="E66">
        <v>10081</v>
      </c>
      <c r="F66" t="s">
        <v>29</v>
      </c>
      <c r="G66">
        <v>0</v>
      </c>
      <c r="H66" t="s">
        <v>29</v>
      </c>
      <c r="I66">
        <v>0</v>
      </c>
      <c r="J66" s="2">
        <f t="shared" si="1"/>
        <v>36.963666666666661</v>
      </c>
      <c r="M66" s="12">
        <f t="shared" si="0"/>
        <v>47.986460791191526</v>
      </c>
      <c r="N66" s="6">
        <f>IF(A66&lt;Calculations!$C$2,M66*1000000,0)</f>
        <v>47986460.791191526</v>
      </c>
      <c r="O66" s="6">
        <f>IF(AND(A66&gt;=Calculations!$C$2,A66&lt;=Calculations!$C$3),M66*1000000,0)</f>
        <v>0</v>
      </c>
    </row>
    <row r="67" spans="1:15">
      <c r="A67">
        <v>1813</v>
      </c>
      <c r="B67">
        <v>10201</v>
      </c>
      <c r="C67">
        <v>0</v>
      </c>
      <c r="D67">
        <v>0</v>
      </c>
      <c r="E67">
        <v>10201</v>
      </c>
      <c r="F67" t="s">
        <v>29</v>
      </c>
      <c r="G67">
        <v>0</v>
      </c>
      <c r="H67" t="s">
        <v>29</v>
      </c>
      <c r="I67">
        <v>0</v>
      </c>
      <c r="J67" s="2">
        <f t="shared" si="1"/>
        <v>37.403666666666666</v>
      </c>
      <c r="M67" s="12">
        <f t="shared" si="0"/>
        <v>48.557671513832439</v>
      </c>
      <c r="N67" s="6">
        <f>IF(A67&lt;Calculations!$C$2,M67*1000000,0)</f>
        <v>48557671.513832442</v>
      </c>
      <c r="O67" s="6">
        <f>IF(AND(A67&gt;=Calculations!$C$2,A67&lt;=Calculations!$C$3),M67*1000000,0)</f>
        <v>0</v>
      </c>
    </row>
    <row r="68" spans="1:15">
      <c r="A68">
        <v>1814</v>
      </c>
      <c r="B68">
        <v>10395</v>
      </c>
      <c r="C68">
        <v>0</v>
      </c>
      <c r="D68">
        <v>0</v>
      </c>
      <c r="E68">
        <v>10395</v>
      </c>
      <c r="F68" t="s">
        <v>29</v>
      </c>
      <c r="G68">
        <v>0</v>
      </c>
      <c r="H68" t="s">
        <v>29</v>
      </c>
      <c r="I68">
        <v>0</v>
      </c>
      <c r="J68" s="2">
        <f t="shared" si="1"/>
        <v>38.115000000000002</v>
      </c>
      <c r="M68" s="12">
        <f t="shared" ref="M68:M131" si="2">($L$244/$K$244)*J68</f>
        <v>49.481128848768577</v>
      </c>
      <c r="N68" s="6">
        <f>IF(A68&lt;Calculations!$C$2,M68*1000000,0)</f>
        <v>49481128.848768577</v>
      </c>
      <c r="O68" s="6">
        <f>IF(AND(A68&gt;=Calculations!$C$2,A68&lt;=Calculations!$C$3),M68*1000000,0)</f>
        <v>0</v>
      </c>
    </row>
    <row r="69" spans="1:15">
      <c r="A69">
        <v>1815</v>
      </c>
      <c r="B69">
        <v>10623</v>
      </c>
      <c r="C69">
        <v>0</v>
      </c>
      <c r="D69">
        <v>0</v>
      </c>
      <c r="E69">
        <v>10623</v>
      </c>
      <c r="F69" t="s">
        <v>29</v>
      </c>
      <c r="G69">
        <v>0</v>
      </c>
      <c r="H69" t="s">
        <v>29</v>
      </c>
      <c r="I69">
        <v>0</v>
      </c>
      <c r="J69" s="2">
        <f t="shared" si="1"/>
        <v>38.951000000000001</v>
      </c>
      <c r="M69" s="12">
        <f t="shared" si="2"/>
        <v>50.566429221786301</v>
      </c>
      <c r="N69" s="6">
        <f>IF(A69&lt;Calculations!$C$2,M69*1000000,0)</f>
        <v>50566429.221786298</v>
      </c>
      <c r="O69" s="6">
        <f>IF(AND(A69&gt;=Calculations!$C$2,A69&lt;=Calculations!$C$3),M69*1000000,0)</f>
        <v>0</v>
      </c>
    </row>
    <row r="70" spans="1:15">
      <c r="A70">
        <v>1816</v>
      </c>
      <c r="B70">
        <v>11309</v>
      </c>
      <c r="C70">
        <v>0</v>
      </c>
      <c r="D70">
        <v>0</v>
      </c>
      <c r="E70">
        <v>11309</v>
      </c>
      <c r="F70" t="s">
        <v>29</v>
      </c>
      <c r="G70">
        <v>0</v>
      </c>
      <c r="H70" t="s">
        <v>29</v>
      </c>
      <c r="I70">
        <v>0</v>
      </c>
      <c r="J70" s="2">
        <f t="shared" ref="J70:J133" si="3">B70*(44/12)/1000</f>
        <v>41.466333333333331</v>
      </c>
      <c r="M70" s="12">
        <f t="shared" si="2"/>
        <v>53.831850519550144</v>
      </c>
      <c r="N70" s="6">
        <f>IF(A70&lt;Calculations!$C$2,M70*1000000,0)</f>
        <v>53831850.519550145</v>
      </c>
      <c r="O70" s="6">
        <f>IF(AND(A70&gt;=Calculations!$C$2,A70&lt;=Calculations!$C$3),M70*1000000,0)</f>
        <v>0</v>
      </c>
    </row>
    <row r="71" spans="1:15">
      <c r="A71">
        <v>1817</v>
      </c>
      <c r="B71">
        <v>11442</v>
      </c>
      <c r="C71">
        <v>0</v>
      </c>
      <c r="D71">
        <v>0</v>
      </c>
      <c r="E71">
        <v>11442</v>
      </c>
      <c r="F71" t="s">
        <v>29</v>
      </c>
      <c r="G71">
        <v>0</v>
      </c>
      <c r="H71" t="s">
        <v>29</v>
      </c>
      <c r="I71">
        <v>0</v>
      </c>
      <c r="J71" s="2">
        <f t="shared" si="3"/>
        <v>41.954000000000001</v>
      </c>
      <c r="M71" s="12">
        <f t="shared" si="2"/>
        <v>54.46494240381049</v>
      </c>
      <c r="N71" s="6">
        <f>IF(A71&lt;Calculations!$C$2,M71*1000000,0)</f>
        <v>54464942.403810486</v>
      </c>
      <c r="O71" s="6">
        <f>IF(AND(A71&gt;=Calculations!$C$2,A71&lt;=Calculations!$C$3),M71*1000000,0)</f>
        <v>0</v>
      </c>
    </row>
    <row r="72" spans="1:15">
      <c r="A72">
        <v>1818</v>
      </c>
      <c r="B72">
        <v>11469</v>
      </c>
      <c r="C72">
        <v>0</v>
      </c>
      <c r="D72">
        <v>0</v>
      </c>
      <c r="E72">
        <v>11469</v>
      </c>
      <c r="F72" t="s">
        <v>29</v>
      </c>
      <c r="G72">
        <v>0</v>
      </c>
      <c r="H72" t="s">
        <v>29</v>
      </c>
      <c r="I72">
        <v>0</v>
      </c>
      <c r="J72" s="2">
        <f t="shared" si="3"/>
        <v>42.052999999999997</v>
      </c>
      <c r="M72" s="12">
        <f t="shared" si="2"/>
        <v>54.593464816404691</v>
      </c>
      <c r="N72" s="6">
        <f>IF(A72&lt;Calculations!$C$2,M72*1000000,0)</f>
        <v>54593464.816404693</v>
      </c>
      <c r="O72" s="6">
        <f>IF(AND(A72&gt;=Calculations!$C$2,A72&lt;=Calculations!$C$3),M72*1000000,0)</f>
        <v>0</v>
      </c>
    </row>
    <row r="73" spans="1:15">
      <c r="A73">
        <v>1819</v>
      </c>
      <c r="B73">
        <v>11555</v>
      </c>
      <c r="C73">
        <v>0</v>
      </c>
      <c r="D73">
        <v>0</v>
      </c>
      <c r="E73">
        <v>11555</v>
      </c>
      <c r="F73" t="s">
        <v>29</v>
      </c>
      <c r="G73">
        <v>0</v>
      </c>
      <c r="H73" t="s">
        <v>29</v>
      </c>
      <c r="I73">
        <v>0</v>
      </c>
      <c r="J73" s="2">
        <f t="shared" si="3"/>
        <v>42.368333333333325</v>
      </c>
      <c r="M73" s="12">
        <f t="shared" si="2"/>
        <v>55.002832500963997</v>
      </c>
      <c r="N73" s="6">
        <f>IF(A73&lt;Calculations!$C$2,M73*1000000,0)</f>
        <v>55002832.500964001</v>
      </c>
      <c r="O73" s="6">
        <f>IF(AND(A73&gt;=Calculations!$C$2,A73&lt;=Calculations!$C$3),M73*1000000,0)</f>
        <v>0</v>
      </c>
    </row>
    <row r="74" spans="1:15">
      <c r="A74">
        <v>1820</v>
      </c>
      <c r="B74">
        <v>11607</v>
      </c>
      <c r="C74">
        <v>0</v>
      </c>
      <c r="D74">
        <v>0</v>
      </c>
      <c r="E74">
        <v>11607</v>
      </c>
      <c r="F74" t="s">
        <v>29</v>
      </c>
      <c r="G74">
        <v>0</v>
      </c>
      <c r="H74" t="s">
        <v>29</v>
      </c>
      <c r="I74">
        <v>0</v>
      </c>
      <c r="J74" s="2">
        <f t="shared" si="3"/>
        <v>42.558999999999997</v>
      </c>
      <c r="M74" s="12">
        <f t="shared" si="2"/>
        <v>55.250357147441733</v>
      </c>
      <c r="N74" s="6">
        <f>IF(A74&lt;Calculations!$C$2,M74*1000000,0)</f>
        <v>55250357.14744173</v>
      </c>
      <c r="O74" s="6">
        <f>IF(AND(A74&gt;=Calculations!$C$2,A74&lt;=Calculations!$C$3),M74*1000000,0)</f>
        <v>0</v>
      </c>
    </row>
    <row r="75" spans="1:15">
      <c r="A75">
        <v>1821</v>
      </c>
      <c r="B75">
        <v>11701</v>
      </c>
      <c r="C75">
        <v>0</v>
      </c>
      <c r="D75">
        <v>0</v>
      </c>
      <c r="E75">
        <v>11701</v>
      </c>
      <c r="F75" t="s">
        <v>29</v>
      </c>
      <c r="G75">
        <v>0</v>
      </c>
      <c r="H75" t="s">
        <v>29</v>
      </c>
      <c r="I75">
        <v>0</v>
      </c>
      <c r="J75" s="2">
        <f t="shared" si="3"/>
        <v>42.903666666666666</v>
      </c>
      <c r="M75" s="12">
        <f t="shared" si="2"/>
        <v>55.697805546843782</v>
      </c>
      <c r="N75" s="6">
        <f>IF(A75&lt;Calculations!$C$2,M75*1000000,0)</f>
        <v>55697805.546843782</v>
      </c>
      <c r="O75" s="6">
        <f>IF(AND(A75&gt;=Calculations!$C$2,A75&lt;=Calculations!$C$3),M75*1000000,0)</f>
        <v>0</v>
      </c>
    </row>
    <row r="76" spans="1:15">
      <c r="A76">
        <v>1822</v>
      </c>
      <c r="B76">
        <v>12151</v>
      </c>
      <c r="C76">
        <v>0</v>
      </c>
      <c r="D76">
        <v>0</v>
      </c>
      <c r="E76">
        <v>12151</v>
      </c>
      <c r="F76" t="s">
        <v>29</v>
      </c>
      <c r="G76">
        <v>0</v>
      </c>
      <c r="H76" t="s">
        <v>29</v>
      </c>
      <c r="I76">
        <v>0</v>
      </c>
      <c r="J76" s="2">
        <f t="shared" si="3"/>
        <v>44.553666666666665</v>
      </c>
      <c r="M76" s="12">
        <f t="shared" si="2"/>
        <v>57.839845756747181</v>
      </c>
      <c r="N76" s="6">
        <f>IF(A76&lt;Calculations!$C$2,M76*1000000,0)</f>
        <v>57839845.756747179</v>
      </c>
      <c r="O76" s="6">
        <f>IF(AND(A76&gt;=Calculations!$C$2,A76&lt;=Calculations!$C$3),M76*1000000,0)</f>
        <v>0</v>
      </c>
    </row>
    <row r="77" spans="1:15">
      <c r="A77">
        <v>1823</v>
      </c>
      <c r="B77">
        <v>12793</v>
      </c>
      <c r="C77">
        <v>0</v>
      </c>
      <c r="D77">
        <v>0</v>
      </c>
      <c r="E77">
        <v>12793</v>
      </c>
      <c r="F77" t="s">
        <v>29</v>
      </c>
      <c r="G77">
        <v>0</v>
      </c>
      <c r="H77" t="s">
        <v>29</v>
      </c>
      <c r="I77">
        <v>0</v>
      </c>
      <c r="J77" s="2">
        <f t="shared" si="3"/>
        <v>46.907666666666664</v>
      </c>
      <c r="M77" s="12">
        <f t="shared" si="2"/>
        <v>60.895823122876031</v>
      </c>
      <c r="N77" s="6">
        <f>IF(A77&lt;Calculations!$C$2,M77*1000000,0)</f>
        <v>60895823.122876033</v>
      </c>
      <c r="O77" s="6">
        <f>IF(AND(A77&gt;=Calculations!$C$2,A77&lt;=Calculations!$C$3),M77*1000000,0)</f>
        <v>0</v>
      </c>
    </row>
    <row r="78" spans="1:15">
      <c r="A78">
        <v>1824</v>
      </c>
      <c r="B78">
        <v>13396</v>
      </c>
      <c r="C78">
        <v>0</v>
      </c>
      <c r="D78">
        <v>0</v>
      </c>
      <c r="E78">
        <v>13396</v>
      </c>
      <c r="F78" t="s">
        <v>29</v>
      </c>
      <c r="G78">
        <v>0</v>
      </c>
      <c r="H78" t="s">
        <v>29</v>
      </c>
      <c r="I78">
        <v>0</v>
      </c>
      <c r="J78" s="2">
        <f t="shared" si="3"/>
        <v>49.118666666666662</v>
      </c>
      <c r="M78" s="12">
        <f t="shared" si="2"/>
        <v>63.766157004146585</v>
      </c>
      <c r="N78" s="6">
        <f>IF(A78&lt;Calculations!$C$2,M78*1000000,0)</f>
        <v>63766157.004146583</v>
      </c>
      <c r="O78" s="6">
        <f>IF(AND(A78&gt;=Calculations!$C$2,A78&lt;=Calculations!$C$3),M78*1000000,0)</f>
        <v>0</v>
      </c>
    </row>
    <row r="79" spans="1:15">
      <c r="A79">
        <v>1825</v>
      </c>
      <c r="B79">
        <v>13535</v>
      </c>
      <c r="C79">
        <v>0</v>
      </c>
      <c r="D79">
        <v>0</v>
      </c>
      <c r="E79">
        <v>13535</v>
      </c>
      <c r="F79" t="s">
        <v>29</v>
      </c>
      <c r="G79">
        <v>0</v>
      </c>
      <c r="H79" t="s">
        <v>29</v>
      </c>
      <c r="I79">
        <v>0</v>
      </c>
      <c r="J79" s="2">
        <f t="shared" si="3"/>
        <v>49.62833333333333</v>
      </c>
      <c r="M79" s="12">
        <f t="shared" si="2"/>
        <v>64.427809424538978</v>
      </c>
      <c r="N79" s="6">
        <f>IF(A79&lt;Calculations!$C$2,M79*1000000,0)</f>
        <v>64427809.424538977</v>
      </c>
      <c r="O79" s="6">
        <f>IF(AND(A79&gt;=Calculations!$C$2,A79&lt;=Calculations!$C$3),M79*1000000,0)</f>
        <v>0</v>
      </c>
    </row>
    <row r="80" spans="1:15">
      <c r="A80">
        <v>1826</v>
      </c>
      <c r="B80">
        <v>13686</v>
      </c>
      <c r="C80">
        <v>0</v>
      </c>
      <c r="D80">
        <v>0</v>
      </c>
      <c r="E80">
        <v>13686</v>
      </c>
      <c r="F80" t="s">
        <v>29</v>
      </c>
      <c r="G80">
        <v>0</v>
      </c>
      <c r="H80" t="s">
        <v>29</v>
      </c>
      <c r="I80">
        <v>0</v>
      </c>
      <c r="J80" s="2">
        <f t="shared" si="3"/>
        <v>50.182000000000002</v>
      </c>
      <c r="M80" s="12">
        <f t="shared" si="2"/>
        <v>65.14658291719546</v>
      </c>
      <c r="N80" s="6">
        <f>IF(A80&lt;Calculations!$C$2,M80*1000000,0)</f>
        <v>65146582.917195462</v>
      </c>
      <c r="O80" s="6">
        <f>IF(AND(A80&gt;=Calculations!$C$2,A80&lt;=Calculations!$C$3),M80*1000000,0)</f>
        <v>0</v>
      </c>
    </row>
    <row r="81" spans="1:15">
      <c r="A81">
        <v>1827</v>
      </c>
      <c r="B81">
        <v>14255</v>
      </c>
      <c r="C81">
        <v>0</v>
      </c>
      <c r="D81">
        <v>0</v>
      </c>
      <c r="E81">
        <v>14255</v>
      </c>
      <c r="F81" t="s">
        <v>29</v>
      </c>
      <c r="G81">
        <v>0</v>
      </c>
      <c r="H81" t="s">
        <v>29</v>
      </c>
      <c r="I81">
        <v>0</v>
      </c>
      <c r="J81" s="2">
        <f t="shared" si="3"/>
        <v>52.268333333333331</v>
      </c>
      <c r="M81" s="12">
        <f t="shared" si="2"/>
        <v>67.855073760384414</v>
      </c>
      <c r="N81" s="6">
        <f>IF(A81&lt;Calculations!$C$2,M81*1000000,0)</f>
        <v>67855073.760384411</v>
      </c>
      <c r="O81" s="6">
        <f>IF(AND(A81&gt;=Calculations!$C$2,A81&lt;=Calculations!$C$3),M81*1000000,0)</f>
        <v>0</v>
      </c>
    </row>
    <row r="82" spans="1:15">
      <c r="A82">
        <v>1828</v>
      </c>
      <c r="B82">
        <v>14353</v>
      </c>
      <c r="C82">
        <v>0</v>
      </c>
      <c r="D82">
        <v>0</v>
      </c>
      <c r="E82">
        <v>14353</v>
      </c>
      <c r="F82" t="s">
        <v>29</v>
      </c>
      <c r="G82">
        <v>0</v>
      </c>
      <c r="H82" t="s">
        <v>29</v>
      </c>
      <c r="I82">
        <v>0</v>
      </c>
      <c r="J82" s="2">
        <f t="shared" si="3"/>
        <v>52.627666666666663</v>
      </c>
      <c r="M82" s="12">
        <f t="shared" si="2"/>
        <v>68.321562517207823</v>
      </c>
      <c r="N82" s="6">
        <f>IF(A82&lt;Calculations!$C$2,M82*1000000,0)</f>
        <v>68321562.517207816</v>
      </c>
      <c r="O82" s="6">
        <f>IF(AND(A82&gt;=Calculations!$C$2,A82&lt;=Calculations!$C$3),M82*1000000,0)</f>
        <v>0</v>
      </c>
    </row>
    <row r="83" spans="1:15">
      <c r="A83">
        <v>1829</v>
      </c>
      <c r="B83">
        <v>14557</v>
      </c>
      <c r="C83">
        <v>0</v>
      </c>
      <c r="D83">
        <v>0</v>
      </c>
      <c r="E83">
        <v>14557</v>
      </c>
      <c r="F83" t="s">
        <v>29</v>
      </c>
      <c r="G83">
        <v>0</v>
      </c>
      <c r="H83" t="s">
        <v>29</v>
      </c>
      <c r="I83">
        <v>0</v>
      </c>
      <c r="J83" s="2">
        <f t="shared" si="3"/>
        <v>53.375666666666667</v>
      </c>
      <c r="M83" s="12">
        <f t="shared" si="2"/>
        <v>69.292620745697363</v>
      </c>
      <c r="N83" s="6">
        <f>IF(A83&lt;Calculations!$C$2,M83*1000000,0)</f>
        <v>69292620.745697364</v>
      </c>
      <c r="O83" s="6">
        <f>IF(AND(A83&gt;=Calculations!$C$2,A83&lt;=Calculations!$C$3),M83*1000000,0)</f>
        <v>0</v>
      </c>
    </row>
    <row r="84" spans="1:15">
      <c r="A84">
        <v>1830</v>
      </c>
      <c r="B84">
        <v>18522</v>
      </c>
      <c r="C84">
        <v>0</v>
      </c>
      <c r="D84">
        <v>0</v>
      </c>
      <c r="E84">
        <v>18522</v>
      </c>
      <c r="F84" t="s">
        <v>29</v>
      </c>
      <c r="G84">
        <v>0</v>
      </c>
      <c r="H84" t="s">
        <v>29</v>
      </c>
      <c r="I84">
        <v>0</v>
      </c>
      <c r="J84" s="2">
        <f t="shared" si="3"/>
        <v>67.914000000000001</v>
      </c>
      <c r="M84" s="12">
        <f t="shared" si="2"/>
        <v>88.166375039624</v>
      </c>
      <c r="N84" s="6">
        <f>IF(A84&lt;Calculations!$C$2,M84*1000000,0)</f>
        <v>88166375.039624006</v>
      </c>
      <c r="O84" s="6">
        <f>IF(AND(A84&gt;=Calculations!$C$2,A84&lt;=Calculations!$C$3),M84*1000000,0)</f>
        <v>0</v>
      </c>
    </row>
    <row r="85" spans="1:15">
      <c r="A85">
        <v>1831</v>
      </c>
      <c r="B85">
        <v>17949</v>
      </c>
      <c r="C85">
        <v>0</v>
      </c>
      <c r="D85">
        <v>0</v>
      </c>
      <c r="E85">
        <v>17949</v>
      </c>
      <c r="F85" t="s">
        <v>29</v>
      </c>
      <c r="G85">
        <v>0</v>
      </c>
      <c r="H85" t="s">
        <v>29</v>
      </c>
      <c r="I85">
        <v>0</v>
      </c>
      <c r="J85" s="2">
        <f t="shared" si="3"/>
        <v>65.813000000000002</v>
      </c>
      <c r="M85" s="12">
        <f t="shared" si="2"/>
        <v>85.438843839013671</v>
      </c>
      <c r="N85" s="6">
        <f>IF(A85&lt;Calculations!$C$2,M85*1000000,0)</f>
        <v>85438843.839013666</v>
      </c>
      <c r="O85" s="6">
        <f>IF(AND(A85&gt;=Calculations!$C$2,A85&lt;=Calculations!$C$3),M85*1000000,0)</f>
        <v>0</v>
      </c>
    </row>
    <row r="86" spans="1:15">
      <c r="A86">
        <v>1832</v>
      </c>
      <c r="B86">
        <v>17901</v>
      </c>
      <c r="C86">
        <v>0</v>
      </c>
      <c r="D86">
        <v>0</v>
      </c>
      <c r="E86">
        <v>17901</v>
      </c>
      <c r="F86" t="s">
        <v>29</v>
      </c>
      <c r="G86">
        <v>0</v>
      </c>
      <c r="H86" t="s">
        <v>29</v>
      </c>
      <c r="I86">
        <v>0</v>
      </c>
      <c r="J86" s="2">
        <f t="shared" si="3"/>
        <v>65.637</v>
      </c>
      <c r="M86" s="12">
        <f t="shared" si="2"/>
        <v>85.210359549957317</v>
      </c>
      <c r="N86" s="6">
        <f>IF(A86&lt;Calculations!$C$2,M86*1000000,0)</f>
        <v>85210359.54995732</v>
      </c>
      <c r="O86" s="6">
        <f>IF(AND(A86&gt;=Calculations!$C$2,A86&lt;=Calculations!$C$3),M86*1000000,0)</f>
        <v>0</v>
      </c>
    </row>
    <row r="87" spans="1:15">
      <c r="A87">
        <v>1833</v>
      </c>
      <c r="B87">
        <v>17875</v>
      </c>
      <c r="C87">
        <v>0</v>
      </c>
      <c r="D87">
        <v>0</v>
      </c>
      <c r="E87">
        <v>17875</v>
      </c>
      <c r="F87" t="s">
        <v>29</v>
      </c>
      <c r="G87">
        <v>0</v>
      </c>
      <c r="H87" t="s">
        <v>29</v>
      </c>
      <c r="I87">
        <v>0</v>
      </c>
      <c r="J87" s="2">
        <f t="shared" si="3"/>
        <v>65.541666666666657</v>
      </c>
      <c r="M87" s="12">
        <f t="shared" si="2"/>
        <v>85.086597226718439</v>
      </c>
      <c r="N87" s="6">
        <f>IF(A87&lt;Calculations!$C$2,M87*1000000,0)</f>
        <v>85086597.226718441</v>
      </c>
      <c r="O87" s="6">
        <f>IF(AND(A87&gt;=Calculations!$C$2,A87&lt;=Calculations!$C$3),M87*1000000,0)</f>
        <v>0</v>
      </c>
    </row>
    <row r="88" spans="1:15">
      <c r="A88">
        <v>1834</v>
      </c>
      <c r="B88">
        <v>17887</v>
      </c>
      <c r="C88">
        <v>0</v>
      </c>
      <c r="D88">
        <v>0</v>
      </c>
      <c r="E88">
        <v>17887</v>
      </c>
      <c r="F88" t="s">
        <v>29</v>
      </c>
      <c r="G88">
        <v>0</v>
      </c>
      <c r="H88" t="s">
        <v>29</v>
      </c>
      <c r="I88">
        <v>0</v>
      </c>
      <c r="J88" s="2">
        <f t="shared" si="3"/>
        <v>65.585666666666654</v>
      </c>
      <c r="M88" s="12">
        <f t="shared" si="2"/>
        <v>85.14371829898252</v>
      </c>
      <c r="N88" s="6">
        <f>IF(A88&lt;Calculations!$C$2,M88*1000000,0)</f>
        <v>85143718.298982516</v>
      </c>
      <c r="O88" s="6">
        <f>IF(AND(A88&gt;=Calculations!$C$2,A88&lt;=Calculations!$C$3),M88*1000000,0)</f>
        <v>0</v>
      </c>
    </row>
    <row r="89" spans="1:15">
      <c r="A89">
        <v>1835</v>
      </c>
      <c r="B89">
        <v>17812</v>
      </c>
      <c r="C89">
        <v>0</v>
      </c>
      <c r="D89">
        <v>0</v>
      </c>
      <c r="E89">
        <v>17812</v>
      </c>
      <c r="F89" t="s">
        <v>29</v>
      </c>
      <c r="G89">
        <v>0</v>
      </c>
      <c r="H89" t="s">
        <v>29</v>
      </c>
      <c r="I89">
        <v>0</v>
      </c>
      <c r="J89" s="2">
        <f t="shared" si="3"/>
        <v>65.310666666666663</v>
      </c>
      <c r="M89" s="12">
        <f t="shared" si="2"/>
        <v>84.786711597331973</v>
      </c>
      <c r="N89" s="6">
        <f>IF(A89&lt;Calculations!$C$2,M89*1000000,0)</f>
        <v>84786711.597331971</v>
      </c>
      <c r="O89" s="6">
        <f>IF(AND(A89&gt;=Calculations!$C$2,A89&lt;=Calculations!$C$3),M89*1000000,0)</f>
        <v>0</v>
      </c>
    </row>
    <row r="90" spans="1:15">
      <c r="A90">
        <v>1836</v>
      </c>
      <c r="B90">
        <v>20864</v>
      </c>
      <c r="C90">
        <v>0</v>
      </c>
      <c r="D90">
        <v>0</v>
      </c>
      <c r="E90">
        <v>20864</v>
      </c>
      <c r="F90" t="s">
        <v>29</v>
      </c>
      <c r="G90">
        <v>0</v>
      </c>
      <c r="H90" t="s">
        <v>29</v>
      </c>
      <c r="I90">
        <v>0</v>
      </c>
      <c r="J90" s="2">
        <f t="shared" si="3"/>
        <v>76.501333333333335</v>
      </c>
      <c r="M90" s="12">
        <f t="shared" si="2"/>
        <v>99.314504309832373</v>
      </c>
      <c r="N90" s="6">
        <f>IF(A90&lt;Calculations!$C$2,M90*1000000,0)</f>
        <v>99314504.309832379</v>
      </c>
      <c r="O90" s="6">
        <f>IF(AND(A90&gt;=Calculations!$C$2,A90&lt;=Calculations!$C$3),M90*1000000,0)</f>
        <v>0</v>
      </c>
    </row>
    <row r="91" spans="1:15">
      <c r="A91">
        <v>1837</v>
      </c>
      <c r="B91">
        <v>20134</v>
      </c>
      <c r="C91">
        <v>0</v>
      </c>
      <c r="D91">
        <v>0</v>
      </c>
      <c r="E91">
        <v>20134</v>
      </c>
      <c r="F91" t="s">
        <v>29</v>
      </c>
      <c r="G91">
        <v>0</v>
      </c>
      <c r="H91" t="s">
        <v>29</v>
      </c>
      <c r="I91">
        <v>0</v>
      </c>
      <c r="J91" s="2">
        <f t="shared" si="3"/>
        <v>73.824666666666658</v>
      </c>
      <c r="M91" s="12">
        <f t="shared" si="2"/>
        <v>95.839639080433514</v>
      </c>
      <c r="N91" s="6">
        <f>IF(A91&lt;Calculations!$C$2,M91*1000000,0)</f>
        <v>95839639.080433518</v>
      </c>
      <c r="O91" s="6">
        <f>IF(AND(A91&gt;=Calculations!$C$2,A91&lt;=Calculations!$C$3),M91*1000000,0)</f>
        <v>0</v>
      </c>
    </row>
    <row r="92" spans="1:15">
      <c r="A92">
        <v>1838</v>
      </c>
      <c r="B92">
        <v>20691</v>
      </c>
      <c r="C92">
        <v>0</v>
      </c>
      <c r="D92">
        <v>0</v>
      </c>
      <c r="E92">
        <v>20691</v>
      </c>
      <c r="F92" t="s">
        <v>29</v>
      </c>
      <c r="G92">
        <v>0</v>
      </c>
      <c r="H92" t="s">
        <v>29</v>
      </c>
      <c r="I92">
        <v>0</v>
      </c>
      <c r="J92" s="2">
        <f t="shared" si="3"/>
        <v>75.867000000000004</v>
      </c>
      <c r="M92" s="12">
        <f t="shared" si="2"/>
        <v>98.491008851358401</v>
      </c>
      <c r="N92" s="6">
        <f>IF(A92&lt;Calculations!$C$2,M92*1000000,0)</f>
        <v>98491008.851358399</v>
      </c>
      <c r="O92" s="6">
        <f>IF(AND(A92&gt;=Calculations!$C$2,A92&lt;=Calculations!$C$3),M92*1000000,0)</f>
        <v>0</v>
      </c>
    </row>
    <row r="93" spans="1:15">
      <c r="A93">
        <v>1839</v>
      </c>
      <c r="B93">
        <v>21228</v>
      </c>
      <c r="C93">
        <v>0</v>
      </c>
      <c r="D93">
        <v>0</v>
      </c>
      <c r="E93">
        <v>21228</v>
      </c>
      <c r="F93" t="s">
        <v>29</v>
      </c>
      <c r="G93">
        <v>0</v>
      </c>
      <c r="H93" t="s">
        <v>29</v>
      </c>
      <c r="I93">
        <v>0</v>
      </c>
      <c r="J93" s="2">
        <f t="shared" si="3"/>
        <v>77.835999999999999</v>
      </c>
      <c r="M93" s="12">
        <f t="shared" si="2"/>
        <v>101.04717683517646</v>
      </c>
      <c r="N93" s="6">
        <f>IF(A93&lt;Calculations!$C$2,M93*1000000,0)</f>
        <v>101047176.83517645</v>
      </c>
      <c r="O93" s="6">
        <f>IF(AND(A93&gt;=Calculations!$C$2,A93&lt;=Calculations!$C$3),M93*1000000,0)</f>
        <v>0</v>
      </c>
    </row>
    <row r="94" spans="1:15">
      <c r="A94">
        <v>1840</v>
      </c>
      <c r="B94">
        <v>22096</v>
      </c>
      <c r="C94">
        <v>0</v>
      </c>
      <c r="D94">
        <v>0</v>
      </c>
      <c r="E94">
        <v>22096</v>
      </c>
      <c r="F94" t="s">
        <v>29</v>
      </c>
      <c r="G94">
        <v>0</v>
      </c>
      <c r="H94" t="s">
        <v>29</v>
      </c>
      <c r="I94">
        <v>0</v>
      </c>
      <c r="J94" s="2">
        <f t="shared" si="3"/>
        <v>81.018666666666661</v>
      </c>
      <c r="M94" s="12">
        <f t="shared" si="2"/>
        <v>105.17893439561234</v>
      </c>
      <c r="N94" s="6">
        <f>IF(A94&lt;Calculations!$C$2,M94*1000000,0)</f>
        <v>105178934.39561234</v>
      </c>
      <c r="O94" s="6">
        <f>IF(AND(A94&gt;=Calculations!$C$2,A94&lt;=Calculations!$C$3),M94*1000000,0)</f>
        <v>0</v>
      </c>
    </row>
    <row r="95" spans="1:15">
      <c r="A95">
        <v>1841</v>
      </c>
      <c r="B95">
        <v>22336</v>
      </c>
      <c r="C95">
        <v>0</v>
      </c>
      <c r="D95">
        <v>0</v>
      </c>
      <c r="E95">
        <v>22336</v>
      </c>
      <c r="F95" t="s">
        <v>29</v>
      </c>
      <c r="G95">
        <v>0</v>
      </c>
      <c r="H95" t="s">
        <v>29</v>
      </c>
      <c r="I95">
        <v>0</v>
      </c>
      <c r="J95" s="2">
        <f t="shared" si="3"/>
        <v>81.898666666666657</v>
      </c>
      <c r="M95" s="12">
        <f t="shared" si="2"/>
        <v>106.32135584089416</v>
      </c>
      <c r="N95" s="6">
        <f>IF(A95&lt;Calculations!$C$2,M95*1000000,0)</f>
        <v>106321355.84089416</v>
      </c>
      <c r="O95" s="6">
        <f>IF(AND(A95&gt;=Calculations!$C$2,A95&lt;=Calculations!$C$3),M95*1000000,0)</f>
        <v>0</v>
      </c>
    </row>
    <row r="96" spans="1:15">
      <c r="A96">
        <v>1842</v>
      </c>
      <c r="B96">
        <v>23300</v>
      </c>
      <c r="C96">
        <v>0</v>
      </c>
      <c r="D96">
        <v>0</v>
      </c>
      <c r="E96">
        <v>23300</v>
      </c>
      <c r="F96" t="s">
        <v>29</v>
      </c>
      <c r="G96">
        <v>0</v>
      </c>
      <c r="H96" t="s">
        <v>29</v>
      </c>
      <c r="I96">
        <v>0</v>
      </c>
      <c r="J96" s="2">
        <f t="shared" si="3"/>
        <v>85.433333333333323</v>
      </c>
      <c r="M96" s="12">
        <f t="shared" si="2"/>
        <v>110.91008197944278</v>
      </c>
      <c r="N96" s="6">
        <f>IF(A96&lt;Calculations!$C$2,M96*1000000,0)</f>
        <v>110910081.97944278</v>
      </c>
      <c r="O96" s="6">
        <f>IF(AND(A96&gt;=Calculations!$C$2,A96&lt;=Calculations!$C$3),M96*1000000,0)</f>
        <v>0</v>
      </c>
    </row>
    <row r="97" spans="1:15">
      <c r="A97">
        <v>1843</v>
      </c>
      <c r="B97">
        <v>24316</v>
      </c>
      <c r="C97">
        <v>0</v>
      </c>
      <c r="D97">
        <v>0</v>
      </c>
      <c r="E97">
        <v>24316</v>
      </c>
      <c r="F97" t="s">
        <v>29</v>
      </c>
      <c r="G97">
        <v>0</v>
      </c>
      <c r="H97" t="s">
        <v>29</v>
      </c>
      <c r="I97">
        <v>0</v>
      </c>
      <c r="J97" s="2">
        <f t="shared" si="3"/>
        <v>89.158666666666662</v>
      </c>
      <c r="M97" s="12">
        <f t="shared" si="2"/>
        <v>115.74633276446913</v>
      </c>
      <c r="N97" s="6">
        <f>IF(A97&lt;Calculations!$C$2,M97*1000000,0)</f>
        <v>115746332.76446913</v>
      </c>
      <c r="O97" s="6">
        <f>IF(AND(A97&gt;=Calculations!$C$2,A97&lt;=Calculations!$C$3),M97*1000000,0)</f>
        <v>0</v>
      </c>
    </row>
    <row r="98" spans="1:15">
      <c r="A98">
        <v>1844</v>
      </c>
      <c r="B98">
        <v>25511</v>
      </c>
      <c r="C98">
        <v>0</v>
      </c>
      <c r="D98">
        <v>0</v>
      </c>
      <c r="E98">
        <v>25511</v>
      </c>
      <c r="F98" t="s">
        <v>29</v>
      </c>
      <c r="G98">
        <v>0</v>
      </c>
      <c r="H98" t="s">
        <v>29</v>
      </c>
      <c r="I98">
        <v>0</v>
      </c>
      <c r="J98" s="2">
        <f t="shared" si="3"/>
        <v>93.540333333333322</v>
      </c>
      <c r="M98" s="12">
        <f t="shared" si="2"/>
        <v>121.43463954410149</v>
      </c>
      <c r="N98" s="6">
        <f>IF(A98&lt;Calculations!$C$2,M98*1000000,0)</f>
        <v>121434639.54410149</v>
      </c>
      <c r="O98" s="6">
        <f>IF(AND(A98&gt;=Calculations!$C$2,A98&lt;=Calculations!$C$3),M98*1000000,0)</f>
        <v>0</v>
      </c>
    </row>
    <row r="99" spans="1:15">
      <c r="A99">
        <v>1845</v>
      </c>
      <c r="B99">
        <v>27289</v>
      </c>
      <c r="C99">
        <v>0</v>
      </c>
      <c r="D99">
        <v>0</v>
      </c>
      <c r="E99">
        <v>27289</v>
      </c>
      <c r="F99" t="s">
        <v>29</v>
      </c>
      <c r="G99">
        <v>0</v>
      </c>
      <c r="H99" t="s">
        <v>29</v>
      </c>
      <c r="I99">
        <v>0</v>
      </c>
      <c r="J99" s="2">
        <f t="shared" si="3"/>
        <v>100.05966666666666</v>
      </c>
      <c r="M99" s="12">
        <f t="shared" si="2"/>
        <v>129.89807841789761</v>
      </c>
      <c r="N99" s="6">
        <f>IF(A99&lt;Calculations!$C$2,M99*1000000,0)</f>
        <v>129898078.41789761</v>
      </c>
      <c r="O99" s="6">
        <f>IF(AND(A99&gt;=Calculations!$C$2,A99&lt;=Calculations!$C$3),M99*1000000,0)</f>
        <v>0</v>
      </c>
    </row>
    <row r="100" spans="1:15">
      <c r="A100">
        <v>1846</v>
      </c>
      <c r="B100">
        <v>26117</v>
      </c>
      <c r="C100">
        <v>0</v>
      </c>
      <c r="D100">
        <v>0</v>
      </c>
      <c r="E100">
        <v>26117</v>
      </c>
      <c r="F100" t="s">
        <v>29</v>
      </c>
      <c r="G100">
        <v>0</v>
      </c>
      <c r="H100" t="s">
        <v>29</v>
      </c>
      <c r="I100">
        <v>0</v>
      </c>
      <c r="J100" s="2">
        <f t="shared" si="3"/>
        <v>95.762333333333331</v>
      </c>
      <c r="M100" s="12">
        <f t="shared" si="2"/>
        <v>124.31925369343807</v>
      </c>
      <c r="N100" s="6">
        <f>IF(A100&lt;Calculations!$C$2,M100*1000000,0)</f>
        <v>124319253.69343807</v>
      </c>
      <c r="O100" s="6">
        <f>IF(AND(A100&gt;=Calculations!$C$2,A100&lt;=Calculations!$C$3),M100*1000000,0)</f>
        <v>0</v>
      </c>
    </row>
    <row r="101" spans="1:15">
      <c r="A101">
        <v>1847</v>
      </c>
      <c r="B101">
        <v>28261</v>
      </c>
      <c r="C101">
        <v>0</v>
      </c>
      <c r="D101">
        <v>0</v>
      </c>
      <c r="E101">
        <v>28261</v>
      </c>
      <c r="F101" t="s">
        <v>29</v>
      </c>
      <c r="G101">
        <v>0</v>
      </c>
      <c r="H101" t="s">
        <v>29</v>
      </c>
      <c r="I101">
        <v>0</v>
      </c>
      <c r="J101" s="2">
        <f t="shared" si="3"/>
        <v>103.62366666666665</v>
      </c>
      <c r="M101" s="12">
        <f t="shared" si="2"/>
        <v>134.52488527128892</v>
      </c>
      <c r="N101" s="6">
        <f>IF(A101&lt;Calculations!$C$2,M101*1000000,0)</f>
        <v>134524885.27128893</v>
      </c>
      <c r="O101" s="6">
        <f>IF(AND(A101&gt;=Calculations!$C$2,A101&lt;=Calculations!$C$3),M101*1000000,0)</f>
        <v>0</v>
      </c>
    </row>
    <row r="102" spans="1:15">
      <c r="A102">
        <v>1848</v>
      </c>
      <c r="B102">
        <v>29827</v>
      </c>
      <c r="C102">
        <v>0</v>
      </c>
      <c r="D102">
        <v>0</v>
      </c>
      <c r="E102">
        <v>29827</v>
      </c>
      <c r="F102" t="s">
        <v>29</v>
      </c>
      <c r="G102">
        <v>0</v>
      </c>
      <c r="H102" t="s">
        <v>29</v>
      </c>
      <c r="I102">
        <v>0</v>
      </c>
      <c r="J102" s="2">
        <f t="shared" si="3"/>
        <v>109.36566666666666</v>
      </c>
      <c r="M102" s="12">
        <f t="shared" si="2"/>
        <v>141.97918520175278</v>
      </c>
      <c r="N102" s="6">
        <f>IF(A102&lt;Calculations!$C$2,M102*1000000,0)</f>
        <v>141979185.20175278</v>
      </c>
      <c r="O102" s="6">
        <f>IF(AND(A102&gt;=Calculations!$C$2,A102&lt;=Calculations!$C$3),M102*1000000,0)</f>
        <v>0</v>
      </c>
    </row>
    <row r="103" spans="1:15">
      <c r="A103">
        <v>1849</v>
      </c>
      <c r="B103">
        <v>31661</v>
      </c>
      <c r="C103">
        <v>0</v>
      </c>
      <c r="D103">
        <v>0</v>
      </c>
      <c r="E103">
        <v>31661</v>
      </c>
      <c r="F103" t="s">
        <v>29</v>
      </c>
      <c r="G103">
        <v>0</v>
      </c>
      <c r="H103" t="s">
        <v>29</v>
      </c>
      <c r="I103">
        <v>0</v>
      </c>
      <c r="J103" s="2">
        <f t="shared" si="3"/>
        <v>116.09033333333333</v>
      </c>
      <c r="M103" s="12">
        <f t="shared" si="2"/>
        <v>150.70918907944798</v>
      </c>
      <c r="N103" s="6">
        <f>IF(A103&lt;Calculations!$C$2,M103*1000000,0)</f>
        <v>150709189.07944798</v>
      </c>
      <c r="O103" s="6">
        <f>IF(AND(A103&gt;=Calculations!$C$2,A103&lt;=Calculations!$C$3),M103*1000000,0)</f>
        <v>0</v>
      </c>
    </row>
    <row r="104" spans="1:15">
      <c r="A104">
        <v>1850</v>
      </c>
      <c r="B104">
        <v>33462</v>
      </c>
      <c r="C104">
        <v>0</v>
      </c>
      <c r="D104">
        <v>0</v>
      </c>
      <c r="E104">
        <v>33462</v>
      </c>
      <c r="F104" t="s">
        <v>29</v>
      </c>
      <c r="G104">
        <v>0</v>
      </c>
      <c r="H104" t="s">
        <v>29</v>
      </c>
      <c r="I104">
        <v>0</v>
      </c>
      <c r="J104" s="2">
        <f t="shared" si="3"/>
        <v>122.694</v>
      </c>
      <c r="M104" s="12">
        <f t="shared" si="2"/>
        <v>159.28211000841694</v>
      </c>
      <c r="N104" s="6">
        <f>IF(A104&lt;Calculations!$C$2,M104*1000000,0)</f>
        <v>159282110.00841695</v>
      </c>
      <c r="O104" s="6">
        <f>IF(AND(A104&gt;=Calculations!$C$2,A104&lt;=Calculations!$C$3),M104*1000000,0)</f>
        <v>0</v>
      </c>
    </row>
    <row r="105" spans="1:15">
      <c r="A105">
        <v>1851</v>
      </c>
      <c r="B105">
        <v>31838</v>
      </c>
      <c r="C105">
        <v>0</v>
      </c>
      <c r="D105">
        <v>0</v>
      </c>
      <c r="E105">
        <v>31838</v>
      </c>
      <c r="F105" t="s">
        <v>29</v>
      </c>
      <c r="G105">
        <v>0</v>
      </c>
      <c r="H105" t="s">
        <v>29</v>
      </c>
      <c r="I105">
        <v>0</v>
      </c>
      <c r="J105" s="2">
        <f t="shared" si="3"/>
        <v>116.73933333333333</v>
      </c>
      <c r="M105" s="12">
        <f t="shared" si="2"/>
        <v>151.55172489534334</v>
      </c>
      <c r="N105" s="6">
        <f>IF(A105&lt;Calculations!$C$2,M105*1000000,0)</f>
        <v>151551724.89534333</v>
      </c>
      <c r="O105" s="6">
        <f>IF(AND(A105&gt;=Calculations!$C$2,A105&lt;=Calculations!$C$3),M105*1000000,0)</f>
        <v>0</v>
      </c>
    </row>
    <row r="106" spans="1:15">
      <c r="A106">
        <v>1852</v>
      </c>
      <c r="B106">
        <v>31725</v>
      </c>
      <c r="C106">
        <v>0</v>
      </c>
      <c r="D106">
        <v>0</v>
      </c>
      <c r="E106">
        <v>31725</v>
      </c>
      <c r="F106" t="s">
        <v>29</v>
      </c>
      <c r="G106">
        <v>0</v>
      </c>
      <c r="H106" t="s">
        <v>29</v>
      </c>
      <c r="I106">
        <v>0</v>
      </c>
      <c r="J106" s="2">
        <f t="shared" si="3"/>
        <v>116.325</v>
      </c>
      <c r="M106" s="12">
        <f t="shared" si="2"/>
        <v>151.01383479818981</v>
      </c>
      <c r="N106" s="6">
        <f>IF(A106&lt;Calculations!$C$2,M106*1000000,0)</f>
        <v>151013834.79818982</v>
      </c>
      <c r="O106" s="6">
        <f>IF(AND(A106&gt;=Calculations!$C$2,A106&lt;=Calculations!$C$3),M106*1000000,0)</f>
        <v>0</v>
      </c>
    </row>
    <row r="107" spans="1:15">
      <c r="A107">
        <v>1853</v>
      </c>
      <c r="B107">
        <v>31550</v>
      </c>
      <c r="C107">
        <v>0</v>
      </c>
      <c r="D107">
        <v>0</v>
      </c>
      <c r="E107">
        <v>31550</v>
      </c>
      <c r="F107" t="s">
        <v>29</v>
      </c>
      <c r="G107">
        <v>0</v>
      </c>
      <c r="H107" t="s">
        <v>29</v>
      </c>
      <c r="I107">
        <v>0</v>
      </c>
      <c r="J107" s="2">
        <f t="shared" si="3"/>
        <v>115.68333333333332</v>
      </c>
      <c r="M107" s="12">
        <f t="shared" si="2"/>
        <v>150.18081916100513</v>
      </c>
      <c r="N107" s="6">
        <f>IF(A107&lt;Calculations!$C$2,M107*1000000,0)</f>
        <v>150180819.16100514</v>
      </c>
      <c r="O107" s="6">
        <f>IF(AND(A107&gt;=Calculations!$C$2,A107&lt;=Calculations!$C$3),M107*1000000,0)</f>
        <v>0</v>
      </c>
    </row>
    <row r="108" spans="1:15">
      <c r="A108">
        <v>1854</v>
      </c>
      <c r="B108">
        <v>38019</v>
      </c>
      <c r="C108">
        <v>0</v>
      </c>
      <c r="D108">
        <v>0</v>
      </c>
      <c r="E108">
        <v>38019</v>
      </c>
      <c r="F108" t="s">
        <v>29</v>
      </c>
      <c r="G108">
        <v>0</v>
      </c>
      <c r="H108" t="s">
        <v>29</v>
      </c>
      <c r="I108">
        <v>0</v>
      </c>
      <c r="J108" s="2">
        <f t="shared" si="3"/>
        <v>139.40299999999999</v>
      </c>
      <c r="M108" s="12">
        <f t="shared" si="2"/>
        <v>180.97383720070536</v>
      </c>
      <c r="N108" s="6">
        <f>IF(A108&lt;Calculations!$C$2,M108*1000000,0)</f>
        <v>180973837.20070535</v>
      </c>
      <c r="O108" s="6">
        <f>IF(AND(A108&gt;=Calculations!$C$2,A108&lt;=Calculations!$C$3),M108*1000000,0)</f>
        <v>0</v>
      </c>
    </row>
    <row r="109" spans="1:15">
      <c r="A109">
        <v>1855</v>
      </c>
      <c r="B109">
        <v>35601</v>
      </c>
      <c r="C109">
        <v>0</v>
      </c>
      <c r="D109">
        <v>0</v>
      </c>
      <c r="E109">
        <v>35601</v>
      </c>
      <c r="F109" t="s">
        <v>29</v>
      </c>
      <c r="G109">
        <v>0</v>
      </c>
      <c r="H109" t="s">
        <v>29</v>
      </c>
      <c r="I109">
        <v>0</v>
      </c>
      <c r="J109" s="2">
        <f t="shared" si="3"/>
        <v>130.53700000000001</v>
      </c>
      <c r="M109" s="12">
        <f t="shared" si="2"/>
        <v>169.46394113949111</v>
      </c>
      <c r="N109" s="6">
        <f>IF(A109&lt;Calculations!$C$2,M109*1000000,0)</f>
        <v>169463941.13949111</v>
      </c>
      <c r="O109" s="6">
        <f>IF(AND(A109&gt;=Calculations!$C$2,A109&lt;=Calculations!$C$3),M109*1000000,0)</f>
        <v>0</v>
      </c>
    </row>
    <row r="110" spans="1:15">
      <c r="A110">
        <v>1856</v>
      </c>
      <c r="B110">
        <v>38312</v>
      </c>
      <c r="C110">
        <v>0</v>
      </c>
      <c r="D110">
        <v>0</v>
      </c>
      <c r="E110">
        <v>38312</v>
      </c>
      <c r="F110" t="s">
        <v>29</v>
      </c>
      <c r="G110">
        <v>0</v>
      </c>
      <c r="H110" t="s">
        <v>29</v>
      </c>
      <c r="I110">
        <v>0</v>
      </c>
      <c r="J110" s="2">
        <f t="shared" si="3"/>
        <v>140.47733333333332</v>
      </c>
      <c r="M110" s="12">
        <f t="shared" si="2"/>
        <v>182.36854338182025</v>
      </c>
      <c r="N110" s="6">
        <f>IF(A110&lt;Calculations!$C$2,M110*1000000,0)</f>
        <v>182368543.38182023</v>
      </c>
      <c r="O110" s="6">
        <f>IF(AND(A110&gt;=Calculations!$C$2,A110&lt;=Calculations!$C$3),M110*1000000,0)</f>
        <v>0</v>
      </c>
    </row>
    <row r="111" spans="1:15">
      <c r="A111">
        <v>1857</v>
      </c>
      <c r="B111">
        <v>37626</v>
      </c>
      <c r="C111">
        <v>0</v>
      </c>
      <c r="D111">
        <v>2</v>
      </c>
      <c r="E111">
        <v>37624</v>
      </c>
      <c r="F111" t="s">
        <v>29</v>
      </c>
      <c r="G111">
        <v>0</v>
      </c>
      <c r="H111" t="s">
        <v>29</v>
      </c>
      <c r="I111">
        <v>0</v>
      </c>
      <c r="J111" s="2">
        <f t="shared" si="3"/>
        <v>137.96199999999999</v>
      </c>
      <c r="M111" s="12">
        <f t="shared" si="2"/>
        <v>179.10312208405639</v>
      </c>
      <c r="N111" s="6">
        <f>IF(A111&lt;Calculations!$C$2,M111*1000000,0)</f>
        <v>179103122.08405641</v>
      </c>
      <c r="O111" s="6">
        <f>IF(AND(A111&gt;=Calculations!$C$2,A111&lt;=Calculations!$C$3),M111*1000000,0)</f>
        <v>0</v>
      </c>
    </row>
    <row r="112" spans="1:15">
      <c r="A112">
        <v>1858</v>
      </c>
      <c r="B112">
        <v>36876</v>
      </c>
      <c r="C112">
        <v>0</v>
      </c>
      <c r="D112">
        <v>3</v>
      </c>
      <c r="E112">
        <v>36873</v>
      </c>
      <c r="F112" t="s">
        <v>29</v>
      </c>
      <c r="G112">
        <v>0</v>
      </c>
      <c r="H112" t="s">
        <v>29</v>
      </c>
      <c r="I112">
        <v>0</v>
      </c>
      <c r="J112" s="2">
        <f t="shared" si="3"/>
        <v>135.21199999999999</v>
      </c>
      <c r="M112" s="12">
        <f t="shared" si="2"/>
        <v>175.53305506755072</v>
      </c>
      <c r="N112" s="6">
        <f>IF(A112&lt;Calculations!$C$2,M112*1000000,0)</f>
        <v>175533055.06755072</v>
      </c>
      <c r="O112" s="6">
        <f>IF(AND(A112&gt;=Calculations!$C$2,A112&lt;=Calculations!$C$3),M112*1000000,0)</f>
        <v>0</v>
      </c>
    </row>
    <row r="113" spans="1:15">
      <c r="A113">
        <v>1859</v>
      </c>
      <c r="B113">
        <v>40942</v>
      </c>
      <c r="C113">
        <v>0</v>
      </c>
      <c r="D113">
        <v>1</v>
      </c>
      <c r="E113">
        <v>40942</v>
      </c>
      <c r="F113" t="s">
        <v>29</v>
      </c>
      <c r="G113">
        <v>0</v>
      </c>
      <c r="H113" t="s">
        <v>29</v>
      </c>
      <c r="I113">
        <v>0</v>
      </c>
      <c r="J113" s="2">
        <f t="shared" si="3"/>
        <v>150.12066666666666</v>
      </c>
      <c r="M113" s="12">
        <f t="shared" si="2"/>
        <v>194.88757838636681</v>
      </c>
      <c r="N113" s="6">
        <f>IF(A113&lt;Calculations!$C$2,M113*1000000,0)</f>
        <v>194887578.38636681</v>
      </c>
      <c r="O113" s="6">
        <f>IF(AND(A113&gt;=Calculations!$C$2,A113&lt;=Calculations!$C$3),M113*1000000,0)</f>
        <v>0</v>
      </c>
    </row>
    <row r="114" spans="1:15">
      <c r="A114">
        <v>1860</v>
      </c>
      <c r="B114">
        <v>45838</v>
      </c>
      <c r="C114">
        <v>0</v>
      </c>
      <c r="D114">
        <v>0</v>
      </c>
      <c r="E114">
        <v>45838</v>
      </c>
      <c r="F114" t="s">
        <v>29</v>
      </c>
      <c r="G114">
        <v>0</v>
      </c>
      <c r="H114" t="s">
        <v>29</v>
      </c>
      <c r="I114">
        <v>0</v>
      </c>
      <c r="J114" s="2">
        <f t="shared" si="3"/>
        <v>168.07266666666666</v>
      </c>
      <c r="M114" s="12">
        <f t="shared" si="2"/>
        <v>218.19297587011582</v>
      </c>
      <c r="N114" s="6">
        <f>IF(A114&lt;Calculations!$C$2,M114*1000000,0)</f>
        <v>218192975.87011582</v>
      </c>
      <c r="O114" s="6">
        <f>IF(AND(A114&gt;=Calculations!$C$2,A114&lt;=Calculations!$C$3),M114*1000000,0)</f>
        <v>0</v>
      </c>
    </row>
    <row r="115" spans="1:15">
      <c r="A115">
        <v>1861</v>
      </c>
      <c r="B115">
        <v>47775</v>
      </c>
      <c r="C115">
        <v>0</v>
      </c>
      <c r="D115">
        <v>1</v>
      </c>
      <c r="E115">
        <v>47773</v>
      </c>
      <c r="F115" t="s">
        <v>29</v>
      </c>
      <c r="G115">
        <v>0</v>
      </c>
      <c r="H115" t="s">
        <v>29</v>
      </c>
      <c r="I115">
        <v>0</v>
      </c>
      <c r="J115" s="2">
        <f t="shared" si="3"/>
        <v>175.17500000000001</v>
      </c>
      <c r="M115" s="12">
        <f t="shared" si="2"/>
        <v>227.41326895141114</v>
      </c>
      <c r="N115" s="6">
        <f>IF(A115&lt;Calculations!$C$2,M115*1000000,0)</f>
        <v>227413268.95141113</v>
      </c>
      <c r="O115" s="6">
        <f>IF(AND(A115&gt;=Calculations!$C$2,A115&lt;=Calculations!$C$3),M115*1000000,0)</f>
        <v>0</v>
      </c>
    </row>
    <row r="116" spans="1:15">
      <c r="A116">
        <v>1862</v>
      </c>
      <c r="B116">
        <v>46253</v>
      </c>
      <c r="C116">
        <v>0</v>
      </c>
      <c r="D116">
        <v>17</v>
      </c>
      <c r="E116">
        <v>46236</v>
      </c>
      <c r="F116" t="s">
        <v>29</v>
      </c>
      <c r="G116">
        <v>0</v>
      </c>
      <c r="H116" t="s">
        <v>29</v>
      </c>
      <c r="I116">
        <v>0</v>
      </c>
      <c r="J116" s="2">
        <f t="shared" si="3"/>
        <v>169.59433333333331</v>
      </c>
      <c r="M116" s="12">
        <f t="shared" si="2"/>
        <v>220.16841295258226</v>
      </c>
      <c r="N116" s="6">
        <f>IF(A116&lt;Calculations!$C$2,M116*1000000,0)</f>
        <v>220168412.95258227</v>
      </c>
      <c r="O116" s="6">
        <f>IF(AND(A116&gt;=Calculations!$C$2,A116&lt;=Calculations!$C$3),M116*1000000,0)</f>
        <v>0</v>
      </c>
    </row>
    <row r="117" spans="1:15">
      <c r="A117">
        <v>1863</v>
      </c>
      <c r="B117">
        <v>49188</v>
      </c>
      <c r="C117">
        <v>0</v>
      </c>
      <c r="D117">
        <v>24</v>
      </c>
      <c r="E117">
        <v>49164</v>
      </c>
      <c r="F117" t="s">
        <v>29</v>
      </c>
      <c r="G117">
        <v>0</v>
      </c>
      <c r="H117" t="s">
        <v>29</v>
      </c>
      <c r="I117">
        <v>0</v>
      </c>
      <c r="J117" s="2">
        <f t="shared" si="3"/>
        <v>180.35599999999999</v>
      </c>
      <c r="M117" s="12">
        <f t="shared" si="2"/>
        <v>234.1392752105078</v>
      </c>
      <c r="N117" s="6">
        <f>IF(A117&lt;Calculations!$C$2,M117*1000000,0)</f>
        <v>234139275.21050781</v>
      </c>
      <c r="O117" s="6">
        <f>IF(AND(A117&gt;=Calculations!$C$2,A117&lt;=Calculations!$C$3),M117*1000000,0)</f>
        <v>0</v>
      </c>
    </row>
    <row r="118" spans="1:15">
      <c r="A118">
        <v>1864</v>
      </c>
      <c r="B118">
        <v>52923</v>
      </c>
      <c r="C118">
        <v>0</v>
      </c>
      <c r="D118">
        <v>14</v>
      </c>
      <c r="E118">
        <v>52908</v>
      </c>
      <c r="F118" t="s">
        <v>29</v>
      </c>
      <c r="G118">
        <v>0</v>
      </c>
      <c r="H118" t="s">
        <v>29</v>
      </c>
      <c r="I118">
        <v>0</v>
      </c>
      <c r="J118" s="2">
        <f t="shared" si="3"/>
        <v>194.05099999999999</v>
      </c>
      <c r="M118" s="12">
        <f t="shared" si="2"/>
        <v>251.91820895270601</v>
      </c>
      <c r="N118" s="6">
        <f>IF(A118&lt;Calculations!$C$2,M118*1000000,0)</f>
        <v>251918208.95270601</v>
      </c>
      <c r="O118" s="6">
        <f>IF(AND(A118&gt;=Calculations!$C$2,A118&lt;=Calculations!$C$3),M118*1000000,0)</f>
        <v>0</v>
      </c>
    </row>
    <row r="119" spans="1:15">
      <c r="A119">
        <v>1865</v>
      </c>
      <c r="B119">
        <v>56083</v>
      </c>
      <c r="C119">
        <v>0</v>
      </c>
      <c r="D119">
        <v>10</v>
      </c>
      <c r="E119">
        <v>56073</v>
      </c>
      <c r="F119" t="s">
        <v>29</v>
      </c>
      <c r="G119">
        <v>0</v>
      </c>
      <c r="H119" t="s">
        <v>29</v>
      </c>
      <c r="I119">
        <v>0</v>
      </c>
      <c r="J119" s="2">
        <f t="shared" si="3"/>
        <v>205.63766666666666</v>
      </c>
      <c r="M119" s="12">
        <f t="shared" si="2"/>
        <v>266.96009131558327</v>
      </c>
      <c r="N119" s="6">
        <f>IF(A119&lt;Calculations!$C$2,M119*1000000,0)</f>
        <v>266960091.31558326</v>
      </c>
      <c r="O119" s="6">
        <f>IF(AND(A119&gt;=Calculations!$C$2,A119&lt;=Calculations!$C$3),M119*1000000,0)</f>
        <v>0</v>
      </c>
    </row>
    <row r="120" spans="1:15">
      <c r="A120">
        <v>1866</v>
      </c>
      <c r="B120">
        <v>57787</v>
      </c>
      <c r="C120">
        <v>0</v>
      </c>
      <c r="D120">
        <v>21</v>
      </c>
      <c r="E120">
        <v>57766</v>
      </c>
      <c r="F120" t="s">
        <v>29</v>
      </c>
      <c r="G120">
        <v>0</v>
      </c>
      <c r="H120" t="s">
        <v>29</v>
      </c>
      <c r="I120">
        <v>0</v>
      </c>
      <c r="J120" s="2">
        <f t="shared" si="3"/>
        <v>211.88566666666665</v>
      </c>
      <c r="M120" s="12">
        <f t="shared" si="2"/>
        <v>275.0712835770841</v>
      </c>
      <c r="N120" s="6">
        <f>IF(A120&lt;Calculations!$C$2,M120*1000000,0)</f>
        <v>275071283.57708412</v>
      </c>
      <c r="O120" s="6">
        <f>IF(AND(A120&gt;=Calculations!$C$2,A120&lt;=Calculations!$C$3),M120*1000000,0)</f>
        <v>0</v>
      </c>
    </row>
    <row r="121" spans="1:15">
      <c r="A121">
        <v>1867</v>
      </c>
      <c r="B121">
        <v>59327</v>
      </c>
      <c r="C121">
        <v>0</v>
      </c>
      <c r="D121">
        <v>15</v>
      </c>
      <c r="E121">
        <v>59312</v>
      </c>
      <c r="F121" t="s">
        <v>29</v>
      </c>
      <c r="G121">
        <v>0</v>
      </c>
      <c r="H121" t="s">
        <v>29</v>
      </c>
      <c r="I121">
        <v>0</v>
      </c>
      <c r="J121" s="2">
        <f t="shared" si="3"/>
        <v>217.53233333333333</v>
      </c>
      <c r="M121" s="12">
        <f t="shared" si="2"/>
        <v>282.40182118430909</v>
      </c>
      <c r="N121" s="6">
        <f>IF(A121&lt;Calculations!$C$2,M121*1000000,0)</f>
        <v>282401821.18430907</v>
      </c>
      <c r="O121" s="6">
        <f>IF(AND(A121&gt;=Calculations!$C$2,A121&lt;=Calculations!$C$3),M121*1000000,0)</f>
        <v>0</v>
      </c>
    </row>
    <row r="122" spans="1:15">
      <c r="A122">
        <v>1868</v>
      </c>
      <c r="B122">
        <v>58193</v>
      </c>
      <c r="C122">
        <v>0</v>
      </c>
      <c r="D122">
        <v>14</v>
      </c>
      <c r="E122">
        <v>58179</v>
      </c>
      <c r="F122" t="s">
        <v>29</v>
      </c>
      <c r="G122">
        <v>0</v>
      </c>
      <c r="H122" t="s">
        <v>29</v>
      </c>
      <c r="I122">
        <v>0</v>
      </c>
      <c r="J122" s="2">
        <f t="shared" si="3"/>
        <v>213.37433333333331</v>
      </c>
      <c r="M122" s="12">
        <f t="shared" si="2"/>
        <v>277.00387985535252</v>
      </c>
      <c r="N122" s="6">
        <f>IF(A122&lt;Calculations!$C$2,M122*1000000,0)</f>
        <v>277003879.85535252</v>
      </c>
      <c r="O122" s="6">
        <f>IF(AND(A122&gt;=Calculations!$C$2,A122&lt;=Calculations!$C$3),M122*1000000,0)</f>
        <v>0</v>
      </c>
    </row>
    <row r="123" spans="1:15">
      <c r="A123">
        <v>1869</v>
      </c>
      <c r="B123">
        <v>61055</v>
      </c>
      <c r="C123">
        <v>0</v>
      </c>
      <c r="D123">
        <v>18</v>
      </c>
      <c r="E123">
        <v>61037</v>
      </c>
      <c r="F123" t="s">
        <v>29</v>
      </c>
      <c r="G123">
        <v>0</v>
      </c>
      <c r="H123" t="s">
        <v>29</v>
      </c>
      <c r="I123">
        <v>0</v>
      </c>
      <c r="J123" s="2">
        <f t="shared" si="3"/>
        <v>223.86833333333331</v>
      </c>
      <c r="M123" s="12">
        <f t="shared" si="2"/>
        <v>290.62725559033817</v>
      </c>
      <c r="N123" s="6">
        <f>IF(A123&lt;Calculations!$C$2,M123*1000000,0)</f>
        <v>290627255.59033817</v>
      </c>
      <c r="O123" s="6">
        <f>IF(AND(A123&gt;=Calculations!$C$2,A123&lt;=Calculations!$C$3),M123*1000000,0)</f>
        <v>0</v>
      </c>
    </row>
    <row r="124" spans="1:15">
      <c r="A124">
        <v>1870</v>
      </c>
      <c r="B124">
        <v>62362</v>
      </c>
      <c r="C124">
        <v>0</v>
      </c>
      <c r="D124">
        <v>23</v>
      </c>
      <c r="E124">
        <v>62340</v>
      </c>
      <c r="F124" t="s">
        <v>29</v>
      </c>
      <c r="G124">
        <v>0</v>
      </c>
      <c r="H124" t="s">
        <v>29</v>
      </c>
      <c r="I124">
        <v>0</v>
      </c>
      <c r="J124" s="2">
        <f t="shared" si="3"/>
        <v>228.66066666666666</v>
      </c>
      <c r="M124" s="12">
        <f t="shared" si="2"/>
        <v>296.84869237776871</v>
      </c>
      <c r="N124" s="6">
        <f>IF(A124&lt;Calculations!$C$2,M124*1000000,0)</f>
        <v>296848692.3777687</v>
      </c>
      <c r="O124" s="6">
        <f>IF(AND(A124&gt;=Calculations!$C$2,A124&lt;=Calculations!$C$3),M124*1000000,0)</f>
        <v>0</v>
      </c>
    </row>
    <row r="125" spans="1:15">
      <c r="A125">
        <v>1871</v>
      </c>
      <c r="B125">
        <v>66058</v>
      </c>
      <c r="C125">
        <v>0</v>
      </c>
      <c r="D125">
        <v>29</v>
      </c>
      <c r="E125">
        <v>66029</v>
      </c>
      <c r="F125" t="s">
        <v>29</v>
      </c>
      <c r="G125">
        <v>0</v>
      </c>
      <c r="H125" t="s">
        <v>29</v>
      </c>
      <c r="I125">
        <v>0</v>
      </c>
      <c r="J125" s="2">
        <f t="shared" si="3"/>
        <v>242.21266666666665</v>
      </c>
      <c r="M125" s="12">
        <f t="shared" si="2"/>
        <v>314.44198263510862</v>
      </c>
      <c r="N125" s="6">
        <f>IF(A125&lt;Calculations!$C$2,M125*1000000,0)</f>
        <v>314441982.63510859</v>
      </c>
      <c r="O125" s="6">
        <f>IF(AND(A125&gt;=Calculations!$C$2,A125&lt;=Calculations!$C$3),M125*1000000,0)</f>
        <v>0</v>
      </c>
    </row>
    <row r="126" spans="1:15">
      <c r="A126">
        <v>1872</v>
      </c>
      <c r="B126">
        <v>69593</v>
      </c>
      <c r="C126">
        <v>0</v>
      </c>
      <c r="D126">
        <v>21</v>
      </c>
      <c r="E126">
        <v>69572</v>
      </c>
      <c r="F126" t="s">
        <v>29</v>
      </c>
      <c r="G126">
        <v>0</v>
      </c>
      <c r="H126" t="s">
        <v>29</v>
      </c>
      <c r="I126">
        <v>0</v>
      </c>
      <c r="J126" s="2">
        <f t="shared" si="3"/>
        <v>255.17433333333332</v>
      </c>
      <c r="M126" s="12">
        <f t="shared" si="2"/>
        <v>331.26889850623871</v>
      </c>
      <c r="N126" s="6">
        <f>IF(A126&lt;Calculations!$C$2,M126*1000000,0)</f>
        <v>331268898.5062387</v>
      </c>
      <c r="O126" s="6">
        <f>IF(AND(A126&gt;=Calculations!$C$2,A126&lt;=Calculations!$C$3),M126*1000000,0)</f>
        <v>0</v>
      </c>
    </row>
    <row r="127" spans="1:15">
      <c r="A127">
        <v>1873</v>
      </c>
      <c r="B127">
        <v>72232</v>
      </c>
      <c r="C127">
        <v>0</v>
      </c>
      <c r="D127">
        <v>54</v>
      </c>
      <c r="E127">
        <v>72178</v>
      </c>
      <c r="F127" t="s">
        <v>29</v>
      </c>
      <c r="G127">
        <v>0</v>
      </c>
      <c r="H127" t="s">
        <v>29</v>
      </c>
      <c r="I127">
        <v>0</v>
      </c>
      <c r="J127" s="2">
        <f t="shared" si="3"/>
        <v>264.85066666666665</v>
      </c>
      <c r="M127" s="12">
        <f t="shared" si="2"/>
        <v>343.83077431498333</v>
      </c>
      <c r="N127" s="6">
        <f>IF(A127&lt;Calculations!$C$2,M127*1000000,0)</f>
        <v>343830774.31498331</v>
      </c>
      <c r="O127" s="6">
        <f>IF(AND(A127&gt;=Calculations!$C$2,A127&lt;=Calculations!$C$3),M127*1000000,0)</f>
        <v>0</v>
      </c>
    </row>
    <row r="128" spans="1:15">
      <c r="A128">
        <v>1874</v>
      </c>
      <c r="B128">
        <v>70193</v>
      </c>
      <c r="C128">
        <v>0</v>
      </c>
      <c r="D128">
        <v>70</v>
      </c>
      <c r="E128">
        <v>70123</v>
      </c>
      <c r="F128" t="s">
        <v>29</v>
      </c>
      <c r="G128">
        <v>0</v>
      </c>
      <c r="H128" t="s">
        <v>29</v>
      </c>
      <c r="I128">
        <v>0</v>
      </c>
      <c r="J128" s="2">
        <f t="shared" si="3"/>
        <v>257.37433333333331</v>
      </c>
      <c r="M128" s="12">
        <f t="shared" si="2"/>
        <v>334.12495211944321</v>
      </c>
      <c r="N128" s="6">
        <f>IF(A128&lt;Calculations!$C$2,M128*1000000,0)</f>
        <v>334124952.11944318</v>
      </c>
      <c r="O128" s="6">
        <f>IF(AND(A128&gt;=Calculations!$C$2,A128&lt;=Calculations!$C$3),M128*1000000,0)</f>
        <v>0</v>
      </c>
    </row>
    <row r="129" spans="1:15">
      <c r="A129">
        <v>1875</v>
      </c>
      <c r="B129">
        <v>74096</v>
      </c>
      <c r="C129">
        <v>0</v>
      </c>
      <c r="D129">
        <v>64</v>
      </c>
      <c r="E129">
        <v>74033</v>
      </c>
      <c r="F129" t="s">
        <v>29</v>
      </c>
      <c r="G129">
        <v>0</v>
      </c>
      <c r="H129" t="s">
        <v>29</v>
      </c>
      <c r="I129">
        <v>0</v>
      </c>
      <c r="J129" s="2">
        <f t="shared" si="3"/>
        <v>271.68533333333329</v>
      </c>
      <c r="M129" s="12">
        <f t="shared" si="2"/>
        <v>352.70358087333869</v>
      </c>
      <c r="N129" s="6">
        <f>IF(A129&lt;Calculations!$C$2,M129*1000000,0)</f>
        <v>352703580.8733387</v>
      </c>
      <c r="O129" s="6">
        <f>IF(AND(A129&gt;=Calculations!$C$2,A129&lt;=Calculations!$C$3),M129*1000000,0)</f>
        <v>0</v>
      </c>
    </row>
    <row r="130" spans="1:15">
      <c r="A130">
        <v>1876</v>
      </c>
      <c r="B130">
        <v>73968</v>
      </c>
      <c r="C130">
        <v>0</v>
      </c>
      <c r="D130">
        <v>82</v>
      </c>
      <c r="E130">
        <v>73886</v>
      </c>
      <c r="F130" t="s">
        <v>29</v>
      </c>
      <c r="G130">
        <v>0</v>
      </c>
      <c r="H130" t="s">
        <v>29</v>
      </c>
      <c r="I130">
        <v>0</v>
      </c>
      <c r="J130" s="2">
        <f t="shared" si="3"/>
        <v>271.21600000000001</v>
      </c>
      <c r="M130" s="12">
        <f t="shared" si="2"/>
        <v>352.0942894358551</v>
      </c>
      <c r="N130" s="6">
        <f>IF(A130&lt;Calculations!$C$2,M130*1000000,0)</f>
        <v>352094289.43585509</v>
      </c>
      <c r="O130" s="6">
        <f>IF(AND(A130&gt;=Calculations!$C$2,A130&lt;=Calculations!$C$3),M130*1000000,0)</f>
        <v>0</v>
      </c>
    </row>
    <row r="131" spans="1:15">
      <c r="A131">
        <v>1877</v>
      </c>
      <c r="B131">
        <v>75300</v>
      </c>
      <c r="C131">
        <v>0</v>
      </c>
      <c r="D131">
        <v>111</v>
      </c>
      <c r="E131">
        <v>75189</v>
      </c>
      <c r="F131" t="s">
        <v>29</v>
      </c>
      <c r="G131">
        <v>0</v>
      </c>
      <c r="H131" t="s">
        <v>29</v>
      </c>
      <c r="I131">
        <v>0</v>
      </c>
      <c r="J131" s="2">
        <f t="shared" si="3"/>
        <v>276.10000000000002</v>
      </c>
      <c r="M131" s="12">
        <f t="shared" si="2"/>
        <v>358.43472845716923</v>
      </c>
      <c r="N131" s="6">
        <f>IF(A131&lt;Calculations!$C$2,M131*1000000,0)</f>
        <v>358434728.45716923</v>
      </c>
      <c r="O131" s="6">
        <f>IF(AND(A131&gt;=Calculations!$C$2,A131&lt;=Calculations!$C$3),M131*1000000,0)</f>
        <v>0</v>
      </c>
    </row>
    <row r="132" spans="1:15">
      <c r="A132">
        <v>1878</v>
      </c>
      <c r="B132">
        <v>73956</v>
      </c>
      <c r="C132">
        <v>0</v>
      </c>
      <c r="D132">
        <v>99</v>
      </c>
      <c r="E132">
        <v>73857</v>
      </c>
      <c r="F132" t="s">
        <v>29</v>
      </c>
      <c r="G132">
        <v>0</v>
      </c>
      <c r="H132" t="s">
        <v>29</v>
      </c>
      <c r="I132">
        <v>0</v>
      </c>
      <c r="J132" s="2">
        <f t="shared" si="3"/>
        <v>271.17200000000003</v>
      </c>
      <c r="M132" s="12">
        <f t="shared" ref="M132:M195" si="4">($L$244/$K$244)*J132</f>
        <v>352.03716836359104</v>
      </c>
      <c r="N132" s="6">
        <f>IF(A132&lt;Calculations!$C$2,M132*1000000,0)</f>
        <v>352037168.36359102</v>
      </c>
      <c r="O132" s="6">
        <f>IF(AND(A132&gt;=Calculations!$C$2,A132&lt;=Calculations!$C$3),M132*1000000,0)</f>
        <v>0</v>
      </c>
    </row>
    <row r="133" spans="1:15">
      <c r="A133">
        <v>1879</v>
      </c>
      <c r="B133">
        <v>74412</v>
      </c>
      <c r="C133">
        <v>0</v>
      </c>
      <c r="D133">
        <v>141</v>
      </c>
      <c r="E133">
        <v>74271</v>
      </c>
      <c r="F133" t="s">
        <v>29</v>
      </c>
      <c r="G133">
        <v>0</v>
      </c>
      <c r="H133" t="s">
        <v>29</v>
      </c>
      <c r="I133">
        <v>0</v>
      </c>
      <c r="J133" s="2">
        <f t="shared" si="3"/>
        <v>272.84399999999999</v>
      </c>
      <c r="M133" s="12">
        <f t="shared" si="4"/>
        <v>354.20776910962644</v>
      </c>
      <c r="N133" s="6">
        <f>IF(A133&lt;Calculations!$C$2,M133*1000000,0)</f>
        <v>354207769.10962641</v>
      </c>
      <c r="O133" s="6">
        <f>IF(AND(A133&gt;=Calculations!$C$2,A133&lt;=Calculations!$C$3),M133*1000000,0)</f>
        <v>0</v>
      </c>
    </row>
    <row r="134" spans="1:15">
      <c r="A134">
        <v>1880</v>
      </c>
      <c r="B134">
        <v>81093</v>
      </c>
      <c r="C134">
        <v>0</v>
      </c>
      <c r="D134">
        <v>127</v>
      </c>
      <c r="E134">
        <v>80966</v>
      </c>
      <c r="F134" t="s">
        <v>29</v>
      </c>
      <c r="G134">
        <v>0</v>
      </c>
      <c r="H134" t="s">
        <v>29</v>
      </c>
      <c r="I134">
        <v>0</v>
      </c>
      <c r="J134" s="2">
        <f t="shared" ref="J134:J197" si="5">B134*(44/12)/1000</f>
        <v>297.34100000000001</v>
      </c>
      <c r="M134" s="12">
        <f t="shared" si="4"/>
        <v>386.00992609265899</v>
      </c>
      <c r="N134" s="6">
        <f>IF(A134&lt;Calculations!$C$2,M134*1000000,0)</f>
        <v>386009926.092659</v>
      </c>
      <c r="O134" s="6">
        <f>IF(AND(A134&gt;=Calculations!$C$2,A134&lt;=Calculations!$C$3),M134*1000000,0)</f>
        <v>0</v>
      </c>
    </row>
    <row r="135" spans="1:15">
      <c r="A135">
        <v>1881</v>
      </c>
      <c r="B135">
        <v>85238</v>
      </c>
      <c r="C135">
        <v>0</v>
      </c>
      <c r="D135">
        <v>193</v>
      </c>
      <c r="E135">
        <v>85045</v>
      </c>
      <c r="F135" t="s">
        <v>29</v>
      </c>
      <c r="G135">
        <v>0</v>
      </c>
      <c r="H135" t="s">
        <v>29</v>
      </c>
      <c r="I135">
        <v>0</v>
      </c>
      <c r="J135" s="2">
        <f t="shared" si="5"/>
        <v>312.53933333333333</v>
      </c>
      <c r="M135" s="12">
        <f t="shared" si="4"/>
        <v>405.74049647054699</v>
      </c>
      <c r="N135" s="6">
        <f>IF(A135&lt;Calculations!$C$2,M135*1000000,0)</f>
        <v>405740496.47054696</v>
      </c>
      <c r="O135" s="6">
        <f>IF(AND(A135&gt;=Calculations!$C$2,A135&lt;=Calculations!$C$3),M135*1000000,0)</f>
        <v>0</v>
      </c>
    </row>
    <row r="136" spans="1:15">
      <c r="A136">
        <v>1882</v>
      </c>
      <c r="B136">
        <v>85962</v>
      </c>
      <c r="C136">
        <v>0</v>
      </c>
      <c r="D136">
        <v>195</v>
      </c>
      <c r="E136">
        <v>85767</v>
      </c>
      <c r="F136" t="s">
        <v>29</v>
      </c>
      <c r="G136">
        <v>0</v>
      </c>
      <c r="H136" t="s">
        <v>29</v>
      </c>
      <c r="I136">
        <v>0</v>
      </c>
      <c r="J136" s="2">
        <f t="shared" si="5"/>
        <v>315.19400000000002</v>
      </c>
      <c r="M136" s="12">
        <f t="shared" si="4"/>
        <v>409.18680116381381</v>
      </c>
      <c r="N136" s="6">
        <f>IF(A136&lt;Calculations!$C$2,M136*1000000,0)</f>
        <v>409186801.16381383</v>
      </c>
      <c r="O136" s="6">
        <f>IF(AND(A136&gt;=Calculations!$C$2,A136&lt;=Calculations!$C$3),M136*1000000,0)</f>
        <v>0</v>
      </c>
    </row>
    <row r="137" spans="1:15">
      <c r="A137">
        <v>1883</v>
      </c>
      <c r="B137">
        <v>89446</v>
      </c>
      <c r="C137">
        <v>0</v>
      </c>
      <c r="D137">
        <v>230</v>
      </c>
      <c r="E137">
        <v>89216</v>
      </c>
      <c r="F137" t="s">
        <v>29</v>
      </c>
      <c r="G137">
        <v>0</v>
      </c>
      <c r="H137" t="s">
        <v>29</v>
      </c>
      <c r="I137">
        <v>0</v>
      </c>
      <c r="J137" s="2">
        <f t="shared" si="5"/>
        <v>327.96866666666665</v>
      </c>
      <c r="M137" s="12">
        <f t="shared" si="4"/>
        <v>425.77095247782142</v>
      </c>
      <c r="N137" s="6">
        <f>IF(A137&lt;Calculations!$C$2,M137*1000000,0)</f>
        <v>425770952.47782141</v>
      </c>
      <c r="O137" s="6">
        <f>IF(AND(A137&gt;=Calculations!$C$2,A137&lt;=Calculations!$C$3),M137*1000000,0)</f>
        <v>0</v>
      </c>
    </row>
    <row r="138" spans="1:15">
      <c r="A138">
        <v>1884</v>
      </c>
      <c r="B138">
        <v>87090</v>
      </c>
      <c r="C138">
        <v>0</v>
      </c>
      <c r="D138">
        <v>173</v>
      </c>
      <c r="E138">
        <v>86916</v>
      </c>
      <c r="F138" t="s">
        <v>29</v>
      </c>
      <c r="G138">
        <v>0</v>
      </c>
      <c r="H138" t="s">
        <v>29</v>
      </c>
      <c r="I138">
        <v>0</v>
      </c>
      <c r="J138" s="2">
        <f t="shared" si="5"/>
        <v>319.33</v>
      </c>
      <c r="M138" s="12">
        <f t="shared" si="4"/>
        <v>414.55618195663828</v>
      </c>
      <c r="N138" s="6">
        <f>IF(A138&lt;Calculations!$C$2,M138*1000000,0)</f>
        <v>414556181.95663828</v>
      </c>
      <c r="O138" s="6">
        <f>IF(AND(A138&gt;=Calculations!$C$2,A138&lt;=Calculations!$C$3),M138*1000000,0)</f>
        <v>0</v>
      </c>
    </row>
    <row r="139" spans="1:15">
      <c r="A139">
        <v>1885</v>
      </c>
      <c r="B139">
        <v>86051</v>
      </c>
      <c r="C139">
        <v>0</v>
      </c>
      <c r="D139">
        <v>242</v>
      </c>
      <c r="E139">
        <v>85809</v>
      </c>
      <c r="F139" t="s">
        <v>29</v>
      </c>
      <c r="G139">
        <v>0</v>
      </c>
      <c r="H139" t="s">
        <v>29</v>
      </c>
      <c r="I139">
        <v>0</v>
      </c>
      <c r="J139" s="2">
        <f t="shared" si="5"/>
        <v>315.52033333333333</v>
      </c>
      <c r="M139" s="12">
        <f t="shared" si="4"/>
        <v>409.6104491164391</v>
      </c>
      <c r="N139" s="6">
        <f>IF(A139&lt;Calculations!$C$2,M139*1000000,0)</f>
        <v>409610449.1164391</v>
      </c>
      <c r="O139" s="6">
        <f>IF(AND(A139&gt;=Calculations!$C$2,A139&lt;=Calculations!$C$3),M139*1000000,0)</f>
        <v>0</v>
      </c>
    </row>
    <row r="140" spans="1:15">
      <c r="A140">
        <v>1886</v>
      </c>
      <c r="B140">
        <v>85270</v>
      </c>
      <c r="C140">
        <v>0</v>
      </c>
      <c r="D140">
        <v>233</v>
      </c>
      <c r="E140">
        <v>85037</v>
      </c>
      <c r="F140" t="s">
        <v>29</v>
      </c>
      <c r="G140">
        <v>0</v>
      </c>
      <c r="H140" t="s">
        <v>29</v>
      </c>
      <c r="I140">
        <v>0</v>
      </c>
      <c r="J140" s="2">
        <f t="shared" si="5"/>
        <v>312.65666666666664</v>
      </c>
      <c r="M140" s="12">
        <f t="shared" si="4"/>
        <v>405.89281932991781</v>
      </c>
      <c r="N140" s="6">
        <f>IF(A140&lt;Calculations!$C$2,M140*1000000,0)</f>
        <v>405892819.32991779</v>
      </c>
      <c r="O140" s="6">
        <f>IF(AND(A140&gt;=Calculations!$C$2,A140&lt;=Calculations!$C$3),M140*1000000,0)</f>
        <v>0</v>
      </c>
    </row>
    <row r="141" spans="1:15">
      <c r="A141">
        <v>1887</v>
      </c>
      <c r="B141">
        <v>87457</v>
      </c>
      <c r="C141">
        <v>0</v>
      </c>
      <c r="D141">
        <v>253</v>
      </c>
      <c r="E141">
        <v>87204</v>
      </c>
      <c r="F141" t="s">
        <v>29</v>
      </c>
      <c r="G141">
        <v>0</v>
      </c>
      <c r="H141" t="s">
        <v>29</v>
      </c>
      <c r="I141">
        <v>0</v>
      </c>
      <c r="J141" s="2">
        <f t="shared" si="5"/>
        <v>320.67566666666664</v>
      </c>
      <c r="M141" s="12">
        <f t="shared" si="4"/>
        <v>416.3031347500484</v>
      </c>
      <c r="N141" s="6">
        <f>IF(A141&lt;Calculations!$C$2,M141*1000000,0)</f>
        <v>416303134.7500484</v>
      </c>
      <c r="O141" s="6">
        <f>IF(AND(A141&gt;=Calculations!$C$2,A141&lt;=Calculations!$C$3),M141*1000000,0)</f>
        <v>0</v>
      </c>
    </row>
    <row r="142" spans="1:15">
      <c r="A142">
        <v>1888</v>
      </c>
      <c r="B142">
        <v>90930</v>
      </c>
      <c r="C142">
        <v>0</v>
      </c>
      <c r="D142">
        <v>309</v>
      </c>
      <c r="E142">
        <v>90621</v>
      </c>
      <c r="F142" t="s">
        <v>29</v>
      </c>
      <c r="G142">
        <v>0</v>
      </c>
      <c r="H142" t="s">
        <v>29</v>
      </c>
      <c r="I142">
        <v>0</v>
      </c>
      <c r="J142" s="2">
        <f t="shared" si="5"/>
        <v>333.41</v>
      </c>
      <c r="M142" s="12">
        <f t="shared" si="4"/>
        <v>432.83492508114733</v>
      </c>
      <c r="N142" s="6">
        <f>IF(A142&lt;Calculations!$C$2,M142*1000000,0)</f>
        <v>432834925.08114731</v>
      </c>
      <c r="O142" s="6">
        <f>IF(AND(A142&gt;=Calculations!$C$2,A142&lt;=Calculations!$C$3),M142*1000000,0)</f>
        <v>0</v>
      </c>
    </row>
    <row r="143" spans="1:15">
      <c r="A143">
        <v>1889</v>
      </c>
      <c r="B143">
        <v>94166</v>
      </c>
      <c r="C143">
        <v>0</v>
      </c>
      <c r="D143">
        <v>337</v>
      </c>
      <c r="E143">
        <v>93829</v>
      </c>
      <c r="F143" t="s">
        <v>29</v>
      </c>
      <c r="G143">
        <v>0</v>
      </c>
      <c r="H143" t="s">
        <v>29</v>
      </c>
      <c r="I143">
        <v>0</v>
      </c>
      <c r="J143" s="2">
        <f t="shared" si="5"/>
        <v>345.27533333333332</v>
      </c>
      <c r="M143" s="12">
        <f t="shared" si="4"/>
        <v>448.23857423503046</v>
      </c>
      <c r="N143" s="6">
        <f>IF(A143&lt;Calculations!$C$2,M143*1000000,0)</f>
        <v>448238574.23503047</v>
      </c>
      <c r="O143" s="6">
        <f>IF(AND(A143&gt;=Calculations!$C$2,A143&lt;=Calculations!$C$3),M143*1000000,0)</f>
        <v>0</v>
      </c>
    </row>
    <row r="144" spans="1:15">
      <c r="A144">
        <v>1890</v>
      </c>
      <c r="B144">
        <v>96349</v>
      </c>
      <c r="C144">
        <v>0</v>
      </c>
      <c r="D144">
        <v>344</v>
      </c>
      <c r="E144">
        <v>96004</v>
      </c>
      <c r="F144" t="s">
        <v>29</v>
      </c>
      <c r="G144">
        <v>0</v>
      </c>
      <c r="H144" t="s">
        <v>29</v>
      </c>
      <c r="I144">
        <v>0</v>
      </c>
      <c r="J144" s="2">
        <f t="shared" si="5"/>
        <v>353.27966666666663</v>
      </c>
      <c r="M144" s="12">
        <f t="shared" si="4"/>
        <v>458.62984929773955</v>
      </c>
      <c r="N144" s="6">
        <f>IF(A144&lt;Calculations!$C$2,M144*1000000,0)</f>
        <v>458629849.29773957</v>
      </c>
      <c r="O144" s="6">
        <f>IF(AND(A144&gt;=Calculations!$C$2,A144&lt;=Calculations!$C$3),M144*1000000,0)</f>
        <v>0</v>
      </c>
    </row>
    <row r="145" spans="1:15">
      <c r="A145">
        <v>1891</v>
      </c>
      <c r="B145">
        <v>98382</v>
      </c>
      <c r="C145">
        <v>0</v>
      </c>
      <c r="D145">
        <v>427</v>
      </c>
      <c r="E145">
        <v>97955</v>
      </c>
      <c r="F145" t="s">
        <v>29</v>
      </c>
      <c r="G145">
        <v>0</v>
      </c>
      <c r="H145" t="s">
        <v>29</v>
      </c>
      <c r="I145">
        <v>0</v>
      </c>
      <c r="J145" s="2">
        <f t="shared" si="5"/>
        <v>360.73399999999998</v>
      </c>
      <c r="M145" s="12">
        <f t="shared" si="4"/>
        <v>468.30711095714764</v>
      </c>
      <c r="N145" s="6">
        <f>IF(A145&lt;Calculations!$C$2,M145*1000000,0)</f>
        <v>468307110.95714766</v>
      </c>
      <c r="O145" s="6">
        <f>IF(AND(A145&gt;=Calculations!$C$2,A145&lt;=Calculations!$C$3),M145*1000000,0)</f>
        <v>0</v>
      </c>
    </row>
    <row r="146" spans="1:15">
      <c r="A146">
        <v>1892</v>
      </c>
      <c r="B146">
        <v>96345</v>
      </c>
      <c r="C146">
        <v>0</v>
      </c>
      <c r="D146">
        <v>426</v>
      </c>
      <c r="E146">
        <v>95919</v>
      </c>
      <c r="F146" t="s">
        <v>29</v>
      </c>
      <c r="G146">
        <v>0</v>
      </c>
      <c r="H146" t="s">
        <v>29</v>
      </c>
      <c r="I146">
        <v>0</v>
      </c>
      <c r="J146" s="2">
        <f t="shared" si="5"/>
        <v>353.26499999999999</v>
      </c>
      <c r="M146" s="12">
        <f t="shared" si="4"/>
        <v>458.61080894031824</v>
      </c>
      <c r="N146" s="6">
        <f>IF(A146&lt;Calculations!$C$2,M146*1000000,0)</f>
        <v>458610808.94031823</v>
      </c>
      <c r="O146" s="6">
        <f>IF(AND(A146&gt;=Calculations!$C$2,A146&lt;=Calculations!$C$3),M146*1000000,0)</f>
        <v>0</v>
      </c>
    </row>
    <row r="147" spans="1:15">
      <c r="A147">
        <v>1893</v>
      </c>
      <c r="B147">
        <v>86302</v>
      </c>
      <c r="C147">
        <v>0</v>
      </c>
      <c r="D147">
        <v>507</v>
      </c>
      <c r="E147">
        <v>85795</v>
      </c>
      <c r="F147" t="s">
        <v>29</v>
      </c>
      <c r="G147">
        <v>0</v>
      </c>
      <c r="H147" t="s">
        <v>29</v>
      </c>
      <c r="I147">
        <v>0</v>
      </c>
      <c r="J147" s="2">
        <f t="shared" si="5"/>
        <v>316.44066666666663</v>
      </c>
      <c r="M147" s="12">
        <f t="shared" si="4"/>
        <v>410.80523154462963</v>
      </c>
      <c r="N147" s="6">
        <f>IF(A147&lt;Calculations!$C$2,M147*1000000,0)</f>
        <v>410805231.54462963</v>
      </c>
      <c r="O147" s="6">
        <f>IF(AND(A147&gt;=Calculations!$C$2,A147&lt;=Calculations!$C$3),M147*1000000,0)</f>
        <v>0</v>
      </c>
    </row>
    <row r="148" spans="1:15">
      <c r="A148">
        <v>1894</v>
      </c>
      <c r="B148">
        <v>98827</v>
      </c>
      <c r="C148">
        <v>0</v>
      </c>
      <c r="D148">
        <v>533</v>
      </c>
      <c r="E148">
        <v>98293</v>
      </c>
      <c r="F148" t="s">
        <v>29</v>
      </c>
      <c r="G148">
        <v>0</v>
      </c>
      <c r="H148" t="s">
        <v>29</v>
      </c>
      <c r="I148">
        <v>0</v>
      </c>
      <c r="J148" s="2">
        <f t="shared" si="5"/>
        <v>362.36566666666664</v>
      </c>
      <c r="M148" s="12">
        <f t="shared" si="4"/>
        <v>470.42535072027431</v>
      </c>
      <c r="N148" s="6">
        <f>IF(A148&lt;Calculations!$C$2,M148*1000000,0)</f>
        <v>470425350.72027433</v>
      </c>
      <c r="O148" s="6">
        <f>IF(AND(A148&gt;=Calculations!$C$2,A148&lt;=Calculations!$C$3),M148*1000000,0)</f>
        <v>0</v>
      </c>
    </row>
    <row r="149" spans="1:15">
      <c r="A149">
        <v>1895</v>
      </c>
      <c r="B149">
        <v>99768</v>
      </c>
      <c r="C149">
        <v>0</v>
      </c>
      <c r="D149">
        <v>579</v>
      </c>
      <c r="E149">
        <v>99188</v>
      </c>
      <c r="F149" t="s">
        <v>29</v>
      </c>
      <c r="G149">
        <v>0</v>
      </c>
      <c r="H149" t="s">
        <v>29</v>
      </c>
      <c r="I149">
        <v>0</v>
      </c>
      <c r="J149" s="2">
        <f t="shared" si="5"/>
        <v>365.81599999999997</v>
      </c>
      <c r="M149" s="12">
        <f t="shared" si="4"/>
        <v>474.90459480365013</v>
      </c>
      <c r="N149" s="6">
        <f>IF(A149&lt;Calculations!$C$2,M149*1000000,0)</f>
        <v>474904594.80365014</v>
      </c>
      <c r="O149" s="6">
        <f>IF(AND(A149&gt;=Calculations!$C$2,A149&lt;=Calculations!$C$3),M149*1000000,0)</f>
        <v>0</v>
      </c>
    </row>
    <row r="150" spans="1:15">
      <c r="A150">
        <v>1896</v>
      </c>
      <c r="B150">
        <v>102615</v>
      </c>
      <c r="C150">
        <v>0</v>
      </c>
      <c r="D150">
        <v>621</v>
      </c>
      <c r="E150">
        <v>101993</v>
      </c>
      <c r="F150" t="s">
        <v>29</v>
      </c>
      <c r="G150">
        <v>0</v>
      </c>
      <c r="H150" t="s">
        <v>29</v>
      </c>
      <c r="I150">
        <v>0</v>
      </c>
      <c r="J150" s="2">
        <f t="shared" si="5"/>
        <v>376.255</v>
      </c>
      <c r="M150" s="12">
        <f t="shared" si="4"/>
        <v>488.45656919830566</v>
      </c>
      <c r="N150" s="6">
        <f>IF(A150&lt;Calculations!$C$2,M150*1000000,0)</f>
        <v>488456569.19830567</v>
      </c>
      <c r="O150" s="6">
        <f>IF(AND(A150&gt;=Calculations!$C$2,A150&lt;=Calculations!$C$3),M150*1000000,0)</f>
        <v>0</v>
      </c>
    </row>
    <row r="151" spans="1:15">
      <c r="A151">
        <v>1897</v>
      </c>
      <c r="B151">
        <v>105341</v>
      </c>
      <c r="C151">
        <v>0</v>
      </c>
      <c r="D151">
        <v>607</v>
      </c>
      <c r="E151">
        <v>104734</v>
      </c>
      <c r="F151" t="s">
        <v>29</v>
      </c>
      <c r="G151">
        <v>0</v>
      </c>
      <c r="H151" t="s">
        <v>29</v>
      </c>
      <c r="I151">
        <v>0</v>
      </c>
      <c r="J151" s="2">
        <f t="shared" si="5"/>
        <v>386.25033333333329</v>
      </c>
      <c r="M151" s="12">
        <f t="shared" si="4"/>
        <v>501.43257278096485</v>
      </c>
      <c r="N151" s="6">
        <f>IF(A151&lt;Calculations!$C$2,M151*1000000,0)</f>
        <v>501432572.78096485</v>
      </c>
      <c r="O151" s="6">
        <f>IF(AND(A151&gt;=Calculations!$C$2,A151&lt;=Calculations!$C$3),M151*1000000,0)</f>
        <v>0</v>
      </c>
    </row>
    <row r="152" spans="1:15">
      <c r="A152">
        <v>1898</v>
      </c>
      <c r="B152">
        <v>105589</v>
      </c>
      <c r="C152">
        <v>0</v>
      </c>
      <c r="D152">
        <v>718</v>
      </c>
      <c r="E152">
        <v>104872</v>
      </c>
      <c r="F152" t="s">
        <v>29</v>
      </c>
      <c r="G152">
        <v>0</v>
      </c>
      <c r="H152" t="s">
        <v>29</v>
      </c>
      <c r="I152">
        <v>0</v>
      </c>
      <c r="J152" s="2">
        <f t="shared" si="5"/>
        <v>387.15966666666662</v>
      </c>
      <c r="M152" s="12">
        <f t="shared" si="4"/>
        <v>502.61307494108939</v>
      </c>
      <c r="N152" s="6">
        <f>IF(A152&lt;Calculations!$C$2,M152*1000000,0)</f>
        <v>502613074.94108939</v>
      </c>
      <c r="O152" s="6">
        <f>IF(AND(A152&gt;=Calculations!$C$2,A152&lt;=Calculations!$C$3),M152*1000000,0)</f>
        <v>0</v>
      </c>
    </row>
    <row r="153" spans="1:15">
      <c r="A153">
        <v>1899</v>
      </c>
      <c r="B153">
        <v>113142</v>
      </c>
      <c r="C153">
        <v>0</v>
      </c>
      <c r="D153">
        <v>785</v>
      </c>
      <c r="E153">
        <v>112357</v>
      </c>
      <c r="F153" t="s">
        <v>29</v>
      </c>
      <c r="G153">
        <v>0</v>
      </c>
      <c r="H153" t="s">
        <v>29</v>
      </c>
      <c r="I153">
        <v>0</v>
      </c>
      <c r="J153" s="2">
        <f t="shared" si="5"/>
        <v>414.85399999999998</v>
      </c>
      <c r="M153" s="12">
        <f t="shared" si="4"/>
        <v>538.56602984197923</v>
      </c>
      <c r="N153" s="6">
        <f>IF(A153&lt;Calculations!$C$2,M153*1000000,0)</f>
        <v>538566029.84197927</v>
      </c>
      <c r="O153" s="6">
        <f>IF(AND(A153&gt;=Calculations!$C$2,A153&lt;=Calculations!$C$3),M153*1000000,0)</f>
        <v>0</v>
      </c>
    </row>
    <row r="154" spans="1:15">
      <c r="A154">
        <v>1900</v>
      </c>
      <c r="B154">
        <v>114558</v>
      </c>
      <c r="C154">
        <v>0</v>
      </c>
      <c r="D154">
        <v>834</v>
      </c>
      <c r="E154">
        <v>113724</v>
      </c>
      <c r="F154" t="s">
        <v>29</v>
      </c>
      <c r="G154">
        <v>0</v>
      </c>
      <c r="H154" t="s">
        <v>29</v>
      </c>
      <c r="I154">
        <v>0</v>
      </c>
      <c r="J154" s="2">
        <f t="shared" si="5"/>
        <v>420.04599999999999</v>
      </c>
      <c r="M154" s="12">
        <f t="shared" si="4"/>
        <v>545.30631636914188</v>
      </c>
      <c r="N154" s="6">
        <f>IF(A154&lt;Calculations!$C$2,M154*1000000,0)</f>
        <v>545306316.36914194</v>
      </c>
      <c r="O154" s="6">
        <f>IF(AND(A154&gt;=Calculations!$C$2,A154&lt;=Calculations!$C$3),M154*1000000,0)</f>
        <v>0</v>
      </c>
    </row>
    <row r="155" spans="1:15">
      <c r="A155">
        <v>1901</v>
      </c>
      <c r="B155">
        <v>112091</v>
      </c>
      <c r="C155">
        <v>0</v>
      </c>
      <c r="D155">
        <v>830</v>
      </c>
      <c r="E155">
        <v>111261</v>
      </c>
      <c r="F155" t="s">
        <v>29</v>
      </c>
      <c r="G155">
        <v>0</v>
      </c>
      <c r="H155" t="s">
        <v>29</v>
      </c>
      <c r="I155">
        <v>0</v>
      </c>
      <c r="J155" s="2">
        <f t="shared" si="5"/>
        <v>411.00033333333329</v>
      </c>
      <c r="M155" s="12">
        <f t="shared" si="4"/>
        <v>533.56317592951586</v>
      </c>
      <c r="N155" s="6">
        <f>IF(A155&lt;Calculations!$C$2,M155*1000000,0)</f>
        <v>533563175.92951584</v>
      </c>
      <c r="O155" s="6">
        <f>IF(AND(A155&gt;=Calculations!$C$2,A155&lt;=Calculations!$C$3),M155*1000000,0)</f>
        <v>0</v>
      </c>
    </row>
    <row r="156" spans="1:15">
      <c r="A156">
        <v>1902</v>
      </c>
      <c r="B156">
        <v>116441</v>
      </c>
      <c r="C156">
        <v>0</v>
      </c>
      <c r="D156">
        <v>932</v>
      </c>
      <c r="E156">
        <v>115509</v>
      </c>
      <c r="F156" t="s">
        <v>29</v>
      </c>
      <c r="G156">
        <v>0</v>
      </c>
      <c r="H156" t="s">
        <v>29</v>
      </c>
      <c r="I156">
        <v>0</v>
      </c>
      <c r="J156" s="2">
        <f t="shared" si="5"/>
        <v>426.95033333333333</v>
      </c>
      <c r="M156" s="12">
        <f t="shared" si="4"/>
        <v>554.26956462524879</v>
      </c>
      <c r="N156" s="6">
        <f>IF(A156&lt;Calculations!$C$2,M156*1000000,0)</f>
        <v>554269564.62524879</v>
      </c>
      <c r="O156" s="6">
        <f>IF(AND(A156&gt;=Calculations!$C$2,A156&lt;=Calculations!$C$3),M156*1000000,0)</f>
        <v>0</v>
      </c>
    </row>
    <row r="157" spans="1:15">
      <c r="A157">
        <v>1903</v>
      </c>
      <c r="B157">
        <v>117354</v>
      </c>
      <c r="C157">
        <v>0</v>
      </c>
      <c r="D157">
        <v>935</v>
      </c>
      <c r="E157">
        <v>116419</v>
      </c>
      <c r="F157" t="s">
        <v>29</v>
      </c>
      <c r="G157">
        <v>0</v>
      </c>
      <c r="H157" t="s">
        <v>29</v>
      </c>
      <c r="I157">
        <v>0</v>
      </c>
      <c r="J157" s="2">
        <f t="shared" si="5"/>
        <v>430.298</v>
      </c>
      <c r="M157" s="12">
        <f t="shared" si="4"/>
        <v>558.6155262066751</v>
      </c>
      <c r="N157" s="6">
        <f>IF(A157&lt;Calculations!$C$2,M157*1000000,0)</f>
        <v>558615526.20667505</v>
      </c>
      <c r="O157" s="6">
        <f>IF(AND(A157&gt;=Calculations!$C$2,A157&lt;=Calculations!$C$3),M157*1000000,0)</f>
        <v>0</v>
      </c>
    </row>
    <row r="158" spans="1:15">
      <c r="A158">
        <v>1904</v>
      </c>
      <c r="B158">
        <v>117902</v>
      </c>
      <c r="C158">
        <v>0</v>
      </c>
      <c r="D158">
        <v>988</v>
      </c>
      <c r="E158">
        <v>116914</v>
      </c>
      <c r="F158" t="s">
        <v>29</v>
      </c>
      <c r="G158">
        <v>0</v>
      </c>
      <c r="H158" t="s">
        <v>29</v>
      </c>
      <c r="I158">
        <v>0</v>
      </c>
      <c r="J158" s="2">
        <f t="shared" si="5"/>
        <v>432.3073333333333</v>
      </c>
      <c r="M158" s="12">
        <f t="shared" si="4"/>
        <v>561.22405517340178</v>
      </c>
      <c r="N158" s="6">
        <f>IF(A158&lt;Calculations!$C$2,M158*1000000,0)</f>
        <v>561224055.17340183</v>
      </c>
      <c r="O158" s="6">
        <f>IF(AND(A158&gt;=Calculations!$C$2,A158&lt;=Calculations!$C$3),M158*1000000,0)</f>
        <v>0</v>
      </c>
    </row>
    <row r="159" spans="1:15">
      <c r="A159">
        <v>1905</v>
      </c>
      <c r="B159">
        <v>119452</v>
      </c>
      <c r="C159">
        <v>0</v>
      </c>
      <c r="D159">
        <v>981</v>
      </c>
      <c r="E159">
        <v>118471</v>
      </c>
      <c r="F159" t="s">
        <v>29</v>
      </c>
      <c r="G159">
        <v>0</v>
      </c>
      <c r="H159" t="s">
        <v>29</v>
      </c>
      <c r="I159">
        <v>0</v>
      </c>
      <c r="J159" s="2">
        <f t="shared" si="5"/>
        <v>437.99066666666664</v>
      </c>
      <c r="M159" s="12">
        <f t="shared" si="4"/>
        <v>568.60219367418017</v>
      </c>
      <c r="N159" s="6">
        <f>IF(A159&lt;Calculations!$C$2,M159*1000000,0)</f>
        <v>568602193.67418015</v>
      </c>
      <c r="O159" s="6">
        <f>IF(AND(A159&gt;=Calculations!$C$2,A159&lt;=Calculations!$C$3),M159*1000000,0)</f>
        <v>0</v>
      </c>
    </row>
    <row r="160" spans="1:15">
      <c r="A160">
        <v>1906</v>
      </c>
      <c r="B160">
        <v>123731</v>
      </c>
      <c r="C160">
        <v>0</v>
      </c>
      <c r="D160">
        <v>979</v>
      </c>
      <c r="E160">
        <v>122752</v>
      </c>
      <c r="F160" t="s">
        <v>29</v>
      </c>
      <c r="G160">
        <v>0</v>
      </c>
      <c r="H160" t="s">
        <v>29</v>
      </c>
      <c r="I160">
        <v>0</v>
      </c>
      <c r="J160" s="2">
        <f t="shared" si="5"/>
        <v>453.68033333333329</v>
      </c>
      <c r="M160" s="12">
        <f t="shared" si="4"/>
        <v>588.97061602568385</v>
      </c>
      <c r="N160" s="6">
        <f>IF(A160&lt;Calculations!$C$2,M160*1000000,0)</f>
        <v>588970616.02568388</v>
      </c>
      <c r="O160" s="6">
        <f>IF(AND(A160&gt;=Calculations!$C$2,A160&lt;=Calculations!$C$3),M160*1000000,0)</f>
        <v>0</v>
      </c>
    </row>
    <row r="161" spans="1:15">
      <c r="A161">
        <v>1907</v>
      </c>
      <c r="B161">
        <v>129249</v>
      </c>
      <c r="C161">
        <v>0</v>
      </c>
      <c r="D161">
        <v>995</v>
      </c>
      <c r="E161">
        <v>128254</v>
      </c>
      <c r="F161" t="s">
        <v>29</v>
      </c>
      <c r="G161">
        <v>0</v>
      </c>
      <c r="H161" t="s">
        <v>29</v>
      </c>
      <c r="I161">
        <v>0</v>
      </c>
      <c r="J161" s="2">
        <f t="shared" si="5"/>
        <v>473.91300000000001</v>
      </c>
      <c r="M161" s="12">
        <f t="shared" si="4"/>
        <v>615.236789088455</v>
      </c>
      <c r="N161" s="6">
        <f>IF(A161&lt;Calculations!$C$2,M161*1000000,0)</f>
        <v>615236789.08845496</v>
      </c>
      <c r="O161" s="6">
        <f>IF(AND(A161&gt;=Calculations!$C$2,A161&lt;=Calculations!$C$3),M161*1000000,0)</f>
        <v>0</v>
      </c>
    </row>
    <row r="162" spans="1:15">
      <c r="A162">
        <v>1908</v>
      </c>
      <c r="B162">
        <v>126082</v>
      </c>
      <c r="C162">
        <v>0</v>
      </c>
      <c r="D162">
        <v>1124</v>
      </c>
      <c r="E162">
        <v>124958</v>
      </c>
      <c r="F162" t="s">
        <v>29</v>
      </c>
      <c r="G162">
        <v>0</v>
      </c>
      <c r="H162" t="s">
        <v>29</v>
      </c>
      <c r="I162">
        <v>0</v>
      </c>
      <c r="J162" s="2">
        <f t="shared" si="5"/>
        <v>462.30066666666664</v>
      </c>
      <c r="M162" s="12">
        <f t="shared" si="4"/>
        <v>600.16158610009029</v>
      </c>
      <c r="N162" s="6">
        <f>IF(A162&lt;Calculations!$C$2,M162*1000000,0)</f>
        <v>600161586.10009027</v>
      </c>
      <c r="O162" s="6">
        <f>IF(AND(A162&gt;=Calculations!$C$2,A162&lt;=Calculations!$C$3),M162*1000000,0)</f>
        <v>0</v>
      </c>
    </row>
    <row r="163" spans="1:15">
      <c r="A163">
        <v>1909</v>
      </c>
      <c r="B163">
        <v>127207</v>
      </c>
      <c r="C163">
        <v>0</v>
      </c>
      <c r="D163">
        <v>1171</v>
      </c>
      <c r="E163">
        <v>126036</v>
      </c>
      <c r="F163" t="s">
        <v>29</v>
      </c>
      <c r="G163">
        <v>0</v>
      </c>
      <c r="H163" t="s">
        <v>29</v>
      </c>
      <c r="I163">
        <v>0</v>
      </c>
      <c r="J163" s="2">
        <f t="shared" si="5"/>
        <v>466.42566666666664</v>
      </c>
      <c r="M163" s="12">
        <f t="shared" si="4"/>
        <v>605.51668662484883</v>
      </c>
      <c r="N163" s="6">
        <f>IF(A163&lt;Calculations!$C$2,M163*1000000,0)</f>
        <v>605516686.62484884</v>
      </c>
      <c r="O163" s="6">
        <f>IF(AND(A163&gt;=Calculations!$C$2,A163&lt;=Calculations!$C$3),M163*1000000,0)</f>
        <v>0</v>
      </c>
    </row>
    <row r="164" spans="1:15">
      <c r="A164">
        <v>1910</v>
      </c>
      <c r="B164">
        <v>128202</v>
      </c>
      <c r="C164">
        <v>0</v>
      </c>
      <c r="D164">
        <v>1130</v>
      </c>
      <c r="E164">
        <v>127072</v>
      </c>
      <c r="F164" t="s">
        <v>29</v>
      </c>
      <c r="G164">
        <v>0</v>
      </c>
      <c r="H164" t="s">
        <v>29</v>
      </c>
      <c r="I164">
        <v>0</v>
      </c>
      <c r="J164" s="2">
        <f t="shared" si="5"/>
        <v>470.07400000000001</v>
      </c>
      <c r="M164" s="12">
        <f t="shared" si="4"/>
        <v>610.25297553341306</v>
      </c>
      <c r="N164" s="6">
        <f>IF(A164&lt;Calculations!$C$2,M164*1000000,0)</f>
        <v>610252975.53341305</v>
      </c>
      <c r="O164" s="6">
        <f>IF(AND(A164&gt;=Calculations!$C$2,A164&lt;=Calculations!$C$3),M164*1000000,0)</f>
        <v>0</v>
      </c>
    </row>
    <row r="165" spans="1:15">
      <c r="A165">
        <v>1911</v>
      </c>
      <c r="B165">
        <v>131373</v>
      </c>
      <c r="C165">
        <v>0</v>
      </c>
      <c r="D165">
        <v>1196</v>
      </c>
      <c r="E165">
        <v>130177</v>
      </c>
      <c r="F165" t="s">
        <v>29</v>
      </c>
      <c r="G165">
        <v>0</v>
      </c>
      <c r="H165" t="s">
        <v>29</v>
      </c>
      <c r="I165">
        <v>0</v>
      </c>
      <c r="J165" s="2">
        <f t="shared" si="5"/>
        <v>481.70100000000002</v>
      </c>
      <c r="M165" s="12">
        <f t="shared" si="4"/>
        <v>625.34721887919909</v>
      </c>
      <c r="N165" s="6">
        <f>IF(A165&lt;Calculations!$C$2,M165*1000000,0)</f>
        <v>625347218.87919915</v>
      </c>
      <c r="O165" s="6">
        <f>IF(AND(A165&gt;=Calculations!$C$2,A165&lt;=Calculations!$C$3),M165*1000000,0)</f>
        <v>0</v>
      </c>
    </row>
    <row r="166" spans="1:15">
      <c r="A166">
        <v>1912</v>
      </c>
      <c r="B166">
        <v>124423</v>
      </c>
      <c r="C166">
        <v>0</v>
      </c>
      <c r="D166">
        <v>1355</v>
      </c>
      <c r="E166">
        <v>123068</v>
      </c>
      <c r="F166" t="s">
        <v>29</v>
      </c>
      <c r="G166">
        <v>0</v>
      </c>
      <c r="H166" t="s">
        <v>29</v>
      </c>
      <c r="I166">
        <v>0</v>
      </c>
      <c r="J166" s="2">
        <f t="shared" si="5"/>
        <v>456.21766666666662</v>
      </c>
      <c r="M166" s="12">
        <f t="shared" si="4"/>
        <v>592.26459785957979</v>
      </c>
      <c r="N166" s="6">
        <f>IF(A166&lt;Calculations!$C$2,M166*1000000,0)</f>
        <v>592264597.8595798</v>
      </c>
      <c r="O166" s="6">
        <f>IF(AND(A166&gt;=Calculations!$C$2,A166&lt;=Calculations!$C$3),M166*1000000,0)</f>
        <v>0</v>
      </c>
    </row>
    <row r="167" spans="1:15">
      <c r="A167">
        <v>1913</v>
      </c>
      <c r="B167">
        <v>136005</v>
      </c>
      <c r="C167">
        <v>0</v>
      </c>
      <c r="D167">
        <v>1597</v>
      </c>
      <c r="E167">
        <v>134408</v>
      </c>
      <c r="F167" t="s">
        <v>29</v>
      </c>
      <c r="G167">
        <v>0</v>
      </c>
      <c r="H167" t="s">
        <v>29</v>
      </c>
      <c r="I167">
        <v>0</v>
      </c>
      <c r="J167" s="2">
        <f t="shared" si="5"/>
        <v>498.685</v>
      </c>
      <c r="M167" s="12">
        <f t="shared" si="4"/>
        <v>647.39595277313799</v>
      </c>
      <c r="N167" s="6">
        <f>IF(A167&lt;Calculations!$C$2,M167*1000000,0)</f>
        <v>647395952.77313805</v>
      </c>
      <c r="O167" s="6">
        <f>IF(AND(A167&gt;=Calculations!$C$2,A167&lt;=Calculations!$C$3),M167*1000000,0)</f>
        <v>0</v>
      </c>
    </row>
    <row r="168" spans="1:15">
      <c r="A168">
        <v>1914</v>
      </c>
      <c r="B168">
        <v>131873</v>
      </c>
      <c r="C168">
        <v>0</v>
      </c>
      <c r="D168">
        <v>2115</v>
      </c>
      <c r="E168">
        <v>129758</v>
      </c>
      <c r="F168" t="s">
        <v>29</v>
      </c>
      <c r="G168">
        <v>0</v>
      </c>
      <c r="H168" t="s">
        <v>29</v>
      </c>
      <c r="I168">
        <v>0</v>
      </c>
      <c r="J168" s="2">
        <f t="shared" si="5"/>
        <v>483.53433333333334</v>
      </c>
      <c r="M168" s="12">
        <f t="shared" si="4"/>
        <v>627.7272635568695</v>
      </c>
      <c r="N168" s="6">
        <f>IF(A168&lt;Calculations!$C$2,M168*1000000,0)</f>
        <v>627727263.55686951</v>
      </c>
      <c r="O168" s="6">
        <f>IF(AND(A168&gt;=Calculations!$C$2,A168&lt;=Calculations!$C$3),M168*1000000,0)</f>
        <v>0</v>
      </c>
    </row>
    <row r="169" spans="1:15">
      <c r="A169">
        <v>1915</v>
      </c>
      <c r="B169">
        <v>133592</v>
      </c>
      <c r="C169">
        <v>0</v>
      </c>
      <c r="D169">
        <v>1925</v>
      </c>
      <c r="E169">
        <v>131667</v>
      </c>
      <c r="F169" t="s">
        <v>29</v>
      </c>
      <c r="G169">
        <v>0</v>
      </c>
      <c r="H169" t="s">
        <v>29</v>
      </c>
      <c r="I169">
        <v>0</v>
      </c>
      <c r="J169" s="2">
        <f t="shared" si="5"/>
        <v>489.83733333333333</v>
      </c>
      <c r="M169" s="12">
        <f t="shared" si="4"/>
        <v>635.90985715870045</v>
      </c>
      <c r="N169" s="6">
        <f>IF(A169&lt;Calculations!$C$2,M169*1000000,0)</f>
        <v>635909857.15870047</v>
      </c>
      <c r="O169" s="6">
        <f>IF(AND(A169&gt;=Calculations!$C$2,A169&lt;=Calculations!$C$3),M169*1000000,0)</f>
        <v>0</v>
      </c>
    </row>
    <row r="170" spans="1:15">
      <c r="A170">
        <v>1916</v>
      </c>
      <c r="B170">
        <v>138393</v>
      </c>
      <c r="C170">
        <v>0</v>
      </c>
      <c r="D170">
        <v>1477</v>
      </c>
      <c r="E170">
        <v>136916</v>
      </c>
      <c r="F170" t="s">
        <v>29</v>
      </c>
      <c r="G170">
        <v>0</v>
      </c>
      <c r="H170" t="s">
        <v>29</v>
      </c>
      <c r="I170">
        <v>0</v>
      </c>
      <c r="J170" s="2">
        <f t="shared" si="5"/>
        <v>507.44099999999997</v>
      </c>
      <c r="M170" s="12">
        <f t="shared" si="4"/>
        <v>658.76304615369202</v>
      </c>
      <c r="N170" s="6">
        <f>IF(A170&lt;Calculations!$C$2,M170*1000000,0)</f>
        <v>658763046.15369201</v>
      </c>
      <c r="O170" s="6">
        <f>IF(AND(A170&gt;=Calculations!$C$2,A170&lt;=Calculations!$C$3),M170*1000000,0)</f>
        <v>0</v>
      </c>
    </row>
    <row r="171" spans="1:15">
      <c r="A171">
        <v>1917</v>
      </c>
      <c r="B171">
        <v>136782</v>
      </c>
      <c r="C171">
        <v>0</v>
      </c>
      <c r="D171">
        <v>2704</v>
      </c>
      <c r="E171">
        <v>134077</v>
      </c>
      <c r="F171" t="s">
        <v>29</v>
      </c>
      <c r="G171">
        <v>0</v>
      </c>
      <c r="H171" t="s">
        <v>29</v>
      </c>
      <c r="I171">
        <v>0</v>
      </c>
      <c r="J171" s="2">
        <f t="shared" si="5"/>
        <v>501.53399999999999</v>
      </c>
      <c r="M171" s="12">
        <f t="shared" si="4"/>
        <v>651.0945422022379</v>
      </c>
      <c r="N171" s="6">
        <f>IF(A171&lt;Calculations!$C$2,M171*1000000,0)</f>
        <v>651094542.20223784</v>
      </c>
      <c r="O171" s="6">
        <f>IF(AND(A171&gt;=Calculations!$C$2,A171&lt;=Calculations!$C$3),M171*1000000,0)</f>
        <v>0</v>
      </c>
    </row>
    <row r="172" spans="1:15">
      <c r="A172">
        <v>1918</v>
      </c>
      <c r="B172">
        <v>127415</v>
      </c>
      <c r="C172">
        <v>0</v>
      </c>
      <c r="D172">
        <v>4332</v>
      </c>
      <c r="E172">
        <v>123083</v>
      </c>
      <c r="F172" t="s">
        <v>29</v>
      </c>
      <c r="G172">
        <v>0</v>
      </c>
      <c r="H172" t="s">
        <v>29</v>
      </c>
      <c r="I172">
        <v>0</v>
      </c>
      <c r="J172" s="2">
        <f t="shared" si="5"/>
        <v>467.18833333333333</v>
      </c>
      <c r="M172" s="12">
        <f t="shared" si="4"/>
        <v>606.50678521075974</v>
      </c>
      <c r="N172" s="6">
        <f>IF(A172&lt;Calculations!$C$2,M172*1000000,0)</f>
        <v>606506785.21075976</v>
      </c>
      <c r="O172" s="6">
        <f>IF(AND(A172&gt;=Calculations!$C$2,A172&lt;=Calculations!$C$3),M172*1000000,0)</f>
        <v>0</v>
      </c>
    </row>
    <row r="173" spans="1:15">
      <c r="A173">
        <v>1919</v>
      </c>
      <c r="B173">
        <v>124490</v>
      </c>
      <c r="C173">
        <v>0</v>
      </c>
      <c r="D173">
        <v>2334</v>
      </c>
      <c r="E173">
        <v>122156</v>
      </c>
      <c r="F173" t="s">
        <v>29</v>
      </c>
      <c r="G173">
        <v>0</v>
      </c>
      <c r="H173" t="s">
        <v>29</v>
      </c>
      <c r="I173">
        <v>0</v>
      </c>
      <c r="J173" s="2">
        <f t="shared" si="5"/>
        <v>456.46333333333331</v>
      </c>
      <c r="M173" s="12">
        <f t="shared" si="4"/>
        <v>592.58352384638761</v>
      </c>
      <c r="N173" s="6">
        <f>IF(A173&lt;Calculations!$C$2,M173*1000000,0)</f>
        <v>592583523.84638762</v>
      </c>
      <c r="O173" s="6">
        <f>IF(AND(A173&gt;=Calculations!$C$2,A173&lt;=Calculations!$C$3),M173*1000000,0)</f>
        <v>0</v>
      </c>
    </row>
    <row r="174" spans="1:15">
      <c r="A174">
        <v>1920</v>
      </c>
      <c r="B174">
        <v>131156</v>
      </c>
      <c r="C174">
        <v>0</v>
      </c>
      <c r="D174">
        <v>2676</v>
      </c>
      <c r="E174">
        <v>128480</v>
      </c>
      <c r="F174" t="s">
        <v>29</v>
      </c>
      <c r="G174">
        <v>0</v>
      </c>
      <c r="H174" t="s">
        <v>29</v>
      </c>
      <c r="I174">
        <v>0</v>
      </c>
      <c r="J174" s="2">
        <f t="shared" si="5"/>
        <v>480.90533333333332</v>
      </c>
      <c r="M174" s="12">
        <f t="shared" si="4"/>
        <v>624.31427948909004</v>
      </c>
      <c r="N174" s="6">
        <f>IF(A174&lt;Calculations!$C$2,M174*1000000,0)</f>
        <v>624314279.48909009</v>
      </c>
      <c r="O174" s="6">
        <f>IF(AND(A174&gt;=Calculations!$C$2,A174&lt;=Calculations!$C$3),M174*1000000,0)</f>
        <v>0</v>
      </c>
    </row>
    <row r="175" spans="1:15">
      <c r="A175">
        <v>1921</v>
      </c>
      <c r="B175">
        <v>90724</v>
      </c>
      <c r="C175">
        <v>0</v>
      </c>
      <c r="D175">
        <v>3696</v>
      </c>
      <c r="E175">
        <v>87028</v>
      </c>
      <c r="F175" t="s">
        <v>29</v>
      </c>
      <c r="G175">
        <v>0</v>
      </c>
      <c r="H175" t="s">
        <v>29</v>
      </c>
      <c r="I175">
        <v>0</v>
      </c>
      <c r="J175" s="2">
        <f t="shared" si="5"/>
        <v>332.65466666666663</v>
      </c>
      <c r="M175" s="12">
        <f t="shared" si="4"/>
        <v>431.85434667394708</v>
      </c>
      <c r="N175" s="6">
        <f>IF(A175&lt;Calculations!$C$2,M175*1000000,0)</f>
        <v>431854346.6739471</v>
      </c>
      <c r="O175" s="6">
        <f>IF(AND(A175&gt;=Calculations!$C$2,A175&lt;=Calculations!$C$3),M175*1000000,0)</f>
        <v>0</v>
      </c>
    </row>
    <row r="176" spans="1:15">
      <c r="A176">
        <v>1922</v>
      </c>
      <c r="B176">
        <v>120071</v>
      </c>
      <c r="C176">
        <v>0</v>
      </c>
      <c r="D176">
        <v>3644</v>
      </c>
      <c r="E176">
        <v>116428</v>
      </c>
      <c r="F176" t="s">
        <v>29</v>
      </c>
      <c r="G176">
        <v>0</v>
      </c>
      <c r="H176" t="s">
        <v>29</v>
      </c>
      <c r="I176">
        <v>0</v>
      </c>
      <c r="J176" s="2">
        <f t="shared" si="5"/>
        <v>440.26033333333334</v>
      </c>
      <c r="M176" s="12">
        <f t="shared" si="4"/>
        <v>571.54868898513632</v>
      </c>
      <c r="N176" s="6">
        <f>IF(A176&lt;Calculations!$C$2,M176*1000000,0)</f>
        <v>571548688.98513627</v>
      </c>
      <c r="O176" s="6">
        <f>IF(AND(A176&gt;=Calculations!$C$2,A176&lt;=Calculations!$C$3),M176*1000000,0)</f>
        <v>0</v>
      </c>
    </row>
    <row r="177" spans="1:15">
      <c r="A177">
        <v>1923</v>
      </c>
      <c r="B177">
        <v>127331</v>
      </c>
      <c r="C177">
        <v>0</v>
      </c>
      <c r="D177">
        <v>3913</v>
      </c>
      <c r="E177">
        <v>123418</v>
      </c>
      <c r="F177" t="s">
        <v>29</v>
      </c>
      <c r="G177">
        <v>0</v>
      </c>
      <c r="H177" t="s">
        <v>29</v>
      </c>
      <c r="I177">
        <v>0</v>
      </c>
      <c r="J177" s="2">
        <f t="shared" si="5"/>
        <v>466.88033333333334</v>
      </c>
      <c r="M177" s="12">
        <f t="shared" si="4"/>
        <v>606.10693770491116</v>
      </c>
      <c r="N177" s="6">
        <f>IF(A177&lt;Calculations!$C$2,M177*1000000,0)</f>
        <v>606106937.70491111</v>
      </c>
      <c r="O177" s="6">
        <f>IF(AND(A177&gt;=Calculations!$C$2,A177&lt;=Calculations!$C$3),M177*1000000,0)</f>
        <v>0</v>
      </c>
    </row>
    <row r="178" spans="1:15">
      <c r="A178">
        <v>1924</v>
      </c>
      <c r="B178">
        <v>133444</v>
      </c>
      <c r="C178">
        <v>0</v>
      </c>
      <c r="D178">
        <v>4586</v>
      </c>
      <c r="E178">
        <v>128858</v>
      </c>
      <c r="F178" t="s">
        <v>29</v>
      </c>
      <c r="G178">
        <v>0</v>
      </c>
      <c r="H178" t="s">
        <v>29</v>
      </c>
      <c r="I178">
        <v>0</v>
      </c>
      <c r="J178" s="2">
        <f t="shared" si="5"/>
        <v>489.29466666666661</v>
      </c>
      <c r="M178" s="12">
        <f t="shared" si="4"/>
        <v>635.20536393410998</v>
      </c>
      <c r="N178" s="6">
        <f>IF(A178&lt;Calculations!$C$2,M178*1000000,0)</f>
        <v>635205363.93410993</v>
      </c>
      <c r="O178" s="6">
        <f>IF(AND(A178&gt;=Calculations!$C$2,A178&lt;=Calculations!$C$3),M178*1000000,0)</f>
        <v>0</v>
      </c>
    </row>
    <row r="179" spans="1:15">
      <c r="A179">
        <v>1925</v>
      </c>
      <c r="B179">
        <v>126044</v>
      </c>
      <c r="C179">
        <v>0</v>
      </c>
      <c r="D179">
        <v>4528</v>
      </c>
      <c r="E179">
        <v>121516</v>
      </c>
      <c r="F179" t="s">
        <v>29</v>
      </c>
      <c r="G179">
        <v>0</v>
      </c>
      <c r="H179" t="s">
        <v>29</v>
      </c>
      <c r="I179">
        <v>0</v>
      </c>
      <c r="J179" s="2">
        <f t="shared" si="5"/>
        <v>462.16133333333329</v>
      </c>
      <c r="M179" s="12">
        <f t="shared" si="4"/>
        <v>599.98070270458732</v>
      </c>
      <c r="N179" s="6">
        <f>IF(A179&lt;Calculations!$C$2,M179*1000000,0)</f>
        <v>599980702.70458734</v>
      </c>
      <c r="O179" s="6">
        <f>IF(AND(A179&gt;=Calculations!$C$2,A179&lt;=Calculations!$C$3),M179*1000000,0)</f>
        <v>0</v>
      </c>
    </row>
    <row r="180" spans="1:15">
      <c r="A180">
        <v>1926</v>
      </c>
      <c r="B180">
        <v>71582</v>
      </c>
      <c r="C180">
        <v>0</v>
      </c>
      <c r="D180">
        <v>5661</v>
      </c>
      <c r="E180">
        <v>65921</v>
      </c>
      <c r="F180" t="s">
        <v>29</v>
      </c>
      <c r="G180">
        <v>0</v>
      </c>
      <c r="H180" t="s">
        <v>29</v>
      </c>
      <c r="I180">
        <v>0</v>
      </c>
      <c r="J180" s="2">
        <f t="shared" si="5"/>
        <v>262.46733333333333</v>
      </c>
      <c r="M180" s="12">
        <f t="shared" si="4"/>
        <v>340.73671623401174</v>
      </c>
      <c r="N180" s="6">
        <f>IF(A180&lt;Calculations!$C$2,M180*1000000,0)</f>
        <v>340736716.23401171</v>
      </c>
      <c r="O180" s="6">
        <f>IF(AND(A180&gt;=Calculations!$C$2,A180&lt;=Calculations!$C$3),M180*1000000,0)</f>
        <v>0</v>
      </c>
    </row>
    <row r="181" spans="1:15">
      <c r="A181">
        <v>1927</v>
      </c>
      <c r="B181">
        <v>131779</v>
      </c>
      <c r="C181">
        <v>0</v>
      </c>
      <c r="D181">
        <v>6130</v>
      </c>
      <c r="E181">
        <v>125650</v>
      </c>
      <c r="F181" t="s">
        <v>29</v>
      </c>
      <c r="G181">
        <v>0</v>
      </c>
      <c r="H181" t="s">
        <v>29</v>
      </c>
      <c r="I181">
        <v>0</v>
      </c>
      <c r="J181" s="2">
        <f t="shared" si="5"/>
        <v>483.18966666666665</v>
      </c>
      <c r="M181" s="12">
        <f t="shared" si="4"/>
        <v>627.2798151574674</v>
      </c>
      <c r="N181" s="6">
        <f>IF(A181&lt;Calculations!$C$2,M181*1000000,0)</f>
        <v>627279815.15746737</v>
      </c>
      <c r="O181" s="6">
        <f>IF(AND(A181&gt;=Calculations!$C$2,A181&lt;=Calculations!$C$3),M181*1000000,0)</f>
        <v>0</v>
      </c>
    </row>
    <row r="182" spans="1:15">
      <c r="A182">
        <v>1928</v>
      </c>
      <c r="B182">
        <v>124503</v>
      </c>
      <c r="C182">
        <v>0</v>
      </c>
      <c r="D182">
        <v>6220</v>
      </c>
      <c r="E182">
        <v>117685</v>
      </c>
      <c r="F182" t="s">
        <v>29</v>
      </c>
      <c r="G182">
        <v>598</v>
      </c>
      <c r="H182" t="s">
        <v>29</v>
      </c>
      <c r="I182">
        <v>0</v>
      </c>
      <c r="J182" s="2">
        <f t="shared" si="5"/>
        <v>456.51100000000002</v>
      </c>
      <c r="M182" s="12">
        <f t="shared" si="4"/>
        <v>592.64540500800717</v>
      </c>
      <c r="N182" s="6">
        <f>IF(A182&lt;Calculations!$C$2,M182*1000000,0)</f>
        <v>592645405.00800717</v>
      </c>
      <c r="O182" s="6">
        <f>IF(AND(A182&gt;=Calculations!$C$2,A182&lt;=Calculations!$C$3),M182*1000000,0)</f>
        <v>0</v>
      </c>
    </row>
    <row r="183" spans="1:15">
      <c r="A183">
        <v>1929</v>
      </c>
      <c r="B183">
        <v>131044</v>
      </c>
      <c r="C183">
        <v>0</v>
      </c>
      <c r="D183">
        <v>6293</v>
      </c>
      <c r="E183">
        <v>124103</v>
      </c>
      <c r="F183" t="s">
        <v>29</v>
      </c>
      <c r="G183">
        <v>648</v>
      </c>
      <c r="H183" t="s">
        <v>29</v>
      </c>
      <c r="I183">
        <v>0</v>
      </c>
      <c r="J183" s="2">
        <f t="shared" si="5"/>
        <v>480.4946666666666</v>
      </c>
      <c r="M183" s="12">
        <f t="shared" si="4"/>
        <v>623.78114948129178</v>
      </c>
      <c r="N183" s="6">
        <f>IF(A183&lt;Calculations!$C$2,M183*1000000,0)</f>
        <v>623781149.48129177</v>
      </c>
      <c r="O183" s="6">
        <f>IF(AND(A183&gt;=Calculations!$C$2,A183&lt;=Calculations!$C$3),M183*1000000,0)</f>
        <v>0</v>
      </c>
    </row>
    <row r="184" spans="1:15">
      <c r="A184">
        <v>1930</v>
      </c>
      <c r="B184">
        <v>126416</v>
      </c>
      <c r="C184">
        <v>0</v>
      </c>
      <c r="D184">
        <v>7040</v>
      </c>
      <c r="E184">
        <v>118682</v>
      </c>
      <c r="F184" t="s">
        <v>29</v>
      </c>
      <c r="G184">
        <v>695</v>
      </c>
      <c r="H184" t="s">
        <v>29</v>
      </c>
      <c r="I184">
        <v>0</v>
      </c>
      <c r="J184" s="2">
        <f t="shared" si="5"/>
        <v>463.52533333333332</v>
      </c>
      <c r="M184" s="12">
        <f t="shared" si="4"/>
        <v>601.75145594477419</v>
      </c>
      <c r="N184" s="6">
        <f>IF(A184&lt;Calculations!$C$2,M184*1000000,0)</f>
        <v>601751455.94477415</v>
      </c>
      <c r="O184" s="6">
        <f>IF(AND(A184&gt;=Calculations!$C$2,A184&lt;=Calculations!$C$3),M184*1000000,0)</f>
        <v>0</v>
      </c>
    </row>
    <row r="185" spans="1:15">
      <c r="A185">
        <v>1931</v>
      </c>
      <c r="B185">
        <v>118282</v>
      </c>
      <c r="C185">
        <v>0</v>
      </c>
      <c r="D185">
        <v>6509</v>
      </c>
      <c r="E185">
        <v>110959</v>
      </c>
      <c r="F185" t="s">
        <v>29</v>
      </c>
      <c r="G185">
        <v>814</v>
      </c>
      <c r="H185" t="s">
        <v>29</v>
      </c>
      <c r="I185">
        <v>0</v>
      </c>
      <c r="J185" s="2">
        <f t="shared" si="5"/>
        <v>433.70066666666662</v>
      </c>
      <c r="M185" s="12">
        <f t="shared" si="4"/>
        <v>563.03288912843141</v>
      </c>
      <c r="N185" s="6">
        <f>IF(A185&lt;Calculations!$C$2,M185*1000000,0)</f>
        <v>563032889.12843144</v>
      </c>
      <c r="O185" s="6">
        <f>IF(AND(A185&gt;=Calculations!$C$2,A185&lt;=Calculations!$C$3),M185*1000000,0)</f>
        <v>0</v>
      </c>
    </row>
    <row r="186" spans="1:15">
      <c r="A186">
        <v>1932</v>
      </c>
      <c r="B186">
        <v>113868</v>
      </c>
      <c r="C186">
        <v>0</v>
      </c>
      <c r="D186">
        <v>6629</v>
      </c>
      <c r="E186">
        <v>106651</v>
      </c>
      <c r="F186" t="s">
        <v>29</v>
      </c>
      <c r="G186">
        <v>588</v>
      </c>
      <c r="H186" t="s">
        <v>29</v>
      </c>
      <c r="I186">
        <v>0</v>
      </c>
      <c r="J186" s="2">
        <f t="shared" si="5"/>
        <v>417.51600000000002</v>
      </c>
      <c r="M186" s="12">
        <f t="shared" si="4"/>
        <v>542.02185471395671</v>
      </c>
      <c r="N186" s="6">
        <f>IF(A186&lt;Calculations!$C$2,M186*1000000,0)</f>
        <v>542021854.71395671</v>
      </c>
      <c r="O186" s="6">
        <f>IF(AND(A186&gt;=Calculations!$C$2,A186&lt;=Calculations!$C$3),M186*1000000,0)</f>
        <v>0</v>
      </c>
    </row>
    <row r="187" spans="1:15">
      <c r="A187">
        <v>1933</v>
      </c>
      <c r="B187">
        <v>113366</v>
      </c>
      <c r="C187">
        <v>0</v>
      </c>
      <c r="D187">
        <v>7232</v>
      </c>
      <c r="E187">
        <v>105526</v>
      </c>
      <c r="F187" t="s">
        <v>29</v>
      </c>
      <c r="G187">
        <v>608</v>
      </c>
      <c r="H187" t="s">
        <v>29</v>
      </c>
      <c r="I187">
        <v>0</v>
      </c>
      <c r="J187" s="2">
        <f t="shared" si="5"/>
        <v>415.6753333333333</v>
      </c>
      <c r="M187" s="12">
        <f t="shared" si="4"/>
        <v>539.63228985757553</v>
      </c>
      <c r="N187" s="6">
        <f>IF(A187&lt;Calculations!$C$2,M187*1000000,0)</f>
        <v>539632289.85757554</v>
      </c>
      <c r="O187" s="6">
        <f>IF(AND(A187&gt;=Calculations!$C$2,A187&lt;=Calculations!$C$3),M187*1000000,0)</f>
        <v>0</v>
      </c>
    </row>
    <row r="188" spans="1:15">
      <c r="A188">
        <v>1934</v>
      </c>
      <c r="B188">
        <v>122548</v>
      </c>
      <c r="C188">
        <v>0</v>
      </c>
      <c r="D188">
        <v>8126</v>
      </c>
      <c r="E188">
        <v>113704</v>
      </c>
      <c r="F188" t="s">
        <v>29</v>
      </c>
      <c r="G188">
        <v>718</v>
      </c>
      <c r="H188" t="s">
        <v>29</v>
      </c>
      <c r="I188">
        <v>0</v>
      </c>
      <c r="J188" s="2">
        <f t="shared" si="5"/>
        <v>449.34266666666662</v>
      </c>
      <c r="M188" s="12">
        <f t="shared" si="4"/>
        <v>583.33943031831564</v>
      </c>
      <c r="N188" s="6">
        <f>IF(A188&lt;Calculations!$C$2,M188*1000000,0)</f>
        <v>583339430.31831563</v>
      </c>
      <c r="O188" s="6">
        <f>IF(AND(A188&gt;=Calculations!$C$2,A188&lt;=Calculations!$C$3),M188*1000000,0)</f>
        <v>0</v>
      </c>
    </row>
    <row r="189" spans="1:15">
      <c r="A189">
        <v>1935</v>
      </c>
      <c r="B189">
        <v>124239</v>
      </c>
      <c r="C189">
        <v>0</v>
      </c>
      <c r="D189">
        <v>8164</v>
      </c>
      <c r="E189">
        <v>115252</v>
      </c>
      <c r="F189" t="s">
        <v>29</v>
      </c>
      <c r="G189">
        <v>823</v>
      </c>
      <c r="H189" t="s">
        <v>29</v>
      </c>
      <c r="I189">
        <v>0</v>
      </c>
      <c r="J189" s="2">
        <f t="shared" si="5"/>
        <v>455.54300000000001</v>
      </c>
      <c r="M189" s="12">
        <f t="shared" si="4"/>
        <v>591.38874141819713</v>
      </c>
      <c r="N189" s="6">
        <f>IF(A189&lt;Calculations!$C$2,M189*1000000,0)</f>
        <v>591388741.41819715</v>
      </c>
      <c r="O189" s="6">
        <f>IF(AND(A189&gt;=Calculations!$C$2,A189&lt;=Calculations!$C$3),M189*1000000,0)</f>
        <v>0</v>
      </c>
    </row>
    <row r="190" spans="1:15">
      <c r="A190">
        <v>1936</v>
      </c>
      <c r="B190">
        <v>131281</v>
      </c>
      <c r="C190">
        <v>0</v>
      </c>
      <c r="D190">
        <v>8594</v>
      </c>
      <c r="E190">
        <v>121776</v>
      </c>
      <c r="F190" t="s">
        <v>29</v>
      </c>
      <c r="G190">
        <v>911</v>
      </c>
      <c r="H190" t="s">
        <v>29</v>
      </c>
      <c r="I190">
        <v>0</v>
      </c>
      <c r="J190" s="2">
        <f t="shared" si="5"/>
        <v>481.36366666666663</v>
      </c>
      <c r="M190" s="12">
        <f t="shared" si="4"/>
        <v>624.90929065850764</v>
      </c>
      <c r="N190" s="6">
        <f>IF(A190&lt;Calculations!$C$2,M190*1000000,0)</f>
        <v>624909290.65850759</v>
      </c>
      <c r="O190" s="6">
        <f>IF(AND(A190&gt;=Calculations!$C$2,A190&lt;=Calculations!$C$3),M190*1000000,0)</f>
        <v>0</v>
      </c>
    </row>
    <row r="191" spans="1:15">
      <c r="A191">
        <v>1937</v>
      </c>
      <c r="B191">
        <v>135542</v>
      </c>
      <c r="C191">
        <v>0</v>
      </c>
      <c r="D191">
        <v>8917</v>
      </c>
      <c r="E191">
        <v>125633</v>
      </c>
      <c r="F191" t="s">
        <v>29</v>
      </c>
      <c r="G191">
        <v>993</v>
      </c>
      <c r="H191" t="s">
        <v>29</v>
      </c>
      <c r="I191">
        <v>0</v>
      </c>
      <c r="J191" s="2">
        <f t="shared" si="5"/>
        <v>496.98733333333331</v>
      </c>
      <c r="M191" s="12">
        <f t="shared" si="4"/>
        <v>645.19203140161517</v>
      </c>
      <c r="N191" s="6">
        <f>IF(A191&lt;Calculations!$C$2,M191*1000000,0)</f>
        <v>645192031.40161514</v>
      </c>
      <c r="O191" s="6">
        <f>IF(AND(A191&gt;=Calculations!$C$2,A191&lt;=Calculations!$C$3),M191*1000000,0)</f>
        <v>0</v>
      </c>
    </row>
    <row r="192" spans="1:15">
      <c r="A192">
        <v>1938</v>
      </c>
      <c r="B192">
        <v>130524</v>
      </c>
      <c r="C192">
        <v>0</v>
      </c>
      <c r="D192">
        <v>9417</v>
      </c>
      <c r="E192">
        <v>120032</v>
      </c>
      <c r="F192" t="s">
        <v>29</v>
      </c>
      <c r="G192">
        <v>1074</v>
      </c>
      <c r="H192" t="s">
        <v>29</v>
      </c>
      <c r="I192">
        <v>0</v>
      </c>
      <c r="J192" s="2">
        <f t="shared" si="5"/>
        <v>478.58800000000002</v>
      </c>
      <c r="M192" s="12">
        <f t="shared" si="4"/>
        <v>621.30590301651466</v>
      </c>
      <c r="N192" s="6">
        <f>IF(A192&lt;Calculations!$C$2,M192*1000000,0)</f>
        <v>621305903.01651466</v>
      </c>
      <c r="O192" s="6">
        <f>IF(AND(A192&gt;=Calculations!$C$2,A192&lt;=Calculations!$C$3),M192*1000000,0)</f>
        <v>0</v>
      </c>
    </row>
    <row r="193" spans="1:15">
      <c r="A193">
        <v>1939</v>
      </c>
      <c r="B193">
        <v>130916</v>
      </c>
      <c r="C193">
        <v>0</v>
      </c>
      <c r="D193">
        <v>8822</v>
      </c>
      <c r="E193">
        <v>122094</v>
      </c>
      <c r="F193" t="s">
        <v>29</v>
      </c>
      <c r="G193">
        <v>0</v>
      </c>
      <c r="H193" t="s">
        <v>29</v>
      </c>
      <c r="I193">
        <v>0</v>
      </c>
      <c r="J193" s="2">
        <f t="shared" si="5"/>
        <v>480.02533333333332</v>
      </c>
      <c r="M193" s="12">
        <f t="shared" si="4"/>
        <v>623.17185804380824</v>
      </c>
      <c r="N193" s="6">
        <f>IF(A193&lt;Calculations!$C$2,M193*1000000,0)</f>
        <v>623171858.04380822</v>
      </c>
      <c r="O193" s="6">
        <f>IF(AND(A193&gt;=Calculations!$C$2,A193&lt;=Calculations!$C$3),M193*1000000,0)</f>
        <v>0</v>
      </c>
    </row>
    <row r="194" spans="1:15">
      <c r="A194">
        <v>1940</v>
      </c>
      <c r="B194">
        <v>138187</v>
      </c>
      <c r="C194">
        <v>0</v>
      </c>
      <c r="D194">
        <v>9667</v>
      </c>
      <c r="E194">
        <v>128520</v>
      </c>
      <c r="F194" t="s">
        <v>29</v>
      </c>
      <c r="G194">
        <v>0</v>
      </c>
      <c r="H194" t="s">
        <v>29</v>
      </c>
      <c r="I194">
        <v>0</v>
      </c>
      <c r="J194" s="2">
        <f t="shared" si="5"/>
        <v>506.68566666666663</v>
      </c>
      <c r="M194" s="12">
        <f t="shared" si="4"/>
        <v>657.78246774649188</v>
      </c>
      <c r="N194" s="6">
        <f>IF(A194&lt;Calculations!$C$2,M194*1000000,0)</f>
        <v>657782467.74649191</v>
      </c>
      <c r="O194" s="6">
        <f>IF(AND(A194&gt;=Calculations!$C$2,A194&lt;=Calculations!$C$3),M194*1000000,0)</f>
        <v>0</v>
      </c>
    </row>
    <row r="195" spans="1:15">
      <c r="A195">
        <v>1941</v>
      </c>
      <c r="B195">
        <v>138465</v>
      </c>
      <c r="C195">
        <v>0</v>
      </c>
      <c r="D195">
        <v>11089</v>
      </c>
      <c r="E195">
        <v>126389</v>
      </c>
      <c r="F195" t="s">
        <v>29</v>
      </c>
      <c r="G195">
        <v>987</v>
      </c>
      <c r="H195" t="s">
        <v>29</v>
      </c>
      <c r="I195">
        <v>0</v>
      </c>
      <c r="J195" s="2">
        <f t="shared" si="5"/>
        <v>507.70499999999998</v>
      </c>
      <c r="M195" s="12">
        <f t="shared" si="4"/>
        <v>659.10577258727665</v>
      </c>
      <c r="N195" s="6">
        <f>IF(A195&lt;Calculations!$C$2,M195*1000000,0)</f>
        <v>659105772.5872767</v>
      </c>
      <c r="O195" s="6">
        <f>IF(AND(A195&gt;=Calculations!$C$2,A195&lt;=Calculations!$C$3),M195*1000000,0)</f>
        <v>0</v>
      </c>
    </row>
    <row r="196" spans="1:15">
      <c r="A196">
        <v>1942</v>
      </c>
      <c r="B196">
        <v>136307</v>
      </c>
      <c r="C196">
        <v>1</v>
      </c>
      <c r="D196">
        <v>8840</v>
      </c>
      <c r="E196">
        <v>126463</v>
      </c>
      <c r="F196" t="s">
        <v>29</v>
      </c>
      <c r="G196">
        <v>1003</v>
      </c>
      <c r="H196" t="s">
        <v>29</v>
      </c>
      <c r="I196">
        <v>0</v>
      </c>
      <c r="J196" s="2">
        <f t="shared" si="5"/>
        <v>499.79233333333332</v>
      </c>
      <c r="M196" s="12">
        <f t="shared" ref="M196:M225" si="6">($L$244/$K$244)*J196</f>
        <v>648.83349975845101</v>
      </c>
      <c r="N196" s="6">
        <f>IF(A196&lt;Calculations!$C$2,M196*1000000,0)</f>
        <v>648833499.75845098</v>
      </c>
      <c r="O196" s="6">
        <f>IF(AND(A196&gt;=Calculations!$C$2,A196&lt;=Calculations!$C$3),M196*1000000,0)</f>
        <v>0</v>
      </c>
    </row>
    <row r="197" spans="1:15">
      <c r="A197">
        <v>1943</v>
      </c>
      <c r="B197">
        <v>136434</v>
      </c>
      <c r="C197">
        <v>0</v>
      </c>
      <c r="D197">
        <v>12807</v>
      </c>
      <c r="E197">
        <v>122664</v>
      </c>
      <c r="F197" t="s">
        <v>29</v>
      </c>
      <c r="G197">
        <v>963</v>
      </c>
      <c r="H197" t="s">
        <v>29</v>
      </c>
      <c r="I197">
        <v>0</v>
      </c>
      <c r="J197" s="2">
        <f t="shared" si="5"/>
        <v>500.25799999999998</v>
      </c>
      <c r="M197" s="12">
        <f t="shared" si="6"/>
        <v>649.43803110657927</v>
      </c>
      <c r="N197" s="6">
        <f>IF(A197&lt;Calculations!$C$2,M197*1000000,0)</f>
        <v>649438031.1065793</v>
      </c>
      <c r="O197" s="6">
        <f>IF(AND(A197&gt;=Calculations!$C$2,A197&lt;=Calculations!$C$3),M197*1000000,0)</f>
        <v>0</v>
      </c>
    </row>
    <row r="198" spans="1:15">
      <c r="A198">
        <v>1944</v>
      </c>
      <c r="B198">
        <v>137298</v>
      </c>
      <c r="C198">
        <v>1</v>
      </c>
      <c r="D198">
        <v>17249</v>
      </c>
      <c r="E198">
        <v>119418</v>
      </c>
      <c r="F198" t="s">
        <v>29</v>
      </c>
      <c r="G198">
        <v>630</v>
      </c>
      <c r="H198" t="s">
        <v>29</v>
      </c>
      <c r="I198">
        <v>0</v>
      </c>
      <c r="J198" s="2">
        <f t="shared" ref="J198:J261" si="7">B198*(44/12)/1000</f>
        <v>503.42599999999999</v>
      </c>
      <c r="M198" s="12">
        <f t="shared" si="6"/>
        <v>653.55074830959381</v>
      </c>
      <c r="N198" s="6">
        <f>IF(A198&lt;Calculations!$C$2,M198*1000000,0)</f>
        <v>653550748.3095938</v>
      </c>
      <c r="O198" s="6">
        <f>IF(AND(A198&gt;=Calculations!$C$2,A198&lt;=Calculations!$C$3),M198*1000000,0)</f>
        <v>0</v>
      </c>
    </row>
    <row r="199" spans="1:15">
      <c r="A199">
        <v>1945</v>
      </c>
      <c r="B199">
        <v>126591</v>
      </c>
      <c r="C199">
        <v>1</v>
      </c>
      <c r="D199">
        <v>13331</v>
      </c>
      <c r="E199">
        <v>112699</v>
      </c>
      <c r="F199" t="s">
        <v>29</v>
      </c>
      <c r="G199">
        <v>560</v>
      </c>
      <c r="H199" t="s">
        <v>29</v>
      </c>
      <c r="I199">
        <v>0</v>
      </c>
      <c r="J199" s="2">
        <f t="shared" si="7"/>
        <v>464.16699999999997</v>
      </c>
      <c r="M199" s="12">
        <f t="shared" si="6"/>
        <v>602.58447158195884</v>
      </c>
      <c r="N199" s="6">
        <f>IF(A199&lt;Calculations!$C$2,M199*1000000,0)</f>
        <v>602584471.58195889</v>
      </c>
      <c r="O199" s="6">
        <f>IF(AND(A199&gt;=Calculations!$C$2,A199&lt;=Calculations!$C$3),M199*1000000,0)</f>
        <v>0</v>
      </c>
    </row>
    <row r="200" spans="1:15">
      <c r="A200">
        <v>1946</v>
      </c>
      <c r="B200">
        <v>129443</v>
      </c>
      <c r="C200">
        <v>0</v>
      </c>
      <c r="D200">
        <v>11963</v>
      </c>
      <c r="E200">
        <v>116572</v>
      </c>
      <c r="F200" t="s">
        <v>29</v>
      </c>
      <c r="G200">
        <v>909</v>
      </c>
      <c r="H200" t="s">
        <v>29</v>
      </c>
      <c r="I200">
        <v>0</v>
      </c>
      <c r="J200" s="2">
        <f t="shared" si="7"/>
        <v>474.62433333333331</v>
      </c>
      <c r="M200" s="12">
        <f t="shared" si="6"/>
        <v>616.16024642339107</v>
      </c>
      <c r="N200" s="6">
        <f>IF(A200&lt;Calculations!$C$2,M200*1000000,0)</f>
        <v>616160246.4233911</v>
      </c>
      <c r="O200" s="6">
        <f>IF(AND(A200&gt;=Calculations!$C$2,A200&lt;=Calculations!$C$3),M200*1000000,0)</f>
        <v>0</v>
      </c>
    </row>
    <row r="201" spans="1:15">
      <c r="A201">
        <v>1947</v>
      </c>
      <c r="B201">
        <v>134911</v>
      </c>
      <c r="C201">
        <v>0</v>
      </c>
      <c r="D201">
        <v>10607</v>
      </c>
      <c r="E201">
        <v>123342</v>
      </c>
      <c r="F201" t="s">
        <v>29</v>
      </c>
      <c r="G201">
        <v>962</v>
      </c>
      <c r="H201" t="s">
        <v>29</v>
      </c>
      <c r="I201">
        <v>0</v>
      </c>
      <c r="J201" s="2">
        <f t="shared" si="7"/>
        <v>494.67366666666663</v>
      </c>
      <c r="M201" s="12">
        <f t="shared" si="6"/>
        <v>642.18841501839506</v>
      </c>
      <c r="N201" s="6">
        <f>IF(A201&lt;Calculations!$C$2,M201*1000000,0)</f>
        <v>642188415.01839507</v>
      </c>
      <c r="O201" s="6">
        <f>IF(AND(A201&gt;=Calculations!$C$2,A201&lt;=Calculations!$C$3),M201*1000000,0)</f>
        <v>0</v>
      </c>
    </row>
    <row r="202" spans="1:15">
      <c r="A202">
        <v>1948</v>
      </c>
      <c r="B202">
        <v>141029</v>
      </c>
      <c r="C202">
        <v>0</v>
      </c>
      <c r="D202">
        <v>14920</v>
      </c>
      <c r="E202">
        <v>124932</v>
      </c>
      <c r="F202" t="s">
        <v>29</v>
      </c>
      <c r="G202">
        <v>1177</v>
      </c>
      <c r="H202" t="s">
        <v>29</v>
      </c>
      <c r="I202">
        <v>0</v>
      </c>
      <c r="J202" s="2">
        <f t="shared" si="7"/>
        <v>517.10633333333328</v>
      </c>
      <c r="M202" s="12">
        <f t="shared" si="6"/>
        <v>671.31064169437059</v>
      </c>
      <c r="N202" s="6">
        <f>IF(A202&lt;Calculations!$C$2,M202*1000000,0)</f>
        <v>671310641.69437063</v>
      </c>
      <c r="O202" s="6">
        <f>IF(AND(A202&gt;=Calculations!$C$2,A202&lt;=Calculations!$C$3),M202*1000000,0)</f>
        <v>0</v>
      </c>
    </row>
    <row r="203" spans="1:15">
      <c r="A203">
        <v>1949</v>
      </c>
      <c r="B203">
        <v>142152</v>
      </c>
      <c r="C203">
        <v>0</v>
      </c>
      <c r="D203">
        <v>14501</v>
      </c>
      <c r="E203">
        <v>126377</v>
      </c>
      <c r="F203" t="s">
        <v>29</v>
      </c>
      <c r="G203">
        <v>1274</v>
      </c>
      <c r="H203" t="s">
        <v>29</v>
      </c>
      <c r="I203">
        <v>0</v>
      </c>
      <c r="J203" s="2">
        <f t="shared" si="7"/>
        <v>521.22400000000005</v>
      </c>
      <c r="M203" s="12">
        <f t="shared" si="6"/>
        <v>676.65622204041858</v>
      </c>
      <c r="N203" s="6">
        <f>IF(A203&lt;Calculations!$C$2,M203*1000000,0)</f>
        <v>676656222.04041862</v>
      </c>
      <c r="O203" s="6">
        <f>IF(AND(A203&gt;=Calculations!$C$2,A203&lt;=Calculations!$C$3),M203*1000000,0)</f>
        <v>0</v>
      </c>
    </row>
    <row r="204" spans="1:15">
      <c r="A204">
        <v>1950</v>
      </c>
      <c r="B204">
        <v>136583</v>
      </c>
      <c r="C204">
        <v>0</v>
      </c>
      <c r="D204">
        <v>11361</v>
      </c>
      <c r="E204">
        <v>123873</v>
      </c>
      <c r="F204">
        <v>0</v>
      </c>
      <c r="G204">
        <v>1348</v>
      </c>
      <c r="H204">
        <v>2.69</v>
      </c>
      <c r="I204">
        <v>5155</v>
      </c>
      <c r="J204" s="2">
        <f t="shared" si="7"/>
        <v>500.80433333333332</v>
      </c>
      <c r="M204" s="12">
        <f t="shared" si="6"/>
        <v>650.14728442052501</v>
      </c>
      <c r="N204" s="6">
        <f>IF(A204&lt;Calculations!$C$2,M204*1000000,0)</f>
        <v>650147284.42052495</v>
      </c>
      <c r="O204" s="6">
        <f>IF(AND(A204&gt;=Calculations!$C$2,A204&lt;=Calculations!$C$3),M204*1000000,0)</f>
        <v>0</v>
      </c>
    </row>
    <row r="205" spans="1:15">
      <c r="A205">
        <v>1951</v>
      </c>
      <c r="B205">
        <v>148700</v>
      </c>
      <c r="C205">
        <v>4</v>
      </c>
      <c r="D205">
        <v>14633</v>
      </c>
      <c r="E205">
        <v>132649</v>
      </c>
      <c r="F205">
        <v>0</v>
      </c>
      <c r="G205">
        <v>1413</v>
      </c>
      <c r="H205">
        <v>2.93</v>
      </c>
      <c r="I205">
        <v>5813</v>
      </c>
      <c r="J205" s="2">
        <f t="shared" si="7"/>
        <v>545.23333333333323</v>
      </c>
      <c r="M205" s="12">
        <f t="shared" si="6"/>
        <v>707.82528713919055</v>
      </c>
      <c r="N205" s="6">
        <f>IF(A205&lt;Calculations!$C$2,M205*1000000,0)</f>
        <v>707825287.13919055</v>
      </c>
      <c r="O205" s="6">
        <f>IF(AND(A205&gt;=Calculations!$C$2,A205&lt;=Calculations!$C$3),M205*1000000,0)</f>
        <v>0</v>
      </c>
    </row>
    <row r="206" spans="1:15">
      <c r="A206">
        <v>1952</v>
      </c>
      <c r="B206">
        <v>144221</v>
      </c>
      <c r="C206">
        <v>5</v>
      </c>
      <c r="D206">
        <v>14478</v>
      </c>
      <c r="E206">
        <v>128200</v>
      </c>
      <c r="F206">
        <v>0</v>
      </c>
      <c r="G206">
        <v>1539</v>
      </c>
      <c r="H206">
        <v>2.83</v>
      </c>
      <c r="I206">
        <v>6020</v>
      </c>
      <c r="J206" s="2">
        <f t="shared" si="7"/>
        <v>528.81033333333323</v>
      </c>
      <c r="M206" s="12">
        <f t="shared" si="6"/>
        <v>686.5048469166187</v>
      </c>
      <c r="N206" s="6">
        <f>IF(A206&lt;Calculations!$C$2,M206*1000000,0)</f>
        <v>686504846.9166187</v>
      </c>
      <c r="O206" s="6">
        <f>IF(AND(A206&gt;=Calculations!$C$2,A206&lt;=Calculations!$C$3),M206*1000000,0)</f>
        <v>0</v>
      </c>
    </row>
    <row r="207" spans="1:15">
      <c r="A207">
        <v>1953</v>
      </c>
      <c r="B207">
        <v>147404</v>
      </c>
      <c r="C207">
        <v>6</v>
      </c>
      <c r="D207">
        <v>15280</v>
      </c>
      <c r="E207">
        <v>130568</v>
      </c>
      <c r="F207">
        <v>0</v>
      </c>
      <c r="G207">
        <v>1550</v>
      </c>
      <c r="H207">
        <v>2.89</v>
      </c>
      <c r="I207">
        <v>5828</v>
      </c>
      <c r="J207" s="2">
        <f t="shared" si="7"/>
        <v>540.48133333333328</v>
      </c>
      <c r="M207" s="12">
        <f t="shared" si="6"/>
        <v>701.6562113346688</v>
      </c>
      <c r="N207" s="6">
        <f>IF(A207&lt;Calculations!$C$2,M207*1000000,0)</f>
        <v>701656211.33466876</v>
      </c>
      <c r="O207" s="6">
        <f>IF(AND(A207&gt;=Calculations!$C$2,A207&lt;=Calculations!$C$3),M207*1000000,0)</f>
        <v>0</v>
      </c>
    </row>
    <row r="208" spans="1:15">
      <c r="A208">
        <v>1954</v>
      </c>
      <c r="B208">
        <v>150849</v>
      </c>
      <c r="C208">
        <v>9</v>
      </c>
      <c r="D208">
        <v>17104</v>
      </c>
      <c r="E208">
        <v>132083</v>
      </c>
      <c r="F208">
        <v>0</v>
      </c>
      <c r="G208">
        <v>1653</v>
      </c>
      <c r="H208">
        <v>2.95</v>
      </c>
      <c r="I208">
        <v>6061</v>
      </c>
      <c r="J208" s="2">
        <f t="shared" si="7"/>
        <v>553.11300000000006</v>
      </c>
      <c r="M208" s="12">
        <f t="shared" si="6"/>
        <v>718.05471916381828</v>
      </c>
      <c r="N208" s="6">
        <f>IF(A208&lt;Calculations!$C$2,M208*1000000,0)</f>
        <v>718054719.16381824</v>
      </c>
      <c r="O208" s="6">
        <f>IF(AND(A208&gt;=Calculations!$C$2,A208&lt;=Calculations!$C$3),M208*1000000,0)</f>
        <v>0</v>
      </c>
    </row>
    <row r="209" spans="1:15">
      <c r="A209">
        <v>1955</v>
      </c>
      <c r="B209">
        <v>157381</v>
      </c>
      <c r="C209">
        <v>7</v>
      </c>
      <c r="D209">
        <v>19203</v>
      </c>
      <c r="E209">
        <v>136440</v>
      </c>
      <c r="F209">
        <v>0</v>
      </c>
      <c r="G209">
        <v>1730</v>
      </c>
      <c r="H209">
        <v>3.06</v>
      </c>
      <c r="I209">
        <v>6187</v>
      </c>
      <c r="J209" s="2">
        <f t="shared" si="7"/>
        <v>577.06366666666668</v>
      </c>
      <c r="M209" s="12">
        <f t="shared" si="6"/>
        <v>749.14762283290497</v>
      </c>
      <c r="N209" s="6">
        <f>IF(A209&lt;Calculations!$C$2,M209*1000000,0)</f>
        <v>749147622.83290493</v>
      </c>
      <c r="O209" s="6">
        <f>IF(AND(A209&gt;=Calculations!$C$2,A209&lt;=Calculations!$C$3),M209*1000000,0)</f>
        <v>0</v>
      </c>
    </row>
    <row r="210" spans="1:15">
      <c r="A210">
        <v>1956</v>
      </c>
      <c r="B210">
        <v>156662</v>
      </c>
      <c r="C210">
        <v>10</v>
      </c>
      <c r="D210">
        <v>19822</v>
      </c>
      <c r="E210">
        <v>135066</v>
      </c>
      <c r="F210">
        <v>0</v>
      </c>
      <c r="G210">
        <v>1764</v>
      </c>
      <c r="H210">
        <v>3.04</v>
      </c>
      <c r="I210">
        <v>5628</v>
      </c>
      <c r="J210" s="2">
        <f t="shared" si="7"/>
        <v>574.42733333333331</v>
      </c>
      <c r="M210" s="12">
        <f t="shared" si="6"/>
        <v>745.72511858641485</v>
      </c>
      <c r="N210" s="6">
        <f>IF(A210&lt;Calculations!$C$2,M210*1000000,0)</f>
        <v>745725118.58641481</v>
      </c>
      <c r="O210" s="6">
        <f>IF(AND(A210&gt;=Calculations!$C$2,A210&lt;=Calculations!$C$3),M210*1000000,0)</f>
        <v>0</v>
      </c>
    </row>
    <row r="211" spans="1:15">
      <c r="A211">
        <v>1957</v>
      </c>
      <c r="B211">
        <v>155676</v>
      </c>
      <c r="C211">
        <v>17</v>
      </c>
      <c r="D211">
        <v>22298</v>
      </c>
      <c r="E211">
        <v>131708</v>
      </c>
      <c r="F211">
        <v>0</v>
      </c>
      <c r="G211">
        <v>1653</v>
      </c>
      <c r="H211">
        <v>3.01</v>
      </c>
      <c r="I211">
        <v>4671</v>
      </c>
      <c r="J211" s="2">
        <f t="shared" si="7"/>
        <v>570.81200000000001</v>
      </c>
      <c r="M211" s="12">
        <f t="shared" si="6"/>
        <v>741.03167048204875</v>
      </c>
      <c r="N211" s="6">
        <f>IF(A211&lt;Calculations!$C$2,M211*1000000,0)</f>
        <v>741031670.48204875</v>
      </c>
      <c r="O211" s="6">
        <f>IF(AND(A211&gt;=Calculations!$C$2,A211&lt;=Calculations!$C$3),M211*1000000,0)</f>
        <v>0</v>
      </c>
    </row>
    <row r="212" spans="1:15">
      <c r="A212">
        <v>1958</v>
      </c>
      <c r="B212">
        <v>151729</v>
      </c>
      <c r="C212">
        <v>32</v>
      </c>
      <c r="D212">
        <v>24850</v>
      </c>
      <c r="E212">
        <v>125235</v>
      </c>
      <c r="F212">
        <v>0</v>
      </c>
      <c r="G212">
        <v>1612</v>
      </c>
      <c r="H212">
        <v>2.92</v>
      </c>
      <c r="I212">
        <v>4788</v>
      </c>
      <c r="J212" s="2">
        <f t="shared" si="7"/>
        <v>556.33966666666663</v>
      </c>
      <c r="M212" s="12">
        <f t="shared" si="6"/>
        <v>722.2435977965182</v>
      </c>
      <c r="N212" s="6">
        <f>IF(A212&lt;Calculations!$C$2,M212*1000000,0)</f>
        <v>722243597.79651821</v>
      </c>
      <c r="O212" s="6">
        <f>IF(AND(A212&gt;=Calculations!$C$2,A212&lt;=Calculations!$C$3),M212*1000000,0)</f>
        <v>0</v>
      </c>
    </row>
    <row r="213" spans="1:15">
      <c r="A213">
        <v>1959</v>
      </c>
      <c r="B213">
        <v>149154</v>
      </c>
      <c r="C213">
        <v>37</v>
      </c>
      <c r="D213">
        <v>31233</v>
      </c>
      <c r="E213">
        <v>116145</v>
      </c>
      <c r="F213">
        <v>0</v>
      </c>
      <c r="G213">
        <v>1739</v>
      </c>
      <c r="H213">
        <v>2.86</v>
      </c>
      <c r="I213">
        <v>4834</v>
      </c>
      <c r="J213" s="2">
        <f t="shared" si="7"/>
        <v>546.89800000000002</v>
      </c>
      <c r="M213" s="12">
        <f t="shared" si="6"/>
        <v>709.98636770651547</v>
      </c>
      <c r="N213" s="6">
        <f>IF(A213&lt;Calculations!$C$2,M213*1000000,0)</f>
        <v>709986367.70651543</v>
      </c>
      <c r="O213" s="6">
        <f>IF(AND(A213&gt;=Calculations!$C$2,A213&lt;=Calculations!$C$3),M213*1000000,0)</f>
        <v>0</v>
      </c>
    </row>
    <row r="214" spans="1:15">
      <c r="A214">
        <v>1960</v>
      </c>
      <c r="B214">
        <v>159340</v>
      </c>
      <c r="C214">
        <v>41</v>
      </c>
      <c r="D214">
        <v>35178</v>
      </c>
      <c r="E214">
        <v>122285</v>
      </c>
      <c r="F214">
        <v>0</v>
      </c>
      <c r="G214">
        <v>1836</v>
      </c>
      <c r="H214">
        <v>3.03</v>
      </c>
      <c r="I214">
        <v>5159</v>
      </c>
      <c r="J214" s="2">
        <f t="shared" si="7"/>
        <v>584.24666666666667</v>
      </c>
      <c r="M214" s="12">
        <f t="shared" si="6"/>
        <v>758.47263788001771</v>
      </c>
      <c r="N214" s="6">
        <f>IF(A214&lt;Calculations!$C$2,M214*1000000,0)</f>
        <v>758472637.88001776</v>
      </c>
      <c r="O214" s="6">
        <f>IF(AND(A214&gt;=Calculations!$C$2,A214&lt;=Calculations!$C$3),M214*1000000,0)</f>
        <v>0</v>
      </c>
    </row>
    <row r="215" spans="1:15">
      <c r="A215">
        <v>1961</v>
      </c>
      <c r="B215">
        <v>160605</v>
      </c>
      <c r="C215">
        <v>41</v>
      </c>
      <c r="D215">
        <v>37736</v>
      </c>
      <c r="E215">
        <v>120873</v>
      </c>
      <c r="F215">
        <v>0</v>
      </c>
      <c r="G215">
        <v>1955</v>
      </c>
      <c r="H215">
        <v>3.04</v>
      </c>
      <c r="I215">
        <v>4885</v>
      </c>
      <c r="J215" s="2">
        <f t="shared" si="7"/>
        <v>588.88499999999999</v>
      </c>
      <c r="M215" s="12">
        <f t="shared" si="6"/>
        <v>764.49415091452397</v>
      </c>
      <c r="N215" s="6">
        <f>IF(A215&lt;Calculations!$C$2,M215*1000000,0)</f>
        <v>764494150.91452396</v>
      </c>
      <c r="O215" s="6">
        <f>IF(AND(A215&gt;=Calculations!$C$2,A215&lt;=Calculations!$C$3),M215*1000000,0)</f>
        <v>0</v>
      </c>
    </row>
    <row r="216" spans="1:15">
      <c r="A216">
        <v>1962</v>
      </c>
      <c r="B216">
        <v>161811</v>
      </c>
      <c r="C216">
        <v>59</v>
      </c>
      <c r="D216">
        <v>40461</v>
      </c>
      <c r="E216">
        <v>119353</v>
      </c>
      <c r="F216">
        <v>0</v>
      </c>
      <c r="G216">
        <v>1938</v>
      </c>
      <c r="H216">
        <v>3.04</v>
      </c>
      <c r="I216">
        <v>4563</v>
      </c>
      <c r="J216" s="2">
        <f t="shared" si="7"/>
        <v>593.30700000000002</v>
      </c>
      <c r="M216" s="12">
        <f t="shared" si="6"/>
        <v>770.23481867706516</v>
      </c>
      <c r="N216" s="6">
        <f>IF(A216&lt;Calculations!$C$2,M216*1000000,0)</f>
        <v>770234818.67706513</v>
      </c>
      <c r="O216" s="6">
        <f>IF(AND(A216&gt;=Calculations!$C$2,A216&lt;=Calculations!$C$3),M216*1000000,0)</f>
        <v>0</v>
      </c>
    </row>
    <row r="217" spans="1:15">
      <c r="A217">
        <v>1963</v>
      </c>
      <c r="B217">
        <v>164664</v>
      </c>
      <c r="C217">
        <v>79</v>
      </c>
      <c r="D217">
        <v>42776</v>
      </c>
      <c r="E217">
        <v>119897</v>
      </c>
      <c r="F217">
        <v>0</v>
      </c>
      <c r="G217">
        <v>1912</v>
      </c>
      <c r="H217">
        <v>3.07</v>
      </c>
      <c r="I217">
        <v>4509</v>
      </c>
      <c r="J217" s="2">
        <f t="shared" si="7"/>
        <v>603.76800000000003</v>
      </c>
      <c r="M217" s="12">
        <f t="shared" si="6"/>
        <v>783.81535360785267</v>
      </c>
      <c r="N217" s="6">
        <f>IF(A217&lt;Calculations!$C$2,M217*1000000,0)</f>
        <v>783815353.6078527</v>
      </c>
      <c r="O217" s="6">
        <f>IF(AND(A217&gt;=Calculations!$C$2,A217&lt;=Calculations!$C$3),M217*1000000,0)</f>
        <v>0</v>
      </c>
    </row>
    <row r="218" spans="1:15">
      <c r="A218">
        <v>1964</v>
      </c>
      <c r="B218">
        <v>165900</v>
      </c>
      <c r="C218">
        <v>140</v>
      </c>
      <c r="D218">
        <v>47120</v>
      </c>
      <c r="E218">
        <v>116332</v>
      </c>
      <c r="F218">
        <v>0</v>
      </c>
      <c r="G218">
        <v>2307</v>
      </c>
      <c r="H218">
        <v>3.06</v>
      </c>
      <c r="I218">
        <v>4537</v>
      </c>
      <c r="J218" s="2">
        <f t="shared" si="7"/>
        <v>608.29999999999995</v>
      </c>
      <c r="M218" s="12">
        <f t="shared" si="6"/>
        <v>789.69882405105398</v>
      </c>
      <c r="N218" s="6">
        <f>IF(A218&lt;Calculations!$C$2,M218*1000000,0)</f>
        <v>789698824.051054</v>
      </c>
      <c r="O218" s="6">
        <f>IF(AND(A218&gt;=Calculations!$C$2,A218&lt;=Calculations!$C$3),M218*1000000,0)</f>
        <v>0</v>
      </c>
    </row>
    <row r="219" spans="1:15">
      <c r="A219">
        <v>1965</v>
      </c>
      <c r="B219">
        <v>169790</v>
      </c>
      <c r="C219">
        <v>460</v>
      </c>
      <c r="D219">
        <v>51775</v>
      </c>
      <c r="E219">
        <v>115248</v>
      </c>
      <c r="F219">
        <v>0</v>
      </c>
      <c r="G219">
        <v>2307</v>
      </c>
      <c r="H219">
        <v>3.11</v>
      </c>
      <c r="I219">
        <v>4787</v>
      </c>
      <c r="J219" s="2">
        <f t="shared" si="7"/>
        <v>622.56333333333328</v>
      </c>
      <c r="M219" s="12">
        <f t="shared" si="6"/>
        <v>808.21557164333001</v>
      </c>
      <c r="N219" s="6">
        <f>IF(A219&lt;Calculations!$C$2,M219*1000000,0)</f>
        <v>808215571.64332998</v>
      </c>
      <c r="O219" s="6">
        <f>IF(AND(A219&gt;=Calculations!$C$2,A219&lt;=Calculations!$C$3),M219*1000000,0)</f>
        <v>0</v>
      </c>
    </row>
    <row r="220" spans="1:15">
      <c r="A220">
        <v>1966</v>
      </c>
      <c r="B220">
        <v>168684</v>
      </c>
      <c r="C220">
        <v>450</v>
      </c>
      <c r="D220">
        <v>55870</v>
      </c>
      <c r="E220">
        <v>110083</v>
      </c>
      <c r="F220">
        <v>0</v>
      </c>
      <c r="G220">
        <v>2281</v>
      </c>
      <c r="H220">
        <v>3.08</v>
      </c>
      <c r="I220">
        <v>4586</v>
      </c>
      <c r="J220" s="2">
        <f t="shared" si="7"/>
        <v>618.50800000000004</v>
      </c>
      <c r="M220" s="12">
        <f t="shared" si="6"/>
        <v>802.95091281632313</v>
      </c>
      <c r="N220" s="6">
        <f>IF(A220&lt;Calculations!$C$2,M220*1000000,0)</f>
        <v>802950912.81632316</v>
      </c>
      <c r="O220" s="6">
        <f>IF(AND(A220&gt;=Calculations!$C$2,A220&lt;=Calculations!$C$3),M220*1000000,0)</f>
        <v>0</v>
      </c>
    </row>
    <row r="221" spans="1:15">
      <c r="A221">
        <v>1967</v>
      </c>
      <c r="B221">
        <v>161581</v>
      </c>
      <c r="C221">
        <v>758</v>
      </c>
      <c r="D221">
        <v>57866</v>
      </c>
      <c r="E221">
        <v>100568</v>
      </c>
      <c r="F221">
        <v>0</v>
      </c>
      <c r="G221">
        <v>2390</v>
      </c>
      <c r="H221">
        <v>2.93</v>
      </c>
      <c r="I221">
        <v>4761</v>
      </c>
      <c r="J221" s="2">
        <f t="shared" si="7"/>
        <v>592.46366666666665</v>
      </c>
      <c r="M221" s="12">
        <f t="shared" si="6"/>
        <v>769.13999812533666</v>
      </c>
      <c r="N221" s="6">
        <f>IF(A221&lt;Calculations!$C$2,M221*1000000,0)</f>
        <v>769139998.12533665</v>
      </c>
      <c r="O221" s="6">
        <f>IF(AND(A221&gt;=Calculations!$C$2,A221&lt;=Calculations!$C$3),M221*1000000,0)</f>
        <v>0</v>
      </c>
    </row>
    <row r="222" spans="1:15">
      <c r="A222">
        <v>1968</v>
      </c>
      <c r="B222">
        <v>165522</v>
      </c>
      <c r="C222">
        <v>1710</v>
      </c>
      <c r="D222">
        <v>60249</v>
      </c>
      <c r="E222">
        <v>101064</v>
      </c>
      <c r="F222">
        <v>67</v>
      </c>
      <c r="G222">
        <v>2431</v>
      </c>
      <c r="H222">
        <v>2.99</v>
      </c>
      <c r="I222">
        <v>5097</v>
      </c>
      <c r="J222" s="2">
        <f t="shared" si="7"/>
        <v>606.91399999999999</v>
      </c>
      <c r="M222" s="12">
        <f t="shared" si="6"/>
        <v>787.89951027473512</v>
      </c>
      <c r="N222" s="6">
        <f>IF(A222&lt;Calculations!$C$2,M222*1000000,0)</f>
        <v>787899510.27473509</v>
      </c>
      <c r="O222" s="6">
        <f>IF(AND(A222&gt;=Calculations!$C$2,A222&lt;=Calculations!$C$3),M222*1000000,0)</f>
        <v>0</v>
      </c>
    </row>
    <row r="223" spans="1:15">
      <c r="A223">
        <v>1969</v>
      </c>
      <c r="B223">
        <v>171491</v>
      </c>
      <c r="C223">
        <v>3344</v>
      </c>
      <c r="D223">
        <v>64953</v>
      </c>
      <c r="E223">
        <v>100422</v>
      </c>
      <c r="F223">
        <v>404</v>
      </c>
      <c r="G223">
        <v>2369</v>
      </c>
      <c r="H223">
        <v>3.08</v>
      </c>
      <c r="I223">
        <v>5377</v>
      </c>
      <c r="J223" s="2">
        <f t="shared" si="7"/>
        <v>628.80033333333324</v>
      </c>
      <c r="M223" s="12">
        <f t="shared" si="6"/>
        <v>816.3124836367648</v>
      </c>
      <c r="N223" s="6">
        <f>IF(A223&lt;Calculations!$C$2,M223*1000000,0)</f>
        <v>816312483.63676476</v>
      </c>
      <c r="O223" s="6">
        <f>IF(AND(A223&gt;=Calculations!$C$2,A223&lt;=Calculations!$C$3),M223*1000000,0)</f>
        <v>0</v>
      </c>
    </row>
    <row r="224" spans="1:15">
      <c r="A224">
        <v>1970</v>
      </c>
      <c r="B224">
        <v>178092</v>
      </c>
      <c r="C224">
        <v>6306</v>
      </c>
      <c r="D224">
        <v>72343</v>
      </c>
      <c r="E224">
        <v>96316</v>
      </c>
      <c r="F224">
        <v>807</v>
      </c>
      <c r="G224">
        <v>2320</v>
      </c>
      <c r="H224">
        <v>3.19</v>
      </c>
      <c r="I224">
        <v>6211</v>
      </c>
      <c r="J224" s="2">
        <f t="shared" si="7"/>
        <v>653.00400000000002</v>
      </c>
      <c r="K224" s="2">
        <v>685.31242467931929</v>
      </c>
      <c r="M224" s="12">
        <f t="shared" si="6"/>
        <v>847.73383347137019</v>
      </c>
      <c r="N224" s="6">
        <f>IF(A224&lt;Calculations!$C$2,M224*1000000,0)</f>
        <v>847733833.47137022</v>
      </c>
      <c r="O224" s="6">
        <f>IF(AND(A224&gt;=Calculations!$C$2,A224&lt;=Calculations!$C$3),M224*1000000,0)</f>
        <v>0</v>
      </c>
    </row>
    <row r="225" spans="1:15">
      <c r="A225">
        <v>1971</v>
      </c>
      <c r="B225">
        <v>180219</v>
      </c>
      <c r="C225">
        <v>10160</v>
      </c>
      <c r="D225">
        <v>73530</v>
      </c>
      <c r="E225">
        <v>93180</v>
      </c>
      <c r="F225">
        <v>942</v>
      </c>
      <c r="G225">
        <v>2407</v>
      </c>
      <c r="H225">
        <v>3.22</v>
      </c>
      <c r="I225">
        <v>6484</v>
      </c>
      <c r="J225" s="2">
        <f t="shared" si="7"/>
        <v>660.803</v>
      </c>
      <c r="K225" s="2">
        <v>658.18219241517897</v>
      </c>
      <c r="M225" s="12">
        <f t="shared" si="6"/>
        <v>857.85854353018021</v>
      </c>
      <c r="N225" s="6">
        <f>IF(A225&lt;Calculations!$C$2,M225*1000000,0)</f>
        <v>857858543.53018022</v>
      </c>
      <c r="O225" s="6">
        <f>IF(AND(A225&gt;=Calculations!$C$2,A225&lt;=Calculations!$C$3),M225*1000000,0)</f>
        <v>0</v>
      </c>
    </row>
    <row r="226" spans="1:15">
      <c r="A226">
        <v>1972</v>
      </c>
      <c r="B226">
        <v>176844</v>
      </c>
      <c r="C226">
        <v>14372</v>
      </c>
      <c r="D226">
        <v>78934</v>
      </c>
      <c r="E226">
        <v>80007</v>
      </c>
      <c r="F226">
        <v>1076</v>
      </c>
      <c r="G226">
        <v>2454</v>
      </c>
      <c r="H226">
        <v>3.15</v>
      </c>
      <c r="I226">
        <v>6326</v>
      </c>
      <c r="J226" s="2">
        <f t="shared" si="7"/>
        <v>648.428</v>
      </c>
      <c r="K226" s="2">
        <v>647.76006970931076</v>
      </c>
      <c r="M226" s="12">
        <f>($L$244/$K$244)*J226</f>
        <v>841.7932419559047</v>
      </c>
      <c r="N226" s="6">
        <f>IF(A226&lt;Calculations!$C$2,M226*1000000,0)</f>
        <v>841793241.95590472</v>
      </c>
      <c r="O226" s="6">
        <f>IF(AND(A226&gt;=Calculations!$C$2,A226&lt;=Calculations!$C$3),M226*1000000,0)</f>
        <v>0</v>
      </c>
    </row>
    <row r="227" spans="1:15">
      <c r="A227">
        <v>1973</v>
      </c>
      <c r="B227">
        <v>179993</v>
      </c>
      <c r="C227">
        <v>15555</v>
      </c>
      <c r="D227">
        <v>79630</v>
      </c>
      <c r="E227">
        <v>80745</v>
      </c>
      <c r="F227">
        <v>1345</v>
      </c>
      <c r="G227">
        <v>2718</v>
      </c>
      <c r="H227">
        <v>3.2</v>
      </c>
      <c r="I227">
        <v>6678</v>
      </c>
      <c r="J227" s="2">
        <f t="shared" si="7"/>
        <v>659.97433333333322</v>
      </c>
      <c r="K227" s="2">
        <v>678.00549713862574</v>
      </c>
      <c r="M227" s="12">
        <f t="shared" ref="M227:M242" si="8">($L$244/$K$244)*K227</f>
        <v>880.1909317615042</v>
      </c>
      <c r="N227" s="6">
        <f>IF(A227&lt;Calculations!$C$2,M227*1000000,0)</f>
        <v>880190931.76150417</v>
      </c>
      <c r="O227" s="6">
        <f>IF(AND(A227&gt;=Calculations!$C$2,A227&lt;=Calculations!$C$3),M227*1000000,0)</f>
        <v>0</v>
      </c>
    </row>
    <row r="228" spans="1:15">
      <c r="A228">
        <v>1974</v>
      </c>
      <c r="B228">
        <v>168423</v>
      </c>
      <c r="C228">
        <v>18603</v>
      </c>
      <c r="D228">
        <v>74042</v>
      </c>
      <c r="E228">
        <v>71879</v>
      </c>
      <c r="F228">
        <v>1480</v>
      </c>
      <c r="G228">
        <v>2419</v>
      </c>
      <c r="H228">
        <v>2.99</v>
      </c>
      <c r="I228">
        <v>5976</v>
      </c>
      <c r="J228" s="2">
        <f t="shared" si="7"/>
        <v>617.55100000000004</v>
      </c>
      <c r="K228" s="2">
        <v>632.87502455688661</v>
      </c>
      <c r="M228" s="12">
        <f t="shared" si="8"/>
        <v>821.6022729966387</v>
      </c>
      <c r="N228" s="6">
        <f>IF(A228&lt;Calculations!$C$2,M228*1000000,0)</f>
        <v>821602272.99663866</v>
      </c>
      <c r="O228" s="6">
        <f>IF(AND(A228&gt;=Calculations!$C$2,A228&lt;=Calculations!$C$3),M228*1000000,0)</f>
        <v>0</v>
      </c>
    </row>
    <row r="229" spans="1:15">
      <c r="A229">
        <v>1975</v>
      </c>
      <c r="B229">
        <v>164615</v>
      </c>
      <c r="C229">
        <v>19482</v>
      </c>
      <c r="D229">
        <v>65843</v>
      </c>
      <c r="E229">
        <v>75379</v>
      </c>
      <c r="F229">
        <v>1614</v>
      </c>
      <c r="G229">
        <v>2297</v>
      </c>
      <c r="H229">
        <v>2.92</v>
      </c>
      <c r="I229">
        <v>4968</v>
      </c>
      <c r="J229" s="2">
        <f t="shared" si="7"/>
        <v>603.58833333333325</v>
      </c>
      <c r="K229" s="2">
        <v>608.65899065360156</v>
      </c>
      <c r="M229" s="12">
        <f t="shared" si="8"/>
        <v>790.16486793892921</v>
      </c>
      <c r="N229" s="6">
        <f>IF(A229&lt;Calculations!$C$2,M229*1000000,0)</f>
        <v>790164867.9389292</v>
      </c>
      <c r="O229" s="6">
        <f>IF(AND(A229&gt;=Calculations!$C$2,A229&lt;=Calculations!$C$3),M229*1000000,0)</f>
        <v>0</v>
      </c>
    </row>
    <row r="230" spans="1:15">
      <c r="A230">
        <v>1976</v>
      </c>
      <c r="B230">
        <v>163325</v>
      </c>
      <c r="C230">
        <v>20207</v>
      </c>
      <c r="D230">
        <v>64315</v>
      </c>
      <c r="E230">
        <v>75043</v>
      </c>
      <c r="F230">
        <v>1614</v>
      </c>
      <c r="G230">
        <v>2146</v>
      </c>
      <c r="H230">
        <v>2.89</v>
      </c>
      <c r="I230">
        <v>5181</v>
      </c>
      <c r="J230" s="2">
        <f t="shared" si="7"/>
        <v>598.85833333333323</v>
      </c>
      <c r="K230" s="2">
        <v>612.64604597812024</v>
      </c>
      <c r="M230" s="12">
        <f t="shared" si="8"/>
        <v>795.34088783240099</v>
      </c>
      <c r="N230" s="6">
        <f>IF(A230&lt;Calculations!$C$2,M230*1000000,0)</f>
        <v>795340887.83240104</v>
      </c>
      <c r="O230" s="6">
        <f>IF(AND(A230&gt;=Calculations!$C$2,A230&lt;=Calculations!$C$3),M230*1000000,0)</f>
        <v>0</v>
      </c>
    </row>
    <row r="231" spans="1:15">
      <c r="A231">
        <v>1977</v>
      </c>
      <c r="B231">
        <v>164916</v>
      </c>
      <c r="C231">
        <v>21564</v>
      </c>
      <c r="D231">
        <v>65527</v>
      </c>
      <c r="E231">
        <v>73985</v>
      </c>
      <c r="F231">
        <v>1739</v>
      </c>
      <c r="G231">
        <v>2102</v>
      </c>
      <c r="H231">
        <v>2.92</v>
      </c>
      <c r="I231">
        <v>4592</v>
      </c>
      <c r="J231" s="2">
        <f t="shared" si="7"/>
        <v>604.69200000000001</v>
      </c>
      <c r="K231" s="2">
        <v>628.62755476633083</v>
      </c>
      <c r="M231" s="12">
        <f t="shared" si="8"/>
        <v>816.08818143195958</v>
      </c>
      <c r="N231" s="6">
        <f>IF(A231&lt;Calculations!$C$2,M231*1000000,0)</f>
        <v>816088181.43195963</v>
      </c>
      <c r="O231" s="6">
        <f>IF(AND(A231&gt;=Calculations!$C$2,A231&lt;=Calculations!$C$3),M231*1000000,0)</f>
        <v>0</v>
      </c>
    </row>
    <row r="232" spans="1:15">
      <c r="A232">
        <v>1978</v>
      </c>
      <c r="B232">
        <v>165008</v>
      </c>
      <c r="C232">
        <v>22250</v>
      </c>
      <c r="D232">
        <v>67523</v>
      </c>
      <c r="E232">
        <v>70725</v>
      </c>
      <c r="F232">
        <v>2346</v>
      </c>
      <c r="G232">
        <v>2165</v>
      </c>
      <c r="H232">
        <v>2.92</v>
      </c>
      <c r="I232">
        <v>4744</v>
      </c>
      <c r="J232" s="2">
        <f t="shared" si="7"/>
        <v>605.02933333333328</v>
      </c>
      <c r="K232" s="2">
        <v>635.08066726802167</v>
      </c>
      <c r="M232" s="12">
        <f t="shared" si="8"/>
        <v>824.46565201235478</v>
      </c>
      <c r="N232" s="6">
        <f>IF(A232&lt;Calculations!$C$2,M232*1000000,0)</f>
        <v>824465652.01235473</v>
      </c>
      <c r="O232" s="6">
        <f>IF(AND(A232&gt;=Calculations!$C$2,A232&lt;=Calculations!$C$3),M232*1000000,0)</f>
        <v>0</v>
      </c>
    </row>
    <row r="233" spans="1:15">
      <c r="A233">
        <v>1979</v>
      </c>
      <c r="B233">
        <v>175864</v>
      </c>
      <c r="C233">
        <v>24343</v>
      </c>
      <c r="D233">
        <v>69071</v>
      </c>
      <c r="E233">
        <v>76845</v>
      </c>
      <c r="F233">
        <v>3409</v>
      </c>
      <c r="G233">
        <v>2195</v>
      </c>
      <c r="H233">
        <v>3.11</v>
      </c>
      <c r="I233">
        <v>4768</v>
      </c>
      <c r="J233" s="2">
        <f t="shared" si="7"/>
        <v>644.83466666666664</v>
      </c>
      <c r="K233" s="2">
        <v>670.72232288617738</v>
      </c>
      <c r="M233" s="12">
        <f t="shared" si="8"/>
        <v>870.73586988000272</v>
      </c>
      <c r="N233" s="6">
        <f>IF(A233&lt;Calculations!$C$2,M233*1000000,0)</f>
        <v>870735869.88000274</v>
      </c>
      <c r="O233" s="6">
        <f>IF(AND(A233&gt;=Calculations!$C$2,A233&lt;=Calculations!$C$3),M233*1000000,0)</f>
        <v>0</v>
      </c>
    </row>
    <row r="234" spans="1:15">
      <c r="A234">
        <v>1980</v>
      </c>
      <c r="B234">
        <v>157974</v>
      </c>
      <c r="C234">
        <v>24133</v>
      </c>
      <c r="D234">
        <v>58482</v>
      </c>
      <c r="E234">
        <v>71154</v>
      </c>
      <c r="F234">
        <v>2191</v>
      </c>
      <c r="G234">
        <v>2014</v>
      </c>
      <c r="H234">
        <v>2.8</v>
      </c>
      <c r="I234">
        <v>4512</v>
      </c>
      <c r="J234" s="2">
        <f t="shared" si="7"/>
        <v>579.23800000000006</v>
      </c>
      <c r="K234" s="2">
        <v>605.99419576012974</v>
      </c>
      <c r="M234" s="12">
        <f t="shared" si="8"/>
        <v>786.70541471895228</v>
      </c>
      <c r="N234" s="6">
        <f>IF(A234&lt;Calculations!$C$2,M234*1000000,0)</f>
        <v>786705414.7189523</v>
      </c>
      <c r="O234" s="6">
        <f>IF(AND(A234&gt;=Calculations!$C$2,A234&lt;=Calculations!$C$3),M234*1000000,0)</f>
        <v>0</v>
      </c>
    </row>
    <row r="235" spans="1:15">
      <c r="A235">
        <v>1981</v>
      </c>
      <c r="B235">
        <v>152937</v>
      </c>
      <c r="C235">
        <v>24456</v>
      </c>
      <c r="D235">
        <v>53229</v>
      </c>
      <c r="E235">
        <v>71344</v>
      </c>
      <c r="F235">
        <v>2177</v>
      </c>
      <c r="G235">
        <v>1731</v>
      </c>
      <c r="H235">
        <v>2.71</v>
      </c>
      <c r="I235">
        <v>3980</v>
      </c>
      <c r="J235" s="2">
        <f t="shared" si="7"/>
        <v>560.76900000000001</v>
      </c>
      <c r="K235" s="2">
        <v>581.53267522816873</v>
      </c>
      <c r="M235" s="12">
        <f t="shared" si="8"/>
        <v>754.94931740086861</v>
      </c>
      <c r="N235" s="6">
        <f>IF(A235&lt;Calculations!$C$2,M235*1000000,0)</f>
        <v>754949317.40086865</v>
      </c>
      <c r="O235" s="6">
        <f>IF(AND(A235&gt;=Calculations!$C$2,A235&lt;=Calculations!$C$3),M235*1000000,0)</f>
        <v>0</v>
      </c>
    </row>
    <row r="236" spans="1:15">
      <c r="A236">
        <v>1982</v>
      </c>
      <c r="B236">
        <v>149583</v>
      </c>
      <c r="C236">
        <v>25468</v>
      </c>
      <c r="D236">
        <v>53507</v>
      </c>
      <c r="E236">
        <v>66797</v>
      </c>
      <c r="F236">
        <v>2049</v>
      </c>
      <c r="G236">
        <v>1763</v>
      </c>
      <c r="H236">
        <v>2.64</v>
      </c>
      <c r="I236">
        <v>4447</v>
      </c>
      <c r="J236" s="2">
        <f t="shared" si="7"/>
        <v>548.471</v>
      </c>
      <c r="K236" s="2">
        <v>572.52894484959575</v>
      </c>
      <c r="M236" s="12">
        <f t="shared" si="8"/>
        <v>743.26061890994004</v>
      </c>
      <c r="N236" s="6">
        <f>IF(A236&lt;Calculations!$C$2,M236*1000000,0)</f>
        <v>743260618.90994</v>
      </c>
      <c r="O236" s="6">
        <f>IF(AND(A236&gt;=Calculations!$C$2,A236&lt;=Calculations!$C$3),M236*1000000,0)</f>
        <v>0</v>
      </c>
    </row>
    <row r="237" spans="1:15">
      <c r="A237">
        <v>1983</v>
      </c>
      <c r="B237">
        <v>148825</v>
      </c>
      <c r="C237">
        <v>26520</v>
      </c>
      <c r="D237">
        <v>51056</v>
      </c>
      <c r="E237">
        <v>67474</v>
      </c>
      <c r="F237">
        <v>1954</v>
      </c>
      <c r="G237">
        <v>1822</v>
      </c>
      <c r="H237">
        <v>2.63</v>
      </c>
      <c r="I237">
        <v>4060</v>
      </c>
      <c r="J237" s="2">
        <f t="shared" si="7"/>
        <v>545.69166666666661</v>
      </c>
      <c r="K237" s="2">
        <v>565.67528246093684</v>
      </c>
      <c r="M237" s="12">
        <f t="shared" si="8"/>
        <v>734.36315198775219</v>
      </c>
      <c r="N237" s="6">
        <f>IF(A237&lt;Calculations!$C$2,M237*1000000,0)</f>
        <v>734363151.9877522</v>
      </c>
      <c r="O237" s="6">
        <f>IF(AND(A237&gt;=Calculations!$C$2,A237&lt;=Calculations!$C$3),M237*1000000,0)</f>
        <v>0</v>
      </c>
    </row>
    <row r="238" spans="1:15">
      <c r="A238">
        <v>1984</v>
      </c>
      <c r="B238">
        <v>144351</v>
      </c>
      <c r="C238">
        <v>27186</v>
      </c>
      <c r="D238">
        <v>65113</v>
      </c>
      <c r="E238">
        <v>48457</v>
      </c>
      <c r="F238">
        <v>1762</v>
      </c>
      <c r="G238">
        <v>1833</v>
      </c>
      <c r="H238">
        <v>2.5499999999999998</v>
      </c>
      <c r="I238">
        <v>4378</v>
      </c>
      <c r="J238" s="2">
        <f t="shared" si="7"/>
        <v>529.28700000000003</v>
      </c>
      <c r="K238" s="2">
        <v>549.06968004927489</v>
      </c>
      <c r="M238" s="12">
        <f t="shared" si="8"/>
        <v>712.80565618444984</v>
      </c>
      <c r="N238" s="6">
        <f>IF(A238&lt;Calculations!$C$2,M238*1000000,0)</f>
        <v>712805656.18444979</v>
      </c>
      <c r="O238" s="6">
        <f>IF(AND(A238&gt;=Calculations!$C$2,A238&lt;=Calculations!$C$3),M238*1000000,0)</f>
        <v>0</v>
      </c>
    </row>
    <row r="239" spans="1:15">
      <c r="A239">
        <v>1985</v>
      </c>
      <c r="B239">
        <v>152674</v>
      </c>
      <c r="C239">
        <v>29460</v>
      </c>
      <c r="D239">
        <v>56080</v>
      </c>
      <c r="E239">
        <v>63947</v>
      </c>
      <c r="F239">
        <v>1374</v>
      </c>
      <c r="G239">
        <v>1814</v>
      </c>
      <c r="H239">
        <v>2.69</v>
      </c>
      <c r="I239">
        <v>4488</v>
      </c>
      <c r="J239" s="2">
        <f t="shared" si="7"/>
        <v>559.80466666666666</v>
      </c>
      <c r="K239" s="2">
        <v>568.79914387579049</v>
      </c>
      <c r="M239" s="12">
        <f t="shared" si="8"/>
        <v>738.41856820640805</v>
      </c>
      <c r="N239" s="6">
        <f>IF(A239&lt;Calculations!$C$2,M239*1000000,0)</f>
        <v>738418568.20640802</v>
      </c>
      <c r="O239" s="6">
        <f>IF(AND(A239&gt;=Calculations!$C$2,A239&lt;=Calculations!$C$3),M239*1000000,0)</f>
        <v>0</v>
      </c>
    </row>
    <row r="240" spans="1:15">
      <c r="A240">
        <v>1986</v>
      </c>
      <c r="B240">
        <v>155107</v>
      </c>
      <c r="C240">
        <v>29549</v>
      </c>
      <c r="D240">
        <v>54873</v>
      </c>
      <c r="E240">
        <v>67815</v>
      </c>
      <c r="F240">
        <v>1047</v>
      </c>
      <c r="G240">
        <v>1824</v>
      </c>
      <c r="H240">
        <v>2.73</v>
      </c>
      <c r="I240">
        <v>4668</v>
      </c>
      <c r="J240" s="2">
        <f t="shared" si="7"/>
        <v>568.7256666666666</v>
      </c>
      <c r="K240" s="2">
        <v>582.61332524309159</v>
      </c>
      <c r="M240" s="12">
        <f t="shared" si="8"/>
        <v>756.35222393710944</v>
      </c>
      <c r="N240" s="6">
        <f>IF(A240&lt;Calculations!$C$2,M240*1000000,0)</f>
        <v>756352223.93710947</v>
      </c>
      <c r="O240" s="6">
        <f>IF(AND(A240&gt;=Calculations!$C$2,A240&lt;=Calculations!$C$3),M240*1000000,0)</f>
        <v>0</v>
      </c>
    </row>
    <row r="241" spans="1:15">
      <c r="A241">
        <v>1987</v>
      </c>
      <c r="B241">
        <v>155950</v>
      </c>
      <c r="C241">
        <v>29342</v>
      </c>
      <c r="D241">
        <v>52795</v>
      </c>
      <c r="E241">
        <v>70765</v>
      </c>
      <c r="F241">
        <v>1102</v>
      </c>
      <c r="G241">
        <v>1946</v>
      </c>
      <c r="H241">
        <v>2.74</v>
      </c>
      <c r="I241">
        <v>4578</v>
      </c>
      <c r="J241" s="2">
        <f t="shared" si="7"/>
        <v>571.81666666666661</v>
      </c>
      <c r="K241" s="2">
        <v>588.95112519867257</v>
      </c>
      <c r="M241" s="12">
        <f t="shared" si="8"/>
        <v>764.57999505661155</v>
      </c>
      <c r="N241" s="6">
        <f>IF(A241&lt;Calculations!$C$2,M241*1000000,0)</f>
        <v>764579995.05661154</v>
      </c>
      <c r="O241" s="6">
        <f>IF(AND(A241&gt;=Calculations!$C$2,A241&lt;=Calculations!$C$3),M241*1000000,0)</f>
        <v>0</v>
      </c>
    </row>
    <row r="242" spans="1:15">
      <c r="A242">
        <v>1988</v>
      </c>
      <c r="B242">
        <v>155567</v>
      </c>
      <c r="C242">
        <v>28893</v>
      </c>
      <c r="D242">
        <v>56262</v>
      </c>
      <c r="E242">
        <v>68168</v>
      </c>
      <c r="F242">
        <v>0</v>
      </c>
      <c r="G242">
        <v>2245</v>
      </c>
      <c r="H242">
        <v>2.72</v>
      </c>
      <c r="I242">
        <v>4856</v>
      </c>
      <c r="J242" s="2">
        <f t="shared" si="7"/>
        <v>570.41233333333321</v>
      </c>
      <c r="K242" s="2">
        <v>589.220720483072</v>
      </c>
      <c r="M242" s="12">
        <f t="shared" si="8"/>
        <v>764.92998532302602</v>
      </c>
      <c r="N242" s="6">
        <f>IF(A242&lt;Calculations!$C$2,M242*1000000,0)</f>
        <v>764929985.32302606</v>
      </c>
      <c r="O242" s="6">
        <f>IF(AND(A242&gt;=Calculations!$C$2,A242&lt;=Calculations!$C$3),M242*1000000,0)</f>
        <v>0</v>
      </c>
    </row>
    <row r="243" spans="1:15">
      <c r="A243">
        <v>1989</v>
      </c>
      <c r="B243">
        <v>158637</v>
      </c>
      <c r="C243">
        <v>28578</v>
      </c>
      <c r="D243">
        <v>60660</v>
      </c>
      <c r="E243">
        <v>67107</v>
      </c>
      <c r="F243">
        <v>0</v>
      </c>
      <c r="G243">
        <v>2291</v>
      </c>
      <c r="H243">
        <v>2.77</v>
      </c>
      <c r="I243">
        <v>5520</v>
      </c>
      <c r="J243" s="2">
        <f t="shared" si="7"/>
        <v>581.66899999999998</v>
      </c>
      <c r="K243" s="2">
        <v>578.2040076691294</v>
      </c>
      <c r="M243" s="12">
        <f>($L$244/$K$244)*K243</f>
        <v>750.62802057852718</v>
      </c>
      <c r="N243" s="6">
        <f>IF(A243&lt;Calculations!$C$2,M243*1000000,0)</f>
        <v>750628020.57852721</v>
      </c>
      <c r="O243" s="6">
        <f>IF(AND(A243&gt;=Calculations!$C$2,A243&lt;=Calculations!$C$3),M243*1000000,0)</f>
        <v>0</v>
      </c>
    </row>
    <row r="244" spans="1:15">
      <c r="A244">
        <v>1990</v>
      </c>
      <c r="B244">
        <v>155500</v>
      </c>
      <c r="C244">
        <v>31022</v>
      </c>
      <c r="D244">
        <v>57882</v>
      </c>
      <c r="E244">
        <v>64596</v>
      </c>
      <c r="F244">
        <v>0</v>
      </c>
      <c r="G244">
        <v>1999</v>
      </c>
      <c r="H244">
        <v>2.71</v>
      </c>
      <c r="I244">
        <v>5687</v>
      </c>
      <c r="J244" s="2">
        <f t="shared" si="7"/>
        <v>570.16666666666663</v>
      </c>
      <c r="K244" s="2">
        <v>590.32307963226094</v>
      </c>
      <c r="L244" s="2">
        <v>766.36107479170334</v>
      </c>
      <c r="M244" s="3">
        <f t="shared" ref="M244:M264" si="9">L244</f>
        <v>766.36107479170334</v>
      </c>
      <c r="N244" s="6">
        <f>IF(A244&lt;Calculations!$C$2,M244*1000000,0)</f>
        <v>766361074.79170334</v>
      </c>
      <c r="O244" s="6">
        <f>IF(AND(A244&gt;=Calculations!$C$2,A244&lt;=Calculations!$C$3),M244*1000000,0)</f>
        <v>0</v>
      </c>
    </row>
    <row r="245" spans="1:15">
      <c r="A245">
        <v>1991</v>
      </c>
      <c r="B245">
        <v>161933</v>
      </c>
      <c r="C245">
        <v>32084</v>
      </c>
      <c r="D245">
        <v>62239</v>
      </c>
      <c r="E245">
        <v>65939</v>
      </c>
      <c r="F245">
        <v>0</v>
      </c>
      <c r="G245">
        <v>1672</v>
      </c>
      <c r="H245">
        <v>2.81</v>
      </c>
      <c r="I245">
        <v>5173</v>
      </c>
      <c r="J245" s="2">
        <f t="shared" si="7"/>
        <v>593.75433333333331</v>
      </c>
      <c r="K245" s="2">
        <v>597.54516045765149</v>
      </c>
      <c r="L245" s="2">
        <v>773.31140625718535</v>
      </c>
      <c r="M245" s="3">
        <f t="shared" si="9"/>
        <v>773.31140625718535</v>
      </c>
      <c r="N245" s="6">
        <f>IF(A245&lt;Calculations!$C$2,M245*1000000,0)</f>
        <v>773311406.25718534</v>
      </c>
      <c r="O245" s="6">
        <f>IF(AND(A245&gt;=Calculations!$C$2,A245&lt;=Calculations!$C$3),M245*1000000,0)</f>
        <v>0</v>
      </c>
    </row>
    <row r="246" spans="1:15">
      <c r="A246">
        <v>1992</v>
      </c>
      <c r="B246">
        <v>160200</v>
      </c>
      <c r="C246">
        <v>33676</v>
      </c>
      <c r="D246">
        <v>63075</v>
      </c>
      <c r="E246">
        <v>61952</v>
      </c>
      <c r="F246">
        <v>0</v>
      </c>
      <c r="G246">
        <v>1497</v>
      </c>
      <c r="H246">
        <v>2.77</v>
      </c>
      <c r="I246">
        <v>5444</v>
      </c>
      <c r="J246" s="2">
        <f t="shared" si="7"/>
        <v>587.4</v>
      </c>
      <c r="K246" s="2">
        <v>580.64162806068157</v>
      </c>
      <c r="L246" s="2">
        <v>750.2617012250887</v>
      </c>
      <c r="M246" s="3">
        <f t="shared" si="9"/>
        <v>750.2617012250887</v>
      </c>
      <c r="N246" s="6">
        <f>IF(A246&lt;Calculations!$C$2,M246*1000000,0)</f>
        <v>750261701.22508872</v>
      </c>
      <c r="O246" s="6">
        <f>IF(AND(A246&gt;=Calculations!$C$2,A246&lt;=Calculations!$C$3),M246*1000000,0)</f>
        <v>0</v>
      </c>
    </row>
    <row r="247" spans="1:15">
      <c r="A247">
        <v>1993</v>
      </c>
      <c r="B247">
        <v>154765</v>
      </c>
      <c r="C247">
        <v>36802</v>
      </c>
      <c r="D247">
        <v>61024</v>
      </c>
      <c r="E247">
        <v>54158</v>
      </c>
      <c r="F247">
        <v>1281</v>
      </c>
      <c r="G247">
        <v>1501</v>
      </c>
      <c r="H247">
        <v>2.67</v>
      </c>
      <c r="I247">
        <v>5670</v>
      </c>
      <c r="J247" s="2">
        <f t="shared" si="7"/>
        <v>567.47166666666658</v>
      </c>
      <c r="K247" s="2">
        <v>565.54401994312457</v>
      </c>
      <c r="L247" s="2">
        <v>729.06049388820043</v>
      </c>
      <c r="M247" s="3">
        <f t="shared" si="9"/>
        <v>729.06049388820043</v>
      </c>
      <c r="N247" s="6">
        <f>IF(A247&lt;Calculations!$C$2,M247*1000000,0)</f>
        <v>729060493.8882004</v>
      </c>
      <c r="O247" s="6">
        <f>IF(AND(A247&gt;=Calculations!$C$2,A247&lt;=Calculations!$C$3),M247*1000000,0)</f>
        <v>0</v>
      </c>
    </row>
    <row r="248" spans="1:15">
      <c r="A248">
        <v>1994</v>
      </c>
      <c r="B248">
        <v>153743</v>
      </c>
      <c r="C248">
        <v>38546</v>
      </c>
      <c r="D248">
        <v>60939</v>
      </c>
      <c r="E248">
        <v>50881</v>
      </c>
      <c r="F248">
        <v>1703</v>
      </c>
      <c r="G248">
        <v>1674</v>
      </c>
      <c r="H248">
        <v>2.65</v>
      </c>
      <c r="I248">
        <v>6338</v>
      </c>
      <c r="J248" s="2">
        <f t="shared" si="7"/>
        <v>563.72433333333322</v>
      </c>
      <c r="K248" s="2">
        <v>559.76145062748412</v>
      </c>
      <c r="L248" s="2">
        <v>717.41780554237039</v>
      </c>
      <c r="M248" s="3">
        <f t="shared" si="9"/>
        <v>717.41780554237039</v>
      </c>
      <c r="N248" s="6">
        <f>IF(A248&lt;Calculations!$C$2,M248*1000000,0)</f>
        <v>717417805.54237044</v>
      </c>
      <c r="O248" s="6">
        <f>IF(AND(A248&gt;=Calculations!$C$2,A248&lt;=Calculations!$C$3),M248*1000000,0)</f>
        <v>0</v>
      </c>
    </row>
    <row r="249" spans="1:15">
      <c r="A249">
        <v>1995</v>
      </c>
      <c r="B249">
        <v>153947</v>
      </c>
      <c r="C249">
        <v>41406</v>
      </c>
      <c r="D249">
        <v>59242</v>
      </c>
      <c r="E249">
        <v>50451</v>
      </c>
      <c r="F249">
        <v>1243</v>
      </c>
      <c r="G249">
        <v>1605</v>
      </c>
      <c r="H249">
        <v>2.64</v>
      </c>
      <c r="I249">
        <v>5960</v>
      </c>
      <c r="J249" s="2">
        <f t="shared" si="7"/>
        <v>564.47233333333327</v>
      </c>
      <c r="K249" s="2">
        <v>552.02123877281974</v>
      </c>
      <c r="L249" s="2">
        <v>708.42331271044623</v>
      </c>
      <c r="M249" s="3">
        <f t="shared" si="9"/>
        <v>708.42331271044623</v>
      </c>
      <c r="N249" s="6">
        <f>IF(A249&lt;Calculations!$C$2,M249*1000000,0)</f>
        <v>708423312.71044624</v>
      </c>
      <c r="O249" s="6">
        <f>IF(AND(A249&gt;=Calculations!$C$2,A249&lt;=Calculations!$C$3),M249*1000000,0)</f>
        <v>0</v>
      </c>
    </row>
    <row r="250" spans="1:15">
      <c r="A250">
        <v>1996</v>
      </c>
      <c r="B250">
        <v>158353</v>
      </c>
      <c r="C250">
        <v>48790</v>
      </c>
      <c r="D250">
        <v>60054</v>
      </c>
      <c r="E250">
        <v>46480</v>
      </c>
      <c r="F250">
        <v>1368</v>
      </c>
      <c r="G250">
        <v>1661</v>
      </c>
      <c r="H250">
        <v>2.71</v>
      </c>
      <c r="I250">
        <v>6215</v>
      </c>
      <c r="J250" s="2">
        <f t="shared" si="7"/>
        <v>580.62766666666664</v>
      </c>
      <c r="K250" s="2">
        <v>573.74967226270974</v>
      </c>
      <c r="L250" s="2">
        <v>729.32503418767601</v>
      </c>
      <c r="M250" s="3">
        <f t="shared" si="9"/>
        <v>729.32503418767601</v>
      </c>
      <c r="N250" s="6">
        <f>IF(A250&lt;Calculations!$C$2,M250*1000000,0)</f>
        <v>729325034.18767595</v>
      </c>
      <c r="O250" s="6">
        <f>IF(AND(A250&gt;=Calculations!$C$2,A250&lt;=Calculations!$C$3),M250*1000000,0)</f>
        <v>0</v>
      </c>
    </row>
    <row r="251" spans="1:15">
      <c r="A251">
        <v>1997</v>
      </c>
      <c r="B251">
        <v>151136</v>
      </c>
      <c r="C251">
        <v>49001</v>
      </c>
      <c r="D251">
        <v>57588</v>
      </c>
      <c r="E251">
        <v>41429</v>
      </c>
      <c r="F251">
        <v>1399</v>
      </c>
      <c r="G251">
        <v>1719</v>
      </c>
      <c r="H251">
        <v>2.58</v>
      </c>
      <c r="I251">
        <v>6750</v>
      </c>
      <c r="J251" s="2">
        <f t="shared" si="7"/>
        <v>554.16533333333325</v>
      </c>
      <c r="K251" s="2">
        <v>549.54230489914323</v>
      </c>
      <c r="L251" s="2">
        <v>703.3777424621087</v>
      </c>
      <c r="M251" s="3">
        <f t="shared" si="9"/>
        <v>703.3777424621087</v>
      </c>
      <c r="N251" s="6">
        <f>IF(A251&lt;Calculations!$C$2,M251*1000000,0)</f>
        <v>703377742.46210873</v>
      </c>
      <c r="O251" s="6">
        <f>IF(AND(A251&gt;=Calculations!$C$2,A251&lt;=Calculations!$C$3),M251*1000000,0)</f>
        <v>0</v>
      </c>
    </row>
    <row r="252" spans="1:15">
      <c r="A252">
        <v>1998</v>
      </c>
      <c r="B252">
        <v>151115</v>
      </c>
      <c r="C252">
        <v>49578</v>
      </c>
      <c r="D252">
        <v>57931</v>
      </c>
      <c r="E252">
        <v>40455</v>
      </c>
      <c r="F252">
        <v>1462</v>
      </c>
      <c r="G252">
        <v>1688</v>
      </c>
      <c r="H252">
        <v>2.57</v>
      </c>
      <c r="I252">
        <v>7303</v>
      </c>
      <c r="J252" s="2">
        <f t="shared" si="7"/>
        <v>554.08833333333325</v>
      </c>
      <c r="K252" s="2">
        <v>552.62828697383588</v>
      </c>
      <c r="L252" s="2">
        <v>700.63936893294613</v>
      </c>
      <c r="M252" s="3">
        <f t="shared" si="9"/>
        <v>700.63936893294613</v>
      </c>
      <c r="N252" s="6">
        <f>IF(A252&lt;Calculations!$C$2,M252*1000000,0)</f>
        <v>700639368.93294609</v>
      </c>
      <c r="O252" s="6">
        <f>IF(AND(A252&gt;=Calculations!$C$2,A252&lt;=Calculations!$C$3),M252*1000000,0)</f>
        <v>0</v>
      </c>
    </row>
    <row r="253" spans="1:15">
      <c r="A253">
        <v>1999</v>
      </c>
      <c r="B253">
        <v>146046</v>
      </c>
      <c r="C253">
        <v>52588</v>
      </c>
      <c r="D253">
        <v>54160</v>
      </c>
      <c r="E253">
        <v>36065</v>
      </c>
      <c r="F253">
        <v>1506</v>
      </c>
      <c r="G253">
        <v>1727</v>
      </c>
      <c r="H253">
        <v>2.48</v>
      </c>
      <c r="I253">
        <v>9441</v>
      </c>
      <c r="J253" s="2">
        <f t="shared" si="7"/>
        <v>535.50199999999995</v>
      </c>
      <c r="K253" s="2">
        <v>543.30469789138419</v>
      </c>
      <c r="L253" s="2">
        <v>669.55179805710679</v>
      </c>
      <c r="M253" s="3">
        <f t="shared" si="9"/>
        <v>669.55179805710679</v>
      </c>
      <c r="N253" s="6">
        <f>IF(A253&lt;Calculations!$C$2,M253*1000000,0)</f>
        <v>669551798.05710685</v>
      </c>
      <c r="O253" s="6">
        <f>IF(AND(A253&gt;=Calculations!$C$2,A253&lt;=Calculations!$C$3),M253*1000000,0)</f>
        <v>0</v>
      </c>
    </row>
    <row r="254" spans="1:15">
      <c r="A254">
        <v>2000</v>
      </c>
      <c r="B254">
        <v>148258</v>
      </c>
      <c r="C254">
        <v>54588</v>
      </c>
      <c r="D254">
        <v>53350</v>
      </c>
      <c r="E254">
        <v>37112</v>
      </c>
      <c r="F254">
        <v>1482</v>
      </c>
      <c r="G254">
        <v>1727</v>
      </c>
      <c r="H254">
        <v>2.5099999999999998</v>
      </c>
      <c r="I254">
        <v>9991</v>
      </c>
      <c r="J254" s="2">
        <f t="shared" si="7"/>
        <v>543.61266666666666</v>
      </c>
      <c r="K254" s="2">
        <v>550.4656378223541</v>
      </c>
      <c r="L254" s="2">
        <v>671.5419383666333</v>
      </c>
      <c r="M254" s="3">
        <f t="shared" si="9"/>
        <v>671.5419383666333</v>
      </c>
      <c r="N254" s="6">
        <f>IF(A254&lt;Calculations!$C$2,M254*1000000,0)</f>
        <v>671541938.3666333</v>
      </c>
      <c r="O254" s="6">
        <f>IF(AND(A254&gt;=Calculations!$C$2,A254&lt;=Calculations!$C$3),M254*1000000,0)</f>
        <v>0</v>
      </c>
    </row>
    <row r="255" spans="1:15">
      <c r="A255">
        <v>2001</v>
      </c>
      <c r="B255">
        <v>150137</v>
      </c>
      <c r="C255">
        <v>54119</v>
      </c>
      <c r="D255">
        <v>52487</v>
      </c>
      <c r="E255">
        <v>40493</v>
      </c>
      <c r="F255">
        <v>1426</v>
      </c>
      <c r="G255">
        <v>1612</v>
      </c>
      <c r="H255">
        <v>2.5299999999999998</v>
      </c>
      <c r="I255">
        <v>9900</v>
      </c>
      <c r="J255" s="2">
        <f t="shared" si="7"/>
        <v>550.50233333333324</v>
      </c>
      <c r="K255" s="2">
        <v>562.08355791297072</v>
      </c>
      <c r="L255" s="2">
        <v>676.4042642868593</v>
      </c>
      <c r="M255" s="3">
        <f t="shared" si="9"/>
        <v>676.4042642868593</v>
      </c>
      <c r="N255" s="6">
        <f>IF(A255&lt;Calculations!$C$2,M255*1000000,0)</f>
        <v>676404264.28685927</v>
      </c>
      <c r="O255" s="6">
        <f>IF(AND(A255&gt;=Calculations!$C$2,A255&lt;=Calculations!$C$3),M255*1000000,0)</f>
        <v>0</v>
      </c>
    </row>
    <row r="256" spans="1:15">
      <c r="A256">
        <v>2002</v>
      </c>
      <c r="B256">
        <v>145062</v>
      </c>
      <c r="C256">
        <v>53623</v>
      </c>
      <c r="D256">
        <v>51614</v>
      </c>
      <c r="E256">
        <v>36921</v>
      </c>
      <c r="F256">
        <v>1396</v>
      </c>
      <c r="G256">
        <v>1508</v>
      </c>
      <c r="H256">
        <v>2.4300000000000002</v>
      </c>
      <c r="I256">
        <v>9491</v>
      </c>
      <c r="J256" s="2">
        <f t="shared" si="7"/>
        <v>531.89400000000001</v>
      </c>
      <c r="K256" s="2">
        <v>544.87994918731079</v>
      </c>
      <c r="L256" s="2">
        <v>655.72464865587938</v>
      </c>
      <c r="M256" s="3">
        <f t="shared" si="9"/>
        <v>655.72464865587938</v>
      </c>
      <c r="N256" s="6">
        <f>IF(A256&lt;Calculations!$C$2,M256*1000000,0)</f>
        <v>655724648.65587938</v>
      </c>
      <c r="O256" s="6">
        <f>IF(AND(A256&gt;=Calculations!$C$2,A256&lt;=Calculations!$C$3),M256*1000000,0)</f>
        <v>0</v>
      </c>
    </row>
    <row r="257" spans="1:18">
      <c r="A257">
        <v>2003</v>
      </c>
      <c r="B257">
        <v>147433</v>
      </c>
      <c r="C257">
        <v>53640</v>
      </c>
      <c r="D257">
        <v>52002</v>
      </c>
      <c r="E257">
        <v>39239</v>
      </c>
      <c r="F257">
        <v>1027</v>
      </c>
      <c r="G257">
        <v>1525</v>
      </c>
      <c r="H257">
        <v>2.46</v>
      </c>
      <c r="I257">
        <v>9561</v>
      </c>
      <c r="J257" s="2">
        <f t="shared" si="7"/>
        <v>540.58766666666668</v>
      </c>
      <c r="K257" s="2">
        <v>554.56346644008329</v>
      </c>
      <c r="L257" s="2">
        <v>660.13070769786884</v>
      </c>
      <c r="M257" s="3">
        <f t="shared" si="9"/>
        <v>660.13070769786884</v>
      </c>
      <c r="N257" s="6">
        <f>IF(A257&lt;Calculations!$C$2,M257*1000000,0)</f>
        <v>660130707.69786882</v>
      </c>
      <c r="O257" s="6">
        <f>IF(AND(A257&gt;=Calculations!$C$2,A257&lt;=Calculations!$C$3),M257*1000000,0)</f>
        <v>0</v>
      </c>
    </row>
    <row r="258" spans="1:18">
      <c r="A258">
        <v>2004</v>
      </c>
      <c r="B258">
        <v>148819</v>
      </c>
      <c r="C258">
        <v>54808</v>
      </c>
      <c r="D258">
        <v>52526</v>
      </c>
      <c r="E258">
        <v>38787</v>
      </c>
      <c r="F258">
        <v>1148</v>
      </c>
      <c r="G258">
        <v>1551</v>
      </c>
      <c r="H258">
        <v>2.4700000000000002</v>
      </c>
      <c r="I258">
        <v>10498</v>
      </c>
      <c r="J258" s="2">
        <f t="shared" si="7"/>
        <v>545.66966666666667</v>
      </c>
      <c r="K258" s="2">
        <v>555.02847542182656</v>
      </c>
      <c r="L258" s="2">
        <v>659.91133934975448</v>
      </c>
      <c r="M258" s="3">
        <f t="shared" si="9"/>
        <v>659.91133934975448</v>
      </c>
      <c r="N258" s="6">
        <f>IF(A258&lt;Calculations!$C$2,M258*1000000,0)</f>
        <v>659911339.34975445</v>
      </c>
      <c r="O258" s="6">
        <f>IF(AND(A258&gt;=Calculations!$C$2,A258&lt;=Calculations!$C$3),M258*1000000,0)</f>
        <v>0</v>
      </c>
    </row>
    <row r="259" spans="1:18">
      <c r="A259">
        <v>2005</v>
      </c>
      <c r="B259">
        <v>147934</v>
      </c>
      <c r="C259">
        <v>53384</v>
      </c>
      <c r="D259">
        <v>52524</v>
      </c>
      <c r="E259">
        <v>39395</v>
      </c>
      <c r="F259">
        <v>1106</v>
      </c>
      <c r="G259">
        <v>1525</v>
      </c>
      <c r="H259">
        <v>2.4500000000000002</v>
      </c>
      <c r="I259">
        <v>11771</v>
      </c>
      <c r="J259" s="2">
        <f t="shared" si="7"/>
        <v>542.42466666666667</v>
      </c>
      <c r="K259" s="2">
        <v>551.20822723454387</v>
      </c>
      <c r="L259" s="2">
        <v>654.70488199079978</v>
      </c>
      <c r="M259" s="3">
        <f t="shared" si="9"/>
        <v>654.70488199079978</v>
      </c>
      <c r="N259" s="6">
        <f>IF(A259&lt;Calculations!$C$2,M259*1000000,0)</f>
        <v>654704881.99079978</v>
      </c>
      <c r="O259" s="6">
        <f>IF(AND(A259&gt;=Calculations!$C$2,A259&lt;=Calculations!$C$3),M259*1000000,0)</f>
        <v>0</v>
      </c>
    </row>
    <row r="260" spans="1:18">
      <c r="A260">
        <v>2006</v>
      </c>
      <c r="B260">
        <v>148152</v>
      </c>
      <c r="C260">
        <v>50630</v>
      </c>
      <c r="D260">
        <v>51832</v>
      </c>
      <c r="E260">
        <v>42986</v>
      </c>
      <c r="F260">
        <v>1056</v>
      </c>
      <c r="G260">
        <v>1648</v>
      </c>
      <c r="H260">
        <v>2.44</v>
      </c>
      <c r="I260">
        <v>12137</v>
      </c>
      <c r="J260" s="2">
        <f t="shared" si="7"/>
        <v>543.22400000000005</v>
      </c>
      <c r="K260" s="2">
        <v>549.44290987716033</v>
      </c>
      <c r="L260" s="2">
        <v>650.30214639076314</v>
      </c>
      <c r="M260" s="3">
        <f t="shared" si="9"/>
        <v>650.30214639076314</v>
      </c>
      <c r="N260" s="6">
        <f>IF(A260&lt;Calculations!$C$2,M260*1000000,0)</f>
        <v>650302146.39076316</v>
      </c>
      <c r="O260" s="6">
        <f>IF(AND(A260&gt;=Calculations!$C$2,A260&lt;=Calculations!$C$3),M260*1000000,0)</f>
        <v>0</v>
      </c>
    </row>
    <row r="261" spans="1:18">
      <c r="A261">
        <v>2007</v>
      </c>
      <c r="B261">
        <v>144429</v>
      </c>
      <c r="C261">
        <v>51193</v>
      </c>
      <c r="D261">
        <v>50422</v>
      </c>
      <c r="E261">
        <v>40294</v>
      </c>
      <c r="F261">
        <v>902</v>
      </c>
      <c r="G261">
        <v>1618</v>
      </c>
      <c r="H261">
        <v>2.37</v>
      </c>
      <c r="I261">
        <v>12152</v>
      </c>
      <c r="J261" s="2">
        <f t="shared" si="7"/>
        <v>529.57299999999998</v>
      </c>
      <c r="K261" s="2">
        <v>541.77628527304432</v>
      </c>
      <c r="L261" s="2">
        <v>640.85692564528165</v>
      </c>
      <c r="M261" s="3">
        <f t="shared" si="9"/>
        <v>640.85692564528165</v>
      </c>
      <c r="N261" s="6">
        <f>IF(A261&lt;Calculations!$C$2,M261*1000000,0)</f>
        <v>640856925.64528167</v>
      </c>
      <c r="O261" s="6">
        <f>IF(AND(A261&gt;=Calculations!$C$2,A261&lt;=Calculations!$C$3),M261*1000000,0)</f>
        <v>0</v>
      </c>
    </row>
    <row r="262" spans="1:18">
      <c r="A262">
        <v>2008</v>
      </c>
      <c r="B262">
        <v>142584</v>
      </c>
      <c r="C262">
        <v>52759</v>
      </c>
      <c r="D262">
        <v>50205</v>
      </c>
      <c r="E262">
        <v>37129</v>
      </c>
      <c r="F262">
        <v>873</v>
      </c>
      <c r="G262">
        <v>1618</v>
      </c>
      <c r="H262">
        <v>2.3199999999999998</v>
      </c>
      <c r="I262">
        <v>11946</v>
      </c>
      <c r="J262" s="2">
        <f t="shared" ref="J262" si="10">B262*(44/12)/1000</f>
        <v>522.80799999999999</v>
      </c>
      <c r="K262" s="2">
        <v>529.02653601953546</v>
      </c>
      <c r="L262" s="2">
        <v>626.69309750013122</v>
      </c>
      <c r="M262" s="3">
        <f t="shared" si="9"/>
        <v>626.69309750013122</v>
      </c>
      <c r="N262" s="6">
        <f>IF(A262&lt;Calculations!$C$2,M262*1000000,0)</f>
        <v>626693097.50013125</v>
      </c>
      <c r="O262" s="6">
        <f>IF(AND(A262&gt;=Calculations!$C$2,A262&lt;=Calculations!$C$3),M262*1000000,0)</f>
        <v>0</v>
      </c>
      <c r="R262" s="11"/>
    </row>
    <row r="263" spans="1:18">
      <c r="A263">
        <v>2009</v>
      </c>
      <c r="K263" s="2">
        <v>477.78686702176617</v>
      </c>
      <c r="L263" s="2">
        <v>572.52939072082222</v>
      </c>
      <c r="M263" s="3">
        <f t="shared" si="9"/>
        <v>572.52939072082222</v>
      </c>
      <c r="N263" s="6">
        <f>IF(A263&lt;Calculations!$C$2,M263*1000000,0)</f>
        <v>572529390.72082222</v>
      </c>
      <c r="O263" s="6">
        <f>IF(AND(A263&gt;=Calculations!$C$2,A263&lt;=Calculations!$C$3),M263*1000000,0)</f>
        <v>0</v>
      </c>
      <c r="R263" s="11"/>
    </row>
    <row r="264" spans="1:18">
      <c r="A264">
        <v>2010</v>
      </c>
      <c r="K264" s="2">
        <v>495.80497095945361</v>
      </c>
      <c r="L264" s="2">
        <v>590.44270397268724</v>
      </c>
      <c r="M264" s="3">
        <f t="shared" si="9"/>
        <v>590.44270397268724</v>
      </c>
      <c r="N264" s="6">
        <f>IF(A264&lt;Calculations!$C$2,M264*1000000,0)</f>
        <v>590442703.97268724</v>
      </c>
      <c r="O264" s="6">
        <f>IF(AND(A264&gt;=Calculations!$C$2,A264&lt;=Calculations!$C$3),M264*1000000,0)</f>
        <v>0</v>
      </c>
      <c r="R264" s="11"/>
    </row>
    <row r="265" spans="1:18">
      <c r="A265">
        <f>A264+1</f>
        <v>2011</v>
      </c>
      <c r="L265" s="2">
        <v>549.29999999999995</v>
      </c>
      <c r="M265" s="3">
        <f>L265</f>
        <v>549.29999999999995</v>
      </c>
      <c r="N265" s="6">
        <f>IF(A265&lt;Calculations!$C$2,M265*1000000,0)</f>
        <v>549300000</v>
      </c>
      <c r="O265" s="6">
        <f>IF(AND(A265&gt;=Calculations!$C$2,A265&lt;=Calculations!$C$3),M265*1000000,0)</f>
        <v>0</v>
      </c>
      <c r="R265" s="11"/>
    </row>
    <row r="266" spans="1:18">
      <c r="A266">
        <f t="shared" ref="A266:A304" si="11">A265+1</f>
        <v>2012</v>
      </c>
      <c r="M266" s="5">
        <f>M265</f>
        <v>549.29999999999995</v>
      </c>
      <c r="N266" s="6">
        <f>IF(A266&lt;Calculations!$C$2,M266*1000000,0)</f>
        <v>549300000</v>
      </c>
      <c r="O266" s="6">
        <f>IF(AND(A266&gt;=Calculations!$C$2,A266&lt;=Calculations!$C$3),M266*1000000,0)</f>
        <v>0</v>
      </c>
      <c r="R266" s="11"/>
    </row>
    <row r="267" spans="1:18">
      <c r="A267">
        <f t="shared" si="11"/>
        <v>2013</v>
      </c>
      <c r="N267" s="2"/>
      <c r="R267" s="11"/>
    </row>
    <row r="268" spans="1:18">
      <c r="A268">
        <f t="shared" si="11"/>
        <v>2014</v>
      </c>
      <c r="N268" s="2"/>
      <c r="R268" s="11"/>
    </row>
    <row r="269" spans="1:18">
      <c r="A269">
        <f t="shared" si="11"/>
        <v>2015</v>
      </c>
      <c r="N269" s="2"/>
      <c r="R269" s="11"/>
    </row>
    <row r="270" spans="1:18">
      <c r="A270">
        <f t="shared" si="11"/>
        <v>2016</v>
      </c>
      <c r="N270" s="2"/>
      <c r="R270" s="11"/>
    </row>
    <row r="271" spans="1:18">
      <c r="A271">
        <f t="shared" si="11"/>
        <v>2017</v>
      </c>
      <c r="N271" s="2"/>
      <c r="R271" s="11"/>
    </row>
    <row r="272" spans="1:18">
      <c r="A272">
        <f t="shared" si="11"/>
        <v>2018</v>
      </c>
      <c r="N272" s="2"/>
      <c r="R272" s="11"/>
    </row>
    <row r="273" spans="1:18">
      <c r="A273">
        <f t="shared" si="11"/>
        <v>2019</v>
      </c>
      <c r="N273" s="2"/>
      <c r="R273" s="11"/>
    </row>
    <row r="274" spans="1:18">
      <c r="A274">
        <f t="shared" si="11"/>
        <v>2020</v>
      </c>
      <c r="N274" s="2"/>
      <c r="R274" s="11"/>
    </row>
    <row r="275" spans="1:18">
      <c r="A275">
        <f t="shared" si="11"/>
        <v>2021</v>
      </c>
      <c r="N275" s="2"/>
      <c r="R275" s="11"/>
    </row>
    <row r="276" spans="1:18">
      <c r="A276">
        <f t="shared" si="11"/>
        <v>2022</v>
      </c>
      <c r="N276" s="2"/>
      <c r="R276" s="11"/>
    </row>
    <row r="277" spans="1:18">
      <c r="A277">
        <f t="shared" si="11"/>
        <v>2023</v>
      </c>
      <c r="N277" s="2"/>
      <c r="R277" s="11"/>
    </row>
    <row r="278" spans="1:18">
      <c r="A278">
        <f t="shared" si="11"/>
        <v>2024</v>
      </c>
      <c r="N278" s="2"/>
      <c r="R278" s="11"/>
    </row>
    <row r="279" spans="1:18">
      <c r="A279">
        <f t="shared" si="11"/>
        <v>2025</v>
      </c>
      <c r="N279" s="2"/>
      <c r="R279" s="11"/>
    </row>
    <row r="280" spans="1:18">
      <c r="A280">
        <f t="shared" si="11"/>
        <v>2026</v>
      </c>
      <c r="N280" s="2"/>
      <c r="R280" s="11"/>
    </row>
    <row r="281" spans="1:18">
      <c r="A281">
        <f t="shared" si="11"/>
        <v>2027</v>
      </c>
      <c r="N281" s="2"/>
      <c r="R281" s="11"/>
    </row>
    <row r="282" spans="1:18">
      <c r="A282">
        <f t="shared" si="11"/>
        <v>2028</v>
      </c>
    </row>
    <row r="283" spans="1:18">
      <c r="A283">
        <f t="shared" si="11"/>
        <v>2029</v>
      </c>
    </row>
    <row r="284" spans="1:18">
      <c r="A284">
        <f t="shared" si="11"/>
        <v>2030</v>
      </c>
    </row>
    <row r="285" spans="1:18">
      <c r="A285">
        <f t="shared" si="11"/>
        <v>2031</v>
      </c>
    </row>
    <row r="286" spans="1:18">
      <c r="A286">
        <f t="shared" si="11"/>
        <v>2032</v>
      </c>
    </row>
    <row r="287" spans="1:18">
      <c r="A287">
        <f t="shared" si="11"/>
        <v>2033</v>
      </c>
    </row>
    <row r="288" spans="1:18">
      <c r="A288">
        <f t="shared" si="11"/>
        <v>2034</v>
      </c>
    </row>
    <row r="289" spans="1:16">
      <c r="A289">
        <f t="shared" si="11"/>
        <v>2035</v>
      </c>
    </row>
    <row r="290" spans="1:16">
      <c r="A290">
        <f t="shared" si="11"/>
        <v>2036</v>
      </c>
    </row>
    <row r="291" spans="1:16">
      <c r="A291">
        <f t="shared" si="11"/>
        <v>2037</v>
      </c>
    </row>
    <row r="292" spans="1:16">
      <c r="A292">
        <f t="shared" si="11"/>
        <v>2038</v>
      </c>
    </row>
    <row r="293" spans="1:16">
      <c r="A293">
        <f t="shared" si="11"/>
        <v>2039</v>
      </c>
    </row>
    <row r="294" spans="1:16">
      <c r="A294">
        <f t="shared" si="11"/>
        <v>2040</v>
      </c>
    </row>
    <row r="295" spans="1:16">
      <c r="A295">
        <f t="shared" si="11"/>
        <v>2041</v>
      </c>
    </row>
    <row r="296" spans="1:16">
      <c r="A296">
        <f t="shared" si="11"/>
        <v>2042</v>
      </c>
    </row>
    <row r="297" spans="1:16">
      <c r="A297">
        <f t="shared" si="11"/>
        <v>2043</v>
      </c>
    </row>
    <row r="298" spans="1:16">
      <c r="A298">
        <f t="shared" si="11"/>
        <v>2044</v>
      </c>
    </row>
    <row r="299" spans="1:16">
      <c r="A299">
        <f t="shared" si="11"/>
        <v>2045</v>
      </c>
    </row>
    <row r="300" spans="1:16">
      <c r="A300">
        <f t="shared" si="11"/>
        <v>2046</v>
      </c>
    </row>
    <row r="301" spans="1:16">
      <c r="A301">
        <f t="shared" si="11"/>
        <v>2047</v>
      </c>
    </row>
    <row r="302" spans="1:16">
      <c r="A302">
        <f t="shared" si="11"/>
        <v>2048</v>
      </c>
    </row>
    <row r="303" spans="1:16">
      <c r="A303">
        <f t="shared" si="11"/>
        <v>2049</v>
      </c>
      <c r="O303">
        <f>O304</f>
        <v>70</v>
      </c>
      <c r="P303">
        <f>P304</f>
        <v>166</v>
      </c>
    </row>
    <row r="304" spans="1:16">
      <c r="A304">
        <f t="shared" si="11"/>
        <v>2050</v>
      </c>
      <c r="J304" s="11"/>
      <c r="O304">
        <v>70</v>
      </c>
      <c r="P304">
        <v>166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workbookViewId="0">
      <selection activeCell="D1" sqref="D1"/>
    </sheetView>
  </sheetViews>
  <sheetFormatPr baseColWidth="10" defaultRowHeight="16" x14ac:dyDescent="0"/>
  <cols>
    <col min="1" max="1" width="11.1640625" style="20" bestFit="1" customWidth="1"/>
    <col min="2" max="2" width="15.1640625" style="20" bestFit="1" customWidth="1"/>
    <col min="3" max="3" width="13.6640625" style="20" bestFit="1" customWidth="1"/>
    <col min="4" max="5" width="13.5" style="20" bestFit="1" customWidth="1"/>
    <col min="6" max="6" width="13.1640625" style="20" bestFit="1" customWidth="1"/>
    <col min="7" max="7" width="13.5" style="20" bestFit="1" customWidth="1"/>
    <col min="8" max="8" width="14.83203125" style="20" bestFit="1" customWidth="1"/>
    <col min="9" max="9" width="13.5" style="20" bestFit="1" customWidth="1"/>
    <col min="10" max="10" width="13.1640625" style="20" bestFit="1" customWidth="1"/>
    <col min="11" max="13" width="13.5" style="20" bestFit="1" customWidth="1"/>
    <col min="14" max="62" width="13.1640625" style="20" bestFit="1" customWidth="1"/>
    <col min="63" max="16384" width="10.83203125" style="20"/>
  </cols>
  <sheetData>
    <row r="1" spans="1:13">
      <c r="B1" s="29">
        <f>AVERAGE(B3:B353)</f>
        <v>3499309.4452246334</v>
      </c>
      <c r="C1" s="21">
        <f>AVERAGE(C3:C353)</f>
        <v>40777.533283117067</v>
      </c>
      <c r="D1" s="34">
        <f>AVERAGE(D3:D353)</f>
        <v>7523125.5138636371</v>
      </c>
      <c r="E1" s="21">
        <f>AVERAGE(E3:E353)</f>
        <v>59955.17563636363</v>
      </c>
      <c r="F1" s="22"/>
      <c r="H1" s="20" t="s">
        <v>13</v>
      </c>
      <c r="I1" s="20" t="s">
        <v>63</v>
      </c>
      <c r="L1" s="20" t="s">
        <v>12</v>
      </c>
      <c r="M1" s="20" t="s">
        <v>63</v>
      </c>
    </row>
    <row r="2" spans="1:13">
      <c r="A2" s="23" t="s">
        <v>3</v>
      </c>
      <c r="B2" s="32" t="s">
        <v>12</v>
      </c>
      <c r="C2" s="23" t="s">
        <v>13</v>
      </c>
      <c r="D2" s="23" t="str">
        <f>"World after "&amp;Calculations!$C$2</f>
        <v>World after 2013</v>
      </c>
      <c r="E2" s="23" t="str">
        <f>"UK after "&amp;Calculations!$C$2</f>
        <v>UK after 2013</v>
      </c>
      <c r="G2" s="20">
        <v>1750</v>
      </c>
      <c r="H2" s="24">
        <v>6517035</v>
      </c>
      <c r="I2" s="25">
        <f t="shared" ref="I2:I16" si="0">((H3/H2)^(1/(G3-G2)))-1</f>
        <v>1.8193762196267782E-2</v>
      </c>
      <c r="K2" s="20">
        <v>1750</v>
      </c>
      <c r="L2" s="26">
        <v>791000000</v>
      </c>
      <c r="M2" s="25">
        <f>((L3/L2)^(1/(K3-K2)))-1</f>
        <v>4.2532535624586476E-3</v>
      </c>
    </row>
    <row r="3" spans="1:13">
      <c r="A3" s="20">
        <v>1750</v>
      </c>
      <c r="B3" s="29">
        <f>L2/1000</f>
        <v>791000</v>
      </c>
      <c r="C3" s="21">
        <f>H2/1000</f>
        <v>6517.0349999999999</v>
      </c>
      <c r="D3" s="21" t="str">
        <f>IF($A3&gt;=Calculations!$C$2,B3,"")</f>
        <v/>
      </c>
      <c r="E3" s="21" t="str">
        <f>IF($A3&gt;=Calculations!$C$2,C3,"")</f>
        <v/>
      </c>
      <c r="G3" s="20">
        <v>1801</v>
      </c>
      <c r="H3" s="24">
        <v>16345646</v>
      </c>
      <c r="I3" s="22">
        <f t="shared" si="0"/>
        <v>1.2507756316911589E-2</v>
      </c>
      <c r="K3" s="20">
        <v>1800</v>
      </c>
      <c r="L3" s="26">
        <v>978000000</v>
      </c>
      <c r="M3" s="25">
        <f>((L4/L3)^(1/(K4-K3)))-1</f>
        <v>5.1118888079875191E-3</v>
      </c>
    </row>
    <row r="4" spans="1:13">
      <c r="A4" s="20">
        <v>1751</v>
      </c>
      <c r="B4" s="27">
        <f t="shared" ref="B4:B67" si="1">(INDEX($M$2:$M$6,MATCH(A4,$K$2:$K$6,1))+1)*B3</f>
        <v>794364.32356790476</v>
      </c>
      <c r="C4" s="27">
        <f>(INDEX($I$2:$I$17,MATCH(A4,$G$2:$G$17,1))+1)*C3</f>
        <v>6635.6043850147535</v>
      </c>
      <c r="D4" s="21" t="str">
        <f>IF($A4&gt;=Calculations!$C$2,B4,"")</f>
        <v/>
      </c>
      <c r="E4" s="21" t="str">
        <f>IF($A4&gt;=Calculations!$C$2,C4,"")</f>
        <v/>
      </c>
      <c r="G4" s="20">
        <v>1811</v>
      </c>
      <c r="H4" s="24">
        <v>18509116</v>
      </c>
      <c r="I4" s="22">
        <f t="shared" si="0"/>
        <v>1.2624383453655241E-2</v>
      </c>
      <c r="K4" s="20">
        <v>1850</v>
      </c>
      <c r="L4" s="26">
        <v>1262000000</v>
      </c>
      <c r="M4" s="25">
        <f>((L5/L4)^(1/(K5-K4)))-1</f>
        <v>5.3759493094780453E-3</v>
      </c>
    </row>
    <row r="5" spans="1:13">
      <c r="A5" s="20">
        <v>1752</v>
      </c>
      <c r="B5" s="27">
        <f t="shared" si="1"/>
        <v>797742.95645701</v>
      </c>
      <c r="C5" s="27">
        <f t="shared" ref="C5:C68" si="2">(INDEX($I$2:$I$17,MATCH(A5,$G$2:$G$17,1))+1)*C4</f>
        <v>6756.3309932242237</v>
      </c>
      <c r="D5" s="21" t="str">
        <f>IF($A5&gt;=Calculations!$C$2,B5,"")</f>
        <v/>
      </c>
      <c r="E5" s="21" t="str">
        <f>IF($A5&gt;=Calculations!$C$2,C5,"")</f>
        <v/>
      </c>
      <c r="G5" s="20">
        <v>1821</v>
      </c>
      <c r="H5" s="24">
        <v>20983092</v>
      </c>
      <c r="I5" s="22">
        <f t="shared" si="0"/>
        <v>1.4081622298996566E-2</v>
      </c>
      <c r="K5" s="20">
        <v>1900</v>
      </c>
      <c r="L5" s="26">
        <v>1650000000</v>
      </c>
      <c r="M5" s="25">
        <f>((L6/L5)^(1/(K6-K5)))-1</f>
        <v>8.4976358539061714E-3</v>
      </c>
    </row>
    <row r="6" spans="1:13">
      <c r="A6" s="20">
        <v>1753</v>
      </c>
      <c r="B6" s="27">
        <f t="shared" si="1"/>
        <v>801135.95952848706</v>
      </c>
      <c r="C6" s="27">
        <f t="shared" si="2"/>
        <v>6879.2540726342186</v>
      </c>
      <c r="D6" s="21" t="str">
        <f>IF($A6&gt;=Calculations!$C$2,B6,"")</f>
        <v/>
      </c>
      <c r="E6" s="21" t="str">
        <f>IF($A6&gt;=Calculations!$C$2,C6,"")</f>
        <v/>
      </c>
      <c r="G6" s="20">
        <v>1831</v>
      </c>
      <c r="H6" s="24">
        <v>24132294</v>
      </c>
      <c r="I6" s="22">
        <f t="shared" si="0"/>
        <v>1.0747334668304021E-2</v>
      </c>
      <c r="K6" s="20">
        <v>1950</v>
      </c>
      <c r="L6" s="26">
        <v>2519000000</v>
      </c>
      <c r="M6" s="25" t="e">
        <f>((L7/L6)^(1/(K7-K6)))-1</f>
        <v>#DIV/0!</v>
      </c>
    </row>
    <row r="7" spans="1:13">
      <c r="A7" s="20">
        <v>1754</v>
      </c>
      <c r="B7" s="27">
        <f t="shared" si="1"/>
        <v>804543.39390236535</v>
      </c>
      <c r="C7" s="27">
        <f t="shared" si="2"/>
        <v>7004.4135853194321</v>
      </c>
      <c r="D7" s="21" t="str">
        <f>IF($A7&gt;=Calculations!$C$2,B7,"")</f>
        <v/>
      </c>
      <c r="E7" s="21" t="str">
        <f>IF($A7&gt;=Calculations!$C$2,C7,"")</f>
        <v/>
      </c>
      <c r="G7" s="20">
        <v>1841</v>
      </c>
      <c r="H7" s="24">
        <v>26854969</v>
      </c>
      <c r="I7" s="22">
        <f t="shared" si="0"/>
        <v>2.4993018107544174E-3</v>
      </c>
      <c r="L7" s="28"/>
    </row>
    <row r="8" spans="1:13">
      <c r="A8" s="20">
        <v>1755</v>
      </c>
      <c r="B8" s="27">
        <f t="shared" si="1"/>
        <v>807965.32095863321</v>
      </c>
      <c r="C8" s="27">
        <f t="shared" si="2"/>
        <v>7131.8502204150409</v>
      </c>
      <c r="D8" s="21" t="str">
        <f>IF($A8&gt;=Calculations!$C$2,B8,"")</f>
        <v/>
      </c>
      <c r="E8" s="21" t="str">
        <f>IF($A8&gt;=Calculations!$C$2,C8,"")</f>
        <v/>
      </c>
      <c r="G8" s="20">
        <v>1851</v>
      </c>
      <c r="H8" s="24">
        <v>27533755</v>
      </c>
      <c r="I8" s="22">
        <f t="shared" si="0"/>
        <v>5.447383258669225E-3</v>
      </c>
      <c r="L8" s="28"/>
    </row>
    <row r="9" spans="1:13">
      <c r="A9" s="20">
        <v>1756</v>
      </c>
      <c r="B9" s="27">
        <f t="shared" si="1"/>
        <v>811401.80233834358</v>
      </c>
      <c r="C9" s="27">
        <f t="shared" si="2"/>
        <v>7261.6054073446721</v>
      </c>
      <c r="D9" s="21" t="str">
        <f>IF($A9&gt;=Calculations!$C$2,B9,"")</f>
        <v/>
      </c>
      <c r="E9" s="21" t="str">
        <f>IF($A9&gt;=Calculations!$C$2,C9,"")</f>
        <v/>
      </c>
      <c r="G9" s="20">
        <v>1861</v>
      </c>
      <c r="H9" s="24">
        <v>29070930</v>
      </c>
      <c r="I9" s="22">
        <f t="shared" si="0"/>
        <v>8.4701876319583924E-3</v>
      </c>
      <c r="L9" s="28"/>
    </row>
    <row r="10" spans="1:13">
      <c r="A10" s="20">
        <v>1757</v>
      </c>
      <c r="B10" s="27">
        <f t="shared" si="1"/>
        <v>814852.89994472452</v>
      </c>
      <c r="C10" s="27">
        <f t="shared" si="2"/>
        <v>7393.7213292890337</v>
      </c>
      <c r="D10" s="21" t="str">
        <f>IF($A10&gt;=Calculations!$C$2,B10,"")</f>
        <v/>
      </c>
      <c r="E10" s="21" t="str">
        <f>IF($A10&gt;=Calculations!$C$2,C10,"")</f>
        <v/>
      </c>
      <c r="G10" s="20">
        <v>1871</v>
      </c>
      <c r="H10" s="24">
        <v>31629299</v>
      </c>
      <c r="I10" s="22">
        <f t="shared" si="0"/>
        <v>1.0253192590728766E-2</v>
      </c>
      <c r="L10" s="28"/>
    </row>
    <row r="11" spans="1:13">
      <c r="A11" s="20">
        <v>1758</v>
      </c>
      <c r="B11" s="27">
        <f t="shared" si="1"/>
        <v>818318.6759442942</v>
      </c>
      <c r="C11" s="27">
        <f t="shared" si="2"/>
        <v>7528.2409368995914</v>
      </c>
      <c r="D11" s="21" t="str">
        <f>IF($A11&gt;=Calculations!$C$2,B11,"")</f>
        <v/>
      </c>
      <c r="E11" s="21" t="str">
        <f>IF($A11&gt;=Calculations!$C$2,C11,"")</f>
        <v/>
      </c>
      <c r="G11" s="20">
        <v>1881</v>
      </c>
      <c r="H11" s="24">
        <v>35026108</v>
      </c>
      <c r="I11" s="22">
        <f t="shared" si="0"/>
        <v>7.8657447837311434E-3</v>
      </c>
      <c r="L11" s="28"/>
    </row>
    <row r="12" spans="1:13">
      <c r="A12" s="20">
        <v>1759</v>
      </c>
      <c r="B12" s="27">
        <f t="shared" si="1"/>
        <v>821799.19276798074</v>
      </c>
      <c r="C12" s="27">
        <f t="shared" si="2"/>
        <v>7665.2079622617503</v>
      </c>
      <c r="D12" s="21" t="str">
        <f>IF($A12&gt;=Calculations!$C$2,B12,"")</f>
        <v/>
      </c>
      <c r="E12" s="21" t="str">
        <f>IF($A12&gt;=Calculations!$C$2,C12,"")</f>
        <v/>
      </c>
      <c r="G12" s="20">
        <v>1891</v>
      </c>
      <c r="H12" s="24">
        <v>37880764</v>
      </c>
      <c r="I12" s="22">
        <f t="shared" si="0"/>
        <v>9.4317250055069302E-3</v>
      </c>
      <c r="L12" s="28"/>
    </row>
    <row r="13" spans="1:13">
      <c r="A13" s="20">
        <v>1760</v>
      </c>
      <c r="B13" s="27">
        <f t="shared" si="1"/>
        <v>825294.51311224676</v>
      </c>
      <c r="C13" s="27">
        <f t="shared" si="2"/>
        <v>7804.6669331120793</v>
      </c>
      <c r="D13" s="21" t="str">
        <f>IF($A13&gt;=Calculations!$C$2,B13,"")</f>
        <v/>
      </c>
      <c r="E13" s="21" t="str">
        <f>IF($A13&gt;=Calculations!$C$2,C13,"")</f>
        <v/>
      </c>
      <c r="G13" s="20">
        <v>1901</v>
      </c>
      <c r="H13" s="24">
        <v>41609091</v>
      </c>
      <c r="I13" s="22">
        <f t="shared" si="0"/>
        <v>8.6919675020167286E-3</v>
      </c>
      <c r="L13" s="28"/>
    </row>
    <row r="14" spans="1:13">
      <c r="A14" s="20">
        <v>1761</v>
      </c>
      <c r="B14" s="27">
        <f t="shared" si="1"/>
        <v>828804.69994021894</v>
      </c>
      <c r="C14" s="27">
        <f t="shared" si="2"/>
        <v>7946.6631873141951</v>
      </c>
      <c r="D14" s="21" t="str">
        <f>IF($A14&gt;=Calculations!$C$2,B14,"")</f>
        <v/>
      </c>
      <c r="E14" s="21" t="str">
        <f>IF($A14&gt;=Calculations!$C$2,C14,"")</f>
        <v/>
      </c>
      <c r="G14" s="20">
        <v>1911</v>
      </c>
      <c r="H14" s="24">
        <v>45370530</v>
      </c>
      <c r="I14" s="22">
        <f t="shared" si="0"/>
        <v>-5.8870680523321894E-3</v>
      </c>
      <c r="L14" s="28"/>
    </row>
    <row r="15" spans="1:13">
      <c r="A15" s="20">
        <v>1762</v>
      </c>
      <c r="B15" s="27">
        <f t="shared" si="1"/>
        <v>832329.81648282218</v>
      </c>
      <c r="C15" s="27">
        <f t="shared" si="2"/>
        <v>8091.2428875980249</v>
      </c>
      <c r="D15" s="21" t="str">
        <f>IF($A15&gt;=Calculations!$C$2,B15,"")</f>
        <v/>
      </c>
      <c r="E15" s="21" t="str">
        <f>IF($A15&gt;=Calculations!$C$2,C15,"")</f>
        <v/>
      </c>
      <c r="G15" s="20">
        <v>1921</v>
      </c>
      <c r="H15" s="24">
        <v>42769196</v>
      </c>
      <c r="I15" s="22">
        <f t="shared" si="0"/>
        <v>4.6284387492494528E-3</v>
      </c>
      <c r="L15" s="28"/>
    </row>
    <row r="16" spans="1:13">
      <c r="A16" s="20">
        <v>1763</v>
      </c>
      <c r="B16" s="27">
        <f t="shared" si="1"/>
        <v>835869.92623991834</v>
      </c>
      <c r="C16" s="27">
        <f t="shared" si="2"/>
        <v>8238.4530365672272</v>
      </c>
      <c r="D16" s="21" t="str">
        <f>IF($A16&gt;=Calculations!$C$2,B16,"")</f>
        <v/>
      </c>
      <c r="E16" s="21" t="str">
        <f>IF($A16&gt;=Calculations!$C$2,C16,"")</f>
        <v/>
      </c>
      <c r="G16" s="20">
        <v>1931</v>
      </c>
      <c r="H16" s="24">
        <v>44790485</v>
      </c>
      <c r="I16" s="22">
        <f t="shared" si="0"/>
        <v>6.4561326321277424E-3</v>
      </c>
      <c r="L16" s="28"/>
    </row>
    <row r="17" spans="1:13">
      <c r="A17" s="20">
        <v>1764</v>
      </c>
      <c r="B17" s="27">
        <f t="shared" si="1"/>
        <v>839425.09298145026</v>
      </c>
      <c r="C17" s="27">
        <f t="shared" si="2"/>
        <v>8388.3414919796523</v>
      </c>
      <c r="D17" s="21" t="str">
        <f>IF($A17&gt;=Calculations!$C$2,B17,"")</f>
        <v/>
      </c>
      <c r="E17" s="21" t="str">
        <f>IF($A17&gt;=Calculations!$C$2,C17,"")</f>
        <v/>
      </c>
      <c r="G17" s="20">
        <f>A203</f>
        <v>1950</v>
      </c>
      <c r="H17" s="29">
        <f>C203*1000</f>
        <v>50616012</v>
      </c>
      <c r="L17" s="28"/>
    </row>
    <row r="18" spans="1:13">
      <c r="A18" s="20">
        <v>1765</v>
      </c>
      <c r="B18" s="27">
        <f t="shared" si="1"/>
        <v>842995.3807485908</v>
      </c>
      <c r="C18" s="27">
        <f t="shared" si="2"/>
        <v>8540.9569823058155</v>
      </c>
      <c r="D18" s="21" t="str">
        <f>IF($A18&gt;=Calculations!$C$2,B18,"")</f>
        <v/>
      </c>
      <c r="E18" s="21" t="str">
        <f>IF($A18&gt;=Calculations!$C$2,C18,"")</f>
        <v/>
      </c>
      <c r="J18" s="28"/>
      <c r="M18" s="21"/>
    </row>
    <row r="19" spans="1:13">
      <c r="A19" s="20">
        <v>1766</v>
      </c>
      <c r="B19" s="27">
        <f t="shared" si="1"/>
        <v>846580.85385489592</v>
      </c>
      <c r="C19" s="27">
        <f t="shared" si="2"/>
        <v>8696.3491225704402</v>
      </c>
      <c r="D19" s="21" t="str">
        <f>IF($A19&gt;=Calculations!$C$2,B19,"")</f>
        <v/>
      </c>
      <c r="E19" s="21" t="str">
        <f>IF($A19&gt;=Calculations!$C$2,C19,"")</f>
        <v/>
      </c>
      <c r="J19" s="28"/>
      <c r="M19" s="21"/>
    </row>
    <row r="20" spans="1:13">
      <c r="A20" s="20">
        <v>1767</v>
      </c>
      <c r="B20" s="27">
        <f t="shared" si="1"/>
        <v>850181.57688746357</v>
      </c>
      <c r="C20" s="27">
        <f t="shared" si="2"/>
        <v>8854.568430482208</v>
      </c>
      <c r="D20" s="21" t="str">
        <f>IF($A20&gt;=Calculations!$C$2,B20,"")</f>
        <v/>
      </c>
      <c r="E20" s="21" t="str">
        <f>IF($A20&gt;=Calculations!$C$2,C20,"")</f>
        <v/>
      </c>
      <c r="J20" s="28"/>
      <c r="M20" s="21"/>
    </row>
    <row r="21" spans="1:13">
      <c r="A21" s="20">
        <v>1768</v>
      </c>
      <c r="B21" s="27">
        <f t="shared" si="1"/>
        <v>853797.61470809684</v>
      </c>
      <c r="C21" s="27">
        <f t="shared" si="2"/>
        <v>9015.6663428569809</v>
      </c>
      <c r="D21" s="21" t="str">
        <f>IF($A21&gt;=Calculations!$C$2,B21,"")</f>
        <v/>
      </c>
      <c r="E21" s="21" t="str">
        <f>IF($A21&gt;=Calculations!$C$2,C21,"")</f>
        <v/>
      </c>
      <c r="J21" s="28"/>
      <c r="M21" s="21"/>
    </row>
    <row r="22" spans="1:13">
      <c r="A22" s="20">
        <v>1769</v>
      </c>
      <c r="B22" s="27">
        <f t="shared" si="1"/>
        <v>857429.03245447273</v>
      </c>
      <c r="C22" s="27">
        <f t="shared" si="2"/>
        <v>9179.6952323398164</v>
      </c>
      <c r="D22" s="21" t="str">
        <f>IF($A22&gt;=Calculations!$C$2,B22,"")</f>
        <v/>
      </c>
      <c r="E22" s="21" t="str">
        <f>IF($A22&gt;=Calculations!$C$2,C22,"")</f>
        <v/>
      </c>
      <c r="J22" s="28"/>
      <c r="M22" s="21"/>
    </row>
    <row r="23" spans="1:13">
      <c r="A23" s="20">
        <v>1770</v>
      </c>
      <c r="B23" s="27">
        <f t="shared" si="1"/>
        <v>861075.8955413152</v>
      </c>
      <c r="C23" s="27">
        <f t="shared" si="2"/>
        <v>9346.7084244312209</v>
      </c>
      <c r="D23" s="21" t="str">
        <f>IF($A23&gt;=Calculations!$C$2,B23,"")</f>
        <v/>
      </c>
      <c r="E23" s="21" t="str">
        <f>IF($A23&gt;=Calculations!$C$2,C23,"")</f>
        <v/>
      </c>
      <c r="J23" s="28"/>
      <c r="M23" s="21"/>
    </row>
    <row r="24" spans="1:13">
      <c r="A24" s="20">
        <v>1771</v>
      </c>
      <c r="B24" s="27">
        <f t="shared" si="1"/>
        <v>864738.26966157358</v>
      </c>
      <c r="C24" s="27">
        <f t="shared" si="2"/>
        <v>9516.7602148231745</v>
      </c>
      <c r="D24" s="21" t="str">
        <f>IF($A24&gt;=Calculations!$C$2,B24,"")</f>
        <v/>
      </c>
      <c r="E24" s="21" t="str">
        <f>IF($A24&gt;=Calculations!$C$2,C24,"")</f>
        <v/>
      </c>
      <c r="J24" s="28"/>
      <c r="M24" s="21"/>
    </row>
    <row r="25" spans="1:13">
      <c r="A25" s="20">
        <v>1772</v>
      </c>
      <c r="B25" s="27">
        <f t="shared" si="1"/>
        <v>868416.22078760597</v>
      </c>
      <c r="C25" s="27">
        <f t="shared" si="2"/>
        <v>9689.9058870505687</v>
      </c>
      <c r="D25" s="21" t="str">
        <f>IF($A25&gt;=Calculations!$C$2,B25,"")</f>
        <v/>
      </c>
      <c r="E25" s="21" t="str">
        <f>IF($A25&gt;=Calculations!$C$2,C25,"")</f>
        <v/>
      </c>
      <c r="J25" s="28"/>
      <c r="M25" s="21"/>
    </row>
    <row r="26" spans="1:13">
      <c r="A26" s="20">
        <v>1773</v>
      </c>
      <c r="B26" s="27">
        <f t="shared" si="1"/>
        <v>872109.81517236773</v>
      </c>
      <c r="C26" s="27">
        <f t="shared" si="2"/>
        <v>9866.2017304637811</v>
      </c>
      <c r="D26" s="21" t="str">
        <f>IF($A26&gt;=Calculations!$C$2,B26,"")</f>
        <v/>
      </c>
      <c r="E26" s="21" t="str">
        <f>IF($A26&gt;=Calculations!$C$2,C26,"")</f>
        <v/>
      </c>
      <c r="J26" s="28"/>
      <c r="M26" s="21"/>
    </row>
    <row r="27" spans="1:13">
      <c r="A27" s="20">
        <v>1774</v>
      </c>
      <c r="B27" s="27">
        <f t="shared" si="1"/>
        <v>875819.11935060471</v>
      </c>
      <c r="C27" s="27">
        <f t="shared" si="2"/>
        <v>10045.705058528245</v>
      </c>
      <c r="D27" s="21" t="str">
        <f>IF($A27&gt;=Calculations!$C$2,B27,"")</f>
        <v/>
      </c>
      <c r="E27" s="21" t="str">
        <f>IF($A27&gt;=Calculations!$C$2,C27,"")</f>
        <v/>
      </c>
      <c r="J27" s="28"/>
      <c r="M27" s="21"/>
    </row>
    <row r="28" spans="1:13">
      <c r="A28" s="20">
        <v>1775</v>
      </c>
      <c r="B28" s="27">
        <f t="shared" si="1"/>
        <v>879544.20014005213</v>
      </c>
      <c r="C28" s="27">
        <f t="shared" si="2"/>
        <v>10228.474227456953</v>
      </c>
      <c r="D28" s="21" t="str">
        <f>IF($A28&gt;=Calculations!$C$2,B28,"")</f>
        <v/>
      </c>
      <c r="E28" s="21" t="str">
        <f>IF($A28&gt;=Calculations!$C$2,C28,"")</f>
        <v/>
      </c>
      <c r="J28" s="28"/>
      <c r="M28" s="21"/>
    </row>
    <row r="29" spans="1:13">
      <c r="A29" s="20">
        <v>1776</v>
      </c>
      <c r="B29" s="27">
        <f t="shared" si="1"/>
        <v>883285.12464263767</v>
      </c>
      <c r="C29" s="27">
        <f t="shared" si="2"/>
        <v>10414.568655181958</v>
      </c>
      <c r="D29" s="21" t="str">
        <f>IF($A29&gt;=Calculations!$C$2,B29,"")</f>
        <v/>
      </c>
      <c r="E29" s="21" t="str">
        <f>IF($A29&gt;=Calculations!$C$2,C29,"")</f>
        <v/>
      </c>
      <c r="J29" s="28"/>
      <c r="M29" s="21"/>
    </row>
    <row r="30" spans="1:13">
      <c r="A30" s="20">
        <v>1777</v>
      </c>
      <c r="B30" s="27">
        <f t="shared" si="1"/>
        <v>887041.96024569066</v>
      </c>
      <c r="C30" s="27">
        <f t="shared" si="2"/>
        <v>10604.048840671043</v>
      </c>
      <c r="D30" s="21" t="str">
        <f>IF($A30&gt;=Calculations!$C$2,B30,"")</f>
        <v/>
      </c>
      <c r="E30" s="21" t="str">
        <f>IF($A30&gt;=Calculations!$C$2,C30,"")</f>
        <v/>
      </c>
      <c r="J30" s="28"/>
      <c r="M30" s="21"/>
    </row>
    <row r="31" spans="1:13">
      <c r="A31" s="20">
        <v>1778</v>
      </c>
      <c r="B31" s="27">
        <f t="shared" si="1"/>
        <v>890814.77462315594</v>
      </c>
      <c r="C31" s="27">
        <f t="shared" si="2"/>
        <v>10796.97638359582</v>
      </c>
      <c r="D31" s="21" t="str">
        <f>IF($A31&gt;=Calculations!$C$2,B31,"")</f>
        <v/>
      </c>
      <c r="E31" s="21" t="str">
        <f>IF($A31&gt;=Calculations!$C$2,C31,"")</f>
        <v/>
      </c>
      <c r="J31" s="28"/>
      <c r="M31" s="21"/>
    </row>
    <row r="32" spans="1:13">
      <c r="A32" s="20">
        <v>1779</v>
      </c>
      <c r="B32" s="27">
        <f t="shared" si="1"/>
        <v>894603.63573681272</v>
      </c>
      <c r="C32" s="27">
        <f t="shared" si="2"/>
        <v>10993.414004357683</v>
      </c>
      <c r="D32" s="21" t="str">
        <f>IF($A32&gt;=Calculations!$C$2,B32,"")</f>
        <v/>
      </c>
      <c r="E32" s="21" t="str">
        <f>IF($A32&gt;=Calculations!$C$2,C32,"")</f>
        <v/>
      </c>
      <c r="J32" s="28"/>
      <c r="M32" s="21"/>
    </row>
    <row r="33" spans="1:13">
      <c r="A33" s="20">
        <v>1780</v>
      </c>
      <c r="B33" s="27">
        <f t="shared" si="1"/>
        <v>898408.61183749873</v>
      </c>
      <c r="C33" s="27">
        <f t="shared" si="2"/>
        <v>11193.425564478086</v>
      </c>
      <c r="D33" s="21" t="str">
        <f>IF($A33&gt;=Calculations!$C$2,B33,"")</f>
        <v/>
      </c>
      <c r="E33" s="21" t="str">
        <f>IF($A33&gt;=Calculations!$C$2,C33,"")</f>
        <v/>
      </c>
      <c r="J33" s="28"/>
      <c r="M33" s="21"/>
    </row>
    <row r="34" spans="1:13">
      <c r="A34" s="20">
        <v>1781</v>
      </c>
      <c r="B34" s="27">
        <f t="shared" si="1"/>
        <v>902229.77146634005</v>
      </c>
      <c r="C34" s="27">
        <f t="shared" si="2"/>
        <v>11397.076087359825</v>
      </c>
      <c r="D34" s="21" t="str">
        <f>IF($A34&gt;=Calculations!$C$2,B34,"")</f>
        <v/>
      </c>
      <c r="E34" s="21" t="str">
        <f>IF($A34&gt;=Calculations!$C$2,C34,"")</f>
        <v/>
      </c>
      <c r="J34" s="28"/>
      <c r="M34" s="21"/>
    </row>
    <row r="35" spans="1:13">
      <c r="A35" s="20">
        <v>1782</v>
      </c>
      <c r="B35" s="27">
        <f t="shared" si="1"/>
        <v>906067.18345598551</v>
      </c>
      <c r="C35" s="27">
        <f t="shared" si="2"/>
        <v>11604.431779426019</v>
      </c>
      <c r="D35" s="21" t="str">
        <f>IF($A35&gt;=Calculations!$C$2,B35,"")</f>
        <v/>
      </c>
      <c r="E35" s="21" t="str">
        <f>IF($A35&gt;=Calculations!$C$2,C35,"")</f>
        <v/>
      </c>
      <c r="J35" s="28"/>
      <c r="M35" s="21"/>
    </row>
    <row r="36" spans="1:13">
      <c r="A36" s="20">
        <v>1783</v>
      </c>
      <c r="B36" s="27">
        <f t="shared" si="1"/>
        <v>909920.91693184653</v>
      </c>
      <c r="C36" s="27">
        <f t="shared" si="2"/>
        <v>11815.560051643708</v>
      </c>
      <c r="D36" s="21" t="str">
        <f>IF($A36&gt;=Calculations!$C$2,B36,"")</f>
        <v/>
      </c>
      <c r="E36" s="21" t="str">
        <f>IF($A36&gt;=Calculations!$C$2,C36,"")</f>
        <v/>
      </c>
      <c r="J36" s="28"/>
      <c r="M36" s="21"/>
    </row>
    <row r="37" spans="1:13">
      <c r="A37" s="20">
        <v>1784</v>
      </c>
      <c r="B37" s="27">
        <f t="shared" si="1"/>
        <v>913791.04131334252</v>
      </c>
      <c r="C37" s="27">
        <f t="shared" si="2"/>
        <v>12030.529541439035</v>
      </c>
      <c r="D37" s="21" t="str">
        <f>IF($A37&gt;=Calculations!$C$2,B37,"")</f>
        <v/>
      </c>
      <c r="E37" s="21" t="str">
        <f>IF($A37&gt;=Calculations!$C$2,C37,"")</f>
        <v/>
      </c>
      <c r="J37" s="28"/>
      <c r="M37" s="21"/>
    </row>
    <row r="38" spans="1:13">
      <c r="A38" s="20">
        <v>1785</v>
      </c>
      <c r="B38" s="27">
        <f t="shared" si="1"/>
        <v>917677.62631515134</v>
      </c>
      <c r="C38" s="27">
        <f t="shared" si="2"/>
        <v>12249.41013501115</v>
      </c>
      <c r="D38" s="21" t="str">
        <f>IF($A38&gt;=Calculations!$C$2,B38,"")</f>
        <v/>
      </c>
      <c r="E38" s="21" t="str">
        <f>IF($A38&gt;=Calculations!$C$2,C38,"")</f>
        <v/>
      </c>
      <c r="J38" s="28"/>
      <c r="M38" s="21"/>
    </row>
    <row r="39" spans="1:13">
      <c r="A39" s="20">
        <v>1786</v>
      </c>
      <c r="B39" s="27">
        <f t="shared" si="1"/>
        <v>921580.74194846489</v>
      </c>
      <c r="C39" s="27">
        <f t="shared" si="2"/>
        <v>12472.272990052095</v>
      </c>
      <c r="D39" s="21" t="str">
        <f>IF($A39&gt;=Calculations!$C$2,B39,"")</f>
        <v/>
      </c>
      <c r="E39" s="21" t="str">
        <f>IF($A39&gt;=Calculations!$C$2,C39,"")</f>
        <v/>
      </c>
      <c r="J39" s="28"/>
      <c r="M39" s="21"/>
    </row>
    <row r="40" spans="1:13">
      <c r="A40" s="20">
        <v>1787</v>
      </c>
      <c r="B40" s="27">
        <f t="shared" si="1"/>
        <v>925500.45852225053</v>
      </c>
      <c r="C40" s="27">
        <f t="shared" si="2"/>
        <v>12699.190558880036</v>
      </c>
      <c r="D40" s="21" t="str">
        <f>IF($A40&gt;=Calculations!$C$2,B40,"")</f>
        <v/>
      </c>
      <c r="E40" s="21" t="str">
        <f>IF($A40&gt;=Calculations!$C$2,C40,"")</f>
        <v/>
      </c>
      <c r="J40" s="28"/>
      <c r="M40" s="21"/>
    </row>
    <row r="41" spans="1:13">
      <c r="A41" s="20">
        <v>1788</v>
      </c>
      <c r="B41" s="27">
        <f t="shared" si="1"/>
        <v>929436.84664451738</v>
      </c>
      <c r="C41" s="27">
        <f t="shared" si="2"/>
        <v>12930.236611993389</v>
      </c>
      <c r="D41" s="21" t="str">
        <f>IF($A41&gt;=Calculations!$C$2,B41,"")</f>
        <v/>
      </c>
      <c r="E41" s="21" t="str">
        <f>IF($A41&gt;=Calculations!$C$2,C41,"")</f>
        <v/>
      </c>
      <c r="J41" s="28"/>
      <c r="M41" s="21"/>
    </row>
    <row r="42" spans="1:13">
      <c r="A42" s="20">
        <v>1789</v>
      </c>
      <c r="B42" s="27">
        <f t="shared" si="1"/>
        <v>933389.9772235885</v>
      </c>
      <c r="C42" s="27">
        <f t="shared" si="2"/>
        <v>13165.486262053471</v>
      </c>
      <c r="D42" s="21" t="str">
        <f>IF($A42&gt;=Calculations!$C$2,B42,"")</f>
        <v/>
      </c>
      <c r="E42" s="21" t="str">
        <f>IF($A42&gt;=Calculations!$C$2,C42,"")</f>
        <v/>
      </c>
      <c r="J42" s="28"/>
      <c r="M42" s="21"/>
    </row>
    <row r="43" spans="1:13">
      <c r="A43" s="20">
        <v>1790</v>
      </c>
      <c r="B43" s="27">
        <f t="shared" si="1"/>
        <v>937359.92146937794</v>
      </c>
      <c r="C43" s="27">
        <f t="shared" si="2"/>
        <v>13405.015988303503</v>
      </c>
      <c r="D43" s="21" t="str">
        <f>IF($A43&gt;=Calculations!$C$2,B43,"")</f>
        <v/>
      </c>
      <c r="E43" s="21" t="str">
        <f>IF($A43&gt;=Calculations!$C$2,C43,"")</f>
        <v/>
      </c>
      <c r="J43" s="28"/>
      <c r="M43" s="21"/>
    </row>
    <row r="44" spans="1:13">
      <c r="A44" s="20">
        <v>1791</v>
      </c>
      <c r="B44" s="27">
        <f t="shared" si="1"/>
        <v>941346.75089467352</v>
      </c>
      <c r="C44" s="27">
        <f t="shared" si="2"/>
        <v>13648.903661431865</v>
      </c>
      <c r="D44" s="21" t="str">
        <f>IF($A44&gt;=Calculations!$C$2,B44,"")</f>
        <v/>
      </c>
      <c r="E44" s="21" t="str">
        <f>IF($A44&gt;=Calculations!$C$2,C44,"")</f>
        <v/>
      </c>
      <c r="J44" s="28"/>
      <c r="M44" s="21"/>
    </row>
    <row r="45" spans="1:13">
      <c r="A45" s="20">
        <v>1792</v>
      </c>
      <c r="B45" s="27">
        <f t="shared" si="1"/>
        <v>945350.53731642512</v>
      </c>
      <c r="C45" s="27">
        <f t="shared" si="2"/>
        <v>13897.228568887725</v>
      </c>
      <c r="D45" s="21" t="str">
        <f>IF($A45&gt;=Calculations!$C$2,B45,"")</f>
        <v/>
      </c>
      <c r="E45" s="21" t="str">
        <f>IF($A45&gt;=Calculations!$C$2,C45,"")</f>
        <v/>
      </c>
      <c r="J45" s="28"/>
      <c r="M45" s="21"/>
    </row>
    <row r="46" spans="1:13">
      <c r="A46" s="20">
        <v>1793</v>
      </c>
      <c r="B46" s="27">
        <f t="shared" si="1"/>
        <v>949371.35285703838</v>
      </c>
      <c r="C46" s="27">
        <f t="shared" si="2"/>
        <v>14150.071440657248</v>
      </c>
      <c r="D46" s="21" t="str">
        <f>IF($A46&gt;=Calculations!$C$2,B46,"")</f>
        <v/>
      </c>
      <c r="E46" s="21" t="str">
        <f>IF($A46&gt;=Calculations!$C$2,C46,"")</f>
        <v/>
      </c>
      <c r="J46" s="28"/>
      <c r="M46" s="21"/>
    </row>
    <row r="47" spans="1:13">
      <c r="A47" s="20">
        <v>1794</v>
      </c>
      <c r="B47" s="27">
        <f t="shared" si="1"/>
        <v>953409.26994567376</v>
      </c>
      <c r="C47" s="27">
        <f t="shared" si="2"/>
        <v>14407.514475508766</v>
      </c>
      <c r="D47" s="21" t="str">
        <f>IF($A47&gt;=Calculations!$C$2,B47,"")</f>
        <v/>
      </c>
      <c r="E47" s="21" t="str">
        <f>IF($A47&gt;=Calculations!$C$2,C47,"")</f>
        <v/>
      </c>
      <c r="J47" s="28"/>
      <c r="M47" s="21"/>
    </row>
    <row r="48" spans="1:13">
      <c r="A48" s="20">
        <v>1795</v>
      </c>
      <c r="B48" s="27">
        <f t="shared" si="1"/>
        <v>957464.36131955124</v>
      </c>
      <c r="C48" s="27">
        <f t="shared" si="2"/>
        <v>14669.641367715458</v>
      </c>
      <c r="D48" s="21" t="str">
        <f>IF($A48&gt;=Calculations!$C$2,B48,"")</f>
        <v/>
      </c>
      <c r="E48" s="21" t="str">
        <f>IF($A48&gt;=Calculations!$C$2,C48,"")</f>
        <v/>
      </c>
      <c r="J48" s="28"/>
      <c r="M48" s="21"/>
    </row>
    <row r="49" spans="1:13">
      <c r="A49" s="20">
        <v>1796</v>
      </c>
      <c r="B49" s="27">
        <f t="shared" si="1"/>
        <v>961536.7000252608</v>
      </c>
      <c r="C49" s="27">
        <f t="shared" si="2"/>
        <v>14936.537334264205</v>
      </c>
      <c r="D49" s="21" t="str">
        <f>IF($A49&gt;=Calculations!$C$2,B49,"")</f>
        <v/>
      </c>
      <c r="E49" s="21" t="str">
        <f>IF($A49&gt;=Calculations!$C$2,C49,"")</f>
        <v/>
      </c>
      <c r="J49" s="28"/>
      <c r="M49" s="21"/>
    </row>
    <row r="50" spans="1:13">
      <c r="A50" s="20">
        <v>1797</v>
      </c>
      <c r="B50" s="27">
        <f t="shared" si="1"/>
        <v>965626.35942007799</v>
      </c>
      <c r="C50" s="27">
        <f t="shared" si="2"/>
        <v>15208.289142559484</v>
      </c>
      <c r="D50" s="21" t="str">
        <f>IF($A50&gt;=Calculations!$C$2,B50,"")</f>
        <v/>
      </c>
      <c r="E50" s="21" t="str">
        <f>IF($A50&gt;=Calculations!$C$2,C50,"")</f>
        <v/>
      </c>
      <c r="J50" s="28"/>
      <c r="M50" s="21"/>
    </row>
    <row r="51" spans="1:13">
      <c r="A51" s="20">
        <v>1798</v>
      </c>
      <c r="B51" s="27">
        <f t="shared" si="1"/>
        <v>969733.41317328543</v>
      </c>
      <c r="C51" s="27">
        <f t="shared" si="2"/>
        <v>15484.985138631293</v>
      </c>
      <c r="D51" s="21" t="str">
        <f>IF($A51&gt;=Calculations!$C$2,B51,"")</f>
        <v/>
      </c>
      <c r="E51" s="21" t="str">
        <f>IF($A51&gt;=Calculations!$C$2,C51,"")</f>
        <v/>
      </c>
      <c r="J51" s="28"/>
      <c r="M51" s="21"/>
    </row>
    <row r="52" spans="1:13">
      <c r="A52" s="20">
        <v>1799</v>
      </c>
      <c r="B52" s="27">
        <f t="shared" si="1"/>
        <v>973857.93526749988</v>
      </c>
      <c r="C52" s="27">
        <f t="shared" si="2"/>
        <v>15766.715275856292</v>
      </c>
      <c r="D52" s="21" t="str">
        <f>IF($A52&gt;=Calculations!$C$2,B52,"")</f>
        <v/>
      </c>
      <c r="E52" s="21" t="str">
        <f>IF($A52&gt;=Calculations!$C$2,C52,"")</f>
        <v/>
      </c>
      <c r="J52" s="28"/>
      <c r="M52" s="21"/>
    </row>
    <row r="53" spans="1:13">
      <c r="A53" s="20">
        <v>1800</v>
      </c>
      <c r="B53" s="27">
        <f t="shared" si="1"/>
        <v>978836.18874736363</v>
      </c>
      <c r="C53" s="27">
        <f t="shared" si="2"/>
        <v>16053.571144201484</v>
      </c>
      <c r="D53" s="21" t="str">
        <f>IF($A53&gt;=Calculations!$C$2,B53,"")</f>
        <v/>
      </c>
      <c r="E53" s="21" t="str">
        <f>IF($A53&gt;=Calculations!$C$2,C53,"")</f>
        <v/>
      </c>
      <c r="J53" s="28"/>
      <c r="M53" s="21"/>
    </row>
    <row r="54" spans="1:13">
      <c r="A54" s="20">
        <v>1801</v>
      </c>
      <c r="B54" s="27">
        <f t="shared" si="1"/>
        <v>983839.89050547441</v>
      </c>
      <c r="C54" s="27">
        <f t="shared" si="2"/>
        <v>16254.365300089359</v>
      </c>
      <c r="D54" s="21" t="str">
        <f>IF($A54&gt;=Calculations!$C$2,B54,"")</f>
        <v/>
      </c>
      <c r="E54" s="21" t="str">
        <f>IF($A54&gt;=Calculations!$C$2,C54,"")</f>
        <v/>
      </c>
      <c r="J54" s="28"/>
      <c r="M54" s="21"/>
    </row>
    <row r="55" spans="1:13">
      <c r="A55" s="20">
        <v>1802</v>
      </c>
      <c r="B55" s="27">
        <f t="shared" si="1"/>
        <v>988869.170630601</v>
      </c>
      <c r="C55" s="27">
        <f t="shared" si="2"/>
        <v>16457.67094034894</v>
      </c>
      <c r="D55" s="21" t="str">
        <f>IF($A55&gt;=Calculations!$C$2,B55,"")</f>
        <v/>
      </c>
      <c r="E55" s="21" t="str">
        <f>IF($A55&gt;=Calculations!$C$2,C55,"")</f>
        <v/>
      </c>
      <c r="J55" s="28"/>
      <c r="M55" s="21"/>
    </row>
    <row r="56" spans="1:13">
      <c r="A56" s="20">
        <v>1803</v>
      </c>
      <c r="B56" s="27">
        <f t="shared" si="1"/>
        <v>993924.15987651143</v>
      </c>
      <c r="C56" s="27">
        <f t="shared" si="2"/>
        <v>16663.519478014743</v>
      </c>
      <c r="D56" s="21" t="str">
        <f>IF($A56&gt;=Calculations!$C$2,B56,"")</f>
        <v/>
      </c>
      <c r="E56" s="21" t="str">
        <f>IF($A56&gt;=Calculations!$C$2,C56,"")</f>
        <v/>
      </c>
      <c r="J56" s="28"/>
      <c r="M56" s="21"/>
    </row>
    <row r="57" spans="1:13">
      <c r="A57" s="20">
        <v>1804</v>
      </c>
      <c r="B57" s="27">
        <f t="shared" si="1"/>
        <v>999004.98966537253</v>
      </c>
      <c r="C57" s="27">
        <f t="shared" si="2"/>
        <v>16871.942719027862</v>
      </c>
      <c r="D57" s="21" t="str">
        <f>IF($A57&gt;=Calculations!$C$2,B57,"")</f>
        <v/>
      </c>
      <c r="E57" s="21" t="str">
        <f>IF($A57&gt;=Calculations!$C$2,C57,"")</f>
        <v/>
      </c>
      <c r="J57" s="28"/>
      <c r="M57" s="21"/>
    </row>
    <row r="58" spans="1:13">
      <c r="A58" s="20">
        <v>1805</v>
      </c>
      <c r="B58" s="27">
        <f t="shared" si="1"/>
        <v>1004111.7920911666</v>
      </c>
      <c r="C58" s="27">
        <f t="shared" si="2"/>
        <v>17082.972867150354</v>
      </c>
      <c r="D58" s="21" t="str">
        <f>IF($A58&gt;=Calculations!$C$2,B58,"")</f>
        <v/>
      </c>
      <c r="E58" s="21" t="str">
        <f>IF($A58&gt;=Calculations!$C$2,C58,"")</f>
        <v/>
      </c>
      <c r="J58" s="28"/>
      <c r="M58" s="21"/>
    </row>
    <row r="59" spans="1:13">
      <c r="A59" s="20">
        <v>1806</v>
      </c>
      <c r="B59" s="27">
        <f t="shared" si="1"/>
        <v>1009244.6999231257</v>
      </c>
      <c r="C59" s="27">
        <f t="shared" si="2"/>
        <v>17296.642528941084</v>
      </c>
      <c r="D59" s="21" t="str">
        <f>IF($A59&gt;=Calculations!$C$2,B59,"")</f>
        <v/>
      </c>
      <c r="E59" s="21" t="str">
        <f>IF($A59&gt;=Calculations!$C$2,C59,"")</f>
        <v/>
      </c>
      <c r="J59" s="28"/>
      <c r="M59" s="21"/>
    </row>
    <row r="60" spans="1:13">
      <c r="A60" s="20">
        <v>1807</v>
      </c>
      <c r="B60" s="27">
        <f t="shared" si="1"/>
        <v>1014403.8466091835</v>
      </c>
      <c r="C60" s="27">
        <f t="shared" si="2"/>
        <v>17512.984718793807</v>
      </c>
      <c r="D60" s="21" t="str">
        <f>IF($A60&gt;=Calculations!$C$2,B60,"")</f>
        <v/>
      </c>
      <c r="E60" s="21" t="str">
        <f>IF($A60&gt;=Calculations!$C$2,C60,"")</f>
        <v/>
      </c>
      <c r="J60" s="28"/>
      <c r="M60" s="21"/>
    </row>
    <row r="61" spans="1:13">
      <c r="A61" s="20">
        <v>1808</v>
      </c>
      <c r="B61" s="27">
        <f t="shared" si="1"/>
        <v>1019589.3662794444</v>
      </c>
      <c r="C61" s="27">
        <f t="shared" si="2"/>
        <v>17732.032864038276</v>
      </c>
      <c r="D61" s="21" t="str">
        <f>IF($A61&gt;=Calculations!$C$2,B61,"")</f>
        <v/>
      </c>
      <c r="E61" s="21" t="str">
        <f>IF($A61&gt;=Calculations!$C$2,C61,"")</f>
        <v/>
      </c>
      <c r="J61" s="28"/>
      <c r="M61" s="21"/>
    </row>
    <row r="62" spans="1:13">
      <c r="A62" s="20">
        <v>1809</v>
      </c>
      <c r="B62" s="27">
        <f t="shared" si="1"/>
        <v>1024801.3937496714</v>
      </c>
      <c r="C62" s="27">
        <f t="shared" si="2"/>
        <v>17953.820810105135</v>
      </c>
      <c r="D62" s="21" t="str">
        <f>IF($A62&gt;=Calculations!$C$2,B62,"")</f>
        <v/>
      </c>
      <c r="E62" s="21" t="str">
        <f>IF($A62&gt;=Calculations!$C$2,C62,"")</f>
        <v/>
      </c>
      <c r="J62" s="28"/>
      <c r="M62" s="21"/>
    </row>
    <row r="63" spans="1:13">
      <c r="A63" s="20">
        <v>1810</v>
      </c>
      <c r="B63" s="27">
        <f t="shared" si="1"/>
        <v>1030040.0645247904</v>
      </c>
      <c r="C63" s="27">
        <f t="shared" si="2"/>
        <v>18178.382825755427</v>
      </c>
      <c r="D63" s="21" t="str">
        <f>IF($A63&gt;=Calculations!$C$2,B63,"")</f>
        <v/>
      </c>
      <c r="E63" s="21" t="str">
        <f>IF($A63&gt;=Calculations!$C$2,C63,"")</f>
        <v/>
      </c>
      <c r="J63" s="28"/>
      <c r="M63" s="21"/>
    </row>
    <row r="64" spans="1:13">
      <c r="A64" s="20">
        <v>1811</v>
      </c>
      <c r="B64" s="27">
        <f t="shared" si="1"/>
        <v>1035305.5148024134</v>
      </c>
      <c r="C64" s="27">
        <f t="shared" si="2"/>
        <v>18407.873701115106</v>
      </c>
      <c r="D64" s="21" t="str">
        <f>IF($A64&gt;=Calculations!$C$2,B64,"")</f>
        <v/>
      </c>
      <c r="E64" s="21" t="str">
        <f>IF($A64&gt;=Calculations!$C$2,C64,"")</f>
        <v/>
      </c>
      <c r="J64" s="28"/>
      <c r="M64" s="21"/>
    </row>
    <row r="65" spans="1:13">
      <c r="A65" s="20">
        <v>1812</v>
      </c>
      <c r="B65" s="27">
        <f t="shared" si="1"/>
        <v>1040597.8814763796</v>
      </c>
      <c r="C65" s="27">
        <f t="shared" si="2"/>
        <v>18640.261757284439</v>
      </c>
      <c r="D65" s="21" t="str">
        <f>IF($A65&gt;=Calculations!$C$2,B65,"")</f>
        <v/>
      </c>
      <c r="E65" s="21" t="str">
        <f>IF($A65&gt;=Calculations!$C$2,C65,"")</f>
        <v/>
      </c>
      <c r="J65" s="28"/>
      <c r="M65" s="21"/>
    </row>
    <row r="66" spans="1:13">
      <c r="A66" s="20">
        <v>1813</v>
      </c>
      <c r="B66" s="27">
        <f t="shared" si="1"/>
        <v>1045917.3021403142</v>
      </c>
      <c r="C66" s="27">
        <f t="shared" si="2"/>
        <v>18875.583569384904</v>
      </c>
      <c r="D66" s="21" t="str">
        <f>IF($A66&gt;=Calculations!$C$2,B66,"")</f>
        <v/>
      </c>
      <c r="E66" s="21" t="str">
        <f>IF($A66&gt;=Calculations!$C$2,C66,"")</f>
        <v/>
      </c>
      <c r="J66" s="28"/>
      <c r="M66" s="21"/>
    </row>
    <row r="67" spans="1:13">
      <c r="A67" s="20">
        <v>1814</v>
      </c>
      <c r="B67" s="27">
        <f t="shared" si="1"/>
        <v>1051263.9150912059</v>
      </c>
      <c r="C67" s="27">
        <f t="shared" si="2"/>
        <v>19113.876174276334</v>
      </c>
      <c r="D67" s="21" t="str">
        <f>IF($A67&gt;=Calculations!$C$2,B67,"")</f>
        <v/>
      </c>
      <c r="E67" s="21" t="str">
        <f>IF($A67&gt;=Calculations!$C$2,C67,"")</f>
        <v/>
      </c>
      <c r="J67" s="28"/>
      <c r="M67" s="21"/>
    </row>
    <row r="68" spans="1:13">
      <c r="A68" s="20">
        <v>1815</v>
      </c>
      <c r="B68" s="27">
        <f t="shared" ref="B68:B131" si="3">(INDEX($M$2:$M$6,MATCH(A68,$K$2:$K$6,1))+1)*B67</f>
        <v>1056637.8593330018</v>
      </c>
      <c r="C68" s="27">
        <f t="shared" si="2"/>
        <v>19355.177076386084</v>
      </c>
      <c r="D68" s="21" t="str">
        <f>IF($A68&gt;=Calculations!$C$2,B68,"")</f>
        <v/>
      </c>
      <c r="E68" s="21" t="str">
        <f>IF($A68&gt;=Calculations!$C$2,C68,"")</f>
        <v/>
      </c>
      <c r="J68" s="28"/>
      <c r="M68" s="21"/>
    </row>
    <row r="69" spans="1:13">
      <c r="A69" s="20">
        <v>1816</v>
      </c>
      <c r="B69" s="27">
        <f t="shared" si="3"/>
        <v>1062039.2745802221</v>
      </c>
      <c r="C69" s="27">
        <f t="shared" ref="C69:C132" si="4">(INDEX($I$2:$I$17,MATCH(A69,$G$2:$G$17,1))+1)*C68</f>
        <v>19599.52425361178</v>
      </c>
      <c r="D69" s="21" t="str">
        <f>IF($A69&gt;=Calculations!$C$2,B69,"")</f>
        <v/>
      </c>
      <c r="E69" s="21" t="str">
        <f>IF($A69&gt;=Calculations!$C$2,C69,"")</f>
        <v/>
      </c>
      <c r="J69" s="28"/>
      <c r="M69" s="21"/>
    </row>
    <row r="70" spans="1:13">
      <c r="A70" s="20">
        <v>1817</v>
      </c>
      <c r="B70" s="27">
        <f t="shared" si="3"/>
        <v>1067468.301261592</v>
      </c>
      <c r="C70" s="27">
        <f t="shared" si="4"/>
        <v>19846.95616329859</v>
      </c>
      <c r="D70" s="21" t="str">
        <f>IF($A70&gt;=Calculations!$C$2,B70,"")</f>
        <v/>
      </c>
      <c r="E70" s="21" t="str">
        <f>IF($A70&gt;=Calculations!$C$2,C70,"")</f>
        <v/>
      </c>
      <c r="J70" s="28"/>
      <c r="M70" s="21"/>
    </row>
    <row r="71" spans="1:13">
      <c r="A71" s="20">
        <v>1818</v>
      </c>
      <c r="B71" s="27">
        <f t="shared" si="3"/>
        <v>1072925.0805236925</v>
      </c>
      <c r="C71" s="27">
        <f t="shared" si="4"/>
        <v>20097.511748291956</v>
      </c>
      <c r="D71" s="21" t="str">
        <f>IF($A71&gt;=Calculations!$C$2,B71,"")</f>
        <v/>
      </c>
      <c r="E71" s="21" t="str">
        <f>IF($A71&gt;=Calculations!$C$2,C71,"")</f>
        <v/>
      </c>
      <c r="J71" s="28"/>
      <c r="M71" s="21"/>
    </row>
    <row r="72" spans="1:13">
      <c r="A72" s="20">
        <v>1819</v>
      </c>
      <c r="B72" s="27">
        <f t="shared" si="3"/>
        <v>1078409.7542346306</v>
      </c>
      <c r="C72" s="27">
        <f t="shared" si="4"/>
        <v>20351.230443066735</v>
      </c>
      <c r="D72" s="21" t="str">
        <f>IF($A72&gt;=Calculations!$C$2,B72,"")</f>
        <v/>
      </c>
      <c r="E72" s="21" t="str">
        <f>IF($A72&gt;=Calculations!$C$2,C72,"")</f>
        <v/>
      </c>
      <c r="J72" s="28"/>
      <c r="M72" s="21"/>
    </row>
    <row r="73" spans="1:13">
      <c r="A73" s="20">
        <v>1820</v>
      </c>
      <c r="B73" s="27">
        <f t="shared" si="3"/>
        <v>1083922.4649877271</v>
      </c>
      <c r="C73" s="27">
        <f t="shared" si="4"/>
        <v>20608.152179933713</v>
      </c>
      <c r="D73" s="21" t="str">
        <f>IF($A73&gt;=Calculations!$C$2,B73,"")</f>
        <v/>
      </c>
      <c r="E73" s="21" t="str">
        <f>IF($A73&gt;=Calculations!$C$2,C73,"")</f>
        <v/>
      </c>
      <c r="J73" s="28"/>
      <c r="M73" s="21"/>
    </row>
    <row r="74" spans="1:13">
      <c r="A74" s="20">
        <v>1821</v>
      </c>
      <c r="B74" s="27">
        <f t="shared" si="3"/>
        <v>1089463.3561052242</v>
      </c>
      <c r="C74" s="27">
        <f t="shared" si="4"/>
        <v>20898.348395211782</v>
      </c>
      <c r="D74" s="21" t="str">
        <f>IF($A74&gt;=Calculations!$C$2,B74,"")</f>
        <v/>
      </c>
      <c r="E74" s="21" t="str">
        <f>IF($A74&gt;=Calculations!$C$2,C74,"")</f>
        <v/>
      </c>
      <c r="J74" s="28"/>
      <c r="M74" s="21"/>
    </row>
    <row r="75" spans="1:13">
      <c r="A75" s="20">
        <v>1822</v>
      </c>
      <c r="B75" s="27">
        <f t="shared" si="3"/>
        <v>1095032.5716420109</v>
      </c>
      <c r="C75" s="27">
        <f t="shared" si="4"/>
        <v>21192.631043985995</v>
      </c>
      <c r="D75" s="21" t="str">
        <f>IF($A75&gt;=Calculations!$C$2,B75,"")</f>
        <v/>
      </c>
      <c r="E75" s="21" t="str">
        <f>IF($A75&gt;=Calculations!$C$2,C75,"")</f>
        <v/>
      </c>
      <c r="J75" s="28"/>
      <c r="M75" s="21"/>
    </row>
    <row r="76" spans="1:13">
      <c r="A76" s="20">
        <v>1823</v>
      </c>
      <c r="B76" s="27">
        <f t="shared" si="3"/>
        <v>1100630.2563893695</v>
      </c>
      <c r="C76" s="27">
        <f t="shared" si="4"/>
        <v>21491.057669869395</v>
      </c>
      <c r="D76" s="21" t="str">
        <f>IF($A76&gt;=Calculations!$C$2,B76,"")</f>
        <v/>
      </c>
      <c r="E76" s="21" t="str">
        <f>IF($A76&gt;=Calculations!$C$2,C76,"")</f>
        <v/>
      </c>
      <c r="J76" s="28"/>
      <c r="M76" s="21"/>
    </row>
    <row r="77" spans="1:13">
      <c r="A77" s="20">
        <v>1824</v>
      </c>
      <c r="B77" s="27">
        <f t="shared" si="3"/>
        <v>1106256.5558787386</v>
      </c>
      <c r="C77" s="27">
        <f t="shared" si="4"/>
        <v>21793.686626782448</v>
      </c>
      <c r="D77" s="21" t="str">
        <f>IF($A77&gt;=Calculations!$C$2,B77,"")</f>
        <v/>
      </c>
      <c r="E77" s="21" t="str">
        <f>IF($A77&gt;=Calculations!$C$2,C77,"")</f>
        <v/>
      </c>
      <c r="J77" s="28"/>
      <c r="M77" s="21"/>
    </row>
    <row r="78" spans="1:13">
      <c r="A78" s="20">
        <v>1825</v>
      </c>
      <c r="B78" s="27">
        <f t="shared" si="3"/>
        <v>1111911.6163854981</v>
      </c>
      <c r="C78" s="27">
        <f t="shared" si="4"/>
        <v>22100.577090363491</v>
      </c>
      <c r="D78" s="21" t="str">
        <f>IF($A78&gt;=Calculations!$C$2,B78,"")</f>
        <v/>
      </c>
      <c r="E78" s="21" t="str">
        <f>IF($A78&gt;=Calculations!$C$2,C78,"")</f>
        <v/>
      </c>
      <c r="J78" s="28"/>
      <c r="M78" s="21"/>
    </row>
    <row r="79" spans="1:13">
      <c r="A79" s="20">
        <v>1826</v>
      </c>
      <c r="B79" s="27">
        <f t="shared" si="3"/>
        <v>1117595.5849327703</v>
      </c>
      <c r="C79" s="27">
        <f t="shared" si="4"/>
        <v>22411.789069539846</v>
      </c>
      <c r="D79" s="21" t="str">
        <f>IF($A79&gt;=Calculations!$C$2,B79,"")</f>
        <v/>
      </c>
      <c r="E79" s="21" t="str">
        <f>IF($A79&gt;=Calculations!$C$2,C79,"")</f>
        <v/>
      </c>
      <c r="J79" s="28"/>
      <c r="M79" s="21"/>
    </row>
    <row r="80" spans="1:13">
      <c r="A80" s="20">
        <v>1827</v>
      </c>
      <c r="B80" s="27">
        <f t="shared" si="3"/>
        <v>1123308.6092952443</v>
      </c>
      <c r="C80" s="27">
        <f t="shared" si="4"/>
        <v>22727.383418261885</v>
      </c>
      <c r="D80" s="21" t="str">
        <f>IF($A80&gt;=Calculations!$C$2,B80,"")</f>
        <v/>
      </c>
      <c r="E80" s="21" t="str">
        <f>IF($A80&gt;=Calculations!$C$2,C80,"")</f>
        <v/>
      </c>
      <c r="J80" s="28"/>
      <c r="M80" s="21"/>
    </row>
    <row r="81" spans="1:13">
      <c r="A81" s="20">
        <v>1828</v>
      </c>
      <c r="B81" s="27">
        <f t="shared" si="3"/>
        <v>1129050.8380030168</v>
      </c>
      <c r="C81" s="27">
        <f t="shared" si="4"/>
        <v>23047.421847402326</v>
      </c>
      <c r="D81" s="21" t="str">
        <f>IF($A81&gt;=Calculations!$C$2,B81,"")</f>
        <v/>
      </c>
      <c r="E81" s="21" t="str">
        <f>IF($A81&gt;=Calculations!$C$2,C81,"")</f>
        <v/>
      </c>
      <c r="J81" s="28"/>
      <c r="M81" s="21"/>
    </row>
    <row r="82" spans="1:13">
      <c r="A82" s="20">
        <v>1829</v>
      </c>
      <c r="B82" s="27">
        <f t="shared" si="3"/>
        <v>1134822.4203454533</v>
      </c>
      <c r="C82" s="27">
        <f t="shared" si="4"/>
        <v>23371.966936823086</v>
      </c>
      <c r="D82" s="21" t="str">
        <f>IF($A82&gt;=Calculations!$C$2,B82,"")</f>
        <v/>
      </c>
      <c r="E82" s="21" t="str">
        <f>IF($A82&gt;=Calculations!$C$2,C82,"")</f>
        <v/>
      </c>
      <c r="J82" s="28"/>
      <c r="M82" s="21"/>
    </row>
    <row r="83" spans="1:13">
      <c r="A83" s="20">
        <v>1830</v>
      </c>
      <c r="B83" s="27">
        <f t="shared" si="3"/>
        <v>1140623.5063750704</v>
      </c>
      <c r="C83" s="27">
        <f t="shared" si="4"/>
        <v>23701.082147612065</v>
      </c>
      <c r="D83" s="21" t="str">
        <f>IF($A83&gt;=Calculations!$C$2,B83,"")</f>
        <v/>
      </c>
      <c r="E83" s="21" t="str">
        <f>IF($A83&gt;=Calculations!$C$2,C83,"")</f>
        <v/>
      </c>
      <c r="J83" s="28"/>
      <c r="M83" s="21"/>
    </row>
    <row r="84" spans="1:13">
      <c r="A84" s="20">
        <v>1831</v>
      </c>
      <c r="B84" s="27">
        <f t="shared" si="3"/>
        <v>1146454.2469114366</v>
      </c>
      <c r="C84" s="27">
        <f t="shared" si="4"/>
        <v>23955.805609453419</v>
      </c>
      <c r="D84" s="21" t="str">
        <f>IF($A84&gt;=Calculations!$C$2,B84,"")</f>
        <v/>
      </c>
      <c r="E84" s="21" t="str">
        <f>IF($A84&gt;=Calculations!$C$2,C84,"")</f>
        <v/>
      </c>
      <c r="J84" s="28"/>
      <c r="M84" s="21"/>
    </row>
    <row r="85" spans="1:13">
      <c r="A85" s="20">
        <v>1832</v>
      </c>
      <c r="B85" s="27">
        <f t="shared" si="3"/>
        <v>1152314.7935450929</v>
      </c>
      <c r="C85" s="27">
        <f t="shared" si="4"/>
        <v>24213.26666958705</v>
      </c>
      <c r="D85" s="21" t="str">
        <f>IF($A85&gt;=Calculations!$C$2,B85,"")</f>
        <v/>
      </c>
      <c r="E85" s="21" t="str">
        <f>IF($A85&gt;=Calculations!$C$2,C85,"")</f>
        <v/>
      </c>
      <c r="J85" s="28"/>
      <c r="M85" s="21"/>
    </row>
    <row r="86" spans="1:13">
      <c r="A86" s="20">
        <v>1833</v>
      </c>
      <c r="B86" s="27">
        <f t="shared" si="3"/>
        <v>1158205.2986414945</v>
      </c>
      <c r="C86" s="27">
        <f t="shared" si="4"/>
        <v>24473.494749897993</v>
      </c>
      <c r="D86" s="21" t="str">
        <f>IF($A86&gt;=Calculations!$C$2,B86,"")</f>
        <v/>
      </c>
      <c r="E86" s="21" t="str">
        <f>IF($A86&gt;=Calculations!$C$2,C86,"")</f>
        <v/>
      </c>
      <c r="J86" s="28"/>
      <c r="M86" s="21"/>
    </row>
    <row r="87" spans="1:13">
      <c r="A87" s="20">
        <v>1834</v>
      </c>
      <c r="B87" s="27">
        <f t="shared" si="3"/>
        <v>1164125.9153449717</v>
      </c>
      <c r="C87" s="27">
        <f t="shared" si="4"/>
        <v>24736.519588478128</v>
      </c>
      <c r="D87" s="21" t="str">
        <f>IF($A87&gt;=Calculations!$C$2,B87,"")</f>
        <v/>
      </c>
      <c r="E87" s="21" t="str">
        <f>IF($A87&gt;=Calculations!$C$2,C87,"")</f>
        <v/>
      </c>
      <c r="J87" s="28"/>
      <c r="M87" s="21"/>
    </row>
    <row r="88" spans="1:13">
      <c r="A88" s="20">
        <v>1835</v>
      </c>
      <c r="B88" s="27">
        <f t="shared" si="3"/>
        <v>1170076.7975827118</v>
      </c>
      <c r="C88" s="27">
        <f t="shared" si="4"/>
        <v>25002.371243024561</v>
      </c>
      <c r="D88" s="21" t="str">
        <f>IF($A88&gt;=Calculations!$C$2,B88,"")</f>
        <v/>
      </c>
      <c r="E88" s="21" t="str">
        <f>IF($A88&gt;=Calculations!$C$2,C88,"")</f>
        <v/>
      </c>
      <c r="J88" s="28"/>
      <c r="M88" s="21"/>
    </row>
    <row r="89" spans="1:13">
      <c r="A89" s="20">
        <v>1836</v>
      </c>
      <c r="B89" s="27">
        <f t="shared" si="3"/>
        <v>1176058.1000687608</v>
      </c>
      <c r="C89" s="27">
        <f t="shared" si="4"/>
        <v>25271.080094274526</v>
      </c>
      <c r="D89" s="21" t="str">
        <f>IF($A89&gt;=Calculations!$C$2,B89,"")</f>
        <v/>
      </c>
      <c r="E89" s="21" t="str">
        <f>IF($A89&gt;=Calculations!$C$2,C89,"")</f>
        <v/>
      </c>
      <c r="J89" s="28"/>
      <c r="M89" s="21"/>
    </row>
    <row r="90" spans="1:13">
      <c r="A90" s="20">
        <v>1837</v>
      </c>
      <c r="B90" s="27">
        <f t="shared" si="3"/>
        <v>1182069.9783080453</v>
      </c>
      <c r="C90" s="27">
        <f t="shared" si="4"/>
        <v>25542.676849477211</v>
      </c>
      <c r="D90" s="21" t="str">
        <f>IF($A90&gt;=Calculations!$C$2,B90,"")</f>
        <v/>
      </c>
      <c r="E90" s="21" t="str">
        <f>IF($A90&gt;=Calculations!$C$2,C90,"")</f>
        <v/>
      </c>
      <c r="J90" s="28"/>
      <c r="M90" s="21"/>
    </row>
    <row r="91" spans="1:13">
      <c r="A91" s="20">
        <v>1838</v>
      </c>
      <c r="B91" s="27">
        <f t="shared" si="3"/>
        <v>1188112.5886004162</v>
      </c>
      <c r="C91" s="27">
        <f t="shared" si="4"/>
        <v>25817.192545902883</v>
      </c>
      <c r="D91" s="21" t="str">
        <f>IF($A91&gt;=Calculations!$C$2,B91,"")</f>
        <v/>
      </c>
      <c r="E91" s="21" t="str">
        <f>IF($A91&gt;=Calculations!$C$2,C91,"")</f>
        <v/>
      </c>
      <c r="J91" s="28"/>
      <c r="M91" s="21"/>
    </row>
    <row r="92" spans="1:13">
      <c r="A92" s="20">
        <v>1839</v>
      </c>
      <c r="B92" s="27">
        <f t="shared" si="3"/>
        <v>1194186.0880447119</v>
      </c>
      <c r="C92" s="27">
        <f t="shared" si="4"/>
        <v>26094.658554389745</v>
      </c>
      <c r="D92" s="21" t="str">
        <f>IF($A92&gt;=Calculations!$C$2,B92,"")</f>
        <v/>
      </c>
      <c r="E92" s="21" t="str">
        <f>IF($A92&gt;=Calculations!$C$2,C92,"")</f>
        <v/>
      </c>
      <c r="J92" s="28"/>
      <c r="M92" s="21"/>
    </row>
    <row r="93" spans="1:13">
      <c r="A93" s="20">
        <v>1840</v>
      </c>
      <c r="B93" s="27">
        <f t="shared" si="3"/>
        <v>1200290.6345428419</v>
      </c>
      <c r="C93" s="27">
        <f t="shared" si="4"/>
        <v>26375.106582928893</v>
      </c>
      <c r="D93" s="21" t="str">
        <f>IF($A93&gt;=Calculations!$C$2,B93,"")</f>
        <v/>
      </c>
      <c r="E93" s="21" t="str">
        <f>IF($A93&gt;=Calculations!$C$2,C93,"")</f>
        <v/>
      </c>
      <c r="J93" s="28"/>
      <c r="M93" s="21"/>
    </row>
    <row r="94" spans="1:13">
      <c r="A94" s="20">
        <v>1841</v>
      </c>
      <c r="B94" s="27">
        <f t="shared" si="3"/>
        <v>1206426.3868038936</v>
      </c>
      <c r="C94" s="27">
        <f t="shared" si="4"/>
        <v>26441.025934570447</v>
      </c>
      <c r="D94" s="21" t="str">
        <f>IF($A94&gt;=Calculations!$C$2,B94,"")</f>
        <v/>
      </c>
      <c r="E94" s="21" t="str">
        <f>IF($A94&gt;=Calculations!$C$2,C94,"")</f>
        <v/>
      </c>
      <c r="J94" s="28"/>
      <c r="M94" s="21"/>
    </row>
    <row r="95" spans="1:13">
      <c r="A95" s="20">
        <v>1842</v>
      </c>
      <c r="B95" s="27">
        <f t="shared" si="3"/>
        <v>1212593.5043482573</v>
      </c>
      <c r="C95" s="27">
        <f t="shared" si="4"/>
        <v>26507.110038566923</v>
      </c>
      <c r="D95" s="21" t="str">
        <f>IF($A95&gt;=Calculations!$C$2,B95,"")</f>
        <v/>
      </c>
      <c r="E95" s="21" t="str">
        <f>IF($A95&gt;=Calculations!$C$2,C95,"")</f>
        <v/>
      </c>
      <c r="J95" s="28"/>
      <c r="M95" s="21"/>
    </row>
    <row r="96" spans="1:13">
      <c r="A96" s="20">
        <v>1843</v>
      </c>
      <c r="B96" s="27">
        <f t="shared" si="3"/>
        <v>1218792.1475117735</v>
      </c>
      <c r="C96" s="27">
        <f t="shared" si="4"/>
        <v>26573.359306684179</v>
      </c>
      <c r="D96" s="21" t="str">
        <f>IF($A96&gt;=Calculations!$C$2,B96,"")</f>
        <v/>
      </c>
      <c r="E96" s="21" t="str">
        <f>IF($A96&gt;=Calculations!$C$2,C96,"")</f>
        <v/>
      </c>
      <c r="J96" s="28"/>
      <c r="M96" s="21"/>
    </row>
    <row r="97" spans="1:13">
      <c r="A97" s="20">
        <v>1844</v>
      </c>
      <c r="B97" s="27">
        <f t="shared" si="3"/>
        <v>1225022.4774499021</v>
      </c>
      <c r="C97" s="27">
        <f t="shared" si="4"/>
        <v>26639.774151717203</v>
      </c>
      <c r="D97" s="21" t="str">
        <f>IF($A97&gt;=Calculations!$C$2,B97,"")</f>
        <v/>
      </c>
      <c r="E97" s="21" t="str">
        <f>IF($A97&gt;=Calculations!$C$2,C97,"")</f>
        <v/>
      </c>
      <c r="J97" s="28"/>
      <c r="M97" s="21"/>
    </row>
    <row r="98" spans="1:13">
      <c r="A98" s="20">
        <v>1845</v>
      </c>
      <c r="B98" s="27">
        <f t="shared" si="3"/>
        <v>1231284.6561419114</v>
      </c>
      <c r="C98" s="27">
        <f t="shared" si="4"/>
        <v>26706.354987492679</v>
      </c>
      <c r="D98" s="21" t="str">
        <f>IF($A98&gt;=Calculations!$C$2,B98,"")</f>
        <v/>
      </c>
      <c r="E98" s="21" t="str">
        <f>IF($A98&gt;=Calculations!$C$2,C98,"")</f>
        <v/>
      </c>
      <c r="J98" s="28"/>
      <c r="M98" s="21"/>
    </row>
    <row r="99" spans="1:13">
      <c r="A99" s="20">
        <v>1846</v>
      </c>
      <c r="B99" s="27">
        <f t="shared" si="3"/>
        <v>1237578.84639509</v>
      </c>
      <c r="C99" s="27">
        <f t="shared" si="4"/>
        <v>26773.102228871569</v>
      </c>
      <c r="D99" s="21" t="str">
        <f>IF($A99&gt;=Calculations!$C$2,B99,"")</f>
        <v/>
      </c>
      <c r="E99" s="21" t="str">
        <f>IF($A99&gt;=Calculations!$C$2,C99,"")</f>
        <v/>
      </c>
      <c r="J99" s="28"/>
      <c r="M99" s="21"/>
    </row>
    <row r="100" spans="1:13">
      <c r="A100" s="20">
        <v>1847</v>
      </c>
      <c r="B100" s="27">
        <f t="shared" si="3"/>
        <v>1243905.2118489791</v>
      </c>
      <c r="C100" s="27">
        <f t="shared" si="4"/>
        <v>26840.016291751701</v>
      </c>
      <c r="D100" s="21" t="str">
        <f>IF($A100&gt;=Calculations!$C$2,B100,"")</f>
        <v/>
      </c>
      <c r="E100" s="21" t="str">
        <f>IF($A100&gt;=Calculations!$C$2,C100,"")</f>
        <v/>
      </c>
      <c r="J100" s="28"/>
      <c r="M100" s="21"/>
    </row>
    <row r="101" spans="1:13">
      <c r="A101" s="20">
        <v>1848</v>
      </c>
      <c r="B101" s="27">
        <f t="shared" si="3"/>
        <v>1250263.9169796272</v>
      </c>
      <c r="C101" s="27">
        <f t="shared" si="4"/>
        <v>26907.097593070353</v>
      </c>
      <c r="D101" s="21" t="str">
        <f>IF($A101&gt;=Calculations!$C$2,B101,"")</f>
        <v/>
      </c>
      <c r="E101" s="21" t="str">
        <f>IF($A101&gt;=Calculations!$C$2,C101,"")</f>
        <v/>
      </c>
      <c r="J101" s="28"/>
      <c r="M101" s="21"/>
    </row>
    <row r="102" spans="1:13">
      <c r="A102" s="20">
        <v>1849</v>
      </c>
      <c r="B102" s="27">
        <f t="shared" si="3"/>
        <v>1256655.1271038661</v>
      </c>
      <c r="C102" s="27">
        <f t="shared" si="4"/>
        <v>26974.346550806858</v>
      </c>
      <c r="D102" s="21" t="str">
        <f>IF($A102&gt;=Calculations!$C$2,B102,"")</f>
        <v/>
      </c>
      <c r="E102" s="21" t="str">
        <f>IF($A102&gt;=Calculations!$C$2,C102,"")</f>
        <v/>
      </c>
      <c r="J102" s="28"/>
      <c r="M102" s="21"/>
    </row>
    <row r="103" spans="1:13">
      <c r="A103" s="20">
        <v>1850</v>
      </c>
      <c r="B103" s="27">
        <f t="shared" si="3"/>
        <v>1263410.8413666722</v>
      </c>
      <c r="C103" s="27">
        <f t="shared" si="4"/>
        <v>27041.763583985208</v>
      </c>
      <c r="D103" s="21" t="str">
        <f>IF($A103&gt;=Calculations!$C$2,B103,"")</f>
        <v/>
      </c>
      <c r="E103" s="21" t="str">
        <f>IF($A103&gt;=Calculations!$C$2,C103,"")</f>
        <v/>
      </c>
      <c r="J103" s="28"/>
      <c r="M103" s="21"/>
    </row>
    <row r="104" spans="1:13">
      <c r="A104" s="20">
        <v>1851</v>
      </c>
      <c r="B104" s="27">
        <f t="shared" si="3"/>
        <v>1270202.8740069044</v>
      </c>
      <c r="C104" s="27">
        <f t="shared" si="4"/>
        <v>27189.070434217501</v>
      </c>
      <c r="D104" s="21" t="str">
        <f>IF($A104&gt;=Calculations!$C$2,B104,"")</f>
        <v/>
      </c>
      <c r="E104" s="21" t="str">
        <f>IF($A104&gt;=Calculations!$C$2,C104,"")</f>
        <v/>
      </c>
      <c r="J104" s="28"/>
      <c r="M104" s="21"/>
    </row>
    <row r="105" spans="1:13">
      <c r="A105" s="20">
        <v>1852</v>
      </c>
      <c r="B105" s="27">
        <f t="shared" si="3"/>
        <v>1277031.4202703189</v>
      </c>
      <c r="C105" s="27">
        <f t="shared" si="4"/>
        <v>27337.179721319637</v>
      </c>
      <c r="D105" s="21" t="str">
        <f>IF($A105&gt;=Calculations!$C$2,B105,"")</f>
        <v/>
      </c>
      <c r="E105" s="21" t="str">
        <f>IF($A105&gt;=Calculations!$C$2,C105,"")</f>
        <v/>
      </c>
      <c r="J105" s="28"/>
      <c r="M105" s="21"/>
    </row>
    <row r="106" spans="1:13">
      <c r="A106" s="20">
        <v>1853</v>
      </c>
      <c r="B106" s="27">
        <f t="shared" si="3"/>
        <v>1283896.6764523028</v>
      </c>
      <c r="C106" s="27">
        <f t="shared" si="4"/>
        <v>27486.095816472785</v>
      </c>
      <c r="D106" s="21" t="str">
        <f>IF($A106&gt;=Calculations!$C$2,B106,"")</f>
        <v/>
      </c>
      <c r="E106" s="21" t="str">
        <f>IF($A106&gt;=Calculations!$C$2,C106,"")</f>
        <v/>
      </c>
      <c r="J106" s="28"/>
      <c r="M106" s="21"/>
    </row>
    <row r="107" spans="1:13">
      <c r="A107" s="20">
        <v>1854</v>
      </c>
      <c r="B107" s="27">
        <f t="shared" si="3"/>
        <v>1290798.8399035179</v>
      </c>
      <c r="C107" s="27">
        <f t="shared" si="4"/>
        <v>27635.823114669616</v>
      </c>
      <c r="D107" s="21" t="str">
        <f>IF($A107&gt;=Calculations!$C$2,B107,"")</f>
        <v/>
      </c>
      <c r="E107" s="21" t="str">
        <f>IF($A107&gt;=Calculations!$C$2,C107,"")</f>
        <v/>
      </c>
      <c r="J107" s="28"/>
      <c r="M107" s="21"/>
    </row>
    <row r="108" spans="1:13">
      <c r="A108" s="20">
        <v>1855</v>
      </c>
      <c r="B108" s="27">
        <f t="shared" si="3"/>
        <v>1297738.1090355723</v>
      </c>
      <c r="C108" s="27">
        <f t="shared" si="4"/>
        <v>27786.36603484401</v>
      </c>
      <c r="D108" s="21" t="str">
        <f>IF($A108&gt;=Calculations!$C$2,B108,"")</f>
        <v/>
      </c>
      <c r="E108" s="21" t="str">
        <f>IF($A108&gt;=Calculations!$C$2,C108,"")</f>
        <v/>
      </c>
      <c r="J108" s="28"/>
      <c r="M108" s="21"/>
    </row>
    <row r="109" spans="1:13">
      <c r="A109" s="20">
        <v>1856</v>
      </c>
      <c r="B109" s="27">
        <f t="shared" si="3"/>
        <v>1304714.6833267254</v>
      </c>
      <c r="C109" s="27">
        <f t="shared" si="4"/>
        <v>27937.729020001476</v>
      </c>
      <c r="D109" s="21" t="str">
        <f>IF($A109&gt;=Calculations!$C$2,B109,"")</f>
        <v/>
      </c>
      <c r="E109" s="21" t="str">
        <f>IF($A109&gt;=Calculations!$C$2,C109,"")</f>
        <v/>
      </c>
      <c r="J109" s="28"/>
      <c r="M109" s="21"/>
    </row>
    <row r="110" spans="1:13">
      <c r="A110" s="20">
        <v>1857</v>
      </c>
      <c r="B110" s="27">
        <f t="shared" si="3"/>
        <v>1311728.7633276216</v>
      </c>
      <c r="C110" s="27">
        <f t="shared" si="4"/>
        <v>28089.916537350269</v>
      </c>
      <c r="D110" s="21" t="str">
        <f>IF($A110&gt;=Calculations!$C$2,B110,"")</f>
        <v/>
      </c>
      <c r="E110" s="21" t="str">
        <f>IF($A110&gt;=Calculations!$C$2,C110,"")</f>
        <v/>
      </c>
      <c r="J110" s="28"/>
      <c r="M110" s="21"/>
    </row>
    <row r="111" spans="1:13">
      <c r="A111" s="20">
        <v>1858</v>
      </c>
      <c r="B111" s="27">
        <f t="shared" si="3"/>
        <v>1318780.5506670552</v>
      </c>
      <c r="C111" s="27">
        <f t="shared" si="4"/>
        <v>28242.933078433245</v>
      </c>
      <c r="D111" s="21" t="str">
        <f>IF($A111&gt;=Calculations!$C$2,B111,"")</f>
        <v/>
      </c>
      <c r="E111" s="21" t="str">
        <f>IF($A111&gt;=Calculations!$C$2,C111,"")</f>
        <v/>
      </c>
      <c r="J111" s="28"/>
      <c r="M111" s="21"/>
    </row>
    <row r="112" spans="1:13">
      <c r="A112" s="20">
        <v>1859</v>
      </c>
      <c r="B112" s="27">
        <f t="shared" si="3"/>
        <v>1325870.2480577668</v>
      </c>
      <c r="C112" s="27">
        <f t="shared" si="4"/>
        <v>28396.783159260416</v>
      </c>
      <c r="D112" s="21" t="str">
        <f>IF($A112&gt;=Calculations!$C$2,B112,"")</f>
        <v/>
      </c>
      <c r="E112" s="21" t="str">
        <f>IF($A112&gt;=Calculations!$C$2,C112,"")</f>
        <v/>
      </c>
      <c r="J112" s="28"/>
      <c r="M112" s="21"/>
    </row>
    <row r="113" spans="1:13">
      <c r="A113" s="20">
        <v>1860</v>
      </c>
      <c r="B113" s="27">
        <f t="shared" si="3"/>
        <v>1332998.0593022704</v>
      </c>
      <c r="C113" s="27">
        <f t="shared" si="4"/>
        <v>28551.471320442233</v>
      </c>
      <c r="D113" s="21" t="str">
        <f>IF($A113&gt;=Calculations!$C$2,B113,"")</f>
        <v/>
      </c>
      <c r="E113" s="21" t="str">
        <f>IF($A113&gt;=Calculations!$C$2,C113,"")</f>
        <v/>
      </c>
      <c r="J113" s="28"/>
      <c r="M113" s="21"/>
    </row>
    <row r="114" spans="1:13">
      <c r="A114" s="20">
        <v>1861</v>
      </c>
      <c r="B114" s="27">
        <f t="shared" si="3"/>
        <v>1340164.1892987119</v>
      </c>
      <c r="C114" s="27">
        <f t="shared" si="4"/>
        <v>28793.307639694856</v>
      </c>
      <c r="D114" s="21" t="str">
        <f>IF($A114&gt;=Calculations!$C$2,B114,"")</f>
        <v/>
      </c>
      <c r="E114" s="21" t="str">
        <f>IF($A114&gt;=Calculations!$C$2,C114,"")</f>
        <v/>
      </c>
      <c r="J114" s="28"/>
      <c r="M114" s="21"/>
    </row>
    <row r="115" spans="1:13">
      <c r="A115" s="20">
        <v>1862</v>
      </c>
      <c r="B115" s="27">
        <f t="shared" si="3"/>
        <v>1347368.8440467597</v>
      </c>
      <c r="C115" s="27">
        <f t="shared" si="4"/>
        <v>29037.192357947773</v>
      </c>
      <c r="D115" s="21" t="str">
        <f>IF($A115&gt;=Calculations!$C$2,B115,"")</f>
        <v/>
      </c>
      <c r="E115" s="21" t="str">
        <f>IF($A115&gt;=Calculations!$C$2,C115,"")</f>
        <v/>
      </c>
      <c r="J115" s="28"/>
      <c r="M115" s="21"/>
    </row>
    <row r="116" spans="1:13">
      <c r="A116" s="20">
        <v>1863</v>
      </c>
      <c r="B116" s="27">
        <f t="shared" si="3"/>
        <v>1354612.2306535251</v>
      </c>
      <c r="C116" s="27">
        <f t="shared" si="4"/>
        <v>29283.142825524861</v>
      </c>
      <c r="D116" s="21" t="str">
        <f>IF($A116&gt;=Calculations!$C$2,B116,"")</f>
        <v/>
      </c>
      <c r="E116" s="21" t="str">
        <f>IF($A116&gt;=Calculations!$C$2,C116,"")</f>
        <v/>
      </c>
      <c r="J116" s="28"/>
      <c r="M116" s="21"/>
    </row>
    <row r="117" spans="1:13">
      <c r="A117" s="20">
        <v>1864</v>
      </c>
      <c r="B117" s="27">
        <f t="shared" si="3"/>
        <v>1361894.5573395174</v>
      </c>
      <c r="C117" s="27">
        <f t="shared" si="4"/>
        <v>29531.176539710494</v>
      </c>
      <c r="D117" s="21" t="str">
        <f>IF($A117&gt;=Calculations!$C$2,B117,"")</f>
        <v/>
      </c>
      <c r="E117" s="21" t="str">
        <f>IF($A117&gt;=Calculations!$C$2,C117,"")</f>
        <v/>
      </c>
      <c r="J117" s="28"/>
      <c r="M117" s="21"/>
    </row>
    <row r="118" spans="1:13">
      <c r="A118" s="20">
        <v>1865</v>
      </c>
      <c r="B118" s="27">
        <f t="shared" si="3"/>
        <v>1369216.0334446286</v>
      </c>
      <c r="C118" s="27">
        <f t="shared" si="4"/>
        <v>29781.311145994328</v>
      </c>
      <c r="D118" s="21" t="str">
        <f>IF($A118&gt;=Calculations!$C$2,B118,"")</f>
        <v/>
      </c>
      <c r="E118" s="21" t="str">
        <f>IF($A118&gt;=Calculations!$C$2,C118,"")</f>
        <v/>
      </c>
      <c r="J118" s="28"/>
      <c r="M118" s="21"/>
    </row>
    <row r="119" spans="1:13">
      <c r="A119" s="20">
        <v>1866</v>
      </c>
      <c r="B119" s="27">
        <f t="shared" si="3"/>
        <v>1376576.8694341516</v>
      </c>
      <c r="C119" s="27">
        <f t="shared" si="4"/>
        <v>30033.564439326634</v>
      </c>
      <c r="D119" s="21" t="str">
        <f>IF($A119&gt;=Calculations!$C$2,B119,"")</f>
        <v/>
      </c>
      <c r="E119" s="21" t="str">
        <f>IF($A119&gt;=Calculations!$C$2,C119,"")</f>
        <v/>
      </c>
      <c r="J119" s="28"/>
      <c r="M119" s="21"/>
    </row>
    <row r="120" spans="1:13">
      <c r="A120" s="20">
        <v>1867</v>
      </c>
      <c r="B120" s="27">
        <f t="shared" si="3"/>
        <v>1383977.2769048295</v>
      </c>
      <c r="C120" s="27">
        <f t="shared" si="4"/>
        <v>30287.954365384245</v>
      </c>
      <c r="D120" s="21" t="str">
        <f>IF($A120&gt;=Calculations!$C$2,B120,"")</f>
        <v/>
      </c>
      <c r="E120" s="21" t="str">
        <f>IF($A120&gt;=Calculations!$C$2,C120,"")</f>
        <v/>
      </c>
      <c r="J120" s="28"/>
      <c r="M120" s="21"/>
    </row>
    <row r="121" spans="1:13">
      <c r="A121" s="20">
        <v>1868</v>
      </c>
      <c r="B121" s="27">
        <f t="shared" si="3"/>
        <v>1391417.4685909394</v>
      </c>
      <c r="C121" s="27">
        <f t="shared" si="4"/>
        <v>30544.499021847241</v>
      </c>
      <c r="D121" s="21" t="str">
        <f>IF($A121&gt;=Calculations!$C$2,B121,"")</f>
        <v/>
      </c>
      <c r="E121" s="21" t="str">
        <f>IF($A121&gt;=Calculations!$C$2,C121,"")</f>
        <v/>
      </c>
      <c r="J121" s="28"/>
      <c r="M121" s="21"/>
    </row>
    <row r="122" spans="1:13">
      <c r="A122" s="20">
        <v>1869</v>
      </c>
      <c r="B122" s="27">
        <f t="shared" si="3"/>
        <v>1398897.6583704066</v>
      </c>
      <c r="C122" s="27">
        <f t="shared" si="4"/>
        <v>30803.216659686455</v>
      </c>
      <c r="D122" s="21" t="str">
        <f>IF($A122&gt;=Calculations!$C$2,B122,"")</f>
        <v/>
      </c>
      <c r="E122" s="21" t="str">
        <f>IF($A122&gt;=Calculations!$C$2,C122,"")</f>
        <v/>
      </c>
      <c r="J122" s="28"/>
      <c r="M122" s="21"/>
    </row>
    <row r="123" spans="1:13">
      <c r="A123" s="20">
        <v>1870</v>
      </c>
      <c r="B123" s="27">
        <f t="shared" si="3"/>
        <v>1406418.0612709534</v>
      </c>
      <c r="C123" s="27">
        <f t="shared" si="4"/>
        <v>31064.125684461866</v>
      </c>
      <c r="D123" s="21" t="str">
        <f>IF($A123&gt;=Calculations!$C$2,B123,"")</f>
        <v/>
      </c>
      <c r="E123" s="21" t="str">
        <f>IF($A123&gt;=Calculations!$C$2,C123,"")</f>
        <v/>
      </c>
      <c r="J123" s="28"/>
      <c r="M123" s="21"/>
    </row>
    <row r="124" spans="1:13">
      <c r="A124" s="20">
        <v>1871</v>
      </c>
      <c r="B124" s="27">
        <f t="shared" si="3"/>
        <v>1413978.8934762804</v>
      </c>
      <c r="C124" s="27">
        <f t="shared" si="4"/>
        <v>31382.632147767257</v>
      </c>
      <c r="D124" s="21" t="str">
        <f>IF($A124&gt;=Calculations!$C$2,B124,"")</f>
        <v/>
      </c>
      <c r="E124" s="21" t="str">
        <f>IF($A124&gt;=Calculations!$C$2,C124,"")</f>
        <v/>
      </c>
      <c r="J124" s="28"/>
      <c r="M124" s="21"/>
    </row>
    <row r="125" spans="1:13">
      <c r="A125" s="20">
        <v>1872</v>
      </c>
      <c r="B125" s="27">
        <f t="shared" si="3"/>
        <v>1421580.3723322807</v>
      </c>
      <c r="C125" s="27">
        <f t="shared" si="4"/>
        <v>31704.404319182311</v>
      </c>
      <c r="D125" s="21" t="str">
        <f>IF($A125&gt;=Calculations!$C$2,B125,"")</f>
        <v/>
      </c>
      <c r="E125" s="21" t="str">
        <f>IF($A125&gt;=Calculations!$C$2,C125,"")</f>
        <v/>
      </c>
      <c r="J125" s="28"/>
      <c r="M125" s="21"/>
    </row>
    <row r="126" spans="1:13">
      <c r="A126" s="20">
        <v>1873</v>
      </c>
      <c r="B126" s="27">
        <f t="shared" si="3"/>
        <v>1429222.7163532879</v>
      </c>
      <c r="C126" s="27">
        <f t="shared" si="4"/>
        <v>32029.475682641219</v>
      </c>
      <c r="D126" s="21" t="str">
        <f>IF($A126&gt;=Calculations!$C$2,B126,"")</f>
        <v/>
      </c>
      <c r="E126" s="21" t="str">
        <f>IF($A126&gt;=Calculations!$C$2,C126,"")</f>
        <v/>
      </c>
      <c r="J126" s="28"/>
      <c r="M126" s="21"/>
    </row>
    <row r="127" spans="1:13">
      <c r="A127" s="20">
        <v>1874</v>
      </c>
      <c r="B127" s="27">
        <f t="shared" si="3"/>
        <v>1436906.1452283578</v>
      </c>
      <c r="C127" s="27">
        <f t="shared" si="4"/>
        <v>32357.880065395402</v>
      </c>
      <c r="D127" s="21" t="str">
        <f>IF($A127&gt;=Calculations!$C$2,B127,"")</f>
        <v/>
      </c>
      <c r="E127" s="21" t="str">
        <f>IF($A127&gt;=Calculations!$C$2,C127,"")</f>
        <v/>
      </c>
      <c r="J127" s="28"/>
      <c r="M127" s="21"/>
    </row>
    <row r="128" spans="1:13">
      <c r="A128" s="20">
        <v>1875</v>
      </c>
      <c r="B128" s="27">
        <f t="shared" si="3"/>
        <v>1444630.879827583</v>
      </c>
      <c r="C128" s="27">
        <f t="shared" si="4"/>
        <v>32689.651641533605</v>
      </c>
      <c r="D128" s="21" t="str">
        <f>IF($A128&gt;=Calculations!$C$2,B128,"")</f>
        <v/>
      </c>
      <c r="E128" s="21" t="str">
        <f>IF($A128&gt;=Calculations!$C$2,C128,"")</f>
        <v/>
      </c>
      <c r="J128" s="28"/>
      <c r="M128" s="21"/>
    </row>
    <row r="129" spans="1:13">
      <c r="A129" s="20">
        <v>1876</v>
      </c>
      <c r="B129" s="27">
        <f t="shared" si="3"/>
        <v>1452397.1422084428</v>
      </c>
      <c r="C129" s="27">
        <f t="shared" si="4"/>
        <v>33024.824935538083</v>
      </c>
      <c r="D129" s="21" t="str">
        <f>IF($A129&gt;=Calculations!$C$2,B129,"")</f>
        <v/>
      </c>
      <c r="E129" s="21" t="str">
        <f>IF($A129&gt;=Calculations!$C$2,C129,"")</f>
        <v/>
      </c>
      <c r="J129" s="28"/>
      <c r="M129" s="21"/>
    </row>
    <row r="130" spans="1:13">
      <c r="A130" s="20">
        <v>1877</v>
      </c>
      <c r="B130" s="27">
        <f t="shared" si="3"/>
        <v>1460205.1556221861</v>
      </c>
      <c r="C130" s="27">
        <f t="shared" si="4"/>
        <v>33363.434825877259</v>
      </c>
      <c r="D130" s="21" t="str">
        <f>IF($A130&gt;=Calculations!$C$2,B130,"")</f>
        <v/>
      </c>
      <c r="E130" s="21" t="str">
        <f>IF($A130&gt;=Calculations!$C$2,C130,"")</f>
        <v/>
      </c>
      <c r="J130" s="28"/>
      <c r="M130" s="21"/>
    </row>
    <row r="131" spans="1:13">
      <c r="A131" s="20">
        <v>1878</v>
      </c>
      <c r="B131" s="27">
        <f t="shared" si="3"/>
        <v>1468055.1445202495</v>
      </c>
      <c r="C131" s="27">
        <f t="shared" si="4"/>
        <v>33705.516548635205</v>
      </c>
      <c r="D131" s="21" t="str">
        <f>IF($A131&gt;=Calculations!$C$2,B131,"")</f>
        <v/>
      </c>
      <c r="E131" s="21" t="str">
        <f>IF($A131&gt;=Calculations!$C$2,C131,"")</f>
        <v/>
      </c>
      <c r="J131" s="28"/>
      <c r="M131" s="21"/>
    </row>
    <row r="132" spans="1:13">
      <c r="A132" s="20">
        <v>1879</v>
      </c>
      <c r="B132" s="27">
        <f t="shared" ref="B132:B195" si="5">(INDEX($M$2:$M$6,MATCH(A132,$K$2:$K$6,1))+1)*B131</f>
        <v>1475947.3345607088</v>
      </c>
      <c r="C132" s="27">
        <f t="shared" si="4"/>
        <v>34051.105701178356</v>
      </c>
      <c r="D132" s="21" t="str">
        <f>IF($A132&gt;=Calculations!$C$2,B132,"")</f>
        <v/>
      </c>
      <c r="E132" s="21" t="str">
        <f>IF($A132&gt;=Calculations!$C$2,C132,"")</f>
        <v/>
      </c>
      <c r="J132" s="28"/>
      <c r="M132" s="21"/>
    </row>
    <row r="133" spans="1:13">
      <c r="A133" s="20">
        <v>1880</v>
      </c>
      <c r="B133" s="27">
        <f t="shared" si="5"/>
        <v>1483881.9526147665</v>
      </c>
      <c r="C133" s="27">
        <f t="shared" ref="C133:C196" si="6">(INDEX($I$2:$I$17,MATCH(A133,$G$2:$G$17,1))+1)*C132</f>
        <v>34400.2382458598</v>
      </c>
      <c r="D133" s="21" t="str">
        <f>IF($A133&gt;=Calculations!$C$2,B133,"")</f>
        <v/>
      </c>
      <c r="E133" s="21" t="str">
        <f>IF($A133&gt;=Calculations!$C$2,C133,"")</f>
        <v/>
      </c>
      <c r="J133" s="28"/>
      <c r="M133" s="21"/>
    </row>
    <row r="134" spans="1:13">
      <c r="A134" s="20">
        <v>1881</v>
      </c>
      <c r="B134" s="27">
        <f t="shared" si="5"/>
        <v>1491859.2267732727</v>
      </c>
      <c r="C134" s="27">
        <f t="shared" si="6"/>
        <v>34670.821740401283</v>
      </c>
      <c r="D134" s="21" t="str">
        <f>IF($A134&gt;=Calculations!$C$2,B134,"")</f>
        <v/>
      </c>
      <c r="E134" s="21" t="str">
        <f>IF($A134&gt;=Calculations!$C$2,C134,"")</f>
        <v/>
      </c>
      <c r="J134" s="28"/>
      <c r="M134" s="21"/>
    </row>
    <row r="135" spans="1:13">
      <c r="A135" s="20">
        <v>1882</v>
      </c>
      <c r="B135" s="27">
        <f t="shared" si="5"/>
        <v>1499879.386353283</v>
      </c>
      <c r="C135" s="27">
        <f t="shared" si="6"/>
        <v>34943.533575653513</v>
      </c>
      <c r="D135" s="21" t="str">
        <f>IF($A135&gt;=Calculations!$C$2,B135,"")</f>
        <v/>
      </c>
      <c r="E135" s="21" t="str">
        <f>IF($A135&gt;=Calculations!$C$2,C135,"")</f>
        <v/>
      </c>
      <c r="J135" s="28"/>
      <c r="M135" s="21"/>
    </row>
    <row r="136" spans="1:13">
      <c r="A136" s="20">
        <v>1883</v>
      </c>
      <c r="B136" s="27">
        <f t="shared" si="5"/>
        <v>1507942.6619046493</v>
      </c>
      <c r="C136" s="27">
        <f t="shared" si="6"/>
        <v>35218.390492601342</v>
      </c>
      <c r="D136" s="21" t="str">
        <f>IF($A136&gt;=Calculations!$C$2,B136,"")</f>
        <v/>
      </c>
      <c r="E136" s="21" t="str">
        <f>IF($A136&gt;=Calculations!$C$2,C136,"")</f>
        <v/>
      </c>
      <c r="J136" s="28"/>
      <c r="M136" s="21"/>
    </row>
    <row r="137" spans="1:13">
      <c r="A137" s="20">
        <v>1884</v>
      </c>
      <c r="B137" s="27">
        <f t="shared" si="5"/>
        <v>1516049.2852166481</v>
      </c>
      <c r="C137" s="27">
        <f t="shared" si="6"/>
        <v>35495.40936390993</v>
      </c>
      <c r="D137" s="21" t="str">
        <f>IF($A137&gt;=Calculations!$C$2,B137,"")</f>
        <v/>
      </c>
      <c r="E137" s="21" t="str">
        <f>IF($A137&gt;=Calculations!$C$2,C137,"")</f>
        <v/>
      </c>
      <c r="J137" s="28"/>
      <c r="M137" s="21"/>
    </row>
    <row r="138" spans="1:13">
      <c r="A138" s="20">
        <v>1885</v>
      </c>
      <c r="B138" s="27">
        <f t="shared" si="5"/>
        <v>1524199.4893246433</v>
      </c>
      <c r="C138" s="27">
        <f t="shared" si="6"/>
        <v>35774.607194960503</v>
      </c>
      <c r="D138" s="21" t="str">
        <f>IF($A138&gt;=Calculations!$C$2,B138,"")</f>
        <v/>
      </c>
      <c r="E138" s="21" t="str">
        <f>IF($A138&gt;=Calculations!$C$2,C138,"")</f>
        <v/>
      </c>
      <c r="J138" s="28"/>
      <c r="M138" s="21"/>
    </row>
    <row r="139" spans="1:13">
      <c r="A139" s="20">
        <v>1886</v>
      </c>
      <c r="B139" s="27">
        <f t="shared" si="5"/>
        <v>1532393.508516785</v>
      </c>
      <c r="C139" s="27">
        <f t="shared" si="6"/>
        <v>36056.001124894297</v>
      </c>
      <c r="D139" s="21" t="str">
        <f>IF($A139&gt;=Calculations!$C$2,B139,"")</f>
        <v/>
      </c>
      <c r="E139" s="21" t="str">
        <f>IF($A139&gt;=Calculations!$C$2,C139,"")</f>
        <v/>
      </c>
      <c r="J139" s="28"/>
      <c r="M139" s="21"/>
    </row>
    <row r="140" spans="1:13">
      <c r="A140" s="20">
        <v>1887</v>
      </c>
      <c r="B140" s="27">
        <f t="shared" si="5"/>
        <v>1540631.5783407444</v>
      </c>
      <c r="C140" s="27">
        <f t="shared" si="6"/>
        <v>36339.608427664636</v>
      </c>
      <c r="D140" s="21" t="str">
        <f>IF($A140&gt;=Calculations!$C$2,B140,"")</f>
        <v/>
      </c>
      <c r="E140" s="21" t="str">
        <f>IF($A140&gt;=Calculations!$C$2,C140,"")</f>
        <v/>
      </c>
      <c r="J140" s="28"/>
      <c r="M140" s="21"/>
    </row>
    <row r="141" spans="1:13">
      <c r="A141" s="20">
        <v>1888</v>
      </c>
      <c r="B141" s="27">
        <f t="shared" si="5"/>
        <v>1548913.9356104853</v>
      </c>
      <c r="C141" s="27">
        <f t="shared" si="6"/>
        <v>36625.446513097369</v>
      </c>
      <c r="D141" s="21" t="str">
        <f>IF($A141&gt;=Calculations!$C$2,B141,"")</f>
        <v/>
      </c>
      <c r="E141" s="21" t="str">
        <f>IF($A141&gt;=Calculations!$C$2,C141,"")</f>
        <v/>
      </c>
      <c r="J141" s="28"/>
      <c r="M141" s="21"/>
    </row>
    <row r="142" spans="1:13">
      <c r="A142" s="20">
        <v>1889</v>
      </c>
      <c r="B142" s="27">
        <f t="shared" si="5"/>
        <v>1557240.8184130713</v>
      </c>
      <c r="C142" s="27">
        <f t="shared" si="6"/>
        <v>36913.53292795959</v>
      </c>
      <c r="D142" s="21" t="str">
        <f>IF($A142&gt;=Calculations!$C$2,B142,"")</f>
        <v/>
      </c>
      <c r="E142" s="21" t="str">
        <f>IF($A142&gt;=Calculations!$C$2,C142,"")</f>
        <v/>
      </c>
      <c r="J142" s="28"/>
      <c r="M142" s="21"/>
    </row>
    <row r="143" spans="1:13">
      <c r="A143" s="20">
        <v>1890</v>
      </c>
      <c r="B143" s="27">
        <f t="shared" si="5"/>
        <v>1565612.4661155101</v>
      </c>
      <c r="C143" s="27">
        <f t="shared" si="6"/>
        <v>37203.885357036779</v>
      </c>
      <c r="D143" s="21" t="str">
        <f>IF($A143&gt;=Calculations!$C$2,B143,"")</f>
        <v/>
      </c>
      <c r="E143" s="21" t="str">
        <f>IF($A143&gt;=Calculations!$C$2,C143,"")</f>
        <v/>
      </c>
      <c r="J143" s="28"/>
      <c r="M143" s="21"/>
    </row>
    <row r="144" spans="1:13">
      <c r="A144" s="20">
        <v>1891</v>
      </c>
      <c r="B144" s="27">
        <f t="shared" si="5"/>
        <v>1574029.119371634</v>
      </c>
      <c r="C144" s="27">
        <f t="shared" si="6"/>
        <v>37554.78217286076</v>
      </c>
      <c r="D144" s="21" t="str">
        <f>IF($A144&gt;=Calculations!$C$2,B144,"")</f>
        <v/>
      </c>
      <c r="E144" s="21" t="str">
        <f>IF($A144&gt;=Calculations!$C$2,C144,"")</f>
        <v/>
      </c>
      <c r="J144" s="28"/>
      <c r="M144" s="21"/>
    </row>
    <row r="145" spans="1:13">
      <c r="A145" s="20">
        <v>1892</v>
      </c>
      <c r="B145" s="27">
        <f t="shared" si="5"/>
        <v>1582491.0201290182</v>
      </c>
      <c r="C145" s="27">
        <f t="shared" si="6"/>
        <v>37908.988550956899</v>
      </c>
      <c r="D145" s="21" t="str">
        <f>IF($A145&gt;=Calculations!$C$2,B145,"")</f>
        <v/>
      </c>
      <c r="E145" s="21" t="str">
        <f>IF($A145&gt;=Calculations!$C$2,C145,"")</f>
        <v/>
      </c>
      <c r="J145" s="28"/>
      <c r="M145" s="21"/>
    </row>
    <row r="146" spans="1:13">
      <c r="A146" s="20">
        <v>1893</v>
      </c>
      <c r="B146" s="27">
        <f t="shared" si="5"/>
        <v>1590998.411635936</v>
      </c>
      <c r="C146" s="27">
        <f t="shared" si="6"/>
        <v>38266.535706206436</v>
      </c>
      <c r="D146" s="21" t="str">
        <f>IF($A146&gt;=Calculations!$C$2,B146,"")</f>
        <v/>
      </c>
      <c r="E146" s="21" t="str">
        <f>IF($A146&gt;=Calculations!$C$2,C146,"")</f>
        <v/>
      </c>
      <c r="J146" s="28"/>
      <c r="M146" s="21"/>
    </row>
    <row r="147" spans="1:13">
      <c r="A147" s="20">
        <v>1894</v>
      </c>
      <c r="B147" s="27">
        <f t="shared" si="5"/>
        <v>1599551.538448351</v>
      </c>
      <c r="C147" s="27">
        <f t="shared" si="6"/>
        <v>38627.455147900786</v>
      </c>
      <c r="D147" s="21" t="str">
        <f>IF($A147&gt;=Calculations!$C$2,B147,"")</f>
        <v/>
      </c>
      <c r="E147" s="21" t="str">
        <f>IF($A147&gt;=Calculations!$C$2,C147,"")</f>
        <v/>
      </c>
      <c r="J147" s="28"/>
      <c r="M147" s="21"/>
    </row>
    <row r="148" spans="1:13">
      <c r="A148" s="20">
        <v>1895</v>
      </c>
      <c r="B148" s="27">
        <f t="shared" si="5"/>
        <v>1608150.6464369469</v>
      </c>
      <c r="C148" s="27">
        <f t="shared" si="6"/>
        <v>38991.778682518336</v>
      </c>
      <c r="D148" s="21" t="str">
        <f>IF($A148&gt;=Calculations!$C$2,B148,"")</f>
        <v/>
      </c>
      <c r="E148" s="21" t="str">
        <f>IF($A148&gt;=Calculations!$C$2,C148,"")</f>
        <v/>
      </c>
      <c r="J148" s="28"/>
      <c r="M148" s="21"/>
    </row>
    <row r="149" spans="1:13">
      <c r="A149" s="20">
        <v>1896</v>
      </c>
      <c r="B149" s="27">
        <f t="shared" si="5"/>
        <v>1616795.9827941963</v>
      </c>
      <c r="C149" s="27">
        <f t="shared" si="6"/>
        <v>39359.538416527437</v>
      </c>
      <c r="D149" s="21" t="str">
        <f>IF($A149&gt;=Calculations!$C$2,B149,"")</f>
        <v/>
      </c>
      <c r="E149" s="21" t="str">
        <f>IF($A149&gt;=Calculations!$C$2,C149,"")</f>
        <v/>
      </c>
      <c r="J149" s="28"/>
      <c r="M149" s="21"/>
    </row>
    <row r="150" spans="1:13">
      <c r="A150" s="20">
        <v>1897</v>
      </c>
      <c r="B150" s="27">
        <f t="shared" si="5"/>
        <v>1625487.7960414656</v>
      </c>
      <c r="C150" s="27">
        <f t="shared" si="6"/>
        <v>39730.76675921581</v>
      </c>
      <c r="D150" s="21" t="str">
        <f>IF($A150&gt;=Calculations!$C$2,B150,"")</f>
        <v/>
      </c>
      <c r="E150" s="21" t="str">
        <f>IF($A150&gt;=Calculations!$C$2,C150,"")</f>
        <v/>
      </c>
      <c r="J150" s="28"/>
      <c r="M150" s="21"/>
    </row>
    <row r="151" spans="1:13">
      <c r="A151" s="20">
        <v>1898</v>
      </c>
      <c r="B151" s="27">
        <f t="shared" si="5"/>
        <v>1634226.3360361597</v>
      </c>
      <c r="C151" s="27">
        <f t="shared" si="6"/>
        <v>40105.496425546669</v>
      </c>
      <c r="D151" s="21" t="str">
        <f>IF($A151&gt;=Calculations!$C$2,B151,"")</f>
        <v/>
      </c>
      <c r="E151" s="21" t="str">
        <f>IF($A151&gt;=Calculations!$C$2,C151,"")</f>
        <v/>
      </c>
      <c r="J151" s="28"/>
      <c r="M151" s="21"/>
    </row>
    <row r="152" spans="1:13">
      <c r="A152" s="20">
        <v>1899</v>
      </c>
      <c r="B152" s="27">
        <f t="shared" si="5"/>
        <v>1643011.8539789042</v>
      </c>
      <c r="C152" s="27">
        <f t="shared" si="6"/>
        <v>40483.760439041769</v>
      </c>
      <c r="D152" s="21" t="str">
        <f>IF($A152&gt;=Calculations!$C$2,B152,"")</f>
        <v/>
      </c>
      <c r="E152" s="21" t="str">
        <f>IF($A152&gt;=Calculations!$C$2,C152,"")</f>
        <v/>
      </c>
      <c r="J152" s="28"/>
      <c r="M152" s="21"/>
    </row>
    <row r="153" spans="1:13">
      <c r="A153" s="20">
        <v>1900</v>
      </c>
      <c r="B153" s="27">
        <f t="shared" si="5"/>
        <v>1656973.5704176682</v>
      </c>
      <c r="C153" s="27">
        <f t="shared" si="6"/>
        <v>40865.592134691629</v>
      </c>
      <c r="D153" s="21" t="str">
        <f>IF($A153&gt;=Calculations!$C$2,B153,"")</f>
        <v/>
      </c>
      <c r="E153" s="21" t="str">
        <f>IF($A153&gt;=Calculations!$C$2,C153,"")</f>
        <v/>
      </c>
      <c r="J153" s="28"/>
      <c r="M153" s="21"/>
    </row>
    <row r="154" spans="1:13">
      <c r="A154" s="20">
        <v>1901</v>
      </c>
      <c r="B154" s="27">
        <f t="shared" si="5"/>
        <v>1671053.9284386244</v>
      </c>
      <c r="C154" s="27">
        <f t="shared" si="6"/>
        <v>41220.794533477041</v>
      </c>
      <c r="D154" s="21" t="str">
        <f>IF($A154&gt;=Calculations!$C$2,B154,"")</f>
        <v/>
      </c>
      <c r="E154" s="21" t="str">
        <f>IF($A154&gt;=Calculations!$C$2,C154,"")</f>
        <v/>
      </c>
      <c r="J154" s="28"/>
      <c r="M154" s="21"/>
    </row>
    <row r="155" spans="1:13">
      <c r="A155" s="20">
        <v>1902</v>
      </c>
      <c r="B155" s="27">
        <f t="shared" si="5"/>
        <v>1685253.9362147353</v>
      </c>
      <c r="C155" s="27">
        <f t="shared" si="6"/>
        <v>41579.084339969333</v>
      </c>
      <c r="D155" s="21" t="str">
        <f>IF($A155&gt;=Calculations!$C$2,B155,"")</f>
        <v/>
      </c>
      <c r="E155" s="21" t="str">
        <f>IF($A155&gt;=Calculations!$C$2,C155,"")</f>
        <v/>
      </c>
      <c r="J155" s="28"/>
      <c r="M155" s="21"/>
    </row>
    <row r="156" spans="1:13">
      <c r="A156" s="20">
        <v>1903</v>
      </c>
      <c r="B156" s="27">
        <f t="shared" si="5"/>
        <v>1699574.6104860501</v>
      </c>
      <c r="C156" s="27">
        <f t="shared" si="6"/>
        <v>41940.488389815961</v>
      </c>
      <c r="D156" s="21" t="str">
        <f>IF($A156&gt;=Calculations!$C$2,B156,"")</f>
        <v/>
      </c>
      <c r="E156" s="21" t="str">
        <f>IF($A156&gt;=Calculations!$C$2,C156,"")</f>
        <v/>
      </c>
      <c r="J156" s="28"/>
      <c r="M156" s="21"/>
    </row>
    <row r="157" spans="1:13">
      <c r="A157" s="20">
        <v>1904</v>
      </c>
      <c r="B157" s="27">
        <f t="shared" si="5"/>
        <v>1714016.976632505</v>
      </c>
      <c r="C157" s="27">
        <f t="shared" si="6"/>
        <v>42305.033751918949</v>
      </c>
      <c r="D157" s="21" t="str">
        <f>IF($A157&gt;=Calculations!$C$2,B157,"")</f>
        <v/>
      </c>
      <c r="E157" s="21" t="str">
        <f>IF($A157&gt;=Calculations!$C$2,C157,"")</f>
        <v/>
      </c>
      <c r="J157" s="28"/>
      <c r="M157" s="21"/>
    </row>
    <row r="158" spans="1:13">
      <c r="A158" s="20">
        <v>1905</v>
      </c>
      <c r="B158" s="27">
        <f t="shared" si="5"/>
        <v>1728582.0687473412</v>
      </c>
      <c r="C158" s="27">
        <f t="shared" si="6"/>
        <v>42672.747730462346</v>
      </c>
      <c r="D158" s="21" t="str">
        <f>IF($A158&gt;=Calculations!$C$2,B158,"")</f>
        <v/>
      </c>
      <c r="E158" s="21" t="str">
        <f>IF($A158&gt;=Calculations!$C$2,C158,"")</f>
        <v/>
      </c>
      <c r="J158" s="28"/>
      <c r="M158" s="21"/>
    </row>
    <row r="159" spans="1:13">
      <c r="A159" s="20">
        <v>1906</v>
      </c>
      <c r="B159" s="27">
        <f t="shared" si="5"/>
        <v>1743270.9297111479</v>
      </c>
      <c r="C159" s="27">
        <f t="shared" si="6"/>
        <v>43043.657866957285</v>
      </c>
      <c r="D159" s="21" t="str">
        <f>IF($A159&gt;=Calculations!$C$2,B159,"")</f>
        <v/>
      </c>
      <c r="E159" s="21" t="str">
        <f>IF($A159&gt;=Calculations!$C$2,C159,"")</f>
        <v/>
      </c>
      <c r="J159" s="28"/>
      <c r="M159" s="21"/>
    </row>
    <row r="160" spans="1:13">
      <c r="A160" s="20">
        <v>1907</v>
      </c>
      <c r="B160" s="27">
        <f t="shared" si="5"/>
        <v>1758084.6112665336</v>
      </c>
      <c r="C160" s="27">
        <f t="shared" si="6"/>
        <v>43417.791942304801</v>
      </c>
      <c r="D160" s="21" t="str">
        <f>IF($A160&gt;=Calculations!$C$2,B160,"")</f>
        <v/>
      </c>
      <c r="E160" s="21" t="str">
        <f>IF($A160&gt;=Calculations!$C$2,C160,"")</f>
        <v/>
      </c>
      <c r="J160" s="28"/>
      <c r="M160" s="21"/>
    </row>
    <row r="161" spans="1:13">
      <c r="A161" s="20">
        <v>1908</v>
      </c>
      <c r="B161" s="27">
        <f t="shared" si="5"/>
        <v>1773024.1740934327</v>
      </c>
      <c r="C161" s="27">
        <f t="shared" si="6"/>
        <v>43795.177978876636</v>
      </c>
      <c r="D161" s="21" t="str">
        <f>IF($A161&gt;=Calculations!$C$2,B161,"")</f>
        <v/>
      </c>
      <c r="E161" s="21" t="str">
        <f>IF($A161&gt;=Calculations!$C$2,C161,"")</f>
        <v/>
      </c>
      <c r="J161" s="28"/>
      <c r="M161" s="21"/>
    </row>
    <row r="162" spans="1:13">
      <c r="A162" s="20">
        <v>1909</v>
      </c>
      <c r="B162" s="27">
        <f t="shared" si="5"/>
        <v>1788090.6878850514</v>
      </c>
      <c r="C162" s="27">
        <f t="shared" si="6"/>
        <v>44175.844242614068</v>
      </c>
      <c r="D162" s="21" t="str">
        <f>IF($A162&gt;=Calculations!$C$2,B162,"")</f>
        <v/>
      </c>
      <c r="E162" s="21" t="str">
        <f>IF($A162&gt;=Calculations!$C$2,C162,"")</f>
        <v/>
      </c>
      <c r="J162" s="28"/>
      <c r="M162" s="21"/>
    </row>
    <row r="163" spans="1:13">
      <c r="A163" s="20">
        <v>1910</v>
      </c>
      <c r="B163" s="27">
        <f t="shared" si="5"/>
        <v>1803285.231424459</v>
      </c>
      <c r="C163" s="27">
        <f t="shared" si="6"/>
        <v>44559.819245145023</v>
      </c>
      <c r="D163" s="21" t="str">
        <f>IF($A163&gt;=Calculations!$C$2,B163,"")</f>
        <v/>
      </c>
      <c r="E163" s="21" t="str">
        <f>IF($A163&gt;=Calculations!$C$2,C163,"")</f>
        <v/>
      </c>
      <c r="J163" s="28"/>
      <c r="M163" s="21"/>
    </row>
    <row r="164" spans="1:13">
      <c r="A164" s="20">
        <v>1911</v>
      </c>
      <c r="B164" s="27">
        <f t="shared" si="5"/>
        <v>1818608.8926618311</v>
      </c>
      <c r="C164" s="27">
        <f t="shared" si="6"/>
        <v>44297.492556849233</v>
      </c>
      <c r="D164" s="21" t="str">
        <f>IF($A164&gt;=Calculations!$C$2,B164,"")</f>
        <v/>
      </c>
      <c r="E164" s="21" t="str">
        <f>IF($A164&gt;=Calculations!$C$2,C164,"")</f>
        <v/>
      </c>
      <c r="J164" s="28"/>
      <c r="M164" s="21"/>
    </row>
    <row r="165" spans="1:13">
      <c r="A165" s="20">
        <v>1912</v>
      </c>
      <c r="B165" s="27">
        <f t="shared" si="5"/>
        <v>1834062.7687923468</v>
      </c>
      <c r="C165" s="27">
        <f t="shared" si="6"/>
        <v>44036.710203619383</v>
      </c>
      <c r="D165" s="21" t="str">
        <f>IF($A165&gt;=Calculations!$C$2,B165,"")</f>
        <v/>
      </c>
      <c r="E165" s="21" t="str">
        <f>IF($A165&gt;=Calculations!$C$2,C165,"")</f>
        <v/>
      </c>
      <c r="J165" s="28"/>
      <c r="M165" s="21"/>
    </row>
    <row r="166" spans="1:13">
      <c r="A166" s="20">
        <v>1913</v>
      </c>
      <c r="B166" s="27">
        <f t="shared" si="5"/>
        <v>1849647.9663347511</v>
      </c>
      <c r="C166" s="27">
        <f t="shared" si="6"/>
        <v>43777.463093849845</v>
      </c>
      <c r="D166" s="21" t="str">
        <f>IF($A166&gt;=Calculations!$C$2,B166,"")</f>
        <v/>
      </c>
      <c r="E166" s="21" t="str">
        <f>IF($A166&gt;=Calculations!$C$2,C166,"")</f>
        <v/>
      </c>
      <c r="J166" s="28"/>
      <c r="M166" s="21"/>
    </row>
    <row r="167" spans="1:13">
      <c r="A167" s="20">
        <v>1914</v>
      </c>
      <c r="B167" s="27">
        <f t="shared" si="5"/>
        <v>1865365.6012105818</v>
      </c>
      <c r="C167" s="27">
        <f t="shared" si="6"/>
        <v>43519.742189457887</v>
      </c>
      <c r="D167" s="21" t="str">
        <f>IF($A167&gt;=Calculations!$C$2,B167,"")</f>
        <v/>
      </c>
      <c r="E167" s="21" t="str">
        <f>IF($A167&gt;=Calculations!$C$2,C167,"")</f>
        <v/>
      </c>
      <c r="J167" s="28"/>
      <c r="M167" s="21"/>
    </row>
    <row r="168" spans="1:13">
      <c r="A168" s="20">
        <v>1915</v>
      </c>
      <c r="B168" s="27">
        <f t="shared" si="5"/>
        <v>1881216.7988240721</v>
      </c>
      <c r="C168" s="27">
        <f t="shared" si="6"/>
        <v>43263.538505568598</v>
      </c>
      <c r="D168" s="21" t="str">
        <f>IF($A168&gt;=Calculations!$C$2,B168,"")</f>
        <v/>
      </c>
      <c r="E168" s="21" t="str">
        <f>IF($A168&gt;=Calculations!$C$2,C168,"")</f>
        <v/>
      </c>
      <c r="J168" s="28"/>
      <c r="M168" s="21"/>
    </row>
    <row r="169" spans="1:13">
      <c r="A169" s="20">
        <v>1916</v>
      </c>
      <c r="B169" s="27">
        <f t="shared" si="5"/>
        <v>1897202.6941427302</v>
      </c>
      <c r="C169" s="27">
        <f t="shared" si="6"/>
        <v>43008.843110201618</v>
      </c>
      <c r="D169" s="21" t="str">
        <f>IF($A169&gt;=Calculations!$C$2,B169,"")</f>
        <v/>
      </c>
      <c r="E169" s="21" t="str">
        <f>IF($A169&gt;=Calculations!$C$2,C169,"")</f>
        <v/>
      </c>
      <c r="J169" s="28"/>
      <c r="M169" s="21"/>
    </row>
    <row r="170" spans="1:13">
      <c r="A170" s="20">
        <v>1917</v>
      </c>
      <c r="B170" s="27">
        <f t="shared" si="5"/>
        <v>1913324.4317786049</v>
      </c>
      <c r="C170" s="27">
        <f t="shared" si="6"/>
        <v>42755.647123959781</v>
      </c>
      <c r="D170" s="21" t="str">
        <f>IF($A170&gt;=Calculations!$C$2,B170,"")</f>
        <v/>
      </c>
      <c r="E170" s="21" t="str">
        <f>IF($A170&gt;=Calculations!$C$2,C170,"")</f>
        <v/>
      </c>
      <c r="J170" s="28"/>
      <c r="M170" s="21"/>
    </row>
    <row r="171" spans="1:13">
      <c r="A171" s="20">
        <v>1918</v>
      </c>
      <c r="B171" s="27">
        <f t="shared" si="5"/>
        <v>1929583.1660702415</v>
      </c>
      <c r="C171" s="27">
        <f t="shared" si="6"/>
        <v>42503.941719719529</v>
      </c>
      <c r="D171" s="21" t="str">
        <f>IF($A171&gt;=Calculations!$C$2,B171,"")</f>
        <v/>
      </c>
      <c r="E171" s="21" t="str">
        <f>IF($A171&gt;=Calculations!$C$2,C171,"")</f>
        <v/>
      </c>
      <c r="J171" s="28"/>
      <c r="M171" s="21"/>
    </row>
    <row r="172" spans="1:13">
      <c r="A172" s="20">
        <v>1919</v>
      </c>
      <c r="B172" s="27">
        <f t="shared" si="5"/>
        <v>1945980.0611653337</v>
      </c>
      <c r="C172" s="27">
        <f t="shared" si="6"/>
        <v>42253.718122323182</v>
      </c>
      <c r="D172" s="21" t="str">
        <f>IF($A172&gt;=Calculations!$C$2,B172,"")</f>
        <v/>
      </c>
      <c r="E172" s="21" t="str">
        <f>IF($A172&gt;=Calculations!$C$2,C172,"")</f>
        <v/>
      </c>
      <c r="J172" s="28"/>
      <c r="M172" s="21"/>
    </row>
    <row r="173" spans="1:13">
      <c r="A173" s="20">
        <v>1920</v>
      </c>
      <c r="B173" s="27">
        <f t="shared" si="5"/>
        <v>1962516.2911040788</v>
      </c>
      <c r="C173" s="27">
        <f t="shared" si="6"/>
        <v>42004.967608273</v>
      </c>
      <c r="D173" s="21" t="str">
        <f>IF($A173&gt;=Calculations!$C$2,B173,"")</f>
        <v/>
      </c>
      <c r="E173" s="21" t="str">
        <f>IF($A173&gt;=Calculations!$C$2,C173,"")</f>
        <v/>
      </c>
      <c r="J173" s="28"/>
      <c r="M173" s="21"/>
    </row>
    <row r="174" spans="1:13">
      <c r="A174" s="20">
        <v>1921</v>
      </c>
      <c r="B174" s="27">
        <f t="shared" si="5"/>
        <v>1979193.0399032398</v>
      </c>
      <c r="C174" s="27">
        <f t="shared" si="6"/>
        <v>42199.385028012097</v>
      </c>
      <c r="D174" s="21" t="str">
        <f>IF($A174&gt;=Calculations!$C$2,B174,"")</f>
        <v/>
      </c>
      <c r="E174" s="21" t="str">
        <f>IF($A174&gt;=Calculations!$C$2,C174,"")</f>
        <v/>
      </c>
      <c r="J174" s="28"/>
      <c r="M174" s="21"/>
    </row>
    <row r="175" spans="1:13">
      <c r="A175" s="20">
        <v>1922</v>
      </c>
      <c r="B175" s="27">
        <f t="shared" si="5"/>
        <v>1996011.5016409231</v>
      </c>
      <c r="C175" s="27">
        <f t="shared" si="6"/>
        <v>42394.702296870244</v>
      </c>
      <c r="D175" s="21" t="str">
        <f>IF($A175&gt;=Calculations!$C$2,B175,"")</f>
        <v/>
      </c>
      <c r="E175" s="21" t="str">
        <f>IF($A175&gt;=Calculations!$C$2,C175,"")</f>
        <v/>
      </c>
      <c r="J175" s="28"/>
      <c r="M175" s="21"/>
    </row>
    <row r="176" spans="1:13">
      <c r="A176" s="20">
        <v>1923</v>
      </c>
      <c r="B176" s="27">
        <f t="shared" si="5"/>
        <v>2012972.8805420762</v>
      </c>
      <c r="C176" s="27">
        <f t="shared" si="6"/>
        <v>42590.923579743976</v>
      </c>
      <c r="D176" s="21" t="str">
        <f>IF($A176&gt;=Calculations!$C$2,B176,"")</f>
        <v/>
      </c>
      <c r="E176" s="21" t="str">
        <f>IF($A176&gt;=Calculations!$C$2,C176,"")</f>
        <v/>
      </c>
      <c r="J176" s="28"/>
      <c r="M176" s="21"/>
    </row>
    <row r="177" spans="1:13">
      <c r="A177" s="20">
        <v>1924</v>
      </c>
      <c r="B177" s="27">
        <f t="shared" si="5"/>
        <v>2030078.3910647114</v>
      </c>
      <c r="C177" s="27">
        <f t="shared" si="6"/>
        <v>42788.053060806786</v>
      </c>
      <c r="D177" s="21" t="str">
        <f>IF($A177&gt;=Calculations!$C$2,B177,"")</f>
        <v/>
      </c>
      <c r="E177" s="21" t="str">
        <f>IF($A177&gt;=Calculations!$C$2,C177,"")</f>
        <v/>
      </c>
      <c r="J177" s="28"/>
      <c r="M177" s="21"/>
    </row>
    <row r="178" spans="1:13">
      <c r="A178" s="20">
        <v>1925</v>
      </c>
      <c r="B178" s="27">
        <f t="shared" si="5"/>
        <v>2047329.2579868629</v>
      </c>
      <c r="C178" s="27">
        <f t="shared" si="6"/>
        <v>42986.094943598364</v>
      </c>
      <c r="D178" s="21" t="str">
        <f>IF($A178&gt;=Calculations!$C$2,B178,"")</f>
        <v/>
      </c>
      <c r="E178" s="21" t="str">
        <f>IF($A178&gt;=Calculations!$C$2,C178,"")</f>
        <v/>
      </c>
      <c r="J178" s="28"/>
      <c r="M178" s="21"/>
    </row>
    <row r="179" spans="1:13">
      <c r="A179" s="20">
        <v>1926</v>
      </c>
      <c r="B179" s="27">
        <f t="shared" si="5"/>
        <v>2064726.7164942832</v>
      </c>
      <c r="C179" s="27">
        <f t="shared" si="6"/>
        <v>43185.053451114232</v>
      </c>
      <c r="D179" s="21" t="str">
        <f>IF($A179&gt;=Calculations!$C$2,B179,"")</f>
        <v/>
      </c>
      <c r="E179" s="21" t="str">
        <f>IF($A179&gt;=Calculations!$C$2,C179,"")</f>
        <v/>
      </c>
      <c r="J179" s="28"/>
      <c r="M179" s="21"/>
    </row>
    <row r="180" spans="1:13">
      <c r="A180" s="20">
        <v>1927</v>
      </c>
      <c r="B180" s="27">
        <f t="shared" si="5"/>
        <v>2082272.0122688829</v>
      </c>
      <c r="C180" s="27">
        <f t="shared" si="6"/>
        <v>43384.932825895776</v>
      </c>
      <c r="D180" s="21" t="str">
        <f>IF($A180&gt;=Calculations!$C$2,B180,"")</f>
        <v/>
      </c>
      <c r="E180" s="21" t="str">
        <f>IF($A180&gt;=Calculations!$C$2,C180,"")</f>
        <v/>
      </c>
      <c r="J180" s="28"/>
      <c r="M180" s="21"/>
    </row>
    <row r="181" spans="1:13">
      <c r="A181" s="20">
        <v>1928</v>
      </c>
      <c r="B181" s="27">
        <f t="shared" si="5"/>
        <v>2099966.4015779244</v>
      </c>
      <c r="C181" s="27">
        <f t="shared" si="6"/>
        <v>43585.737330120734</v>
      </c>
      <c r="D181" s="21" t="str">
        <f>IF($A181&gt;=Calculations!$C$2,B181,"")</f>
        <v/>
      </c>
      <c r="E181" s="21" t="str">
        <f>IF($A181&gt;=Calculations!$C$2,C181,"")</f>
        <v/>
      </c>
      <c r="J181" s="28"/>
      <c r="M181" s="21"/>
    </row>
    <row r="182" spans="1:13">
      <c r="A182" s="20">
        <v>1929</v>
      </c>
      <c r="B182" s="27">
        <f t="shared" si="5"/>
        <v>2117811.1513639712</v>
      </c>
      <c r="C182" s="27">
        <f t="shared" si="6"/>
        <v>43787.471245694076</v>
      </c>
      <c r="D182" s="21" t="str">
        <f>IF($A182&gt;=Calculations!$C$2,B182,"")</f>
        <v/>
      </c>
      <c r="E182" s="21" t="str">
        <f>IF($A182&gt;=Calculations!$C$2,C182,"")</f>
        <v/>
      </c>
      <c r="J182" s="28"/>
      <c r="M182" s="21"/>
    </row>
    <row r="183" spans="1:13">
      <c r="A183" s="20">
        <v>1930</v>
      </c>
      <c r="B183" s="27">
        <f t="shared" si="5"/>
        <v>2135807.5393356038</v>
      </c>
      <c r="C183" s="27">
        <f t="shared" si="6"/>
        <v>43990.138874339296</v>
      </c>
      <c r="D183" s="21" t="str">
        <f>IF($A183&gt;=Calculations!$C$2,B183,"")</f>
        <v/>
      </c>
      <c r="E183" s="21" t="str">
        <f>IF($A183&gt;=Calculations!$C$2,C183,"")</f>
        <v/>
      </c>
      <c r="J183" s="28"/>
      <c r="M183" s="21"/>
    </row>
    <row r="184" spans="1:13">
      <c r="A184" s="20">
        <v>1931</v>
      </c>
      <c r="B184" s="27">
        <f t="shared" si="5"/>
        <v>2153956.854058905</v>
      </c>
      <c r="C184" s="27">
        <f t="shared" si="6"/>
        <v>44274.145045417747</v>
      </c>
      <c r="D184" s="21" t="str">
        <f>IF($A184&gt;=Calculations!$C$2,B184,"")</f>
        <v/>
      </c>
      <c r="E184" s="21" t="str">
        <f>IF($A184&gt;=Calculations!$C$2,C184,"")</f>
        <v/>
      </c>
      <c r="J184" s="28"/>
      <c r="M184" s="21"/>
    </row>
    <row r="185" spans="1:13">
      <c r="A185" s="20">
        <v>1932</v>
      </c>
      <c r="B185" s="27">
        <f t="shared" si="5"/>
        <v>2172260.3950497229</v>
      </c>
      <c r="C185" s="27">
        <f t="shared" si="6"/>
        <v>44559.984798005025</v>
      </c>
      <c r="D185" s="21" t="str">
        <f>IF($A185&gt;=Calculations!$C$2,B185,"")</f>
        <v/>
      </c>
      <c r="E185" s="21" t="str">
        <f>IF($A185&gt;=Calculations!$C$2,C185,"")</f>
        <v/>
      </c>
      <c r="J185" s="28"/>
      <c r="M185" s="21"/>
    </row>
    <row r="186" spans="1:13">
      <c r="A186" s="20">
        <v>1933</v>
      </c>
      <c r="B186" s="27">
        <f t="shared" si="5"/>
        <v>2190719.4728667177</v>
      </c>
      <c r="C186" s="27">
        <f t="shared" si="6"/>
        <v>44847.669969946539</v>
      </c>
      <c r="D186" s="21" t="str">
        <f>IF($A186&gt;=Calculations!$C$2,B186,"")</f>
        <v/>
      </c>
      <c r="E186" s="21" t="str">
        <f>IF($A186&gt;=Calculations!$C$2,C186,"")</f>
        <v/>
      </c>
      <c r="J186" s="28"/>
      <c r="M186" s="21"/>
    </row>
    <row r="187" spans="1:13">
      <c r="A187" s="20">
        <v>1934</v>
      </c>
      <c r="B187" s="27">
        <f t="shared" si="5"/>
        <v>2209335.4092052002</v>
      </c>
      <c r="C187" s="27">
        <f t="shared" si="6"/>
        <v>45137.212475514403</v>
      </c>
      <c r="D187" s="21" t="str">
        <f>IF($A187&gt;=Calculations!$C$2,B187,"")</f>
        <v/>
      </c>
      <c r="E187" s="21" t="str">
        <f>IF($A187&gt;=Calculations!$C$2,C187,"")</f>
        <v/>
      </c>
      <c r="J187" s="28"/>
      <c r="M187" s="21"/>
    </row>
    <row r="188" spans="1:13">
      <c r="A188" s="20">
        <v>1935</v>
      </c>
      <c r="B188" s="27">
        <f t="shared" si="5"/>
        <v>2228109.5369917667</v>
      </c>
      <c r="C188" s="27">
        <f t="shared" si="6"/>
        <v>45428.624305900856</v>
      </c>
      <c r="D188" s="21" t="str">
        <f>IF($A188&gt;=Calculations!$C$2,B188,"")</f>
        <v/>
      </c>
      <c r="E188" s="21" t="str">
        <f>IF($A188&gt;=Calculations!$C$2,C188,"")</f>
        <v/>
      </c>
      <c r="J188" s="28"/>
      <c r="M188" s="21"/>
    </row>
    <row r="189" spans="1:13">
      <c r="A189" s="20">
        <v>1936</v>
      </c>
      <c r="B189" s="27">
        <f t="shared" si="5"/>
        <v>2247043.2004797379</v>
      </c>
      <c r="C189" s="27">
        <f t="shared" si="6"/>
        <v>45721.917529714854</v>
      </c>
      <c r="D189" s="21" t="str">
        <f>IF($A189&gt;=Calculations!$C$2,B189,"")</f>
        <v/>
      </c>
      <c r="E189" s="21" t="str">
        <f>IF($A189&gt;=Calculations!$C$2,C189,"")</f>
        <v/>
      </c>
      <c r="J189" s="28"/>
      <c r="M189" s="21"/>
    </row>
    <row r="190" spans="1:13">
      <c r="A190" s="20">
        <v>1937</v>
      </c>
      <c r="B190" s="27">
        <f t="shared" si="5"/>
        <v>2266137.7553454107</v>
      </c>
      <c r="C190" s="27">
        <f t="shared" si="6"/>
        <v>46017.104293481898</v>
      </c>
      <c r="D190" s="21" t="str">
        <f>IF($A190&gt;=Calculations!$C$2,B190,"")</f>
        <v/>
      </c>
      <c r="E190" s="21" t="str">
        <f>IF($A190&gt;=Calculations!$C$2,C190,"")</f>
        <v/>
      </c>
      <c r="J190" s="28"/>
      <c r="M190" s="21"/>
    </row>
    <row r="191" spans="1:13">
      <c r="A191" s="20">
        <v>1938</v>
      </c>
      <c r="B191" s="27">
        <f t="shared" si="5"/>
        <v>2285394.5687851245</v>
      </c>
      <c r="C191" s="27">
        <f t="shared" si="6"/>
        <v>46314.196822147074</v>
      </c>
      <c r="D191" s="21" t="str">
        <f>IF($A191&gt;=Calculations!$C$2,B191,"")</f>
        <v/>
      </c>
      <c r="E191" s="21" t="str">
        <f>IF($A191&gt;=Calculations!$C$2,C191,"")</f>
        <v/>
      </c>
      <c r="J191" s="28"/>
      <c r="M191" s="21"/>
    </row>
    <row r="192" spans="1:13">
      <c r="A192" s="20">
        <v>1939</v>
      </c>
      <c r="B192" s="27">
        <f t="shared" si="5"/>
        <v>2304815.0196131552</v>
      </c>
      <c r="C192" s="27">
        <f t="shared" si="6"/>
        <v>46613.207419581326</v>
      </c>
      <c r="D192" s="21" t="str">
        <f>IF($A192&gt;=Calculations!$C$2,B192,"")</f>
        <v/>
      </c>
      <c r="E192" s="21" t="str">
        <f>IF($A192&gt;=Calculations!$C$2,C192,"")</f>
        <v/>
      </c>
      <c r="J192" s="28"/>
      <c r="M192" s="21"/>
    </row>
    <row r="193" spans="1:13">
      <c r="A193" s="20">
        <v>1940</v>
      </c>
      <c r="B193" s="27">
        <f t="shared" si="5"/>
        <v>2324400.4983604415</v>
      </c>
      <c r="C193" s="27">
        <f t="shared" si="6"/>
        <v>46914.148469091022</v>
      </c>
      <c r="D193" s="21" t="str">
        <f>IF($A193&gt;=Calculations!$C$2,B193,"")</f>
        <v/>
      </c>
      <c r="E193" s="21" t="str">
        <f>IF($A193&gt;=Calculations!$C$2,C193,"")</f>
        <v/>
      </c>
      <c r="J193" s="28"/>
      <c r="M193" s="21"/>
    </row>
    <row r="194" spans="1:13">
      <c r="A194" s="20">
        <v>1941</v>
      </c>
      <c r="B194" s="27">
        <f t="shared" si="5"/>
        <v>2344152.4073741464</v>
      </c>
      <c r="C194" s="27">
        <f t="shared" si="6"/>
        <v>47217.032433930806</v>
      </c>
      <c r="D194" s="21" t="str">
        <f>IF($A194&gt;=Calculations!$C$2,B194,"")</f>
        <v/>
      </c>
      <c r="E194" s="21" t="str">
        <f>IF($A194&gt;=Calculations!$C$2,C194,"")</f>
        <v/>
      </c>
      <c r="J194" s="28"/>
      <c r="M194" s="21"/>
    </row>
    <row r="195" spans="1:13">
      <c r="A195" s="20">
        <v>1942</v>
      </c>
      <c r="B195" s="27">
        <f t="shared" si="5"/>
        <v>2364072.1609180695</v>
      </c>
      <c r="C195" s="27">
        <f t="shared" si="6"/>
        <v>47521.871857819744</v>
      </c>
      <c r="D195" s="21" t="str">
        <f>IF($A195&gt;=Calculations!$C$2,B195,"")</f>
        <v/>
      </c>
      <c r="E195" s="21" t="str">
        <f>IF($A195&gt;=Calculations!$C$2,C195,"")</f>
        <v/>
      </c>
      <c r="J195" s="28"/>
      <c r="M195" s="21"/>
    </row>
    <row r="196" spans="1:13">
      <c r="A196" s="20">
        <v>1943</v>
      </c>
      <c r="B196" s="27">
        <f t="shared" ref="B196:B202" si="7">(INDEX($M$2:$M$6,MATCH(A196,$K$2:$K$6,1))+1)*B195</f>
        <v>2384161.1852739085</v>
      </c>
      <c r="C196" s="27">
        <f t="shared" si="6"/>
        <v>47828.679365460805</v>
      </c>
      <c r="D196" s="21" t="str">
        <f>IF($A196&gt;=Calculations!$C$2,B196,"")</f>
        <v/>
      </c>
      <c r="E196" s="21" t="str">
        <f>IF($A196&gt;=Calculations!$C$2,C196,"")</f>
        <v/>
      </c>
      <c r="J196" s="28"/>
      <c r="M196" s="21"/>
    </row>
    <row r="197" spans="1:13">
      <c r="A197" s="20">
        <v>1944</v>
      </c>
      <c r="B197" s="27">
        <f t="shared" si="7"/>
        <v>2404420.9188433834</v>
      </c>
      <c r="C197" s="27">
        <f t="shared" ref="C197:C202" si="8">(INDEX($I$2:$I$17,MATCH(A197,$G$2:$G$17,1))+1)*C196</f>
        <v>48137.467663063733</v>
      </c>
      <c r="D197" s="21" t="str">
        <f>IF($A197&gt;=Calculations!$C$2,B197,"")</f>
        <v/>
      </c>
      <c r="E197" s="21" t="str">
        <f>IF($A197&gt;=Calculations!$C$2,C197,"")</f>
        <v/>
      </c>
      <c r="J197" s="28"/>
      <c r="M197" s="21"/>
    </row>
    <row r="198" spans="1:13">
      <c r="A198" s="20">
        <v>1945</v>
      </c>
      <c r="B198" s="27">
        <f t="shared" si="7"/>
        <v>2424852.8122512288</v>
      </c>
      <c r="C198" s="27">
        <f t="shared" si="8"/>
        <v>48448.249538871234</v>
      </c>
      <c r="D198" s="21" t="str">
        <f>IF($A198&gt;=Calculations!$C$2,B198,"")</f>
        <v/>
      </c>
      <c r="E198" s="21" t="str">
        <f>IF($A198&gt;=Calculations!$C$2,C198,"")</f>
        <v/>
      </c>
      <c r="J198" s="28"/>
      <c r="M198" s="21"/>
    </row>
    <row r="199" spans="1:13">
      <c r="A199" s="20">
        <v>1946</v>
      </c>
      <c r="B199" s="27">
        <f t="shared" si="7"/>
        <v>2445458.3284490602</v>
      </c>
      <c r="C199" s="27">
        <f t="shared" si="8"/>
        <v>48761.037863688609</v>
      </c>
      <c r="D199" s="21" t="str">
        <f>IF($A199&gt;=Calculations!$C$2,B199,"")</f>
        <v/>
      </c>
      <c r="E199" s="21" t="str">
        <f>IF($A199&gt;=Calculations!$C$2,C199,"")</f>
        <v/>
      </c>
      <c r="J199" s="28"/>
      <c r="M199" s="21"/>
    </row>
    <row r="200" spans="1:13">
      <c r="A200" s="20">
        <v>1947</v>
      </c>
      <c r="B200" s="27">
        <f t="shared" si="7"/>
        <v>2466238.9428201225</v>
      </c>
      <c r="C200" s="27">
        <f t="shared" si="8"/>
        <v>49075.845591416786</v>
      </c>
      <c r="D200" s="21" t="str">
        <f>IF($A200&gt;=Calculations!$C$2,B200,"")</f>
        <v/>
      </c>
      <c r="E200" s="21" t="str">
        <f>IF($A200&gt;=Calculations!$C$2,C200,"")</f>
        <v/>
      </c>
      <c r="J200" s="28"/>
      <c r="M200" s="21"/>
    </row>
    <row r="201" spans="1:13">
      <c r="A201" s="20">
        <v>1948</v>
      </c>
      <c r="B201" s="27">
        <f t="shared" si="7"/>
        <v>2487196.1432849304</v>
      </c>
      <c r="C201" s="27">
        <f t="shared" si="8"/>
        <v>49392.685759588792</v>
      </c>
      <c r="D201" s="21" t="str">
        <f>IF($A201&gt;=Calculations!$C$2,B201,"")</f>
        <v/>
      </c>
      <c r="E201" s="21" t="str">
        <f>IF($A201&gt;=Calculations!$C$2,C201,"")</f>
        <v/>
      </c>
      <c r="J201" s="28"/>
      <c r="M201" s="21"/>
    </row>
    <row r="202" spans="1:13">
      <c r="A202" s="20">
        <v>1949</v>
      </c>
      <c r="B202" s="27">
        <f t="shared" si="7"/>
        <v>2508331.4304078054</v>
      </c>
      <c r="C202" s="27">
        <f t="shared" si="8"/>
        <v>49711.571489909707</v>
      </c>
      <c r="D202" s="21" t="str">
        <f>IF($A202&gt;=Calculations!$C$2,B202,"")</f>
        <v/>
      </c>
      <c r="E202" s="21" t="str">
        <f>IF($A202&gt;=Calculations!$C$2,C202,"")</f>
        <v/>
      </c>
      <c r="J202" s="28"/>
      <c r="M202" s="21"/>
    </row>
    <row r="203" spans="1:13">
      <c r="A203" s="30">
        <v>1950</v>
      </c>
      <c r="B203" s="28">
        <v>2532229.2370000002</v>
      </c>
      <c r="C203" s="28">
        <v>50616.012000000002</v>
      </c>
      <c r="D203" s="21" t="str">
        <f>IF($A203&gt;=Calculations!$C$2,B203,"")</f>
        <v/>
      </c>
      <c r="E203" s="21" t="str">
        <f>IF($A203&gt;=Calculations!$C$2,C203,"")</f>
        <v/>
      </c>
    </row>
    <row r="204" spans="1:13">
      <c r="A204" s="30">
        <f>A203+1</f>
        <v>1951</v>
      </c>
      <c r="B204" s="28">
        <v>2580959.8110000002</v>
      </c>
      <c r="C204" s="28">
        <v>50631.571000000004</v>
      </c>
      <c r="D204" s="21" t="str">
        <f>IF($A204&gt;=Calculations!$C$2,B204,"")</f>
        <v/>
      </c>
      <c r="E204" s="21" t="str">
        <f>IF($A204&gt;=Calculations!$C$2,C204,"")</f>
        <v/>
      </c>
    </row>
    <row r="205" spans="1:13">
      <c r="A205" s="30">
        <f t="shared" ref="A205:A262" si="9">A204+1</f>
        <v>1952</v>
      </c>
      <c r="B205" s="28">
        <v>2628448.1690000002</v>
      </c>
      <c r="C205" s="28">
        <v>50706.811000000002</v>
      </c>
      <c r="D205" s="21" t="str">
        <f>IF($A205&gt;=Calculations!$C$2,B205,"")</f>
        <v/>
      </c>
      <c r="E205" s="21" t="str">
        <f>IF($A205&gt;=Calculations!$C$2,C205,"")</f>
        <v/>
      </c>
    </row>
    <row r="206" spans="1:13">
      <c r="A206" s="30">
        <f t="shared" si="9"/>
        <v>1953</v>
      </c>
      <c r="B206" s="28">
        <v>2675766.1940000001</v>
      </c>
      <c r="C206" s="28">
        <v>50829.900999999998</v>
      </c>
      <c r="D206" s="21" t="str">
        <f>IF($A206&gt;=Calculations!$C$2,B206,"")</f>
        <v/>
      </c>
      <c r="E206" s="21" t="str">
        <f>IF($A206&gt;=Calculations!$C$2,C206,"")</f>
        <v/>
      </c>
    </row>
    <row r="207" spans="1:13">
      <c r="A207" s="30">
        <f t="shared" si="9"/>
        <v>1954</v>
      </c>
      <c r="B207" s="28">
        <v>2723726.3670000001</v>
      </c>
      <c r="C207" s="28">
        <v>50991.453999999998</v>
      </c>
      <c r="D207" s="21" t="str">
        <f>IF($A207&gt;=Calculations!$C$2,B207,"")</f>
        <v/>
      </c>
      <c r="E207" s="21" t="str">
        <f>IF($A207&gt;=Calculations!$C$2,C207,"")</f>
        <v/>
      </c>
    </row>
    <row r="208" spans="1:13">
      <c r="A208" s="30">
        <f t="shared" si="9"/>
        <v>1955</v>
      </c>
      <c r="B208" s="28">
        <v>2772881.6770000001</v>
      </c>
      <c r="C208" s="28">
        <v>51184.529000000002</v>
      </c>
      <c r="D208" s="21" t="str">
        <f>IF($A208&gt;=Calculations!$C$2,B208,"")</f>
        <v/>
      </c>
      <c r="E208" s="21" t="str">
        <f>IF($A208&gt;=Calculations!$C$2,C208,"")</f>
        <v/>
      </c>
    </row>
    <row r="209" spans="1:5">
      <c r="A209" s="30">
        <f t="shared" si="9"/>
        <v>1956</v>
      </c>
      <c r="B209" s="28">
        <v>2823513.0989999999</v>
      </c>
      <c r="C209" s="28">
        <v>51404.773999999998</v>
      </c>
      <c r="D209" s="21" t="str">
        <f>IF($A209&gt;=Calculations!$C$2,B209,"")</f>
        <v/>
      </c>
      <c r="E209" s="21" t="str">
        <f>IF($A209&gt;=Calculations!$C$2,C209,"")</f>
        <v/>
      </c>
    </row>
    <row r="210" spans="1:5">
      <c r="A210" s="30">
        <f t="shared" si="9"/>
        <v>1957</v>
      </c>
      <c r="B210" s="28">
        <v>2875642.1469999999</v>
      </c>
      <c r="C210" s="28">
        <v>51650.279000000002</v>
      </c>
      <c r="D210" s="21" t="str">
        <f>IF($A210&gt;=Calculations!$C$2,B210,"")</f>
        <v/>
      </c>
      <c r="E210" s="21" t="str">
        <f>IF($A210&gt;=Calculations!$C$2,C210,"")</f>
        <v/>
      </c>
    </row>
    <row r="211" spans="1:5">
      <c r="A211" s="30">
        <f t="shared" si="9"/>
        <v>1958</v>
      </c>
      <c r="B211" s="28">
        <v>2929068.76</v>
      </c>
      <c r="C211" s="28">
        <v>51921.175000000003</v>
      </c>
      <c r="D211" s="21" t="str">
        <f>IF($A211&gt;=Calculations!$C$2,B211,"")</f>
        <v/>
      </c>
      <c r="E211" s="21" t="str">
        <f>IF($A211&gt;=Calculations!$C$2,C211,"")</f>
        <v/>
      </c>
    </row>
    <row r="212" spans="1:5">
      <c r="A212" s="30">
        <f t="shared" si="9"/>
        <v>1959</v>
      </c>
      <c r="B212" s="28">
        <v>2983434.676</v>
      </c>
      <c r="C212" s="28">
        <v>52218.942000000003</v>
      </c>
      <c r="D212" s="21" t="str">
        <f>IF($A212&gt;=Calculations!$C$2,B212,"")</f>
        <v/>
      </c>
      <c r="E212" s="21" t="str">
        <f>IF($A212&gt;=Calculations!$C$2,C212,"")</f>
        <v/>
      </c>
    </row>
    <row r="213" spans="1:5">
      <c r="A213" s="30">
        <f t="shared" si="9"/>
        <v>1960</v>
      </c>
      <c r="B213" s="28">
        <v>3038412.7659999998</v>
      </c>
      <c r="C213" s="28">
        <v>52544.356</v>
      </c>
      <c r="D213" s="21" t="str">
        <f>IF($A213&gt;=Calculations!$C$2,B213,"")</f>
        <v/>
      </c>
      <c r="E213" s="21" t="str">
        <f>IF($A213&gt;=Calculations!$C$2,C213,"")</f>
        <v/>
      </c>
    </row>
    <row r="214" spans="1:5">
      <c r="A214" s="30">
        <f t="shared" si="9"/>
        <v>1961</v>
      </c>
      <c r="B214" s="28">
        <v>3093909.4709999999</v>
      </c>
      <c r="C214" s="28">
        <v>52895.303</v>
      </c>
      <c r="D214" s="21" t="str">
        <f>IF($A214&gt;=Calculations!$C$2,B214,"")</f>
        <v/>
      </c>
      <c r="E214" s="21" t="str">
        <f>IF($A214&gt;=Calculations!$C$2,C214,"")</f>
        <v/>
      </c>
    </row>
    <row r="215" spans="1:5">
      <c r="A215" s="30">
        <f t="shared" si="9"/>
        <v>1962</v>
      </c>
      <c r="B215" s="28">
        <v>3150241.63</v>
      </c>
      <c r="C215" s="28">
        <v>53264.855000000003</v>
      </c>
      <c r="D215" s="21" t="str">
        <f>IF($A215&gt;=Calculations!$C$2,B215,"")</f>
        <v/>
      </c>
      <c r="E215" s="21" t="str">
        <f>IF($A215&gt;=Calculations!$C$2,C215,"")</f>
        <v/>
      </c>
    </row>
    <row r="216" spans="1:5">
      <c r="A216" s="30">
        <f t="shared" si="9"/>
        <v>1963</v>
      </c>
      <c r="B216" s="28">
        <v>3208212.3659999999</v>
      </c>
      <c r="C216" s="28">
        <v>53640.457000000002</v>
      </c>
      <c r="D216" s="21" t="str">
        <f>IF($A216&gt;=Calculations!$C$2,B216,"")</f>
        <v/>
      </c>
      <c r="E216" s="21" t="str">
        <f>IF($A216&gt;=Calculations!$C$2,C216,"")</f>
        <v/>
      </c>
    </row>
    <row r="217" spans="1:5">
      <c r="A217" s="30">
        <f t="shared" si="9"/>
        <v>1964</v>
      </c>
      <c r="B217" s="28">
        <v>3268896.1740000001</v>
      </c>
      <c r="C217" s="28">
        <v>54006.245000000003</v>
      </c>
      <c r="D217" s="21" t="str">
        <f>IF($A217&gt;=Calculations!$C$2,B217,"")</f>
        <v/>
      </c>
      <c r="E217" s="21" t="str">
        <f>IF($A217&gt;=Calculations!$C$2,C217,"")</f>
        <v/>
      </c>
    </row>
    <row r="218" spans="1:5">
      <c r="A218" s="30">
        <f t="shared" si="9"/>
        <v>1965</v>
      </c>
      <c r="B218" s="28">
        <v>3333007.0490000001</v>
      </c>
      <c r="C218" s="28">
        <v>54349.898999999998</v>
      </c>
      <c r="D218" s="21" t="str">
        <f>IF($A218&gt;=Calculations!$C$2,B218,"")</f>
        <v/>
      </c>
      <c r="E218" s="21" t="str">
        <f>IF($A218&gt;=Calculations!$C$2,C218,"")</f>
        <v/>
      </c>
    </row>
    <row r="219" spans="1:5">
      <c r="A219" s="30">
        <f t="shared" si="9"/>
        <v>1966</v>
      </c>
      <c r="B219" s="28">
        <v>3400823.017</v>
      </c>
      <c r="C219" s="28">
        <v>54666.008000000002</v>
      </c>
      <c r="D219" s="21" t="str">
        <f>IF($A219&gt;=Calculations!$C$2,B219,"")</f>
        <v/>
      </c>
      <c r="E219" s="21" t="str">
        <f>IF($A219&gt;=Calculations!$C$2,C219,"")</f>
        <v/>
      </c>
    </row>
    <row r="220" spans="1:5">
      <c r="A220" s="30">
        <f t="shared" si="9"/>
        <v>1967</v>
      </c>
      <c r="B220" s="28">
        <v>3471955.1329999999</v>
      </c>
      <c r="C220" s="28">
        <v>54954.044000000002</v>
      </c>
      <c r="D220" s="21" t="str">
        <f>IF($A220&gt;=Calculations!$C$2,B220,"")</f>
        <v/>
      </c>
      <c r="E220" s="21" t="str">
        <f>IF($A220&gt;=Calculations!$C$2,C220,"")</f>
        <v/>
      </c>
    </row>
    <row r="221" spans="1:5">
      <c r="A221" s="30">
        <f t="shared" si="9"/>
        <v>1968</v>
      </c>
      <c r="B221" s="28">
        <v>3545612.656</v>
      </c>
      <c r="C221" s="28">
        <v>55212.834999999999</v>
      </c>
      <c r="D221" s="21" t="str">
        <f>IF($A221&gt;=Calculations!$C$2,B221,"")</f>
        <v/>
      </c>
      <c r="E221" s="21" t="str">
        <f>IF($A221&gt;=Calculations!$C$2,C221,"")</f>
        <v/>
      </c>
    </row>
    <row r="222" spans="1:5">
      <c r="A222" s="30">
        <f t="shared" si="9"/>
        <v>1969</v>
      </c>
      <c r="B222" s="28">
        <v>3620652.0649999999</v>
      </c>
      <c r="C222" s="28">
        <v>55443.063999999998</v>
      </c>
      <c r="D222" s="21" t="str">
        <f>IF($A222&gt;=Calculations!$C$2,B222,"")</f>
        <v/>
      </c>
      <c r="E222" s="21" t="str">
        <f>IF($A222&gt;=Calculations!$C$2,C222,"")</f>
        <v/>
      </c>
    </row>
    <row r="223" spans="1:5">
      <c r="A223" s="30">
        <f t="shared" si="9"/>
        <v>1970</v>
      </c>
      <c r="B223" s="28">
        <v>3696186.3059999999</v>
      </c>
      <c r="C223" s="28">
        <v>55645.39</v>
      </c>
      <c r="D223" s="21" t="str">
        <f>IF($A223&gt;=Calculations!$C$2,B223,"")</f>
        <v/>
      </c>
      <c r="E223" s="21" t="str">
        <f>IF($A223&gt;=Calculations!$C$2,C223,"")</f>
        <v/>
      </c>
    </row>
    <row r="224" spans="1:5">
      <c r="A224" s="30">
        <f t="shared" si="9"/>
        <v>1971</v>
      </c>
      <c r="B224" s="28">
        <v>3772048.3859999999</v>
      </c>
      <c r="C224" s="28">
        <v>55819.499000000003</v>
      </c>
      <c r="D224" s="21" t="str">
        <f>IF($A224&gt;=Calculations!$C$2,B224,"")</f>
        <v/>
      </c>
      <c r="E224" s="21" t="str">
        <f>IF($A224&gt;=Calculations!$C$2,C224,"")</f>
        <v/>
      </c>
    </row>
    <row r="225" spans="1:5">
      <c r="A225" s="30">
        <f t="shared" si="9"/>
        <v>1972</v>
      </c>
      <c r="B225" s="28">
        <v>3848319.463</v>
      </c>
      <c r="C225" s="28">
        <v>55964.697</v>
      </c>
      <c r="D225" s="21" t="str">
        <f>IF($A225&gt;=Calculations!$C$2,B225,"")</f>
        <v/>
      </c>
      <c r="E225" s="21" t="str">
        <f>IF($A225&gt;=Calculations!$C$2,C225,"")</f>
        <v/>
      </c>
    </row>
    <row r="226" spans="1:5">
      <c r="A226" s="30">
        <f t="shared" si="9"/>
        <v>1973</v>
      </c>
      <c r="B226" s="28">
        <v>3924667.6490000002</v>
      </c>
      <c r="C226" s="28">
        <v>56081.455000000002</v>
      </c>
      <c r="D226" s="21" t="str">
        <f>IF($A226&gt;=Calculations!$C$2,B226,"")</f>
        <v/>
      </c>
      <c r="E226" s="21" t="str">
        <f>IF($A226&gt;=Calculations!$C$2,C226,"")</f>
        <v/>
      </c>
    </row>
    <row r="227" spans="1:5">
      <c r="A227" s="30">
        <f t="shared" si="9"/>
        <v>1974</v>
      </c>
      <c r="B227" s="28">
        <v>4000764.13</v>
      </c>
      <c r="C227" s="28">
        <v>56170.69</v>
      </c>
      <c r="D227" s="21" t="str">
        <f>IF($A227&gt;=Calculations!$C$2,B227,"")</f>
        <v/>
      </c>
      <c r="E227" s="21" t="str">
        <f>IF($A227&gt;=Calculations!$C$2,C227,"")</f>
        <v/>
      </c>
    </row>
    <row r="228" spans="1:5">
      <c r="A228" s="30">
        <f t="shared" si="9"/>
        <v>1975</v>
      </c>
      <c r="B228" s="28">
        <v>4076419.2069999999</v>
      </c>
      <c r="C228" s="28">
        <v>56234.25</v>
      </c>
      <c r="D228" s="21" t="str">
        <f>IF($A228&gt;=Calculations!$C$2,B228,"")</f>
        <v/>
      </c>
      <c r="E228" s="21" t="str">
        <f>IF($A228&gt;=Calculations!$C$2,C228,"")</f>
        <v/>
      </c>
    </row>
    <row r="229" spans="1:5">
      <c r="A229" s="30">
        <f t="shared" si="9"/>
        <v>1976</v>
      </c>
      <c r="B229" s="28">
        <v>4151409.53</v>
      </c>
      <c r="C229" s="28">
        <v>56273.040999999997</v>
      </c>
      <c r="D229" s="21" t="str">
        <f>IF($A229&gt;=Calculations!$C$2,B229,"")</f>
        <v/>
      </c>
      <c r="E229" s="21" t="str">
        <f>IF($A229&gt;=Calculations!$C$2,C229,"")</f>
        <v/>
      </c>
    </row>
    <row r="230" spans="1:5">
      <c r="A230" s="30">
        <f t="shared" si="9"/>
        <v>1977</v>
      </c>
      <c r="B230" s="28">
        <v>4225863.84</v>
      </c>
      <c r="C230" s="28">
        <v>56290.629000000001</v>
      </c>
      <c r="D230" s="21" t="str">
        <f>IF($A230&gt;=Calculations!$C$2,B230,"")</f>
        <v/>
      </c>
      <c r="E230" s="21" t="str">
        <f>IF($A230&gt;=Calculations!$C$2,C230,"")</f>
        <v/>
      </c>
    </row>
    <row r="231" spans="1:5">
      <c r="A231" s="30">
        <f t="shared" si="9"/>
        <v>1978</v>
      </c>
      <c r="B231" s="28">
        <v>4300401.6890000002</v>
      </c>
      <c r="C231" s="28">
        <v>56295.031999999999</v>
      </c>
      <c r="D231" s="21" t="str">
        <f>IF($A231&gt;=Calculations!$C$2,B231,"")</f>
        <v/>
      </c>
      <c r="E231" s="21" t="str">
        <f>IF($A231&gt;=Calculations!$C$2,C231,"")</f>
        <v/>
      </c>
    </row>
    <row r="232" spans="1:5">
      <c r="A232" s="30">
        <f t="shared" si="9"/>
        <v>1979</v>
      </c>
      <c r="B232" s="28">
        <v>4375899.125</v>
      </c>
      <c r="C232" s="28">
        <v>56296.406000000003</v>
      </c>
      <c r="D232" s="21" t="str">
        <f>IF($A232&gt;=Calculations!$C$2,B232,"")</f>
        <v/>
      </c>
      <c r="E232" s="21" t="str">
        <f>IF($A232&gt;=Calculations!$C$2,C232,"")</f>
        <v/>
      </c>
    </row>
    <row r="233" spans="1:5">
      <c r="A233" s="30">
        <f t="shared" si="9"/>
        <v>1980</v>
      </c>
      <c r="B233" s="28">
        <v>4453007.4780000001</v>
      </c>
      <c r="C233" s="28">
        <v>56303.010999999999</v>
      </c>
      <c r="D233" s="21" t="str">
        <f>IF($A233&gt;=Calculations!$C$2,B233,"")</f>
        <v/>
      </c>
      <c r="E233" s="21" t="str">
        <f>IF($A233&gt;=Calculations!$C$2,C233,"")</f>
        <v/>
      </c>
    </row>
    <row r="234" spans="1:5">
      <c r="A234" s="30">
        <f t="shared" si="9"/>
        <v>1981</v>
      </c>
      <c r="B234" s="28">
        <v>4531799.2549999999</v>
      </c>
      <c r="C234" s="28">
        <v>56317.534</v>
      </c>
      <c r="D234" s="21" t="str">
        <f>IF($A234&gt;=Calculations!$C$2,B234,"")</f>
        <v/>
      </c>
      <c r="E234" s="21" t="str">
        <f>IF($A234&gt;=Calculations!$C$2,C234,"")</f>
        <v/>
      </c>
    </row>
    <row r="235" spans="1:5">
      <c r="A235" s="30">
        <f t="shared" si="9"/>
        <v>1982</v>
      </c>
      <c r="B235" s="28">
        <v>4612119.82</v>
      </c>
      <c r="C235" s="28">
        <v>56341.307999999997</v>
      </c>
      <c r="D235" s="21" t="str">
        <f>IF($A235&gt;=Calculations!$C$2,B235,"")</f>
        <v/>
      </c>
      <c r="E235" s="21" t="str">
        <f>IF($A235&gt;=Calculations!$C$2,C235,"")</f>
        <v/>
      </c>
    </row>
    <row r="236" spans="1:5">
      <c r="A236" s="30">
        <f t="shared" si="9"/>
        <v>1983</v>
      </c>
      <c r="B236" s="28">
        <v>4694097.2709999997</v>
      </c>
      <c r="C236" s="28">
        <v>56379.326999999997</v>
      </c>
      <c r="D236" s="21" t="str">
        <f>IF($A236&gt;=Calculations!$C$2,B236,"")</f>
        <v/>
      </c>
      <c r="E236" s="21" t="str">
        <f>IF($A236&gt;=Calculations!$C$2,C236,"")</f>
        <v/>
      </c>
    </row>
    <row r="237" spans="1:5">
      <c r="A237" s="30">
        <f t="shared" si="9"/>
        <v>1984</v>
      </c>
      <c r="B237" s="28">
        <v>4777827.8320000004</v>
      </c>
      <c r="C237" s="28">
        <v>56436.762000000002</v>
      </c>
      <c r="D237" s="21" t="str">
        <f>IF($A237&gt;=Calculations!$C$2,B237,"")</f>
        <v/>
      </c>
      <c r="E237" s="21" t="str">
        <f>IF($A237&gt;=Calculations!$C$2,C237,"")</f>
        <v/>
      </c>
    </row>
    <row r="238" spans="1:5">
      <c r="A238" s="30">
        <f t="shared" si="9"/>
        <v>1985</v>
      </c>
      <c r="B238" s="28">
        <v>4863289.9349999996</v>
      </c>
      <c r="C238" s="28">
        <v>56516.908000000003</v>
      </c>
      <c r="D238" s="21" t="str">
        <f>IF($A238&gt;=Calculations!$C$2,B238,"")</f>
        <v/>
      </c>
      <c r="E238" s="21" t="str">
        <f>IF($A238&gt;=Calculations!$C$2,C238,"")</f>
        <v/>
      </c>
    </row>
    <row r="239" spans="1:5">
      <c r="A239" s="30">
        <f t="shared" si="9"/>
        <v>1986</v>
      </c>
      <c r="B239" s="28">
        <v>4950590.7039999999</v>
      </c>
      <c r="C239" s="28">
        <v>56622.955999999998</v>
      </c>
      <c r="D239" s="21" t="str">
        <f>IF($A239&gt;=Calculations!$C$2,B239,"")</f>
        <v/>
      </c>
      <c r="E239" s="21" t="str">
        <f>IF($A239&gt;=Calculations!$C$2,C239,"")</f>
        <v/>
      </c>
    </row>
    <row r="240" spans="1:5">
      <c r="A240" s="30">
        <f t="shared" si="9"/>
        <v>1987</v>
      </c>
      <c r="B240" s="28">
        <v>5039478.4110000003</v>
      </c>
      <c r="C240" s="28">
        <v>56753.658000000003</v>
      </c>
      <c r="D240" s="21" t="str">
        <f>IF($A240&gt;=Calculations!$C$2,B240,"")</f>
        <v/>
      </c>
      <c r="E240" s="21" t="str">
        <f>IF($A240&gt;=Calculations!$C$2,C240,"")</f>
        <v/>
      </c>
    </row>
    <row r="241" spans="1:5">
      <c r="A241" s="30">
        <f t="shared" si="9"/>
        <v>1988</v>
      </c>
      <c r="B241" s="28">
        <v>5129112.5729999999</v>
      </c>
      <c r="C241" s="28">
        <v>56902.080999999998</v>
      </c>
      <c r="D241" s="21" t="str">
        <f>IF($A241&gt;=Calculations!$C$2,B241,"")</f>
        <v/>
      </c>
      <c r="E241" s="21" t="str">
        <f>IF($A241&gt;=Calculations!$C$2,C241,"")</f>
        <v/>
      </c>
    </row>
    <row r="242" spans="1:5">
      <c r="A242" s="30">
        <f t="shared" si="9"/>
        <v>1989</v>
      </c>
      <c r="B242" s="28">
        <v>5218374.5080000004</v>
      </c>
      <c r="C242" s="28">
        <v>57058.173000000003</v>
      </c>
      <c r="D242" s="21" t="str">
        <f>IF($A242&gt;=Calculations!$C$2,B242,"")</f>
        <v/>
      </c>
      <c r="E242" s="21" t="str">
        <f>IF($A242&gt;=Calculations!$C$2,C242,"")</f>
        <v/>
      </c>
    </row>
    <row r="243" spans="1:5">
      <c r="A243" s="30">
        <f t="shared" si="9"/>
        <v>1990</v>
      </c>
      <c r="B243" s="28">
        <v>5306425.1540000001</v>
      </c>
      <c r="C243" s="28">
        <v>57214.474000000002</v>
      </c>
      <c r="D243" s="21" t="str">
        <f>IF($A243&gt;=Calculations!$C$2,B243,"")</f>
        <v/>
      </c>
      <c r="E243" s="21" t="str">
        <f>IF($A243&gt;=Calculations!$C$2,C243,"")</f>
        <v/>
      </c>
    </row>
    <row r="244" spans="1:5">
      <c r="A244" s="30">
        <f t="shared" si="9"/>
        <v>1991</v>
      </c>
      <c r="B244" s="28">
        <v>5392938.7410000004</v>
      </c>
      <c r="C244" s="28">
        <v>57369.629000000001</v>
      </c>
      <c r="D244" s="21" t="str">
        <f>IF($A244&gt;=Calculations!$C$2,B244,"")</f>
        <v/>
      </c>
      <c r="E244" s="21" t="str">
        <f>IF($A244&gt;=Calculations!$C$2,C244,"")</f>
        <v/>
      </c>
    </row>
    <row r="245" spans="1:5">
      <c r="A245" s="30">
        <f t="shared" si="9"/>
        <v>1992</v>
      </c>
      <c r="B245" s="28">
        <v>5478009.4890000001</v>
      </c>
      <c r="C245" s="28">
        <v>57525.459000000003</v>
      </c>
      <c r="D245" s="21" t="str">
        <f>IF($A245&gt;=Calculations!$C$2,B245,"")</f>
        <v/>
      </c>
      <c r="E245" s="21" t="str">
        <f>IF($A245&gt;=Calculations!$C$2,C245,"")</f>
        <v/>
      </c>
    </row>
    <row r="246" spans="1:5">
      <c r="A246" s="30">
        <f t="shared" si="9"/>
        <v>1993</v>
      </c>
      <c r="B246" s="28">
        <v>5561743.9419999998</v>
      </c>
      <c r="C246" s="28">
        <v>57681.639000000003</v>
      </c>
      <c r="D246" s="21" t="str">
        <f>IF($A246&gt;=Calculations!$C$2,B246,"")</f>
        <v/>
      </c>
      <c r="E246" s="21" t="str">
        <f>IF($A246&gt;=Calculations!$C$2,C246,"")</f>
        <v/>
      </c>
    </row>
    <row r="247" spans="1:5">
      <c r="A247" s="30">
        <f t="shared" si="9"/>
        <v>1994</v>
      </c>
      <c r="B247" s="28">
        <v>5644416.0760000004</v>
      </c>
      <c r="C247" s="28">
        <v>57838.595999999998</v>
      </c>
      <c r="D247" s="21" t="str">
        <f>IF($A247&gt;=Calculations!$C$2,B247,"")</f>
        <v/>
      </c>
      <c r="E247" s="21" t="str">
        <f>IF($A247&gt;=Calculations!$C$2,C247,"")</f>
        <v/>
      </c>
    </row>
    <row r="248" spans="1:5">
      <c r="A248" s="30">
        <f t="shared" si="9"/>
        <v>1995</v>
      </c>
      <c r="B248" s="28">
        <v>5726239.3150000004</v>
      </c>
      <c r="C248" s="28">
        <v>57997.21</v>
      </c>
      <c r="D248" s="21" t="str">
        <f>IF($A248&gt;=Calculations!$C$2,B248,"")</f>
        <v/>
      </c>
      <c r="E248" s="21" t="str">
        <f>IF($A248&gt;=Calculations!$C$2,C248,"")</f>
        <v/>
      </c>
    </row>
    <row r="249" spans="1:5">
      <c r="A249" s="30">
        <f t="shared" si="9"/>
        <v>1996</v>
      </c>
      <c r="B249" s="28">
        <v>5807211.8310000002</v>
      </c>
      <c r="C249" s="28">
        <v>58156.870999999999</v>
      </c>
      <c r="D249" s="21" t="str">
        <f>IF($A249&gt;=Calculations!$C$2,B249,"")</f>
        <v/>
      </c>
      <c r="E249" s="21" t="str">
        <f>IF($A249&gt;=Calculations!$C$2,C249,"")</f>
        <v/>
      </c>
    </row>
    <row r="250" spans="1:5">
      <c r="A250" s="30">
        <f t="shared" si="9"/>
        <v>1997</v>
      </c>
      <c r="B250" s="28">
        <v>5887259.665</v>
      </c>
      <c r="C250" s="28">
        <v>58318.771000000001</v>
      </c>
      <c r="D250" s="21" t="str">
        <f>IF($A250&gt;=Calculations!$C$2,B250,"")</f>
        <v/>
      </c>
      <c r="E250" s="21" t="str">
        <f>IF($A250&gt;=Calculations!$C$2,C250,"")</f>
        <v/>
      </c>
    </row>
    <row r="251" spans="1:5">
      <c r="A251" s="30">
        <f t="shared" si="9"/>
        <v>1998</v>
      </c>
      <c r="B251" s="28">
        <v>5966464.7359999996</v>
      </c>
      <c r="C251" s="28">
        <v>58488.025999999998</v>
      </c>
      <c r="D251" s="21" t="str">
        <f>IF($A251&gt;=Calculations!$C$2,B251,"")</f>
        <v/>
      </c>
      <c r="E251" s="21" t="str">
        <f>IF($A251&gt;=Calculations!$C$2,C251,"")</f>
        <v/>
      </c>
    </row>
    <row r="252" spans="1:5">
      <c r="A252" s="30">
        <f t="shared" si="9"/>
        <v>1999</v>
      </c>
      <c r="B252" s="28">
        <v>6044931.358</v>
      </c>
      <c r="C252" s="28">
        <v>58671.413</v>
      </c>
      <c r="D252" s="21" t="str">
        <f>IF($A252&gt;=Calculations!$C$2,B252,"")</f>
        <v/>
      </c>
      <c r="E252" s="21" t="str">
        <f>IF($A252&gt;=Calculations!$C$2,C252,"")</f>
        <v/>
      </c>
    </row>
    <row r="253" spans="1:5">
      <c r="A253" s="30">
        <f t="shared" si="9"/>
        <v>2000</v>
      </c>
      <c r="B253" s="28">
        <v>6122770.2199999997</v>
      </c>
      <c r="C253" s="28">
        <v>58874.116999999998</v>
      </c>
      <c r="D253" s="21" t="str">
        <f>IF($A253&gt;=Calculations!$C$2,B253,"")</f>
        <v/>
      </c>
      <c r="E253" s="21" t="str">
        <f>IF($A253&gt;=Calculations!$C$2,C253,"")</f>
        <v/>
      </c>
    </row>
    <row r="254" spans="1:5">
      <c r="A254" s="30">
        <f t="shared" si="9"/>
        <v>2001</v>
      </c>
      <c r="B254" s="28">
        <v>6200002.7580000004</v>
      </c>
      <c r="C254" s="28">
        <v>59097.129000000001</v>
      </c>
      <c r="D254" s="21" t="str">
        <f>IF($A254&gt;=Calculations!$C$2,B254,"")</f>
        <v/>
      </c>
      <c r="E254" s="21" t="str">
        <f>IF($A254&gt;=Calculations!$C$2,C254,"")</f>
        <v/>
      </c>
    </row>
    <row r="255" spans="1:5">
      <c r="A255" s="30">
        <f t="shared" si="9"/>
        <v>2002</v>
      </c>
      <c r="B255" s="28">
        <v>6276721.8360000001</v>
      </c>
      <c r="C255" s="28">
        <v>59339.970999999998</v>
      </c>
      <c r="D255" s="21" t="str">
        <f>IF($A255&gt;=Calculations!$C$2,B255,"")</f>
        <v/>
      </c>
      <c r="E255" s="21" t="str">
        <f>IF($A255&gt;=Calculations!$C$2,C255,"")</f>
        <v/>
      </c>
    </row>
    <row r="256" spans="1:5">
      <c r="A256" s="30">
        <f t="shared" si="9"/>
        <v>2003</v>
      </c>
      <c r="B256" s="28">
        <v>6353195.5880000005</v>
      </c>
      <c r="C256" s="28">
        <v>59604.347000000002</v>
      </c>
      <c r="D256" s="21" t="str">
        <f>IF($A256&gt;=Calculations!$C$2,B256,"")</f>
        <v/>
      </c>
      <c r="E256" s="21" t="str">
        <f>IF($A256&gt;=Calculations!$C$2,C256,"")</f>
        <v/>
      </c>
    </row>
    <row r="257" spans="1:5">
      <c r="A257" s="30">
        <f t="shared" si="9"/>
        <v>2004</v>
      </c>
      <c r="B257" s="28">
        <v>6429757.6310000001</v>
      </c>
      <c r="C257" s="28">
        <v>59891.788</v>
      </c>
      <c r="D257" s="21" t="str">
        <f>IF($A257&gt;=Calculations!$C$2,B257,"")</f>
        <v/>
      </c>
      <c r="E257" s="21" t="str">
        <f>IF($A257&gt;=Calculations!$C$2,C257,"")</f>
        <v/>
      </c>
    </row>
    <row r="258" spans="1:5">
      <c r="A258" s="30">
        <f t="shared" si="9"/>
        <v>2005</v>
      </c>
      <c r="B258" s="28">
        <v>6506649.1749999998</v>
      </c>
      <c r="C258" s="28">
        <v>60202.726999999999</v>
      </c>
      <c r="D258" s="21" t="str">
        <f>IF($A258&gt;=Calculations!$C$2,B258,"")</f>
        <v/>
      </c>
      <c r="E258" s="21" t="str">
        <f>IF($A258&gt;=Calculations!$C$2,C258,"")</f>
        <v/>
      </c>
    </row>
    <row r="259" spans="1:5">
      <c r="A259" s="30">
        <f t="shared" si="9"/>
        <v>2006</v>
      </c>
      <c r="B259" s="28">
        <v>6583958.568</v>
      </c>
      <c r="C259" s="28">
        <v>60538.142999999996</v>
      </c>
      <c r="D259" s="21" t="str">
        <f>IF($A259&gt;=Calculations!$C$2,B259,"")</f>
        <v/>
      </c>
      <c r="E259" s="21" t="str">
        <f>IF($A259&gt;=Calculations!$C$2,C259,"")</f>
        <v/>
      </c>
    </row>
    <row r="260" spans="1:5">
      <c r="A260" s="30">
        <f t="shared" si="9"/>
        <v>2007</v>
      </c>
      <c r="B260" s="28">
        <v>6661637.46</v>
      </c>
      <c r="C260" s="28">
        <v>60896.101000000002</v>
      </c>
      <c r="D260" s="21" t="str">
        <f>IF($A260&gt;=Calculations!$C$2,B260,"")</f>
        <v/>
      </c>
      <c r="E260" s="21" t="str">
        <f>IF($A260&gt;=Calculations!$C$2,C260,"")</f>
        <v/>
      </c>
    </row>
    <row r="261" spans="1:5">
      <c r="A261" s="30">
        <f t="shared" si="9"/>
        <v>2008</v>
      </c>
      <c r="B261" s="28">
        <v>6739610.2889999999</v>
      </c>
      <c r="C261" s="28">
        <v>61270.317999999999</v>
      </c>
      <c r="D261" s="21" t="str">
        <f>IF($A261&gt;=Calculations!$C$2,B261,"")</f>
        <v/>
      </c>
      <c r="E261" s="21" t="str">
        <f>IF($A261&gt;=Calculations!$C$2,C261,"")</f>
        <v/>
      </c>
    </row>
    <row r="262" spans="1:5">
      <c r="A262" s="30">
        <f t="shared" si="9"/>
        <v>2009</v>
      </c>
      <c r="B262" s="28">
        <v>6817737.1229999997</v>
      </c>
      <c r="C262" s="28">
        <v>61652.315000000002</v>
      </c>
      <c r="D262" s="21" t="str">
        <f>IF($A262&gt;=Calculations!$C$2,B262,"")</f>
        <v/>
      </c>
      <c r="E262" s="21" t="str">
        <f>IF($A262&gt;=Calculations!$C$2,C262,"")</f>
        <v/>
      </c>
    </row>
    <row r="263" spans="1:5">
      <c r="A263" s="31">
        <v>2010</v>
      </c>
      <c r="B263" s="27">
        <v>6895889.0180000002</v>
      </c>
      <c r="C263" s="27">
        <v>62035.57</v>
      </c>
      <c r="D263" s="21" t="str">
        <f>IF($A263&gt;=Calculations!$C$2,B263,"")</f>
        <v/>
      </c>
      <c r="E263" s="21" t="str">
        <f>IF($A263&gt;=Calculations!$C$2,C263,"")</f>
        <v/>
      </c>
    </row>
    <row r="264" spans="1:5">
      <c r="A264" s="31">
        <v>2011</v>
      </c>
      <c r="B264" s="27">
        <v>6966246.4270000001</v>
      </c>
      <c r="C264" s="27">
        <v>62358.195</v>
      </c>
      <c r="D264" s="21" t="str">
        <f>IF($A264&gt;=Calculations!$C$2,B264,"")</f>
        <v/>
      </c>
      <c r="E264" s="21" t="str">
        <f>IF($A264&gt;=Calculations!$C$2,C264,"")</f>
        <v/>
      </c>
    </row>
    <row r="265" spans="1:5">
      <c r="A265" s="31">
        <v>2012</v>
      </c>
      <c r="B265" s="27">
        <v>7033146.926</v>
      </c>
      <c r="C265" s="27">
        <v>62653.718999999997</v>
      </c>
      <c r="D265" s="21" t="str">
        <f>IF($A265&gt;=Calculations!$C$2,B265,"")</f>
        <v/>
      </c>
      <c r="E265" s="21" t="str">
        <f>IF($A265&gt;=Calculations!$C$2,C265,"")</f>
        <v/>
      </c>
    </row>
    <row r="266" spans="1:5">
      <c r="A266" s="31">
        <v>2013</v>
      </c>
      <c r="B266" s="27">
        <v>7096910.5590000004</v>
      </c>
      <c r="C266" s="27">
        <v>62925.760999999999</v>
      </c>
      <c r="D266" s="21">
        <f>IF($A266&gt;=Calculations!$C$2,B266,"")</f>
        <v>7096910.5590000004</v>
      </c>
      <c r="E266" s="21">
        <f>IF($A266&gt;=Calculations!$C$2,C266,"")</f>
        <v>62925.760999999999</v>
      </c>
    </row>
    <row r="267" spans="1:5">
      <c r="A267" s="31">
        <v>2014</v>
      </c>
      <c r="B267" s="27">
        <v>7158138.5999999996</v>
      </c>
      <c r="C267" s="27">
        <v>63181.396999999997</v>
      </c>
      <c r="D267" s="21">
        <f>IF($A267&gt;=Calculations!$C$2,B267,"")</f>
        <v>7158138.5999999996</v>
      </c>
      <c r="E267" s="21">
        <f>IF($A267&gt;=Calculations!$C$2,C267,"")</f>
        <v>63181.396999999997</v>
      </c>
    </row>
    <row r="268" spans="1:5">
      <c r="A268" s="31">
        <v>2015</v>
      </c>
      <c r="B268" s="27">
        <v>7217275.233</v>
      </c>
      <c r="C268" s="27">
        <v>63425.877</v>
      </c>
      <c r="D268" s="21">
        <f>IF($A268&gt;=Calculations!$C$2,B268,"")</f>
        <v>7217275.233</v>
      </c>
      <c r="E268" s="21">
        <f>IF($A268&gt;=Calculations!$C$2,C268,"")</f>
        <v>63425.877</v>
      </c>
    </row>
    <row r="269" spans="1:5">
      <c r="A269" s="31">
        <v>2016</v>
      </c>
      <c r="B269" s="27">
        <v>7274391.8300000001</v>
      </c>
      <c r="C269" s="27">
        <v>63659.563999999998</v>
      </c>
      <c r="D269" s="21">
        <f>IF($A269&gt;=Calculations!$C$2,B269,"")</f>
        <v>7274391.8300000001</v>
      </c>
      <c r="E269" s="21">
        <f>IF($A269&gt;=Calculations!$C$2,C269,"")</f>
        <v>63659.563999999998</v>
      </c>
    </row>
    <row r="270" spans="1:5">
      <c r="A270" s="31">
        <v>2017</v>
      </c>
      <c r="B270" s="27">
        <v>7329317.3320000004</v>
      </c>
      <c r="C270" s="27">
        <v>63880.324000000001</v>
      </c>
      <c r="D270" s="21">
        <f>IF($A270&gt;=Calculations!$C$2,B270,"")</f>
        <v>7329317.3320000004</v>
      </c>
      <c r="E270" s="21">
        <f>IF($A270&gt;=Calculations!$C$2,C270,"")</f>
        <v>63880.324000000001</v>
      </c>
    </row>
    <row r="271" spans="1:5">
      <c r="A271" s="31">
        <v>2018</v>
      </c>
      <c r="B271" s="27">
        <v>7381991.9500000002</v>
      </c>
      <c r="C271" s="27">
        <v>64088.273999999998</v>
      </c>
      <c r="D271" s="21">
        <f>IF($A271&gt;=Calculations!$C$2,B271,"")</f>
        <v>7381991.9500000002</v>
      </c>
      <c r="E271" s="21">
        <f>IF($A271&gt;=Calculations!$C$2,C271,"")</f>
        <v>64088.273999999998</v>
      </c>
    </row>
    <row r="272" spans="1:5">
      <c r="A272" s="31">
        <v>2019</v>
      </c>
      <c r="B272" s="27">
        <v>7432307.1339999996</v>
      </c>
      <c r="C272" s="27">
        <v>64283.296999999999</v>
      </c>
      <c r="D272" s="21">
        <f>IF($A272&gt;=Calculations!$C$2,B272,"")</f>
        <v>7432307.1339999996</v>
      </c>
      <c r="E272" s="21">
        <f>IF($A272&gt;=Calculations!$C$2,C272,"")</f>
        <v>64283.296999999999</v>
      </c>
    </row>
    <row r="273" spans="1:5">
      <c r="A273" s="31">
        <v>2020</v>
      </c>
      <c r="B273" s="27">
        <v>7480225.3210000005</v>
      </c>
      <c r="C273" s="27">
        <v>64465.642999999996</v>
      </c>
      <c r="D273" s="21">
        <f>IF($A273&gt;=Calculations!$C$2,B273,"")</f>
        <v>7480225.3210000005</v>
      </c>
      <c r="E273" s="21">
        <f>IF($A273&gt;=Calculations!$C$2,C273,"")</f>
        <v>64465.642999999996</v>
      </c>
    </row>
    <row r="274" spans="1:5">
      <c r="A274" s="31">
        <v>2021</v>
      </c>
      <c r="B274" s="27">
        <v>7525720.483</v>
      </c>
      <c r="C274" s="27">
        <v>64634.535000000003</v>
      </c>
      <c r="D274" s="21">
        <f>IF($A274&gt;=Calculations!$C$2,B274,"")</f>
        <v>7525720.483</v>
      </c>
      <c r="E274" s="21">
        <f>IF($A274&gt;=Calculations!$C$2,C274,"")</f>
        <v>64634.535000000003</v>
      </c>
    </row>
    <row r="275" spans="1:5">
      <c r="A275" s="31">
        <v>2022</v>
      </c>
      <c r="B275" s="27">
        <v>7568953.0760000004</v>
      </c>
      <c r="C275" s="27">
        <v>64790.97</v>
      </c>
      <c r="D275" s="21">
        <f>IF($A275&gt;=Calculations!$C$2,B275,"")</f>
        <v>7568953.0760000004</v>
      </c>
      <c r="E275" s="21">
        <f>IF($A275&gt;=Calculations!$C$2,C275,"")</f>
        <v>64790.97</v>
      </c>
    </row>
    <row r="276" spans="1:5">
      <c r="A276" s="31">
        <v>2023</v>
      </c>
      <c r="B276" s="27">
        <v>7610296.2810000004</v>
      </c>
      <c r="C276" s="27">
        <v>64938.974000000002</v>
      </c>
      <c r="D276" s="21">
        <f>IF($A276&gt;=Calculations!$C$2,B276,"")</f>
        <v>7610296.2810000004</v>
      </c>
      <c r="E276" s="21">
        <f>IF($A276&gt;=Calculations!$C$2,C276,"")</f>
        <v>64938.974000000002</v>
      </c>
    </row>
    <row r="277" spans="1:5">
      <c r="A277" s="31">
        <v>2024</v>
      </c>
      <c r="B277" s="27">
        <v>7650239.3150000004</v>
      </c>
      <c r="C277" s="27">
        <v>65083.834999999999</v>
      </c>
      <c r="D277" s="21">
        <f>IF($A277&gt;=Calculations!$C$2,B277,"")</f>
        <v>7650239.3150000004</v>
      </c>
      <c r="E277" s="21">
        <f>IF($A277&gt;=Calculations!$C$2,C277,"")</f>
        <v>65083.834999999999</v>
      </c>
    </row>
    <row r="278" spans="1:5">
      <c r="A278" s="31">
        <v>2025</v>
      </c>
      <c r="B278" s="27">
        <v>7689135.25</v>
      </c>
      <c r="C278" s="27">
        <v>65228.858999999997</v>
      </c>
      <c r="D278" s="21">
        <f>IF($A278&gt;=Calculations!$C$2,B278,"")</f>
        <v>7689135.25</v>
      </c>
      <c r="E278" s="21">
        <f>IF($A278&gt;=Calculations!$C$2,C278,"")</f>
        <v>65228.858999999997</v>
      </c>
    </row>
    <row r="279" spans="1:5">
      <c r="A279" s="31">
        <v>2026</v>
      </c>
      <c r="B279" s="27">
        <v>7727118.8470000001</v>
      </c>
      <c r="C279" s="27">
        <v>65376.006000000001</v>
      </c>
      <c r="D279" s="21">
        <f>IF($A279&gt;=Calculations!$C$2,B279,"")</f>
        <v>7727118.8470000001</v>
      </c>
      <c r="E279" s="21">
        <f>IF($A279&gt;=Calculations!$C$2,C279,"")</f>
        <v>65376.006000000001</v>
      </c>
    </row>
    <row r="280" spans="1:5">
      <c r="A280" s="31">
        <v>2027</v>
      </c>
      <c r="B280" s="27">
        <v>7764106.9579999996</v>
      </c>
      <c r="C280" s="27">
        <v>65522.874000000003</v>
      </c>
      <c r="D280" s="21">
        <f>IF($A280&gt;=Calculations!$C$2,B280,"")</f>
        <v>7764106.9579999996</v>
      </c>
      <c r="E280" s="21">
        <f>IF($A280&gt;=Calculations!$C$2,C280,"")</f>
        <v>65522.874000000003</v>
      </c>
    </row>
    <row r="281" spans="1:5">
      <c r="A281" s="31">
        <v>2028</v>
      </c>
      <c r="B281" s="27">
        <v>7799958.4519999996</v>
      </c>
      <c r="C281" s="27">
        <v>65662.981</v>
      </c>
      <c r="D281" s="21">
        <f>IF($A281&gt;=Calculations!$C$2,B281,"")</f>
        <v>7799958.4519999996</v>
      </c>
      <c r="E281" s="21">
        <f>IF($A281&gt;=Calculations!$C$2,C281,"")</f>
        <v>65662.981</v>
      </c>
    </row>
    <row r="282" spans="1:5">
      <c r="A282" s="31">
        <v>2029</v>
      </c>
      <c r="B282" s="27">
        <v>7834431.8990000002</v>
      </c>
      <c r="C282" s="27">
        <v>65787.255999999994</v>
      </c>
      <c r="D282" s="21">
        <f>IF($A282&gt;=Calculations!$C$2,B282,"")</f>
        <v>7834431.8990000002</v>
      </c>
      <c r="E282" s="21">
        <f>IF($A282&gt;=Calculations!$C$2,C282,"")</f>
        <v>65787.255999999994</v>
      </c>
    </row>
    <row r="283" spans="1:5">
      <c r="A283" s="31">
        <v>2030</v>
      </c>
      <c r="B283" s="27">
        <v>7867332.284</v>
      </c>
      <c r="C283" s="27">
        <v>65889.072</v>
      </c>
      <c r="D283" s="21">
        <f>IF($A283&gt;=Calculations!$C$2,B283,"")</f>
        <v>7867332.284</v>
      </c>
      <c r="E283" s="21">
        <f>IF($A283&gt;=Calculations!$C$2,C283,"")</f>
        <v>65889.072</v>
      </c>
    </row>
    <row r="284" spans="1:5">
      <c r="A284" s="31">
        <v>2031</v>
      </c>
      <c r="B284" s="27">
        <v>7898622.0650000004</v>
      </c>
      <c r="C284" s="27">
        <v>65966.077000000005</v>
      </c>
      <c r="D284" s="21">
        <f>IF($A284&gt;=Calculations!$C$2,B284,"")</f>
        <v>7898622.0650000004</v>
      </c>
      <c r="E284" s="21">
        <f>IF($A284&gt;=Calculations!$C$2,C284,"")</f>
        <v>65966.077000000005</v>
      </c>
    </row>
    <row r="285" spans="1:5">
      <c r="A285" s="31">
        <v>2032</v>
      </c>
      <c r="B285" s="27">
        <v>7928308.4759999998</v>
      </c>
      <c r="C285" s="27">
        <v>66019.868000000002</v>
      </c>
      <c r="D285" s="21">
        <f>IF($A285&gt;=Calculations!$C$2,B285,"")</f>
        <v>7928308.4759999998</v>
      </c>
      <c r="E285" s="21">
        <f>IF($A285&gt;=Calculations!$C$2,C285,"")</f>
        <v>66019.868000000002</v>
      </c>
    </row>
    <row r="286" spans="1:5">
      <c r="A286" s="31">
        <v>2033</v>
      </c>
      <c r="B286" s="27">
        <v>7956284.9179999996</v>
      </c>
      <c r="C286" s="27">
        <v>66052.616999999998</v>
      </c>
      <c r="D286" s="21">
        <f>IF($A286&gt;=Calculations!$C$2,B286,"")</f>
        <v>7956284.9179999996</v>
      </c>
      <c r="E286" s="21">
        <f>IF($A286&gt;=Calculations!$C$2,C286,"")</f>
        <v>66052.616999999998</v>
      </c>
    </row>
    <row r="287" spans="1:5">
      <c r="A287" s="31">
        <v>2034</v>
      </c>
      <c r="B287" s="27">
        <v>7982430.5559999999</v>
      </c>
      <c r="C287" s="27">
        <v>66068.112999999998</v>
      </c>
      <c r="D287" s="21">
        <f>IF($A287&gt;=Calculations!$C$2,B287,"")</f>
        <v>7982430.5559999999</v>
      </c>
      <c r="E287" s="21">
        <f>IF($A287&gt;=Calculations!$C$2,C287,"")</f>
        <v>66068.112999999998</v>
      </c>
    </row>
    <row r="288" spans="1:5">
      <c r="A288" s="31">
        <v>2035</v>
      </c>
      <c r="B288" s="27">
        <v>8006641.9939999999</v>
      </c>
      <c r="C288" s="27">
        <v>66069.159</v>
      </c>
      <c r="D288" s="21">
        <f>IF($A288&gt;=Calculations!$C$2,B288,"")</f>
        <v>8006641.9939999999</v>
      </c>
      <c r="E288" s="21">
        <f>IF($A288&gt;=Calculations!$C$2,C288,"")</f>
        <v>66069.159</v>
      </c>
    </row>
    <row r="289" spans="1:5">
      <c r="A289" s="31">
        <v>2036</v>
      </c>
      <c r="B289" s="27">
        <v>8028862.9019999998</v>
      </c>
      <c r="C289" s="27">
        <v>66055.994999999995</v>
      </c>
      <c r="D289" s="21">
        <f>IF($A289&gt;=Calculations!$C$2,B289,"")</f>
        <v>8028862.9019999998</v>
      </c>
      <c r="E289" s="21">
        <f>IF($A289&gt;=Calculations!$C$2,C289,"")</f>
        <v>66055.994999999995</v>
      </c>
    </row>
    <row r="290" spans="1:5">
      <c r="A290" s="31">
        <v>2037</v>
      </c>
      <c r="B290" s="27">
        <v>8049049.8619999997</v>
      </c>
      <c r="C290" s="27">
        <v>66027.582999999999</v>
      </c>
      <c r="D290" s="21">
        <f>IF($A290&gt;=Calculations!$C$2,B290,"")</f>
        <v>8049049.8619999997</v>
      </c>
      <c r="E290" s="21">
        <f>IF($A290&gt;=Calculations!$C$2,C290,"")</f>
        <v>66027.582999999999</v>
      </c>
    </row>
    <row r="291" spans="1:5">
      <c r="A291" s="31">
        <v>2038</v>
      </c>
      <c r="B291" s="27">
        <v>8067132.4819999998</v>
      </c>
      <c r="C291" s="27">
        <v>65984.009000000005</v>
      </c>
      <c r="D291" s="21">
        <f>IF($A291&gt;=Calculations!$C$2,B291,"")</f>
        <v>8067132.4819999998</v>
      </c>
      <c r="E291" s="21">
        <f>IF($A291&gt;=Calculations!$C$2,C291,"")</f>
        <v>65984.009000000005</v>
      </c>
    </row>
    <row r="292" spans="1:5">
      <c r="A292" s="31">
        <v>2039</v>
      </c>
      <c r="B292" s="27">
        <v>8083041.2479999997</v>
      </c>
      <c r="C292" s="27">
        <v>65925.191999999995</v>
      </c>
      <c r="D292" s="21">
        <f>IF($A292&gt;=Calculations!$C$2,B292,"")</f>
        <v>8083041.2479999997</v>
      </c>
      <c r="E292" s="21">
        <f>IF($A292&gt;=Calculations!$C$2,C292,"")</f>
        <v>65925.191999999995</v>
      </c>
    </row>
    <row r="293" spans="1:5">
      <c r="A293" s="31">
        <v>2040</v>
      </c>
      <c r="B293" s="27">
        <v>8096724.5949999997</v>
      </c>
      <c r="C293" s="27">
        <v>65851.074999999997</v>
      </c>
      <c r="D293" s="21">
        <f>IF($A293&gt;=Calculations!$C$2,B293,"")</f>
        <v>8096724.5949999997</v>
      </c>
      <c r="E293" s="21">
        <f>IF($A293&gt;=Calculations!$C$2,C293,"")</f>
        <v>65851.074999999997</v>
      </c>
    </row>
    <row r="294" spans="1:5">
      <c r="A294" s="31">
        <v>2041</v>
      </c>
      <c r="B294" s="27">
        <v>8108154.6509999996</v>
      </c>
      <c r="C294" s="27">
        <v>65762.055999999997</v>
      </c>
      <c r="D294" s="21">
        <f>IF($A294&gt;=Calculations!$C$2,B294,"")</f>
        <v>8108154.6509999996</v>
      </c>
      <c r="E294" s="21">
        <f>IF($A294&gt;=Calculations!$C$2,C294,"")</f>
        <v>65762.055999999997</v>
      </c>
    </row>
    <row r="295" spans="1:5">
      <c r="A295" s="31">
        <v>2042</v>
      </c>
      <c r="B295" s="27">
        <v>8117326.6220000004</v>
      </c>
      <c r="C295" s="27">
        <v>65658.33</v>
      </c>
      <c r="D295" s="21">
        <f>IF($A295&gt;=Calculations!$C$2,B295,"")</f>
        <v>8117326.6220000004</v>
      </c>
      <c r="E295" s="21">
        <f>IF($A295&gt;=Calculations!$C$2,C295,"")</f>
        <v>65658.33</v>
      </c>
    </row>
    <row r="296" spans="1:5">
      <c r="A296" s="31">
        <v>2043</v>
      </c>
      <c r="B296" s="27">
        <v>8124247.6409999998</v>
      </c>
      <c r="C296" s="27">
        <v>65539.384000000005</v>
      </c>
      <c r="D296" s="21">
        <f>IF($A296&gt;=Calculations!$C$2,B296,"")</f>
        <v>8124247.6409999998</v>
      </c>
      <c r="E296" s="21">
        <f>IF($A296&gt;=Calculations!$C$2,C296,"")</f>
        <v>65539.384000000005</v>
      </c>
    </row>
    <row r="297" spans="1:5">
      <c r="A297" s="31">
        <v>2044</v>
      </c>
      <c r="B297" s="27">
        <v>8128940.1090000002</v>
      </c>
      <c r="C297" s="27">
        <v>65404.472999999998</v>
      </c>
      <c r="D297" s="21">
        <f>IF($A297&gt;=Calculations!$C$2,B297,"")</f>
        <v>8128940.1090000002</v>
      </c>
      <c r="E297" s="21">
        <f>IF($A297&gt;=Calculations!$C$2,C297,"")</f>
        <v>65404.472999999998</v>
      </c>
    </row>
    <row r="298" spans="1:5">
      <c r="A298" s="31">
        <v>2045</v>
      </c>
      <c r="B298" s="27">
        <v>8131432.4369999999</v>
      </c>
      <c r="C298" s="27">
        <v>65253.184999999998</v>
      </c>
      <c r="D298" s="21">
        <f>IF($A298&gt;=Calculations!$C$2,B298,"")</f>
        <v>8131432.4369999999</v>
      </c>
      <c r="E298" s="21">
        <f>IF($A298&gt;=Calculations!$C$2,C298,"")</f>
        <v>65253.184999999998</v>
      </c>
    </row>
    <row r="299" spans="1:5">
      <c r="A299" s="31">
        <v>2046</v>
      </c>
      <c r="B299" s="27">
        <v>8131736.6619999995</v>
      </c>
      <c r="C299" s="27">
        <v>65085.675000000003</v>
      </c>
      <c r="D299" s="21">
        <f>IF($A299&gt;=Calculations!$C$2,B299,"")</f>
        <v>8131736.6619999995</v>
      </c>
      <c r="E299" s="21">
        <f>IF($A299&gt;=Calculations!$C$2,C299,"")</f>
        <v>65085.675000000003</v>
      </c>
    </row>
    <row r="300" spans="1:5">
      <c r="A300" s="31">
        <v>2047</v>
      </c>
      <c r="B300" s="27">
        <v>8129883.142</v>
      </c>
      <c r="C300" s="27">
        <v>64902.59</v>
      </c>
      <c r="D300" s="21">
        <f>IF($A300&gt;=Calculations!$C$2,B300,"")</f>
        <v>8129883.142</v>
      </c>
      <c r="E300" s="21">
        <f>IF($A300&gt;=Calculations!$C$2,C300,"")</f>
        <v>64902.59</v>
      </c>
    </row>
    <row r="301" spans="1:5">
      <c r="A301" s="31">
        <v>2048</v>
      </c>
      <c r="B301" s="27">
        <v>8125946.5889999997</v>
      </c>
      <c r="C301" s="27">
        <v>64704.671999999999</v>
      </c>
      <c r="D301" s="21">
        <f>IF($A301&gt;=Calculations!$C$2,B301,"")</f>
        <v>8125946.5889999997</v>
      </c>
      <c r="E301" s="21">
        <f>IF($A301&gt;=Calculations!$C$2,C301,"")</f>
        <v>64704.671999999999</v>
      </c>
    </row>
    <row r="302" spans="1:5">
      <c r="A302" s="31">
        <v>2049</v>
      </c>
      <c r="B302" s="27">
        <v>8120021.3830000004</v>
      </c>
      <c r="C302" s="27">
        <v>64492.889000000003</v>
      </c>
      <c r="D302" s="21">
        <f>IF($A302&gt;=Calculations!$C$2,B302,"")</f>
        <v>8120021.3830000004</v>
      </c>
      <c r="E302" s="21">
        <f>IF($A302&gt;=Calculations!$C$2,C302,"")</f>
        <v>64492.889000000003</v>
      </c>
    </row>
    <row r="303" spans="1:5">
      <c r="A303" s="31">
        <v>2050</v>
      </c>
      <c r="B303" s="27">
        <v>8112190.801</v>
      </c>
      <c r="C303" s="27">
        <v>64268.184999999998</v>
      </c>
      <c r="D303" s="21">
        <f>IF($A303&gt;=Calculations!$C$2,B303,"")</f>
        <v>8112190.801</v>
      </c>
      <c r="E303" s="21">
        <f>IF($A303&gt;=Calculations!$C$2,C303,"")</f>
        <v>64268.184999999998</v>
      </c>
    </row>
    <row r="304" spans="1:5">
      <c r="A304" s="31">
        <v>2051</v>
      </c>
      <c r="B304" s="27">
        <v>8102501.9939999999</v>
      </c>
      <c r="C304" s="27">
        <v>64031.165000000001</v>
      </c>
      <c r="D304" s="21">
        <f>IF($A304&gt;=Calculations!$C$2,B304,"")</f>
        <v>8102501.9939999999</v>
      </c>
      <c r="E304" s="21">
        <f>IF($A304&gt;=Calculations!$C$2,C304,"")</f>
        <v>64031.165000000001</v>
      </c>
    </row>
    <row r="305" spans="1:5">
      <c r="A305" s="31">
        <v>2052</v>
      </c>
      <c r="B305" s="27">
        <v>8090992.4960000003</v>
      </c>
      <c r="C305" s="27">
        <v>63782.487999999998</v>
      </c>
      <c r="D305" s="21">
        <f>IF($A305&gt;=Calculations!$C$2,B305,"")</f>
        <v>8090992.4960000003</v>
      </c>
      <c r="E305" s="21">
        <f>IF($A305&gt;=Calculations!$C$2,C305,"")</f>
        <v>63782.487999999998</v>
      </c>
    </row>
    <row r="306" spans="1:5">
      <c r="A306" s="31">
        <v>2053</v>
      </c>
      <c r="B306" s="27">
        <v>8077725.0300000003</v>
      </c>
      <c r="C306" s="27">
        <v>63523.256000000001</v>
      </c>
      <c r="D306" s="21">
        <f>IF($A306&gt;=Calculations!$C$2,B306,"")</f>
        <v>8077725.0300000003</v>
      </c>
      <c r="E306" s="21">
        <f>IF($A306&gt;=Calculations!$C$2,C306,"")</f>
        <v>63523.256000000001</v>
      </c>
    </row>
    <row r="307" spans="1:5">
      <c r="A307" s="31">
        <v>2054</v>
      </c>
      <c r="B307" s="27">
        <v>8062764.8250000002</v>
      </c>
      <c r="C307" s="27">
        <v>63254.71</v>
      </c>
      <c r="D307" s="21">
        <f>IF($A307&gt;=Calculations!$C$2,B307,"")</f>
        <v>8062764.8250000002</v>
      </c>
      <c r="E307" s="21">
        <f>IF($A307&gt;=Calculations!$C$2,C307,"")</f>
        <v>63254.71</v>
      </c>
    </row>
    <row r="308" spans="1:5">
      <c r="A308" s="31">
        <v>2055</v>
      </c>
      <c r="B308" s="27">
        <v>8046170.2640000004</v>
      </c>
      <c r="C308" s="27">
        <v>62977.991999999998</v>
      </c>
      <c r="D308" s="21">
        <f>IF($A308&gt;=Calculations!$C$2,B308,"")</f>
        <v>8046170.2640000004</v>
      </c>
      <c r="E308" s="21">
        <f>IF($A308&gt;=Calculations!$C$2,C308,"")</f>
        <v>62977.991999999998</v>
      </c>
    </row>
    <row r="309" spans="1:5">
      <c r="A309" s="31">
        <v>2056</v>
      </c>
      <c r="B309" s="27">
        <v>8027989.3140000002</v>
      </c>
      <c r="C309" s="27">
        <v>62693.790999999997</v>
      </c>
      <c r="D309" s="21">
        <f>IF($A309&gt;=Calculations!$C$2,B309,"")</f>
        <v>8027989.3140000002</v>
      </c>
      <c r="E309" s="21">
        <f>IF($A309&gt;=Calculations!$C$2,C309,"")</f>
        <v>62693.790999999997</v>
      </c>
    </row>
    <row r="310" spans="1:5">
      <c r="A310" s="31">
        <v>2057</v>
      </c>
      <c r="B310" s="27">
        <v>8008260.2879999997</v>
      </c>
      <c r="C310" s="27">
        <v>62402.815999999999</v>
      </c>
      <c r="D310" s="21">
        <f>IF($A310&gt;=Calculations!$C$2,B310,"")</f>
        <v>8008260.2879999997</v>
      </c>
      <c r="E310" s="21">
        <f>IF($A310&gt;=Calculations!$C$2,C310,"")</f>
        <v>62402.815999999999</v>
      </c>
    </row>
    <row r="311" spans="1:5">
      <c r="A311" s="31">
        <v>2058</v>
      </c>
      <c r="B311" s="27">
        <v>7987018.1229999997</v>
      </c>
      <c r="C311" s="27">
        <v>62106.228999999999</v>
      </c>
      <c r="D311" s="21">
        <f>IF($A311&gt;=Calculations!$C$2,B311,"")</f>
        <v>7987018.1229999997</v>
      </c>
      <c r="E311" s="21">
        <f>IF($A311&gt;=Calculations!$C$2,C311,"")</f>
        <v>62106.228999999999</v>
      </c>
    </row>
    <row r="312" spans="1:5">
      <c r="A312" s="31">
        <v>2059</v>
      </c>
      <c r="B312" s="27">
        <v>7964292.4570000004</v>
      </c>
      <c r="C312" s="27">
        <v>61805.286</v>
      </c>
      <c r="D312" s="21">
        <f>IF($A312&gt;=Calculations!$C$2,B312,"")</f>
        <v>7964292.4570000004</v>
      </c>
      <c r="E312" s="21">
        <f>IF($A312&gt;=Calculations!$C$2,C312,"")</f>
        <v>61805.286</v>
      </c>
    </row>
    <row r="313" spans="1:5">
      <c r="A313" s="31">
        <v>2060</v>
      </c>
      <c r="B313" s="27">
        <v>7940112.3820000002</v>
      </c>
      <c r="C313" s="27">
        <v>61500.995999999999</v>
      </c>
      <c r="D313" s="21">
        <f>IF($A313&gt;=Calculations!$C$2,B313,"")</f>
        <v>7940112.3820000002</v>
      </c>
      <c r="E313" s="21">
        <f>IF($A313&gt;=Calculations!$C$2,C313,"")</f>
        <v>61500.995999999999</v>
      </c>
    </row>
    <row r="314" spans="1:5">
      <c r="A314" s="31">
        <v>2061</v>
      </c>
      <c r="B314" s="27">
        <v>7914512.7390000001</v>
      </c>
      <c r="C314" s="27">
        <v>61193.953999999998</v>
      </c>
      <c r="D314" s="21">
        <f>IF($A314&gt;=Calculations!$C$2,B314,"")</f>
        <v>7914512.7390000001</v>
      </c>
      <c r="E314" s="21">
        <f>IF($A314&gt;=Calculations!$C$2,C314,"")</f>
        <v>61193.953999999998</v>
      </c>
    </row>
    <row r="315" spans="1:5">
      <c r="A315" s="31">
        <v>2062</v>
      </c>
      <c r="B315" s="27">
        <v>7887525.7860000003</v>
      </c>
      <c r="C315" s="27">
        <v>60884.438000000002</v>
      </c>
      <c r="D315" s="21">
        <f>IF($A315&gt;=Calculations!$C$2,B315,"")</f>
        <v>7887525.7860000003</v>
      </c>
      <c r="E315" s="21">
        <f>IF($A315&gt;=Calculations!$C$2,C315,"")</f>
        <v>60884.438000000002</v>
      </c>
    </row>
    <row r="316" spans="1:5">
      <c r="A316" s="31">
        <v>2063</v>
      </c>
      <c r="B316" s="27">
        <v>7859173.1430000002</v>
      </c>
      <c r="C316" s="27">
        <v>60572.682000000001</v>
      </c>
      <c r="D316" s="21">
        <f>IF($A316&gt;=Calculations!$C$2,B316,"")</f>
        <v>7859173.1430000002</v>
      </c>
      <c r="E316" s="21">
        <f>IF($A316&gt;=Calculations!$C$2,C316,"")</f>
        <v>60572.682000000001</v>
      </c>
    </row>
    <row r="317" spans="1:5">
      <c r="A317" s="31">
        <v>2064</v>
      </c>
      <c r="B317" s="27">
        <v>7829472.3310000002</v>
      </c>
      <c r="C317" s="27">
        <v>60258.754000000001</v>
      </c>
      <c r="D317" s="21">
        <f>IF($A317&gt;=Calculations!$C$2,B317,"")</f>
        <v>7829472.3310000002</v>
      </c>
      <c r="E317" s="21">
        <f>IF($A317&gt;=Calculations!$C$2,C317,"")</f>
        <v>60258.754000000001</v>
      </c>
    </row>
    <row r="318" spans="1:5">
      <c r="A318" s="31">
        <v>2065</v>
      </c>
      <c r="B318" s="27">
        <v>7798442.5590000004</v>
      </c>
      <c r="C318" s="27">
        <v>59942.659</v>
      </c>
      <c r="D318" s="21">
        <f>IF($A318&gt;=Calculations!$C$2,B318,"")</f>
        <v>7798442.5590000004</v>
      </c>
      <c r="E318" s="21">
        <f>IF($A318&gt;=Calculations!$C$2,C318,"")</f>
        <v>59942.659</v>
      </c>
    </row>
    <row r="319" spans="1:5">
      <c r="A319" s="31">
        <v>2066</v>
      </c>
      <c r="B319" s="27">
        <v>7766114.483</v>
      </c>
      <c r="C319" s="27">
        <v>59624.563999999998</v>
      </c>
      <c r="D319" s="21">
        <f>IF($A319&gt;=Calculations!$C$2,B319,"")</f>
        <v>7766114.483</v>
      </c>
      <c r="E319" s="21">
        <f>IF($A319&gt;=Calculations!$C$2,C319,"")</f>
        <v>59624.563999999998</v>
      </c>
    </row>
    <row r="320" spans="1:5">
      <c r="A320" s="31">
        <v>2067</v>
      </c>
      <c r="B320" s="27">
        <v>7732516.3820000002</v>
      </c>
      <c r="C320" s="27">
        <v>59304.453999999998</v>
      </c>
      <c r="D320" s="21">
        <f>IF($A320&gt;=Calculations!$C$2,B320,"")</f>
        <v>7732516.3820000002</v>
      </c>
      <c r="E320" s="21">
        <f>IF($A320&gt;=Calculations!$C$2,C320,"")</f>
        <v>59304.453999999998</v>
      </c>
    </row>
    <row r="321" spans="1:5">
      <c r="A321" s="31">
        <v>2068</v>
      </c>
      <c r="B321" s="27">
        <v>7697662.5109999999</v>
      </c>
      <c r="C321" s="27">
        <v>58981.866000000002</v>
      </c>
      <c r="D321" s="21">
        <f>IF($A321&gt;=Calculations!$C$2,B321,"")</f>
        <v>7697662.5109999999</v>
      </c>
      <c r="E321" s="21">
        <f>IF($A321&gt;=Calculations!$C$2,C321,"")</f>
        <v>58981.866000000002</v>
      </c>
    </row>
    <row r="322" spans="1:5">
      <c r="A322" s="31">
        <v>2069</v>
      </c>
      <c r="B322" s="27">
        <v>7661563.0360000003</v>
      </c>
      <c r="C322" s="27">
        <v>58656.133000000002</v>
      </c>
      <c r="D322" s="21">
        <f>IF($A322&gt;=Calculations!$C$2,B322,"")</f>
        <v>7661563.0360000003</v>
      </c>
      <c r="E322" s="21">
        <f>IF($A322&gt;=Calculations!$C$2,C322,"")</f>
        <v>58656.133000000002</v>
      </c>
    </row>
    <row r="323" spans="1:5">
      <c r="A323" s="31">
        <v>2070</v>
      </c>
      <c r="B323" s="27">
        <v>7624235.1160000004</v>
      </c>
      <c r="C323" s="27">
        <v>58326.694000000003</v>
      </c>
      <c r="D323" s="21">
        <f>IF($A323&gt;=Calculations!$C$2,B323,"")</f>
        <v>7624235.1160000004</v>
      </c>
      <c r="E323" s="21">
        <f>IF($A323&gt;=Calculations!$C$2,C323,"")</f>
        <v>58326.694000000003</v>
      </c>
    </row>
    <row r="324" spans="1:5">
      <c r="A324" s="31">
        <v>2071</v>
      </c>
      <c r="B324" s="27">
        <v>7585711.358</v>
      </c>
      <c r="C324" s="27">
        <v>57993.419000000002</v>
      </c>
      <c r="D324" s="21">
        <f>IF($A324&gt;=Calculations!$C$2,B324,"")</f>
        <v>7585711.358</v>
      </c>
      <c r="E324" s="21">
        <f>IF($A324&gt;=Calculations!$C$2,C324,"")</f>
        <v>57993.419000000002</v>
      </c>
    </row>
    <row r="325" spans="1:5">
      <c r="A325" s="31">
        <v>2072</v>
      </c>
      <c r="B325" s="27">
        <v>7546030.8640000001</v>
      </c>
      <c r="C325" s="27">
        <v>57656.192999999999</v>
      </c>
      <c r="D325" s="21">
        <f>IF($A325&gt;=Calculations!$C$2,B325,"")</f>
        <v>7546030.8640000001</v>
      </c>
      <c r="E325" s="21">
        <f>IF($A325&gt;=Calculations!$C$2,C325,"")</f>
        <v>57656.192999999999</v>
      </c>
    </row>
    <row r="326" spans="1:5">
      <c r="A326" s="31">
        <v>2073</v>
      </c>
      <c r="B326" s="27">
        <v>7505227.2359999996</v>
      </c>
      <c r="C326" s="27">
        <v>57314.474999999999</v>
      </c>
      <c r="D326" s="21">
        <f>IF($A326&gt;=Calculations!$C$2,B326,"")</f>
        <v>7505227.2359999996</v>
      </c>
      <c r="E326" s="21">
        <f>IF($A326&gt;=Calculations!$C$2,C326,"")</f>
        <v>57314.474999999999</v>
      </c>
    </row>
    <row r="327" spans="1:5">
      <c r="A327" s="31">
        <v>2074</v>
      </c>
      <c r="B327" s="27">
        <v>7463336.267</v>
      </c>
      <c r="C327" s="27">
        <v>56967.633000000002</v>
      </c>
      <c r="D327" s="21">
        <f>IF($A327&gt;=Calculations!$C$2,B327,"")</f>
        <v>7463336.267</v>
      </c>
      <c r="E327" s="21">
        <f>IF($A327&gt;=Calculations!$C$2,C327,"")</f>
        <v>56967.633000000002</v>
      </c>
    </row>
    <row r="328" spans="1:5">
      <c r="A328" s="31">
        <v>2075</v>
      </c>
      <c r="B328" s="27">
        <v>7420398.9270000001</v>
      </c>
      <c r="C328" s="27">
        <v>56615.205000000002</v>
      </c>
      <c r="D328" s="21">
        <f>IF($A328&gt;=Calculations!$C$2,B328,"")</f>
        <v>7420398.9270000001</v>
      </c>
      <c r="E328" s="21">
        <f>IF($A328&gt;=Calculations!$C$2,C328,"")</f>
        <v>56615.205000000002</v>
      </c>
    </row>
    <row r="329" spans="1:5">
      <c r="A329" s="31">
        <v>2076</v>
      </c>
      <c r="B329" s="27">
        <v>7376457.8339999998</v>
      </c>
      <c r="C329" s="27">
        <v>56257.107000000004</v>
      </c>
      <c r="D329" s="21">
        <f>IF($A329&gt;=Calculations!$C$2,B329,"")</f>
        <v>7376457.8339999998</v>
      </c>
      <c r="E329" s="21">
        <f>IF($A329&gt;=Calculations!$C$2,C329,"")</f>
        <v>56257.107000000004</v>
      </c>
    </row>
    <row r="330" spans="1:5">
      <c r="A330" s="31">
        <v>2077</v>
      </c>
      <c r="B330" s="27">
        <v>7331565.1789999995</v>
      </c>
      <c r="C330" s="27">
        <v>55893.425999999999</v>
      </c>
      <c r="D330" s="21">
        <f>IF($A330&gt;=Calculations!$C$2,B330,"")</f>
        <v>7331565.1789999995</v>
      </c>
      <c r="E330" s="21">
        <f>IF($A330&gt;=Calculations!$C$2,C330,"")</f>
        <v>55893.425999999999</v>
      </c>
    </row>
    <row r="331" spans="1:5">
      <c r="A331" s="31">
        <v>2078</v>
      </c>
      <c r="B331" s="27">
        <v>7285785.4170000004</v>
      </c>
      <c r="C331" s="27">
        <v>55524.124000000003</v>
      </c>
      <c r="D331" s="21">
        <f>IF($A331&gt;=Calculations!$C$2,B331,"")</f>
        <v>7285785.4170000004</v>
      </c>
      <c r="E331" s="21">
        <f>IF($A331&gt;=Calculations!$C$2,C331,"")</f>
        <v>55524.124000000003</v>
      </c>
    </row>
    <row r="332" spans="1:5">
      <c r="A332" s="31">
        <v>2079</v>
      </c>
      <c r="B332" s="27">
        <v>7239190.5199999996</v>
      </c>
      <c r="C332" s="27">
        <v>55149.232000000004</v>
      </c>
      <c r="D332" s="21">
        <f>IF($A332&gt;=Calculations!$C$2,B332,"")</f>
        <v>7239190.5199999996</v>
      </c>
      <c r="E332" s="21">
        <f>IF($A332&gt;=Calculations!$C$2,C332,"")</f>
        <v>55149.232000000004</v>
      </c>
    </row>
    <row r="333" spans="1:5">
      <c r="A333" s="31">
        <v>2080</v>
      </c>
      <c r="B333" s="27">
        <v>7191850.0599999996</v>
      </c>
      <c r="C333" s="27">
        <v>54768.898000000001</v>
      </c>
      <c r="D333" s="21">
        <f>IF($A333&gt;=Calculations!$C$2,B333,"")</f>
        <v>7191850.0599999996</v>
      </c>
      <c r="E333" s="21">
        <f>IF($A333&gt;=Calculations!$C$2,C333,"")</f>
        <v>54768.898000000001</v>
      </c>
    </row>
    <row r="334" spans="1:5">
      <c r="A334" s="31">
        <v>2081</v>
      </c>
      <c r="B334" s="27">
        <v>7143817.4850000003</v>
      </c>
      <c r="C334" s="27">
        <v>54383.271000000001</v>
      </c>
      <c r="D334" s="21">
        <f>IF($A334&gt;=Calculations!$C$2,B334,"")</f>
        <v>7143817.4850000003</v>
      </c>
      <c r="E334" s="21">
        <f>IF($A334&gt;=Calculations!$C$2,C334,"")</f>
        <v>54383.271000000001</v>
      </c>
    </row>
    <row r="335" spans="1:5">
      <c r="A335" s="31">
        <v>2082</v>
      </c>
      <c r="B335" s="27">
        <v>7095148.8420000002</v>
      </c>
      <c r="C335" s="27">
        <v>53992.752</v>
      </c>
      <c r="D335" s="21">
        <f>IF($A335&gt;=Calculations!$C$2,B335,"")</f>
        <v>7095148.8420000002</v>
      </c>
      <c r="E335" s="21">
        <f>IF($A335&gt;=Calculations!$C$2,C335,"")</f>
        <v>53992.752</v>
      </c>
    </row>
    <row r="336" spans="1:5">
      <c r="A336" s="31">
        <v>2083</v>
      </c>
      <c r="B336" s="27">
        <v>7045919.9869999997</v>
      </c>
      <c r="C336" s="27">
        <v>53598.108999999997</v>
      </c>
      <c r="D336" s="21">
        <f>IF($A336&gt;=Calculations!$C$2,B336,"")</f>
        <v>7045919.9869999997</v>
      </c>
      <c r="E336" s="21">
        <f>IF($A336&gt;=Calculations!$C$2,C336,"")</f>
        <v>53598.108999999997</v>
      </c>
    </row>
    <row r="337" spans="1:5">
      <c r="A337" s="31">
        <v>2084</v>
      </c>
      <c r="B337" s="27">
        <v>6996212.4450000003</v>
      </c>
      <c r="C337" s="27">
        <v>53200.315999999999</v>
      </c>
      <c r="D337" s="21">
        <f>IF($A337&gt;=Calculations!$C$2,B337,"")</f>
        <v>6996212.4450000003</v>
      </c>
      <c r="E337" s="21">
        <f>IF($A337&gt;=Calculations!$C$2,C337,"")</f>
        <v>53200.315999999999</v>
      </c>
    </row>
    <row r="338" spans="1:5">
      <c r="A338" s="31">
        <v>2085</v>
      </c>
      <c r="B338" s="27">
        <v>6946099.642</v>
      </c>
      <c r="C338" s="27">
        <v>52800.249000000003</v>
      </c>
      <c r="D338" s="21">
        <f>IF($A338&gt;=Calculations!$C$2,B338,"")</f>
        <v>6946099.642</v>
      </c>
      <c r="E338" s="21">
        <f>IF($A338&gt;=Calculations!$C$2,C338,"")</f>
        <v>52800.249000000003</v>
      </c>
    </row>
    <row r="339" spans="1:5">
      <c r="A339" s="31">
        <v>2086</v>
      </c>
      <c r="B339" s="27">
        <v>6895641.2429999998</v>
      </c>
      <c r="C339" s="27">
        <v>52398.406000000003</v>
      </c>
      <c r="D339" s="21">
        <f>IF($A339&gt;=Calculations!$C$2,B339,"")</f>
        <v>6895641.2429999998</v>
      </c>
      <c r="E339" s="21">
        <f>IF($A339&gt;=Calculations!$C$2,C339,"")</f>
        <v>52398.406000000003</v>
      </c>
    </row>
    <row r="340" spans="1:5">
      <c r="A340" s="31">
        <v>2087</v>
      </c>
      <c r="B340" s="27">
        <v>6844885.2759999996</v>
      </c>
      <c r="C340" s="27">
        <v>51995.228999999999</v>
      </c>
      <c r="D340" s="21">
        <f>IF($A340&gt;=Calculations!$C$2,B340,"")</f>
        <v>6844885.2759999996</v>
      </c>
      <c r="E340" s="21">
        <f>IF($A340&gt;=Calculations!$C$2,C340,"")</f>
        <v>51995.228999999999</v>
      </c>
    </row>
    <row r="341" spans="1:5">
      <c r="A341" s="31">
        <v>2088</v>
      </c>
      <c r="B341" s="27">
        <v>6793878.0269999998</v>
      </c>
      <c r="C341" s="27">
        <v>51591.483</v>
      </c>
      <c r="D341" s="21">
        <f>IF($A341&gt;=Calculations!$C$2,B341,"")</f>
        <v>6793878.0269999998</v>
      </c>
      <c r="E341" s="21">
        <f>IF($A341&gt;=Calculations!$C$2,C341,"")</f>
        <v>51591.483</v>
      </c>
    </row>
    <row r="342" spans="1:5">
      <c r="A342" s="31">
        <v>2089</v>
      </c>
      <c r="B342" s="27">
        <v>6742660.4060000004</v>
      </c>
      <c r="C342" s="27">
        <v>51187.989000000001</v>
      </c>
      <c r="D342" s="21">
        <f>IF($A342&gt;=Calculations!$C$2,B342,"")</f>
        <v>6742660.4060000004</v>
      </c>
      <c r="E342" s="21">
        <f>IF($A342&gt;=Calculations!$C$2,C342,"")</f>
        <v>51187.989000000001</v>
      </c>
    </row>
    <row r="343" spans="1:5">
      <c r="A343" s="31">
        <v>2090</v>
      </c>
      <c r="B343" s="27">
        <v>6691273.7489999998</v>
      </c>
      <c r="C343" s="27">
        <v>50785.470999999998</v>
      </c>
      <c r="D343" s="21">
        <f>IF($A343&gt;=Calculations!$C$2,B343,"")</f>
        <v>6691273.7489999998</v>
      </c>
      <c r="E343" s="21">
        <f>IF($A343&gt;=Calculations!$C$2,C343,"")</f>
        <v>50785.470999999998</v>
      </c>
    </row>
    <row r="344" spans="1:5">
      <c r="A344" s="31">
        <v>2091</v>
      </c>
      <c r="B344" s="27">
        <v>6639761.7889999999</v>
      </c>
      <c r="C344" s="27">
        <v>50384.500999999997</v>
      </c>
      <c r="D344" s="21">
        <f>IF($A344&gt;=Calculations!$C$2,B344,"")</f>
        <v>6639761.7889999999</v>
      </c>
      <c r="E344" s="21">
        <f>IF($A344&gt;=Calculations!$C$2,C344,"")</f>
        <v>50384.500999999997</v>
      </c>
    </row>
    <row r="345" spans="1:5">
      <c r="A345" s="31">
        <v>2092</v>
      </c>
      <c r="B345" s="27">
        <v>6588170.0130000003</v>
      </c>
      <c r="C345" s="27">
        <v>49985.519</v>
      </c>
      <c r="D345" s="21">
        <f>IF($A345&gt;=Calculations!$C$2,B345,"")</f>
        <v>6588170.0130000003</v>
      </c>
      <c r="E345" s="21">
        <f>IF($A345&gt;=Calculations!$C$2,C345,"")</f>
        <v>49985.519</v>
      </c>
    </row>
    <row r="346" spans="1:5">
      <c r="A346" s="31">
        <v>2093</v>
      </c>
      <c r="B346" s="27">
        <v>6536543.9500000002</v>
      </c>
      <c r="C346" s="27">
        <v>49588.872000000003</v>
      </c>
      <c r="D346" s="21">
        <f>IF($A346&gt;=Calculations!$C$2,B346,"")</f>
        <v>6536543.9500000002</v>
      </c>
      <c r="E346" s="21">
        <f>IF($A346&gt;=Calculations!$C$2,C346,"")</f>
        <v>49588.872000000003</v>
      </c>
    </row>
    <row r="347" spans="1:5">
      <c r="A347" s="31">
        <v>2094</v>
      </c>
      <c r="B347" s="27">
        <v>6484927.3949999996</v>
      </c>
      <c r="C347" s="27">
        <v>49194.874000000003</v>
      </c>
      <c r="D347" s="21">
        <f>IF($A347&gt;=Calculations!$C$2,B347,"")</f>
        <v>6484927.3949999996</v>
      </c>
      <c r="E347" s="21">
        <f>IF($A347&gt;=Calculations!$C$2,C347,"")</f>
        <v>49194.874000000003</v>
      </c>
    </row>
    <row r="348" spans="1:5">
      <c r="A348" s="31">
        <v>2095</v>
      </c>
      <c r="B348" s="27">
        <v>6433360.5549999997</v>
      </c>
      <c r="C348" s="27">
        <v>48803.839</v>
      </c>
      <c r="D348" s="21">
        <f>IF($A348&gt;=Calculations!$C$2,B348,"")</f>
        <v>6433360.5549999997</v>
      </c>
      <c r="E348" s="21">
        <f>IF($A348&gt;=Calculations!$C$2,C348,"")</f>
        <v>48803.839</v>
      </c>
    </row>
    <row r="349" spans="1:5">
      <c r="A349" s="31">
        <v>2096</v>
      </c>
      <c r="B349" s="27">
        <v>6381879.534</v>
      </c>
      <c r="C349" s="27">
        <v>48416.112000000001</v>
      </c>
      <c r="D349" s="21">
        <f>IF($A349&gt;=Calculations!$C$2,B349,"")</f>
        <v>6381879.534</v>
      </c>
      <c r="E349" s="21">
        <f>IF($A349&gt;=Calculations!$C$2,C349,"")</f>
        <v>48416.112000000001</v>
      </c>
    </row>
    <row r="350" spans="1:5">
      <c r="A350" s="31">
        <v>2097</v>
      </c>
      <c r="B350" s="27">
        <v>6330515.9689999996</v>
      </c>
      <c r="C350" s="27">
        <v>48032.067000000003</v>
      </c>
      <c r="D350" s="21">
        <f>IF($A350&gt;=Calculations!$C$2,B350,"")</f>
        <v>6330515.9689999996</v>
      </c>
      <c r="E350" s="21">
        <f>IF($A350&gt;=Calculations!$C$2,C350,"")</f>
        <v>48032.067000000003</v>
      </c>
    </row>
    <row r="351" spans="1:5">
      <c r="A351" s="31">
        <v>2098</v>
      </c>
      <c r="B351" s="27">
        <v>6279296.9230000004</v>
      </c>
      <c r="C351" s="27">
        <v>47652.116999999998</v>
      </c>
      <c r="D351" s="21">
        <f>IF($A351&gt;=Calculations!$C$2,B351,"")</f>
        <v>6279296.9230000004</v>
      </c>
      <c r="E351" s="21">
        <f>IF($A351&gt;=Calculations!$C$2,C351,"")</f>
        <v>47652.116999999998</v>
      </c>
    </row>
    <row r="352" spans="1:5">
      <c r="A352" s="31">
        <v>2099</v>
      </c>
      <c r="B352" s="27">
        <v>6228244.9610000001</v>
      </c>
      <c r="C352" s="27">
        <v>47276.705000000002</v>
      </c>
      <c r="D352" s="21">
        <f>IF($A352&gt;=Calculations!$C$2,B352,"")</f>
        <v>6228244.9610000001</v>
      </c>
      <c r="E352" s="21">
        <f>IF($A352&gt;=Calculations!$C$2,C352,"")</f>
        <v>47276.705000000002</v>
      </c>
    </row>
    <row r="353" spans="1:6">
      <c r="A353" s="31">
        <v>2100</v>
      </c>
      <c r="B353" s="27">
        <v>6177378.1689999998</v>
      </c>
      <c r="C353" s="27">
        <v>46906.31</v>
      </c>
      <c r="D353" s="21">
        <f>IF($A353&gt;=Calculations!$C$2,B353,"")</f>
        <v>6177378.1689999998</v>
      </c>
      <c r="E353" s="21">
        <f>IF($A353&gt;=Calculations!$C$2,C353,"")</f>
        <v>46906.31</v>
      </c>
      <c r="F353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workbookViewId="0">
      <selection activeCell="E5" sqref="E5"/>
    </sheetView>
  </sheetViews>
  <sheetFormatPr baseColWidth="10" defaultRowHeight="15" x14ac:dyDescent="0"/>
  <cols>
    <col min="2" max="2" width="14.1640625" bestFit="1" customWidth="1"/>
    <col min="3" max="3" width="13.33203125" bestFit="1" customWidth="1"/>
    <col min="4" max="62" width="13.1640625" bestFit="1" customWidth="1"/>
  </cols>
  <sheetData>
    <row r="1" spans="1:13">
      <c r="B1" s="2">
        <f>AVERAGE(B3:B353)</f>
        <v>3919825.7329140897</v>
      </c>
      <c r="C1" s="12">
        <f>AVERAGE(C3:C353)</f>
        <v>43810.653573715375</v>
      </c>
      <c r="D1" s="6">
        <f>AVERAGE(D3:D353)</f>
        <v>9200107.7712727282</v>
      </c>
      <c r="E1" s="12">
        <f>AVERAGE(E3:E353)</f>
        <v>72050.87570454544</v>
      </c>
      <c r="F1" s="16"/>
      <c r="H1" t="s">
        <v>13</v>
      </c>
      <c r="I1" t="s">
        <v>63</v>
      </c>
      <c r="L1" t="s">
        <v>12</v>
      </c>
      <c r="M1" t="s">
        <v>63</v>
      </c>
    </row>
    <row r="2" spans="1:13">
      <c r="A2" s="7" t="s">
        <v>3</v>
      </c>
      <c r="B2" s="18" t="s">
        <v>12</v>
      </c>
      <c r="C2" s="7" t="s">
        <v>13</v>
      </c>
      <c r="D2" s="7" t="str">
        <f>"World after "&amp;Calculations!$C$2</f>
        <v>World after 2013</v>
      </c>
      <c r="E2" s="7" t="str">
        <f>"UK after "&amp;Calculations!$C$2</f>
        <v>UK after 2013</v>
      </c>
      <c r="G2">
        <v>1750</v>
      </c>
      <c r="H2" s="15">
        <v>6517035</v>
      </c>
      <c r="I2" s="17">
        <f t="shared" ref="I2:I16" si="0">((H3/H2)^(1/(G3-G2)))-1</f>
        <v>1.8193762196267782E-2</v>
      </c>
      <c r="K2">
        <v>1750</v>
      </c>
      <c r="L2" s="1">
        <v>791000000</v>
      </c>
      <c r="M2" s="17">
        <f>((L3/L2)^(1/(K3-K2)))-1</f>
        <v>4.2532535624586476E-3</v>
      </c>
    </row>
    <row r="3" spans="1:13">
      <c r="A3">
        <v>1750</v>
      </c>
      <c r="B3" s="2">
        <f>L2/1000</f>
        <v>791000</v>
      </c>
      <c r="C3" s="12">
        <f>H2/1000</f>
        <v>6517.0349999999999</v>
      </c>
      <c r="D3" s="12" t="str">
        <f>IF($A3&gt;=Calculations!$C$2,B3,"")</f>
        <v/>
      </c>
      <c r="E3" s="12" t="str">
        <f>IF($A3&gt;=Calculations!$C$2,C3,"")</f>
        <v/>
      </c>
      <c r="G3">
        <v>1801</v>
      </c>
      <c r="H3" s="15">
        <v>16345646</v>
      </c>
      <c r="I3" s="16">
        <f t="shared" si="0"/>
        <v>1.2507756316911589E-2</v>
      </c>
      <c r="K3">
        <v>1800</v>
      </c>
      <c r="L3" s="1">
        <v>978000000</v>
      </c>
      <c r="M3" s="17">
        <f>((L4/L3)^(1/(K4-K3)))-1</f>
        <v>5.1118888079875191E-3</v>
      </c>
    </row>
    <row r="4" spans="1:13">
      <c r="A4">
        <v>1751</v>
      </c>
      <c r="B4" s="18">
        <f t="shared" ref="B4:B35" si="1">(INDEX($M$2:$M$6,MATCH(A4,$K$2:$K$6,1))+1)*B3</f>
        <v>794364.32356790476</v>
      </c>
      <c r="C4" s="18">
        <f>(INDEX($I$2:$I$17,MATCH(A4,$G$2:$G$17,1))+1)*C3</f>
        <v>6635.6043850147535</v>
      </c>
      <c r="D4" s="12" t="str">
        <f>IF($A4&gt;=Calculations!$C$2,B4,"")</f>
        <v/>
      </c>
      <c r="E4" s="12" t="str">
        <f>IF($A4&gt;=Calculations!$C$2,C4,"")</f>
        <v/>
      </c>
      <c r="G4">
        <v>1811</v>
      </c>
      <c r="H4" s="15">
        <v>18509116</v>
      </c>
      <c r="I4" s="16">
        <f t="shared" si="0"/>
        <v>1.2624383453655241E-2</v>
      </c>
      <c r="K4">
        <v>1850</v>
      </c>
      <c r="L4" s="1">
        <v>1262000000</v>
      </c>
      <c r="M4" s="17">
        <f>((L5/L4)^(1/(K5-K4)))-1</f>
        <v>5.3759493094780453E-3</v>
      </c>
    </row>
    <row r="5" spans="1:13">
      <c r="A5">
        <v>1752</v>
      </c>
      <c r="B5" s="18">
        <f t="shared" si="1"/>
        <v>797742.95645701</v>
      </c>
      <c r="C5" s="18">
        <f t="shared" ref="C5:C68" si="2">(INDEX($I$2:$I$17,MATCH(A5,$G$2:$G$17,1))+1)*C4</f>
        <v>6756.3309932242237</v>
      </c>
      <c r="D5" s="12" t="str">
        <f>IF($A5&gt;=Calculations!$C$2,B5,"")</f>
        <v/>
      </c>
      <c r="E5" s="12" t="str">
        <f>IF($A5&gt;=Calculations!$C$2,C5,"")</f>
        <v/>
      </c>
      <c r="G5">
        <v>1821</v>
      </c>
      <c r="H5" s="15">
        <v>20983092</v>
      </c>
      <c r="I5" s="16">
        <f t="shared" si="0"/>
        <v>1.4081622298996566E-2</v>
      </c>
      <c r="K5">
        <v>1900</v>
      </c>
      <c r="L5" s="1">
        <v>1650000000</v>
      </c>
      <c r="M5" s="17">
        <f>((L6/L5)^(1/(K6-K5)))-1</f>
        <v>8.4976358539061714E-3</v>
      </c>
    </row>
    <row r="6" spans="1:13">
      <c r="A6">
        <v>1753</v>
      </c>
      <c r="B6" s="18">
        <f t="shared" si="1"/>
        <v>801135.95952848706</v>
      </c>
      <c r="C6" s="18">
        <f t="shared" si="2"/>
        <v>6879.2540726342186</v>
      </c>
      <c r="D6" s="12" t="str">
        <f>IF($A6&gt;=Calculations!$C$2,B6,"")</f>
        <v/>
      </c>
      <c r="E6" s="12" t="str">
        <f>IF($A6&gt;=Calculations!$C$2,C6,"")</f>
        <v/>
      </c>
      <c r="G6">
        <v>1831</v>
      </c>
      <c r="H6" s="15">
        <v>24132294</v>
      </c>
      <c r="I6" s="16">
        <f t="shared" si="0"/>
        <v>1.0747334668304021E-2</v>
      </c>
      <c r="K6">
        <v>1950</v>
      </c>
      <c r="L6" s="1">
        <v>2519000000</v>
      </c>
      <c r="M6" s="17" t="e">
        <f>((L7/L6)^(1/(K7-K6)))-1</f>
        <v>#DIV/0!</v>
      </c>
    </row>
    <row r="7" spans="1:13">
      <c r="A7">
        <v>1754</v>
      </c>
      <c r="B7" s="18">
        <f t="shared" si="1"/>
        <v>804543.39390236535</v>
      </c>
      <c r="C7" s="18">
        <f t="shared" si="2"/>
        <v>7004.4135853194321</v>
      </c>
      <c r="D7" s="12" t="str">
        <f>IF($A7&gt;=Calculations!$C$2,B7,"")</f>
        <v/>
      </c>
      <c r="E7" s="12" t="str">
        <f>IF($A7&gt;=Calculations!$C$2,C7,"")</f>
        <v/>
      </c>
      <c r="G7">
        <v>1841</v>
      </c>
      <c r="H7" s="15">
        <v>26854969</v>
      </c>
      <c r="I7" s="16">
        <f t="shared" si="0"/>
        <v>2.4993018107544174E-3</v>
      </c>
      <c r="L7" s="2"/>
    </row>
    <row r="8" spans="1:13">
      <c r="A8">
        <v>1755</v>
      </c>
      <c r="B8" s="18">
        <f t="shared" si="1"/>
        <v>807965.32095863321</v>
      </c>
      <c r="C8" s="18">
        <f t="shared" si="2"/>
        <v>7131.8502204150409</v>
      </c>
      <c r="D8" s="12" t="str">
        <f>IF($A8&gt;=Calculations!$C$2,B8,"")</f>
        <v/>
      </c>
      <c r="E8" s="12" t="str">
        <f>IF($A8&gt;=Calculations!$C$2,C8,"")</f>
        <v/>
      </c>
      <c r="G8">
        <v>1851</v>
      </c>
      <c r="H8" s="15">
        <v>27533755</v>
      </c>
      <c r="I8" s="16">
        <f t="shared" si="0"/>
        <v>5.447383258669225E-3</v>
      </c>
      <c r="L8" s="2"/>
    </row>
    <row r="9" spans="1:13">
      <c r="A9">
        <v>1756</v>
      </c>
      <c r="B9" s="18">
        <f t="shared" si="1"/>
        <v>811401.80233834358</v>
      </c>
      <c r="C9" s="18">
        <f t="shared" si="2"/>
        <v>7261.6054073446721</v>
      </c>
      <c r="D9" s="12" t="str">
        <f>IF($A9&gt;=Calculations!$C$2,B9,"")</f>
        <v/>
      </c>
      <c r="E9" s="12" t="str">
        <f>IF($A9&gt;=Calculations!$C$2,C9,"")</f>
        <v/>
      </c>
      <c r="G9">
        <v>1861</v>
      </c>
      <c r="H9" s="15">
        <v>29070930</v>
      </c>
      <c r="I9" s="16">
        <f t="shared" si="0"/>
        <v>8.4701876319583924E-3</v>
      </c>
      <c r="L9" s="2"/>
    </row>
    <row r="10" spans="1:13">
      <c r="A10">
        <v>1757</v>
      </c>
      <c r="B10" s="18">
        <f t="shared" si="1"/>
        <v>814852.89994472452</v>
      </c>
      <c r="C10" s="18">
        <f t="shared" si="2"/>
        <v>7393.7213292890337</v>
      </c>
      <c r="D10" s="12" t="str">
        <f>IF($A10&gt;=Calculations!$C$2,B10,"")</f>
        <v/>
      </c>
      <c r="E10" s="12" t="str">
        <f>IF($A10&gt;=Calculations!$C$2,C10,"")</f>
        <v/>
      </c>
      <c r="G10">
        <v>1871</v>
      </c>
      <c r="H10" s="15">
        <v>31629299</v>
      </c>
      <c r="I10" s="16">
        <f t="shared" si="0"/>
        <v>1.0253192590728766E-2</v>
      </c>
      <c r="L10" s="2"/>
    </row>
    <row r="11" spans="1:13">
      <c r="A11">
        <v>1758</v>
      </c>
      <c r="B11" s="18">
        <f t="shared" si="1"/>
        <v>818318.6759442942</v>
      </c>
      <c r="C11" s="18">
        <f t="shared" si="2"/>
        <v>7528.2409368995914</v>
      </c>
      <c r="D11" s="12" t="str">
        <f>IF($A11&gt;=Calculations!$C$2,B11,"")</f>
        <v/>
      </c>
      <c r="E11" s="12" t="str">
        <f>IF($A11&gt;=Calculations!$C$2,C11,"")</f>
        <v/>
      </c>
      <c r="G11">
        <v>1881</v>
      </c>
      <c r="H11" s="15">
        <v>35026108</v>
      </c>
      <c r="I11" s="16">
        <f t="shared" si="0"/>
        <v>7.8657447837311434E-3</v>
      </c>
      <c r="L11" s="2"/>
    </row>
    <row r="12" spans="1:13">
      <c r="A12">
        <v>1759</v>
      </c>
      <c r="B12" s="18">
        <f t="shared" si="1"/>
        <v>821799.19276798074</v>
      </c>
      <c r="C12" s="18">
        <f t="shared" si="2"/>
        <v>7665.2079622617503</v>
      </c>
      <c r="D12" s="12" t="str">
        <f>IF($A12&gt;=Calculations!$C$2,B12,"")</f>
        <v/>
      </c>
      <c r="E12" s="12" t="str">
        <f>IF($A12&gt;=Calculations!$C$2,C12,"")</f>
        <v/>
      </c>
      <c r="G12">
        <v>1891</v>
      </c>
      <c r="H12" s="15">
        <v>37880764</v>
      </c>
      <c r="I12" s="16">
        <f t="shared" si="0"/>
        <v>9.4317250055069302E-3</v>
      </c>
      <c r="L12" s="2"/>
    </row>
    <row r="13" spans="1:13">
      <c r="A13">
        <v>1760</v>
      </c>
      <c r="B13" s="18">
        <f t="shared" si="1"/>
        <v>825294.51311224676</v>
      </c>
      <c r="C13" s="18">
        <f t="shared" si="2"/>
        <v>7804.6669331120793</v>
      </c>
      <c r="D13" s="12" t="str">
        <f>IF($A13&gt;=Calculations!$C$2,B13,"")</f>
        <v/>
      </c>
      <c r="E13" s="12" t="str">
        <f>IF($A13&gt;=Calculations!$C$2,C13,"")</f>
        <v/>
      </c>
      <c r="G13">
        <v>1901</v>
      </c>
      <c r="H13" s="15">
        <v>41609091</v>
      </c>
      <c r="I13" s="16">
        <f t="shared" si="0"/>
        <v>8.6919675020167286E-3</v>
      </c>
      <c r="L13" s="2"/>
    </row>
    <row r="14" spans="1:13">
      <c r="A14">
        <v>1761</v>
      </c>
      <c r="B14" s="18">
        <f t="shared" si="1"/>
        <v>828804.69994021894</v>
      </c>
      <c r="C14" s="18">
        <f t="shared" si="2"/>
        <v>7946.6631873141951</v>
      </c>
      <c r="D14" s="12" t="str">
        <f>IF($A14&gt;=Calculations!$C$2,B14,"")</f>
        <v/>
      </c>
      <c r="E14" s="12" t="str">
        <f>IF($A14&gt;=Calculations!$C$2,C14,"")</f>
        <v/>
      </c>
      <c r="G14">
        <v>1911</v>
      </c>
      <c r="H14" s="15">
        <v>45370530</v>
      </c>
      <c r="I14" s="16">
        <f t="shared" si="0"/>
        <v>-5.8870680523321894E-3</v>
      </c>
      <c r="L14" s="2"/>
    </row>
    <row r="15" spans="1:13">
      <c r="A15">
        <v>1762</v>
      </c>
      <c r="B15" s="18">
        <f t="shared" si="1"/>
        <v>832329.81648282218</v>
      </c>
      <c r="C15" s="18">
        <f t="shared" si="2"/>
        <v>8091.2428875980249</v>
      </c>
      <c r="D15" s="12" t="str">
        <f>IF($A15&gt;=Calculations!$C$2,B15,"")</f>
        <v/>
      </c>
      <c r="E15" s="12" t="str">
        <f>IF($A15&gt;=Calculations!$C$2,C15,"")</f>
        <v/>
      </c>
      <c r="G15">
        <v>1921</v>
      </c>
      <c r="H15" s="15">
        <v>42769196</v>
      </c>
      <c r="I15" s="16">
        <f t="shared" si="0"/>
        <v>4.6284387492494528E-3</v>
      </c>
      <c r="L15" s="2"/>
    </row>
    <row r="16" spans="1:13">
      <c r="A16">
        <v>1763</v>
      </c>
      <c r="B16" s="18">
        <f t="shared" si="1"/>
        <v>835869.92623991834</v>
      </c>
      <c r="C16" s="18">
        <f t="shared" si="2"/>
        <v>8238.4530365672272</v>
      </c>
      <c r="D16" s="12" t="str">
        <f>IF($A16&gt;=Calculations!$C$2,B16,"")</f>
        <v/>
      </c>
      <c r="E16" s="12" t="str">
        <f>IF($A16&gt;=Calculations!$C$2,C16,"")</f>
        <v/>
      </c>
      <c r="G16">
        <v>1931</v>
      </c>
      <c r="H16" s="15">
        <v>44790485</v>
      </c>
      <c r="I16" s="16">
        <f t="shared" si="0"/>
        <v>6.4561326321277424E-3</v>
      </c>
      <c r="L16" s="2"/>
    </row>
    <row r="17" spans="1:13">
      <c r="A17">
        <v>1764</v>
      </c>
      <c r="B17" s="18">
        <f t="shared" si="1"/>
        <v>839425.09298145026</v>
      </c>
      <c r="C17" s="18">
        <f t="shared" si="2"/>
        <v>8388.3414919796523</v>
      </c>
      <c r="D17" s="12" t="str">
        <f>IF($A17&gt;=Calculations!$C$2,B17,"")</f>
        <v/>
      </c>
      <c r="E17" s="12" t="str">
        <f>IF($A17&gt;=Calculations!$C$2,C17,"")</f>
        <v/>
      </c>
      <c r="G17">
        <f>A203</f>
        <v>1950</v>
      </c>
      <c r="H17" s="3">
        <f>C203*1000</f>
        <v>50616012</v>
      </c>
      <c r="L17" s="2"/>
    </row>
    <row r="18" spans="1:13">
      <c r="A18">
        <v>1765</v>
      </c>
      <c r="B18" s="18">
        <f t="shared" si="1"/>
        <v>842995.3807485908</v>
      </c>
      <c r="C18" s="18">
        <f t="shared" si="2"/>
        <v>8540.9569823058155</v>
      </c>
      <c r="D18" s="12" t="str">
        <f>IF($A18&gt;=Calculations!$C$2,B18,"")</f>
        <v/>
      </c>
      <c r="E18" s="12" t="str">
        <f>IF($A18&gt;=Calculations!$C$2,C18,"")</f>
        <v/>
      </c>
      <c r="J18" s="2"/>
      <c r="M18" s="12"/>
    </row>
    <row r="19" spans="1:13">
      <c r="A19">
        <v>1766</v>
      </c>
      <c r="B19" s="18">
        <f t="shared" si="1"/>
        <v>846580.85385489592</v>
      </c>
      <c r="C19" s="18">
        <f t="shared" si="2"/>
        <v>8696.3491225704402</v>
      </c>
      <c r="D19" s="12" t="str">
        <f>IF($A19&gt;=Calculations!$C$2,B19,"")</f>
        <v/>
      </c>
      <c r="E19" s="12" t="str">
        <f>IF($A19&gt;=Calculations!$C$2,C19,"")</f>
        <v/>
      </c>
      <c r="J19" s="2"/>
      <c r="M19" s="12"/>
    </row>
    <row r="20" spans="1:13">
      <c r="A20">
        <v>1767</v>
      </c>
      <c r="B20" s="18">
        <f t="shared" si="1"/>
        <v>850181.57688746357</v>
      </c>
      <c r="C20" s="18">
        <f t="shared" si="2"/>
        <v>8854.568430482208</v>
      </c>
      <c r="D20" s="12" t="str">
        <f>IF($A20&gt;=Calculations!$C$2,B20,"")</f>
        <v/>
      </c>
      <c r="E20" s="12" t="str">
        <f>IF($A20&gt;=Calculations!$C$2,C20,"")</f>
        <v/>
      </c>
      <c r="J20" s="2"/>
      <c r="M20" s="12"/>
    </row>
    <row r="21" spans="1:13">
      <c r="A21">
        <v>1768</v>
      </c>
      <c r="B21" s="18">
        <f t="shared" si="1"/>
        <v>853797.61470809684</v>
      </c>
      <c r="C21" s="18">
        <f t="shared" si="2"/>
        <v>9015.6663428569809</v>
      </c>
      <c r="D21" s="12" t="str">
        <f>IF($A21&gt;=Calculations!$C$2,B21,"")</f>
        <v/>
      </c>
      <c r="E21" s="12" t="str">
        <f>IF($A21&gt;=Calculations!$C$2,C21,"")</f>
        <v/>
      </c>
      <c r="J21" s="2"/>
      <c r="M21" s="12"/>
    </row>
    <row r="22" spans="1:13">
      <c r="A22">
        <v>1769</v>
      </c>
      <c r="B22" s="18">
        <f t="shared" si="1"/>
        <v>857429.03245447273</v>
      </c>
      <c r="C22" s="18">
        <f t="shared" si="2"/>
        <v>9179.6952323398164</v>
      </c>
      <c r="D22" s="12" t="str">
        <f>IF($A22&gt;=Calculations!$C$2,B22,"")</f>
        <v/>
      </c>
      <c r="E22" s="12" t="str">
        <f>IF($A22&gt;=Calculations!$C$2,C22,"")</f>
        <v/>
      </c>
      <c r="J22" s="2"/>
      <c r="M22" s="12"/>
    </row>
    <row r="23" spans="1:13">
      <c r="A23">
        <v>1770</v>
      </c>
      <c r="B23" s="18">
        <f t="shared" si="1"/>
        <v>861075.8955413152</v>
      </c>
      <c r="C23" s="18">
        <f t="shared" si="2"/>
        <v>9346.7084244312209</v>
      </c>
      <c r="D23" s="12" t="str">
        <f>IF($A23&gt;=Calculations!$C$2,B23,"")</f>
        <v/>
      </c>
      <c r="E23" s="12" t="str">
        <f>IF($A23&gt;=Calculations!$C$2,C23,"")</f>
        <v/>
      </c>
      <c r="J23" s="2"/>
      <c r="M23" s="12"/>
    </row>
    <row r="24" spans="1:13">
      <c r="A24">
        <v>1771</v>
      </c>
      <c r="B24" s="18">
        <f t="shared" si="1"/>
        <v>864738.26966157358</v>
      </c>
      <c r="C24" s="18">
        <f t="shared" si="2"/>
        <v>9516.7602148231745</v>
      </c>
      <c r="D24" s="12" t="str">
        <f>IF($A24&gt;=Calculations!$C$2,B24,"")</f>
        <v/>
      </c>
      <c r="E24" s="12" t="str">
        <f>IF($A24&gt;=Calculations!$C$2,C24,"")</f>
        <v/>
      </c>
      <c r="J24" s="2"/>
      <c r="M24" s="12"/>
    </row>
    <row r="25" spans="1:13">
      <c r="A25">
        <v>1772</v>
      </c>
      <c r="B25" s="18">
        <f t="shared" si="1"/>
        <v>868416.22078760597</v>
      </c>
      <c r="C25" s="18">
        <f t="shared" si="2"/>
        <v>9689.9058870505687</v>
      </c>
      <c r="D25" s="12" t="str">
        <f>IF($A25&gt;=Calculations!$C$2,B25,"")</f>
        <v/>
      </c>
      <c r="E25" s="12" t="str">
        <f>IF($A25&gt;=Calculations!$C$2,C25,"")</f>
        <v/>
      </c>
      <c r="J25" s="2"/>
      <c r="M25" s="12"/>
    </row>
    <row r="26" spans="1:13">
      <c r="A26">
        <v>1773</v>
      </c>
      <c r="B26" s="18">
        <f t="shared" si="1"/>
        <v>872109.81517236773</v>
      </c>
      <c r="C26" s="18">
        <f t="shared" si="2"/>
        <v>9866.2017304637811</v>
      </c>
      <c r="D26" s="12" t="str">
        <f>IF($A26&gt;=Calculations!$C$2,B26,"")</f>
        <v/>
      </c>
      <c r="E26" s="12" t="str">
        <f>IF($A26&gt;=Calculations!$C$2,C26,"")</f>
        <v/>
      </c>
      <c r="J26" s="2"/>
      <c r="M26" s="12"/>
    </row>
    <row r="27" spans="1:13">
      <c r="A27">
        <v>1774</v>
      </c>
      <c r="B27" s="18">
        <f t="shared" si="1"/>
        <v>875819.11935060471</v>
      </c>
      <c r="C27" s="18">
        <f t="shared" si="2"/>
        <v>10045.705058528245</v>
      </c>
      <c r="D27" s="12" t="str">
        <f>IF($A27&gt;=Calculations!$C$2,B27,"")</f>
        <v/>
      </c>
      <c r="E27" s="12" t="str">
        <f>IF($A27&gt;=Calculations!$C$2,C27,"")</f>
        <v/>
      </c>
      <c r="J27" s="2"/>
      <c r="M27" s="12"/>
    </row>
    <row r="28" spans="1:13">
      <c r="A28">
        <v>1775</v>
      </c>
      <c r="B28" s="18">
        <f t="shared" si="1"/>
        <v>879544.20014005213</v>
      </c>
      <c r="C28" s="18">
        <f t="shared" si="2"/>
        <v>10228.474227456953</v>
      </c>
      <c r="D28" s="12" t="str">
        <f>IF($A28&gt;=Calculations!$C$2,B28,"")</f>
        <v/>
      </c>
      <c r="E28" s="12" t="str">
        <f>IF($A28&gt;=Calculations!$C$2,C28,"")</f>
        <v/>
      </c>
      <c r="J28" s="2"/>
      <c r="M28" s="12"/>
    </row>
    <row r="29" spans="1:13">
      <c r="A29">
        <v>1776</v>
      </c>
      <c r="B29" s="18">
        <f t="shared" si="1"/>
        <v>883285.12464263767</v>
      </c>
      <c r="C29" s="18">
        <f t="shared" si="2"/>
        <v>10414.568655181958</v>
      </c>
      <c r="D29" s="12" t="str">
        <f>IF($A29&gt;=Calculations!$C$2,B29,"")</f>
        <v/>
      </c>
      <c r="E29" s="12" t="str">
        <f>IF($A29&gt;=Calculations!$C$2,C29,"")</f>
        <v/>
      </c>
      <c r="J29" s="2"/>
      <c r="M29" s="12"/>
    </row>
    <row r="30" spans="1:13">
      <c r="A30">
        <v>1777</v>
      </c>
      <c r="B30" s="18">
        <f t="shared" si="1"/>
        <v>887041.96024569066</v>
      </c>
      <c r="C30" s="18">
        <f t="shared" si="2"/>
        <v>10604.048840671043</v>
      </c>
      <c r="D30" s="12" t="str">
        <f>IF($A30&gt;=Calculations!$C$2,B30,"")</f>
        <v/>
      </c>
      <c r="E30" s="12" t="str">
        <f>IF($A30&gt;=Calculations!$C$2,C30,"")</f>
        <v/>
      </c>
      <c r="J30" s="2"/>
      <c r="M30" s="12"/>
    </row>
    <row r="31" spans="1:13">
      <c r="A31">
        <v>1778</v>
      </c>
      <c r="B31" s="18">
        <f t="shared" si="1"/>
        <v>890814.77462315594</v>
      </c>
      <c r="C31" s="18">
        <f t="shared" si="2"/>
        <v>10796.97638359582</v>
      </c>
      <c r="D31" s="12" t="str">
        <f>IF($A31&gt;=Calculations!$C$2,B31,"")</f>
        <v/>
      </c>
      <c r="E31" s="12" t="str">
        <f>IF($A31&gt;=Calculations!$C$2,C31,"")</f>
        <v/>
      </c>
      <c r="J31" s="2"/>
      <c r="M31" s="12"/>
    </row>
    <row r="32" spans="1:13">
      <c r="A32">
        <v>1779</v>
      </c>
      <c r="B32" s="18">
        <f t="shared" si="1"/>
        <v>894603.63573681272</v>
      </c>
      <c r="C32" s="18">
        <f t="shared" si="2"/>
        <v>10993.414004357683</v>
      </c>
      <c r="D32" s="12" t="str">
        <f>IF($A32&gt;=Calculations!$C$2,B32,"")</f>
        <v/>
      </c>
      <c r="E32" s="12" t="str">
        <f>IF($A32&gt;=Calculations!$C$2,C32,"")</f>
        <v/>
      </c>
      <c r="J32" s="2"/>
      <c r="M32" s="12"/>
    </row>
    <row r="33" spans="1:13">
      <c r="A33">
        <v>1780</v>
      </c>
      <c r="B33" s="18">
        <f t="shared" si="1"/>
        <v>898408.61183749873</v>
      </c>
      <c r="C33" s="18">
        <f t="shared" si="2"/>
        <v>11193.425564478086</v>
      </c>
      <c r="D33" s="12" t="str">
        <f>IF($A33&gt;=Calculations!$C$2,B33,"")</f>
        <v/>
      </c>
      <c r="E33" s="12" t="str">
        <f>IF($A33&gt;=Calculations!$C$2,C33,"")</f>
        <v/>
      </c>
      <c r="J33" s="2"/>
      <c r="M33" s="12"/>
    </row>
    <row r="34" spans="1:13">
      <c r="A34">
        <v>1781</v>
      </c>
      <c r="B34" s="18">
        <f t="shared" si="1"/>
        <v>902229.77146634005</v>
      </c>
      <c r="C34" s="18">
        <f t="shared" si="2"/>
        <v>11397.076087359825</v>
      </c>
      <c r="D34" s="12" t="str">
        <f>IF($A34&gt;=Calculations!$C$2,B34,"")</f>
        <v/>
      </c>
      <c r="E34" s="12" t="str">
        <f>IF($A34&gt;=Calculations!$C$2,C34,"")</f>
        <v/>
      </c>
      <c r="J34" s="2"/>
      <c r="M34" s="12"/>
    </row>
    <row r="35" spans="1:13">
      <c r="A35">
        <v>1782</v>
      </c>
      <c r="B35" s="18">
        <f t="shared" si="1"/>
        <v>906067.18345598551</v>
      </c>
      <c r="C35" s="18">
        <f t="shared" si="2"/>
        <v>11604.431779426019</v>
      </c>
      <c r="D35" s="12" t="str">
        <f>IF($A35&gt;=Calculations!$C$2,B35,"")</f>
        <v/>
      </c>
      <c r="E35" s="12" t="str">
        <f>IF($A35&gt;=Calculations!$C$2,C35,"")</f>
        <v/>
      </c>
      <c r="J35" s="2"/>
      <c r="M35" s="12"/>
    </row>
    <row r="36" spans="1:13">
      <c r="A36">
        <v>1783</v>
      </c>
      <c r="B36" s="18">
        <f t="shared" ref="B36:B67" si="3">(INDEX($M$2:$M$6,MATCH(A36,$K$2:$K$6,1))+1)*B35</f>
        <v>909920.91693184653</v>
      </c>
      <c r="C36" s="18">
        <f t="shared" si="2"/>
        <v>11815.560051643708</v>
      </c>
      <c r="D36" s="12" t="str">
        <f>IF($A36&gt;=Calculations!$C$2,B36,"")</f>
        <v/>
      </c>
      <c r="E36" s="12" t="str">
        <f>IF($A36&gt;=Calculations!$C$2,C36,"")</f>
        <v/>
      </c>
      <c r="J36" s="2"/>
      <c r="M36" s="12"/>
    </row>
    <row r="37" spans="1:13">
      <c r="A37">
        <v>1784</v>
      </c>
      <c r="B37" s="18">
        <f t="shared" si="3"/>
        <v>913791.04131334252</v>
      </c>
      <c r="C37" s="18">
        <f t="shared" si="2"/>
        <v>12030.529541439035</v>
      </c>
      <c r="D37" s="12" t="str">
        <f>IF($A37&gt;=Calculations!$C$2,B37,"")</f>
        <v/>
      </c>
      <c r="E37" s="12" t="str">
        <f>IF($A37&gt;=Calculations!$C$2,C37,"")</f>
        <v/>
      </c>
      <c r="J37" s="2"/>
      <c r="M37" s="12"/>
    </row>
    <row r="38" spans="1:13">
      <c r="A38">
        <v>1785</v>
      </c>
      <c r="B38" s="18">
        <f t="shared" si="3"/>
        <v>917677.62631515134</v>
      </c>
      <c r="C38" s="18">
        <f t="shared" si="2"/>
        <v>12249.41013501115</v>
      </c>
      <c r="D38" s="12" t="str">
        <f>IF($A38&gt;=Calculations!$C$2,B38,"")</f>
        <v/>
      </c>
      <c r="E38" s="12" t="str">
        <f>IF($A38&gt;=Calculations!$C$2,C38,"")</f>
        <v/>
      </c>
      <c r="J38" s="2"/>
      <c r="M38" s="12"/>
    </row>
    <row r="39" spans="1:13">
      <c r="A39">
        <v>1786</v>
      </c>
      <c r="B39" s="18">
        <f t="shared" si="3"/>
        <v>921580.74194846489</v>
      </c>
      <c r="C39" s="18">
        <f t="shared" si="2"/>
        <v>12472.272990052095</v>
      </c>
      <c r="D39" s="12" t="str">
        <f>IF($A39&gt;=Calculations!$C$2,B39,"")</f>
        <v/>
      </c>
      <c r="E39" s="12" t="str">
        <f>IF($A39&gt;=Calculations!$C$2,C39,"")</f>
        <v/>
      </c>
      <c r="J39" s="2"/>
      <c r="M39" s="12"/>
    </row>
    <row r="40" spans="1:13">
      <c r="A40">
        <v>1787</v>
      </c>
      <c r="B40" s="18">
        <f t="shared" si="3"/>
        <v>925500.45852225053</v>
      </c>
      <c r="C40" s="18">
        <f t="shared" si="2"/>
        <v>12699.190558880036</v>
      </c>
      <c r="D40" s="12" t="str">
        <f>IF($A40&gt;=Calculations!$C$2,B40,"")</f>
        <v/>
      </c>
      <c r="E40" s="12" t="str">
        <f>IF($A40&gt;=Calculations!$C$2,C40,"")</f>
        <v/>
      </c>
      <c r="J40" s="2"/>
      <c r="M40" s="12"/>
    </row>
    <row r="41" spans="1:13">
      <c r="A41">
        <v>1788</v>
      </c>
      <c r="B41" s="18">
        <f t="shared" si="3"/>
        <v>929436.84664451738</v>
      </c>
      <c r="C41" s="18">
        <f t="shared" si="2"/>
        <v>12930.236611993389</v>
      </c>
      <c r="D41" s="12" t="str">
        <f>IF($A41&gt;=Calculations!$C$2,B41,"")</f>
        <v/>
      </c>
      <c r="E41" s="12" t="str">
        <f>IF($A41&gt;=Calculations!$C$2,C41,"")</f>
        <v/>
      </c>
      <c r="J41" s="2"/>
      <c r="M41" s="12"/>
    </row>
    <row r="42" spans="1:13">
      <c r="A42">
        <v>1789</v>
      </c>
      <c r="B42" s="18">
        <f t="shared" si="3"/>
        <v>933389.9772235885</v>
      </c>
      <c r="C42" s="18">
        <f t="shared" si="2"/>
        <v>13165.486262053471</v>
      </c>
      <c r="D42" s="12" t="str">
        <f>IF($A42&gt;=Calculations!$C$2,B42,"")</f>
        <v/>
      </c>
      <c r="E42" s="12" t="str">
        <f>IF($A42&gt;=Calculations!$C$2,C42,"")</f>
        <v/>
      </c>
      <c r="J42" s="2"/>
      <c r="M42" s="12"/>
    </row>
    <row r="43" spans="1:13">
      <c r="A43">
        <v>1790</v>
      </c>
      <c r="B43" s="18">
        <f t="shared" si="3"/>
        <v>937359.92146937794</v>
      </c>
      <c r="C43" s="18">
        <f t="shared" si="2"/>
        <v>13405.015988303503</v>
      </c>
      <c r="D43" s="12" t="str">
        <f>IF($A43&gt;=Calculations!$C$2,B43,"")</f>
        <v/>
      </c>
      <c r="E43" s="12" t="str">
        <f>IF($A43&gt;=Calculations!$C$2,C43,"")</f>
        <v/>
      </c>
      <c r="J43" s="2"/>
      <c r="M43" s="12"/>
    </row>
    <row r="44" spans="1:13">
      <c r="A44">
        <v>1791</v>
      </c>
      <c r="B44" s="18">
        <f t="shared" si="3"/>
        <v>941346.75089467352</v>
      </c>
      <c r="C44" s="18">
        <f t="shared" si="2"/>
        <v>13648.903661431865</v>
      </c>
      <c r="D44" s="12" t="str">
        <f>IF($A44&gt;=Calculations!$C$2,B44,"")</f>
        <v/>
      </c>
      <c r="E44" s="12" t="str">
        <f>IF($A44&gt;=Calculations!$C$2,C44,"")</f>
        <v/>
      </c>
      <c r="J44" s="2"/>
      <c r="M44" s="12"/>
    </row>
    <row r="45" spans="1:13">
      <c r="A45">
        <v>1792</v>
      </c>
      <c r="B45" s="18">
        <f t="shared" si="3"/>
        <v>945350.53731642512</v>
      </c>
      <c r="C45" s="18">
        <f t="shared" si="2"/>
        <v>13897.228568887725</v>
      </c>
      <c r="D45" s="12" t="str">
        <f>IF($A45&gt;=Calculations!$C$2,B45,"")</f>
        <v/>
      </c>
      <c r="E45" s="12" t="str">
        <f>IF($A45&gt;=Calculations!$C$2,C45,"")</f>
        <v/>
      </c>
      <c r="J45" s="2"/>
      <c r="M45" s="12"/>
    </row>
    <row r="46" spans="1:13">
      <c r="A46">
        <v>1793</v>
      </c>
      <c r="B46" s="18">
        <f t="shared" si="3"/>
        <v>949371.35285703838</v>
      </c>
      <c r="C46" s="18">
        <f t="shared" si="2"/>
        <v>14150.071440657248</v>
      </c>
      <c r="D46" s="12" t="str">
        <f>IF($A46&gt;=Calculations!$C$2,B46,"")</f>
        <v/>
      </c>
      <c r="E46" s="12" t="str">
        <f>IF($A46&gt;=Calculations!$C$2,C46,"")</f>
        <v/>
      </c>
      <c r="J46" s="2"/>
      <c r="M46" s="12"/>
    </row>
    <row r="47" spans="1:13">
      <c r="A47">
        <v>1794</v>
      </c>
      <c r="B47" s="18">
        <f t="shared" si="3"/>
        <v>953409.26994567376</v>
      </c>
      <c r="C47" s="18">
        <f t="shared" si="2"/>
        <v>14407.514475508766</v>
      </c>
      <c r="D47" s="12" t="str">
        <f>IF($A47&gt;=Calculations!$C$2,B47,"")</f>
        <v/>
      </c>
      <c r="E47" s="12" t="str">
        <f>IF($A47&gt;=Calculations!$C$2,C47,"")</f>
        <v/>
      </c>
      <c r="J47" s="2"/>
      <c r="M47" s="12"/>
    </row>
    <row r="48" spans="1:13">
      <c r="A48">
        <v>1795</v>
      </c>
      <c r="B48" s="18">
        <f t="shared" si="3"/>
        <v>957464.36131955124</v>
      </c>
      <c r="C48" s="18">
        <f t="shared" si="2"/>
        <v>14669.641367715458</v>
      </c>
      <c r="D48" s="12" t="str">
        <f>IF($A48&gt;=Calculations!$C$2,B48,"")</f>
        <v/>
      </c>
      <c r="E48" s="12" t="str">
        <f>IF($A48&gt;=Calculations!$C$2,C48,"")</f>
        <v/>
      </c>
      <c r="J48" s="2"/>
      <c r="M48" s="12"/>
    </row>
    <row r="49" spans="1:13">
      <c r="A49">
        <v>1796</v>
      </c>
      <c r="B49" s="18">
        <f t="shared" si="3"/>
        <v>961536.7000252608</v>
      </c>
      <c r="C49" s="18">
        <f t="shared" si="2"/>
        <v>14936.537334264205</v>
      </c>
      <c r="D49" s="12" t="str">
        <f>IF($A49&gt;=Calculations!$C$2,B49,"")</f>
        <v/>
      </c>
      <c r="E49" s="12" t="str">
        <f>IF($A49&gt;=Calculations!$C$2,C49,"")</f>
        <v/>
      </c>
      <c r="J49" s="2"/>
      <c r="M49" s="12"/>
    </row>
    <row r="50" spans="1:13">
      <c r="A50">
        <v>1797</v>
      </c>
      <c r="B50" s="18">
        <f t="shared" si="3"/>
        <v>965626.35942007799</v>
      </c>
      <c r="C50" s="18">
        <f t="shared" si="2"/>
        <v>15208.289142559484</v>
      </c>
      <c r="D50" s="12" t="str">
        <f>IF($A50&gt;=Calculations!$C$2,B50,"")</f>
        <v/>
      </c>
      <c r="E50" s="12" t="str">
        <f>IF($A50&gt;=Calculations!$C$2,C50,"")</f>
        <v/>
      </c>
      <c r="J50" s="2"/>
      <c r="M50" s="12"/>
    </row>
    <row r="51" spans="1:13">
      <c r="A51">
        <v>1798</v>
      </c>
      <c r="B51" s="18">
        <f t="shared" si="3"/>
        <v>969733.41317328543</v>
      </c>
      <c r="C51" s="18">
        <f t="shared" si="2"/>
        <v>15484.985138631293</v>
      </c>
      <c r="D51" s="12" t="str">
        <f>IF($A51&gt;=Calculations!$C$2,B51,"")</f>
        <v/>
      </c>
      <c r="E51" s="12" t="str">
        <f>IF($A51&gt;=Calculations!$C$2,C51,"")</f>
        <v/>
      </c>
      <c r="J51" s="2"/>
      <c r="M51" s="12"/>
    </row>
    <row r="52" spans="1:13">
      <c r="A52">
        <v>1799</v>
      </c>
      <c r="B52" s="18">
        <f t="shared" si="3"/>
        <v>973857.93526749988</v>
      </c>
      <c r="C52" s="18">
        <f t="shared" si="2"/>
        <v>15766.715275856292</v>
      </c>
      <c r="D52" s="12" t="str">
        <f>IF($A52&gt;=Calculations!$C$2,B52,"")</f>
        <v/>
      </c>
      <c r="E52" s="12" t="str">
        <f>IF($A52&gt;=Calculations!$C$2,C52,"")</f>
        <v/>
      </c>
      <c r="J52" s="2"/>
      <c r="M52" s="12"/>
    </row>
    <row r="53" spans="1:13">
      <c r="A53">
        <v>1800</v>
      </c>
      <c r="B53" s="18">
        <f t="shared" si="3"/>
        <v>978836.18874736363</v>
      </c>
      <c r="C53" s="18">
        <f t="shared" si="2"/>
        <v>16053.571144201484</v>
      </c>
      <c r="D53" s="12" t="str">
        <f>IF($A53&gt;=Calculations!$C$2,B53,"")</f>
        <v/>
      </c>
      <c r="E53" s="12" t="str">
        <f>IF($A53&gt;=Calculations!$C$2,C53,"")</f>
        <v/>
      </c>
      <c r="J53" s="2"/>
      <c r="M53" s="12"/>
    </row>
    <row r="54" spans="1:13">
      <c r="A54">
        <v>1801</v>
      </c>
      <c r="B54" s="18">
        <f t="shared" si="3"/>
        <v>983839.89050547441</v>
      </c>
      <c r="C54" s="18">
        <f t="shared" si="2"/>
        <v>16254.365300089359</v>
      </c>
      <c r="D54" s="12" t="str">
        <f>IF($A54&gt;=Calculations!$C$2,B54,"")</f>
        <v/>
      </c>
      <c r="E54" s="12" t="str">
        <f>IF($A54&gt;=Calculations!$C$2,C54,"")</f>
        <v/>
      </c>
      <c r="J54" s="2"/>
      <c r="M54" s="12"/>
    </row>
    <row r="55" spans="1:13">
      <c r="A55">
        <v>1802</v>
      </c>
      <c r="B55" s="18">
        <f t="shared" si="3"/>
        <v>988869.170630601</v>
      </c>
      <c r="C55" s="18">
        <f t="shared" si="2"/>
        <v>16457.67094034894</v>
      </c>
      <c r="D55" s="12" t="str">
        <f>IF($A55&gt;=Calculations!$C$2,B55,"")</f>
        <v/>
      </c>
      <c r="E55" s="12" t="str">
        <f>IF($A55&gt;=Calculations!$C$2,C55,"")</f>
        <v/>
      </c>
      <c r="J55" s="2"/>
      <c r="M55" s="12"/>
    </row>
    <row r="56" spans="1:13">
      <c r="A56">
        <v>1803</v>
      </c>
      <c r="B56" s="18">
        <f t="shared" si="3"/>
        <v>993924.15987651143</v>
      </c>
      <c r="C56" s="18">
        <f t="shared" si="2"/>
        <v>16663.519478014743</v>
      </c>
      <c r="D56" s="12" t="str">
        <f>IF($A56&gt;=Calculations!$C$2,B56,"")</f>
        <v/>
      </c>
      <c r="E56" s="12" t="str">
        <f>IF($A56&gt;=Calculations!$C$2,C56,"")</f>
        <v/>
      </c>
      <c r="J56" s="2"/>
      <c r="M56" s="12"/>
    </row>
    <row r="57" spans="1:13">
      <c r="A57">
        <v>1804</v>
      </c>
      <c r="B57" s="18">
        <f t="shared" si="3"/>
        <v>999004.98966537253</v>
      </c>
      <c r="C57" s="18">
        <f t="shared" si="2"/>
        <v>16871.942719027862</v>
      </c>
      <c r="D57" s="12" t="str">
        <f>IF($A57&gt;=Calculations!$C$2,B57,"")</f>
        <v/>
      </c>
      <c r="E57" s="12" t="str">
        <f>IF($A57&gt;=Calculations!$C$2,C57,"")</f>
        <v/>
      </c>
      <c r="J57" s="2"/>
      <c r="M57" s="12"/>
    </row>
    <row r="58" spans="1:13">
      <c r="A58">
        <v>1805</v>
      </c>
      <c r="B58" s="18">
        <f t="shared" si="3"/>
        <v>1004111.7920911666</v>
      </c>
      <c r="C58" s="18">
        <f t="shared" si="2"/>
        <v>17082.972867150354</v>
      </c>
      <c r="D58" s="12" t="str">
        <f>IF($A58&gt;=Calculations!$C$2,B58,"")</f>
        <v/>
      </c>
      <c r="E58" s="12" t="str">
        <f>IF($A58&gt;=Calculations!$C$2,C58,"")</f>
        <v/>
      </c>
      <c r="J58" s="2"/>
      <c r="M58" s="12"/>
    </row>
    <row r="59" spans="1:13">
      <c r="A59">
        <v>1806</v>
      </c>
      <c r="B59" s="18">
        <f t="shared" si="3"/>
        <v>1009244.6999231257</v>
      </c>
      <c r="C59" s="18">
        <f t="shared" si="2"/>
        <v>17296.642528941084</v>
      </c>
      <c r="D59" s="12" t="str">
        <f>IF($A59&gt;=Calculations!$C$2,B59,"")</f>
        <v/>
      </c>
      <c r="E59" s="12" t="str">
        <f>IF($A59&gt;=Calculations!$C$2,C59,"")</f>
        <v/>
      </c>
      <c r="J59" s="2"/>
      <c r="M59" s="12"/>
    </row>
    <row r="60" spans="1:13">
      <c r="A60">
        <v>1807</v>
      </c>
      <c r="B60" s="18">
        <f t="shared" si="3"/>
        <v>1014403.8466091835</v>
      </c>
      <c r="C60" s="18">
        <f t="shared" si="2"/>
        <v>17512.984718793807</v>
      </c>
      <c r="D60" s="12" t="str">
        <f>IF($A60&gt;=Calculations!$C$2,B60,"")</f>
        <v/>
      </c>
      <c r="E60" s="12" t="str">
        <f>IF($A60&gt;=Calculations!$C$2,C60,"")</f>
        <v/>
      </c>
      <c r="J60" s="2"/>
      <c r="M60" s="12"/>
    </row>
    <row r="61" spans="1:13">
      <c r="A61">
        <v>1808</v>
      </c>
      <c r="B61" s="18">
        <f t="shared" si="3"/>
        <v>1019589.3662794444</v>
      </c>
      <c r="C61" s="18">
        <f t="shared" si="2"/>
        <v>17732.032864038276</v>
      </c>
      <c r="D61" s="12" t="str">
        <f>IF($A61&gt;=Calculations!$C$2,B61,"")</f>
        <v/>
      </c>
      <c r="E61" s="12" t="str">
        <f>IF($A61&gt;=Calculations!$C$2,C61,"")</f>
        <v/>
      </c>
      <c r="J61" s="2"/>
      <c r="M61" s="12"/>
    </row>
    <row r="62" spans="1:13">
      <c r="A62">
        <v>1809</v>
      </c>
      <c r="B62" s="18">
        <f t="shared" si="3"/>
        <v>1024801.3937496714</v>
      </c>
      <c r="C62" s="18">
        <f t="shared" si="2"/>
        <v>17953.820810105135</v>
      </c>
      <c r="D62" s="12" t="str">
        <f>IF($A62&gt;=Calculations!$C$2,B62,"")</f>
        <v/>
      </c>
      <c r="E62" s="12" t="str">
        <f>IF($A62&gt;=Calculations!$C$2,C62,"")</f>
        <v/>
      </c>
      <c r="J62" s="2"/>
      <c r="M62" s="12"/>
    </row>
    <row r="63" spans="1:13">
      <c r="A63">
        <v>1810</v>
      </c>
      <c r="B63" s="18">
        <f t="shared" si="3"/>
        <v>1030040.0645247904</v>
      </c>
      <c r="C63" s="18">
        <f t="shared" si="2"/>
        <v>18178.382825755427</v>
      </c>
      <c r="D63" s="12" t="str">
        <f>IF($A63&gt;=Calculations!$C$2,B63,"")</f>
        <v/>
      </c>
      <c r="E63" s="12" t="str">
        <f>IF($A63&gt;=Calculations!$C$2,C63,"")</f>
        <v/>
      </c>
      <c r="J63" s="2"/>
      <c r="M63" s="12"/>
    </row>
    <row r="64" spans="1:13">
      <c r="A64">
        <v>1811</v>
      </c>
      <c r="B64" s="18">
        <f t="shared" si="3"/>
        <v>1035305.5148024134</v>
      </c>
      <c r="C64" s="18">
        <f t="shared" si="2"/>
        <v>18407.873701115106</v>
      </c>
      <c r="D64" s="12" t="str">
        <f>IF($A64&gt;=Calculations!$C$2,B64,"")</f>
        <v/>
      </c>
      <c r="E64" s="12" t="str">
        <f>IF($A64&gt;=Calculations!$C$2,C64,"")</f>
        <v/>
      </c>
      <c r="J64" s="2"/>
      <c r="M64" s="12"/>
    </row>
    <row r="65" spans="1:13">
      <c r="A65">
        <v>1812</v>
      </c>
      <c r="B65" s="18">
        <f t="shared" si="3"/>
        <v>1040597.8814763796</v>
      </c>
      <c r="C65" s="18">
        <f t="shared" si="2"/>
        <v>18640.261757284439</v>
      </c>
      <c r="D65" s="12" t="str">
        <f>IF($A65&gt;=Calculations!$C$2,B65,"")</f>
        <v/>
      </c>
      <c r="E65" s="12" t="str">
        <f>IF($A65&gt;=Calculations!$C$2,C65,"")</f>
        <v/>
      </c>
      <c r="J65" s="2"/>
      <c r="M65" s="12"/>
    </row>
    <row r="66" spans="1:13">
      <c r="A66">
        <v>1813</v>
      </c>
      <c r="B66" s="18">
        <f t="shared" si="3"/>
        <v>1045917.3021403142</v>
      </c>
      <c r="C66" s="18">
        <f t="shared" si="2"/>
        <v>18875.583569384904</v>
      </c>
      <c r="D66" s="12" t="str">
        <f>IF($A66&gt;=Calculations!$C$2,B66,"")</f>
        <v/>
      </c>
      <c r="E66" s="12" t="str">
        <f>IF($A66&gt;=Calculations!$C$2,C66,"")</f>
        <v/>
      </c>
      <c r="J66" s="2"/>
      <c r="M66" s="12"/>
    </row>
    <row r="67" spans="1:13">
      <c r="A67">
        <v>1814</v>
      </c>
      <c r="B67" s="18">
        <f t="shared" si="3"/>
        <v>1051263.9150912059</v>
      </c>
      <c r="C67" s="18">
        <f t="shared" si="2"/>
        <v>19113.876174276334</v>
      </c>
      <c r="D67" s="12" t="str">
        <f>IF($A67&gt;=Calculations!$C$2,B67,"")</f>
        <v/>
      </c>
      <c r="E67" s="12" t="str">
        <f>IF($A67&gt;=Calculations!$C$2,C67,"")</f>
        <v/>
      </c>
      <c r="J67" s="2"/>
      <c r="M67" s="12"/>
    </row>
    <row r="68" spans="1:13">
      <c r="A68">
        <v>1815</v>
      </c>
      <c r="B68" s="18">
        <f t="shared" ref="B68:B99" si="4">(INDEX($M$2:$M$6,MATCH(A68,$K$2:$K$6,1))+1)*B67</f>
        <v>1056637.8593330018</v>
      </c>
      <c r="C68" s="18">
        <f t="shared" si="2"/>
        <v>19355.177076386084</v>
      </c>
      <c r="D68" s="12" t="str">
        <f>IF($A68&gt;=Calculations!$C$2,B68,"")</f>
        <v/>
      </c>
      <c r="E68" s="12" t="str">
        <f>IF($A68&gt;=Calculations!$C$2,C68,"")</f>
        <v/>
      </c>
      <c r="J68" s="2"/>
      <c r="M68" s="12"/>
    </row>
    <row r="69" spans="1:13">
      <c r="A69">
        <v>1816</v>
      </c>
      <c r="B69" s="18">
        <f t="shared" si="4"/>
        <v>1062039.2745802221</v>
      </c>
      <c r="C69" s="18">
        <f t="shared" ref="C69:C132" si="5">(INDEX($I$2:$I$17,MATCH(A69,$G$2:$G$17,1))+1)*C68</f>
        <v>19599.52425361178</v>
      </c>
      <c r="D69" s="12" t="str">
        <f>IF($A69&gt;=Calculations!$C$2,B69,"")</f>
        <v/>
      </c>
      <c r="E69" s="12" t="str">
        <f>IF($A69&gt;=Calculations!$C$2,C69,"")</f>
        <v/>
      </c>
      <c r="J69" s="2"/>
      <c r="M69" s="12"/>
    </row>
    <row r="70" spans="1:13">
      <c r="A70">
        <v>1817</v>
      </c>
      <c r="B70" s="18">
        <f t="shared" si="4"/>
        <v>1067468.301261592</v>
      </c>
      <c r="C70" s="18">
        <f t="shared" si="5"/>
        <v>19846.95616329859</v>
      </c>
      <c r="D70" s="12" t="str">
        <f>IF($A70&gt;=Calculations!$C$2,B70,"")</f>
        <v/>
      </c>
      <c r="E70" s="12" t="str">
        <f>IF($A70&gt;=Calculations!$C$2,C70,"")</f>
        <v/>
      </c>
      <c r="J70" s="2"/>
      <c r="M70" s="12"/>
    </row>
    <row r="71" spans="1:13">
      <c r="A71">
        <v>1818</v>
      </c>
      <c r="B71" s="18">
        <f t="shared" si="4"/>
        <v>1072925.0805236925</v>
      </c>
      <c r="C71" s="18">
        <f t="shared" si="5"/>
        <v>20097.511748291956</v>
      </c>
      <c r="D71" s="12" t="str">
        <f>IF($A71&gt;=Calculations!$C$2,B71,"")</f>
        <v/>
      </c>
      <c r="E71" s="12" t="str">
        <f>IF($A71&gt;=Calculations!$C$2,C71,"")</f>
        <v/>
      </c>
      <c r="J71" s="2"/>
      <c r="M71" s="12"/>
    </row>
    <row r="72" spans="1:13">
      <c r="A72">
        <v>1819</v>
      </c>
      <c r="B72" s="18">
        <f t="shared" si="4"/>
        <v>1078409.7542346306</v>
      </c>
      <c r="C72" s="18">
        <f t="shared" si="5"/>
        <v>20351.230443066735</v>
      </c>
      <c r="D72" s="12" t="str">
        <f>IF($A72&gt;=Calculations!$C$2,B72,"")</f>
        <v/>
      </c>
      <c r="E72" s="12" t="str">
        <f>IF($A72&gt;=Calculations!$C$2,C72,"")</f>
        <v/>
      </c>
      <c r="J72" s="2"/>
      <c r="M72" s="12"/>
    </row>
    <row r="73" spans="1:13">
      <c r="A73">
        <v>1820</v>
      </c>
      <c r="B73" s="18">
        <f t="shared" si="4"/>
        <v>1083922.4649877271</v>
      </c>
      <c r="C73" s="18">
        <f t="shared" si="5"/>
        <v>20608.152179933713</v>
      </c>
      <c r="D73" s="12" t="str">
        <f>IF($A73&gt;=Calculations!$C$2,B73,"")</f>
        <v/>
      </c>
      <c r="E73" s="12" t="str">
        <f>IF($A73&gt;=Calculations!$C$2,C73,"")</f>
        <v/>
      </c>
      <c r="J73" s="2"/>
      <c r="M73" s="12"/>
    </row>
    <row r="74" spans="1:13">
      <c r="A74">
        <v>1821</v>
      </c>
      <c r="B74" s="18">
        <f t="shared" si="4"/>
        <v>1089463.3561052242</v>
      </c>
      <c r="C74" s="18">
        <f t="shared" si="5"/>
        <v>20898.348395211782</v>
      </c>
      <c r="D74" s="12" t="str">
        <f>IF($A74&gt;=Calculations!$C$2,B74,"")</f>
        <v/>
      </c>
      <c r="E74" s="12" t="str">
        <f>IF($A74&gt;=Calculations!$C$2,C74,"")</f>
        <v/>
      </c>
      <c r="J74" s="2"/>
      <c r="M74" s="12"/>
    </row>
    <row r="75" spans="1:13">
      <c r="A75">
        <v>1822</v>
      </c>
      <c r="B75" s="18">
        <f t="shared" si="4"/>
        <v>1095032.5716420109</v>
      </c>
      <c r="C75" s="18">
        <f t="shared" si="5"/>
        <v>21192.631043985995</v>
      </c>
      <c r="D75" s="12" t="str">
        <f>IF($A75&gt;=Calculations!$C$2,B75,"")</f>
        <v/>
      </c>
      <c r="E75" s="12" t="str">
        <f>IF($A75&gt;=Calculations!$C$2,C75,"")</f>
        <v/>
      </c>
      <c r="J75" s="2"/>
      <c r="M75" s="12"/>
    </row>
    <row r="76" spans="1:13">
      <c r="A76">
        <v>1823</v>
      </c>
      <c r="B76" s="18">
        <f t="shared" si="4"/>
        <v>1100630.2563893695</v>
      </c>
      <c r="C76" s="18">
        <f t="shared" si="5"/>
        <v>21491.057669869395</v>
      </c>
      <c r="D76" s="12" t="str">
        <f>IF($A76&gt;=Calculations!$C$2,B76,"")</f>
        <v/>
      </c>
      <c r="E76" s="12" t="str">
        <f>IF($A76&gt;=Calculations!$C$2,C76,"")</f>
        <v/>
      </c>
      <c r="J76" s="2"/>
      <c r="M76" s="12"/>
    </row>
    <row r="77" spans="1:13">
      <c r="A77">
        <v>1824</v>
      </c>
      <c r="B77" s="18">
        <f t="shared" si="4"/>
        <v>1106256.5558787386</v>
      </c>
      <c r="C77" s="18">
        <f t="shared" si="5"/>
        <v>21793.686626782448</v>
      </c>
      <c r="D77" s="12" t="str">
        <f>IF($A77&gt;=Calculations!$C$2,B77,"")</f>
        <v/>
      </c>
      <c r="E77" s="12" t="str">
        <f>IF($A77&gt;=Calculations!$C$2,C77,"")</f>
        <v/>
      </c>
      <c r="J77" s="2"/>
      <c r="M77" s="12"/>
    </row>
    <row r="78" spans="1:13">
      <c r="A78">
        <v>1825</v>
      </c>
      <c r="B78" s="18">
        <f t="shared" si="4"/>
        <v>1111911.6163854981</v>
      </c>
      <c r="C78" s="18">
        <f t="shared" si="5"/>
        <v>22100.577090363491</v>
      </c>
      <c r="D78" s="12" t="str">
        <f>IF($A78&gt;=Calculations!$C$2,B78,"")</f>
        <v/>
      </c>
      <c r="E78" s="12" t="str">
        <f>IF($A78&gt;=Calculations!$C$2,C78,"")</f>
        <v/>
      </c>
      <c r="J78" s="2"/>
      <c r="M78" s="12"/>
    </row>
    <row r="79" spans="1:13">
      <c r="A79">
        <v>1826</v>
      </c>
      <c r="B79" s="18">
        <f t="shared" si="4"/>
        <v>1117595.5849327703</v>
      </c>
      <c r="C79" s="18">
        <f t="shared" si="5"/>
        <v>22411.789069539846</v>
      </c>
      <c r="D79" s="12" t="str">
        <f>IF($A79&gt;=Calculations!$C$2,B79,"")</f>
        <v/>
      </c>
      <c r="E79" s="12" t="str">
        <f>IF($A79&gt;=Calculations!$C$2,C79,"")</f>
        <v/>
      </c>
      <c r="J79" s="2"/>
      <c r="M79" s="12"/>
    </row>
    <row r="80" spans="1:13">
      <c r="A80">
        <v>1827</v>
      </c>
      <c r="B80" s="18">
        <f t="shared" si="4"/>
        <v>1123308.6092952443</v>
      </c>
      <c r="C80" s="18">
        <f t="shared" si="5"/>
        <v>22727.383418261885</v>
      </c>
      <c r="D80" s="12" t="str">
        <f>IF($A80&gt;=Calculations!$C$2,B80,"")</f>
        <v/>
      </c>
      <c r="E80" s="12" t="str">
        <f>IF($A80&gt;=Calculations!$C$2,C80,"")</f>
        <v/>
      </c>
      <c r="J80" s="2"/>
      <c r="M80" s="12"/>
    </row>
    <row r="81" spans="1:13">
      <c r="A81">
        <v>1828</v>
      </c>
      <c r="B81" s="18">
        <f t="shared" si="4"/>
        <v>1129050.8380030168</v>
      </c>
      <c r="C81" s="18">
        <f t="shared" si="5"/>
        <v>23047.421847402326</v>
      </c>
      <c r="D81" s="12" t="str">
        <f>IF($A81&gt;=Calculations!$C$2,B81,"")</f>
        <v/>
      </c>
      <c r="E81" s="12" t="str">
        <f>IF($A81&gt;=Calculations!$C$2,C81,"")</f>
        <v/>
      </c>
      <c r="J81" s="2"/>
      <c r="M81" s="12"/>
    </row>
    <row r="82" spans="1:13">
      <c r="A82">
        <v>1829</v>
      </c>
      <c r="B82" s="18">
        <f t="shared" si="4"/>
        <v>1134822.4203454533</v>
      </c>
      <c r="C82" s="18">
        <f t="shared" si="5"/>
        <v>23371.966936823086</v>
      </c>
      <c r="D82" s="12" t="str">
        <f>IF($A82&gt;=Calculations!$C$2,B82,"")</f>
        <v/>
      </c>
      <c r="E82" s="12" t="str">
        <f>IF($A82&gt;=Calculations!$C$2,C82,"")</f>
        <v/>
      </c>
      <c r="J82" s="2"/>
      <c r="M82" s="12"/>
    </row>
    <row r="83" spans="1:13">
      <c r="A83">
        <v>1830</v>
      </c>
      <c r="B83" s="18">
        <f t="shared" si="4"/>
        <v>1140623.5063750704</v>
      </c>
      <c r="C83" s="18">
        <f t="shared" si="5"/>
        <v>23701.082147612065</v>
      </c>
      <c r="D83" s="12" t="str">
        <f>IF($A83&gt;=Calculations!$C$2,B83,"")</f>
        <v/>
      </c>
      <c r="E83" s="12" t="str">
        <f>IF($A83&gt;=Calculations!$C$2,C83,"")</f>
        <v/>
      </c>
      <c r="J83" s="2"/>
      <c r="M83" s="12"/>
    </row>
    <row r="84" spans="1:13">
      <c r="A84">
        <v>1831</v>
      </c>
      <c r="B84" s="18">
        <f t="shared" si="4"/>
        <v>1146454.2469114366</v>
      </c>
      <c r="C84" s="18">
        <f t="shared" si="5"/>
        <v>23955.805609453419</v>
      </c>
      <c r="D84" s="12" t="str">
        <f>IF($A84&gt;=Calculations!$C$2,B84,"")</f>
        <v/>
      </c>
      <c r="E84" s="12" t="str">
        <f>IF($A84&gt;=Calculations!$C$2,C84,"")</f>
        <v/>
      </c>
      <c r="J84" s="2"/>
      <c r="M84" s="12"/>
    </row>
    <row r="85" spans="1:13">
      <c r="A85">
        <v>1832</v>
      </c>
      <c r="B85" s="18">
        <f t="shared" si="4"/>
        <v>1152314.7935450929</v>
      </c>
      <c r="C85" s="18">
        <f t="shared" si="5"/>
        <v>24213.26666958705</v>
      </c>
      <c r="D85" s="12" t="str">
        <f>IF($A85&gt;=Calculations!$C$2,B85,"")</f>
        <v/>
      </c>
      <c r="E85" s="12" t="str">
        <f>IF($A85&gt;=Calculations!$C$2,C85,"")</f>
        <v/>
      </c>
      <c r="J85" s="2"/>
      <c r="M85" s="12"/>
    </row>
    <row r="86" spans="1:13">
      <c r="A86">
        <v>1833</v>
      </c>
      <c r="B86" s="18">
        <f t="shared" si="4"/>
        <v>1158205.2986414945</v>
      </c>
      <c r="C86" s="18">
        <f t="shared" si="5"/>
        <v>24473.494749897993</v>
      </c>
      <c r="D86" s="12" t="str">
        <f>IF($A86&gt;=Calculations!$C$2,B86,"")</f>
        <v/>
      </c>
      <c r="E86" s="12" t="str">
        <f>IF($A86&gt;=Calculations!$C$2,C86,"")</f>
        <v/>
      </c>
      <c r="J86" s="2"/>
      <c r="M86" s="12"/>
    </row>
    <row r="87" spans="1:13">
      <c r="A87">
        <v>1834</v>
      </c>
      <c r="B87" s="18">
        <f t="shared" si="4"/>
        <v>1164125.9153449717</v>
      </c>
      <c r="C87" s="18">
        <f t="shared" si="5"/>
        <v>24736.519588478128</v>
      </c>
      <c r="D87" s="12" t="str">
        <f>IF($A87&gt;=Calculations!$C$2,B87,"")</f>
        <v/>
      </c>
      <c r="E87" s="12" t="str">
        <f>IF($A87&gt;=Calculations!$C$2,C87,"")</f>
        <v/>
      </c>
      <c r="J87" s="2"/>
      <c r="M87" s="12"/>
    </row>
    <row r="88" spans="1:13">
      <c r="A88">
        <v>1835</v>
      </c>
      <c r="B88" s="18">
        <f t="shared" si="4"/>
        <v>1170076.7975827118</v>
      </c>
      <c r="C88" s="18">
        <f t="shared" si="5"/>
        <v>25002.371243024561</v>
      </c>
      <c r="D88" s="12" t="str">
        <f>IF($A88&gt;=Calculations!$C$2,B88,"")</f>
        <v/>
      </c>
      <c r="E88" s="12" t="str">
        <f>IF($A88&gt;=Calculations!$C$2,C88,"")</f>
        <v/>
      </c>
      <c r="J88" s="2"/>
      <c r="M88" s="12"/>
    </row>
    <row r="89" spans="1:13">
      <c r="A89">
        <v>1836</v>
      </c>
      <c r="B89" s="18">
        <f t="shared" si="4"/>
        <v>1176058.1000687608</v>
      </c>
      <c r="C89" s="18">
        <f t="shared" si="5"/>
        <v>25271.080094274526</v>
      </c>
      <c r="D89" s="12" t="str">
        <f>IF($A89&gt;=Calculations!$C$2,B89,"")</f>
        <v/>
      </c>
      <c r="E89" s="12" t="str">
        <f>IF($A89&gt;=Calculations!$C$2,C89,"")</f>
        <v/>
      </c>
      <c r="J89" s="2"/>
      <c r="M89" s="12"/>
    </row>
    <row r="90" spans="1:13">
      <c r="A90">
        <v>1837</v>
      </c>
      <c r="B90" s="18">
        <f t="shared" si="4"/>
        <v>1182069.9783080453</v>
      </c>
      <c r="C90" s="18">
        <f t="shared" si="5"/>
        <v>25542.676849477211</v>
      </c>
      <c r="D90" s="12" t="str">
        <f>IF($A90&gt;=Calculations!$C$2,B90,"")</f>
        <v/>
      </c>
      <c r="E90" s="12" t="str">
        <f>IF($A90&gt;=Calculations!$C$2,C90,"")</f>
        <v/>
      </c>
      <c r="J90" s="2"/>
      <c r="M90" s="12"/>
    </row>
    <row r="91" spans="1:13">
      <c r="A91">
        <v>1838</v>
      </c>
      <c r="B91" s="18">
        <f t="shared" si="4"/>
        <v>1188112.5886004162</v>
      </c>
      <c r="C91" s="18">
        <f t="shared" si="5"/>
        <v>25817.192545902883</v>
      </c>
      <c r="D91" s="12" t="str">
        <f>IF($A91&gt;=Calculations!$C$2,B91,"")</f>
        <v/>
      </c>
      <c r="E91" s="12" t="str">
        <f>IF($A91&gt;=Calculations!$C$2,C91,"")</f>
        <v/>
      </c>
      <c r="J91" s="2"/>
      <c r="M91" s="12"/>
    </row>
    <row r="92" spans="1:13">
      <c r="A92">
        <v>1839</v>
      </c>
      <c r="B92" s="18">
        <f t="shared" si="4"/>
        <v>1194186.0880447119</v>
      </c>
      <c r="C92" s="18">
        <f t="shared" si="5"/>
        <v>26094.658554389745</v>
      </c>
      <c r="D92" s="12" t="str">
        <f>IF($A92&gt;=Calculations!$C$2,B92,"")</f>
        <v/>
      </c>
      <c r="E92" s="12" t="str">
        <f>IF($A92&gt;=Calculations!$C$2,C92,"")</f>
        <v/>
      </c>
      <c r="J92" s="2"/>
      <c r="M92" s="12"/>
    </row>
    <row r="93" spans="1:13">
      <c r="A93">
        <v>1840</v>
      </c>
      <c r="B93" s="18">
        <f t="shared" si="4"/>
        <v>1200290.6345428419</v>
      </c>
      <c r="C93" s="18">
        <f t="shared" si="5"/>
        <v>26375.106582928893</v>
      </c>
      <c r="D93" s="12" t="str">
        <f>IF($A93&gt;=Calculations!$C$2,B93,"")</f>
        <v/>
      </c>
      <c r="E93" s="12" t="str">
        <f>IF($A93&gt;=Calculations!$C$2,C93,"")</f>
        <v/>
      </c>
      <c r="J93" s="2"/>
      <c r="M93" s="12"/>
    </row>
    <row r="94" spans="1:13">
      <c r="A94">
        <v>1841</v>
      </c>
      <c r="B94" s="18">
        <f t="shared" si="4"/>
        <v>1206426.3868038936</v>
      </c>
      <c r="C94" s="18">
        <f t="shared" si="5"/>
        <v>26441.025934570447</v>
      </c>
      <c r="D94" s="12" t="str">
        <f>IF($A94&gt;=Calculations!$C$2,B94,"")</f>
        <v/>
      </c>
      <c r="E94" s="12" t="str">
        <f>IF($A94&gt;=Calculations!$C$2,C94,"")</f>
        <v/>
      </c>
      <c r="J94" s="2"/>
      <c r="M94" s="12"/>
    </row>
    <row r="95" spans="1:13">
      <c r="A95">
        <v>1842</v>
      </c>
      <c r="B95" s="18">
        <f t="shared" si="4"/>
        <v>1212593.5043482573</v>
      </c>
      <c r="C95" s="18">
        <f t="shared" si="5"/>
        <v>26507.110038566923</v>
      </c>
      <c r="D95" s="12" t="str">
        <f>IF($A95&gt;=Calculations!$C$2,B95,"")</f>
        <v/>
      </c>
      <c r="E95" s="12" t="str">
        <f>IF($A95&gt;=Calculations!$C$2,C95,"")</f>
        <v/>
      </c>
      <c r="J95" s="2"/>
      <c r="M95" s="12"/>
    </row>
    <row r="96" spans="1:13">
      <c r="A96">
        <v>1843</v>
      </c>
      <c r="B96" s="18">
        <f t="shared" si="4"/>
        <v>1218792.1475117735</v>
      </c>
      <c r="C96" s="18">
        <f t="shared" si="5"/>
        <v>26573.359306684179</v>
      </c>
      <c r="D96" s="12" t="str">
        <f>IF($A96&gt;=Calculations!$C$2,B96,"")</f>
        <v/>
      </c>
      <c r="E96" s="12" t="str">
        <f>IF($A96&gt;=Calculations!$C$2,C96,"")</f>
        <v/>
      </c>
      <c r="J96" s="2"/>
      <c r="M96" s="12"/>
    </row>
    <row r="97" spans="1:13">
      <c r="A97">
        <v>1844</v>
      </c>
      <c r="B97" s="18">
        <f t="shared" si="4"/>
        <v>1225022.4774499021</v>
      </c>
      <c r="C97" s="18">
        <f t="shared" si="5"/>
        <v>26639.774151717203</v>
      </c>
      <c r="D97" s="12" t="str">
        <f>IF($A97&gt;=Calculations!$C$2,B97,"")</f>
        <v/>
      </c>
      <c r="E97" s="12" t="str">
        <f>IF($A97&gt;=Calculations!$C$2,C97,"")</f>
        <v/>
      </c>
      <c r="J97" s="2"/>
      <c r="M97" s="12"/>
    </row>
    <row r="98" spans="1:13">
      <c r="A98">
        <v>1845</v>
      </c>
      <c r="B98" s="18">
        <f t="shared" si="4"/>
        <v>1231284.6561419114</v>
      </c>
      <c r="C98" s="18">
        <f t="shared" si="5"/>
        <v>26706.354987492679</v>
      </c>
      <c r="D98" s="12" t="str">
        <f>IF($A98&gt;=Calculations!$C$2,B98,"")</f>
        <v/>
      </c>
      <c r="E98" s="12" t="str">
        <f>IF($A98&gt;=Calculations!$C$2,C98,"")</f>
        <v/>
      </c>
      <c r="J98" s="2"/>
      <c r="M98" s="12"/>
    </row>
    <row r="99" spans="1:13">
      <c r="A99">
        <v>1846</v>
      </c>
      <c r="B99" s="18">
        <f t="shared" si="4"/>
        <v>1237578.84639509</v>
      </c>
      <c r="C99" s="18">
        <f t="shared" si="5"/>
        <v>26773.102228871569</v>
      </c>
      <c r="D99" s="12" t="str">
        <f>IF($A99&gt;=Calculations!$C$2,B99,"")</f>
        <v/>
      </c>
      <c r="E99" s="12" t="str">
        <f>IF($A99&gt;=Calculations!$C$2,C99,"")</f>
        <v/>
      </c>
      <c r="J99" s="2"/>
      <c r="M99" s="12"/>
    </row>
    <row r="100" spans="1:13">
      <c r="A100">
        <v>1847</v>
      </c>
      <c r="B100" s="18">
        <f t="shared" ref="B100:B131" si="6">(INDEX($M$2:$M$6,MATCH(A100,$K$2:$K$6,1))+1)*B99</f>
        <v>1243905.2118489791</v>
      </c>
      <c r="C100" s="18">
        <f t="shared" si="5"/>
        <v>26840.016291751701</v>
      </c>
      <c r="D100" s="12" t="str">
        <f>IF($A100&gt;=Calculations!$C$2,B100,"")</f>
        <v/>
      </c>
      <c r="E100" s="12" t="str">
        <f>IF($A100&gt;=Calculations!$C$2,C100,"")</f>
        <v/>
      </c>
      <c r="J100" s="2"/>
      <c r="M100" s="12"/>
    </row>
    <row r="101" spans="1:13">
      <c r="A101">
        <v>1848</v>
      </c>
      <c r="B101" s="18">
        <f t="shared" si="6"/>
        <v>1250263.9169796272</v>
      </c>
      <c r="C101" s="18">
        <f t="shared" si="5"/>
        <v>26907.097593070353</v>
      </c>
      <c r="D101" s="12" t="str">
        <f>IF($A101&gt;=Calculations!$C$2,B101,"")</f>
        <v/>
      </c>
      <c r="E101" s="12" t="str">
        <f>IF($A101&gt;=Calculations!$C$2,C101,"")</f>
        <v/>
      </c>
      <c r="J101" s="2"/>
      <c r="M101" s="12"/>
    </row>
    <row r="102" spans="1:13">
      <c r="A102">
        <v>1849</v>
      </c>
      <c r="B102" s="18">
        <f t="shared" si="6"/>
        <v>1256655.1271038661</v>
      </c>
      <c r="C102" s="18">
        <f t="shared" si="5"/>
        <v>26974.346550806858</v>
      </c>
      <c r="D102" s="12" t="str">
        <f>IF($A102&gt;=Calculations!$C$2,B102,"")</f>
        <v/>
      </c>
      <c r="E102" s="12" t="str">
        <f>IF($A102&gt;=Calculations!$C$2,C102,"")</f>
        <v/>
      </c>
      <c r="J102" s="2"/>
      <c r="M102" s="12"/>
    </row>
    <row r="103" spans="1:13">
      <c r="A103">
        <v>1850</v>
      </c>
      <c r="B103" s="18">
        <f t="shared" si="6"/>
        <v>1263410.8413666722</v>
      </c>
      <c r="C103" s="18">
        <f t="shared" si="5"/>
        <v>27041.763583985208</v>
      </c>
      <c r="D103" s="12" t="str">
        <f>IF($A103&gt;=Calculations!$C$2,B103,"")</f>
        <v/>
      </c>
      <c r="E103" s="12" t="str">
        <f>IF($A103&gt;=Calculations!$C$2,C103,"")</f>
        <v/>
      </c>
      <c r="J103" s="2"/>
      <c r="M103" s="12"/>
    </row>
    <row r="104" spans="1:13">
      <c r="A104">
        <v>1851</v>
      </c>
      <c r="B104" s="18">
        <f t="shared" si="6"/>
        <v>1270202.8740069044</v>
      </c>
      <c r="C104" s="18">
        <f t="shared" si="5"/>
        <v>27189.070434217501</v>
      </c>
      <c r="D104" s="12" t="str">
        <f>IF($A104&gt;=Calculations!$C$2,B104,"")</f>
        <v/>
      </c>
      <c r="E104" s="12" t="str">
        <f>IF($A104&gt;=Calculations!$C$2,C104,"")</f>
        <v/>
      </c>
      <c r="J104" s="2"/>
      <c r="M104" s="12"/>
    </row>
    <row r="105" spans="1:13">
      <c r="A105">
        <v>1852</v>
      </c>
      <c r="B105" s="18">
        <f t="shared" si="6"/>
        <v>1277031.4202703189</v>
      </c>
      <c r="C105" s="18">
        <f t="shared" si="5"/>
        <v>27337.179721319637</v>
      </c>
      <c r="D105" s="12" t="str">
        <f>IF($A105&gt;=Calculations!$C$2,B105,"")</f>
        <v/>
      </c>
      <c r="E105" s="12" t="str">
        <f>IF($A105&gt;=Calculations!$C$2,C105,"")</f>
        <v/>
      </c>
      <c r="J105" s="2"/>
      <c r="M105" s="12"/>
    </row>
    <row r="106" spans="1:13">
      <c r="A106">
        <v>1853</v>
      </c>
      <c r="B106" s="18">
        <f t="shared" si="6"/>
        <v>1283896.6764523028</v>
      </c>
      <c r="C106" s="18">
        <f t="shared" si="5"/>
        <v>27486.095816472785</v>
      </c>
      <c r="D106" s="12" t="str">
        <f>IF($A106&gt;=Calculations!$C$2,B106,"")</f>
        <v/>
      </c>
      <c r="E106" s="12" t="str">
        <f>IF($A106&gt;=Calculations!$C$2,C106,"")</f>
        <v/>
      </c>
      <c r="J106" s="2"/>
      <c r="M106" s="12"/>
    </row>
    <row r="107" spans="1:13">
      <c r="A107">
        <v>1854</v>
      </c>
      <c r="B107" s="18">
        <f t="shared" si="6"/>
        <v>1290798.8399035179</v>
      </c>
      <c r="C107" s="18">
        <f t="shared" si="5"/>
        <v>27635.823114669616</v>
      </c>
      <c r="D107" s="12" t="str">
        <f>IF($A107&gt;=Calculations!$C$2,B107,"")</f>
        <v/>
      </c>
      <c r="E107" s="12" t="str">
        <f>IF($A107&gt;=Calculations!$C$2,C107,"")</f>
        <v/>
      </c>
      <c r="J107" s="2"/>
      <c r="M107" s="12"/>
    </row>
    <row r="108" spans="1:13">
      <c r="A108">
        <v>1855</v>
      </c>
      <c r="B108" s="18">
        <f t="shared" si="6"/>
        <v>1297738.1090355723</v>
      </c>
      <c r="C108" s="18">
        <f t="shared" si="5"/>
        <v>27786.36603484401</v>
      </c>
      <c r="D108" s="12" t="str">
        <f>IF($A108&gt;=Calculations!$C$2,B108,"")</f>
        <v/>
      </c>
      <c r="E108" s="12" t="str">
        <f>IF($A108&gt;=Calculations!$C$2,C108,"")</f>
        <v/>
      </c>
      <c r="J108" s="2"/>
      <c r="M108" s="12"/>
    </row>
    <row r="109" spans="1:13">
      <c r="A109">
        <v>1856</v>
      </c>
      <c r="B109" s="18">
        <f t="shared" si="6"/>
        <v>1304714.6833267254</v>
      </c>
      <c r="C109" s="18">
        <f t="shared" si="5"/>
        <v>27937.729020001476</v>
      </c>
      <c r="D109" s="12" t="str">
        <f>IF($A109&gt;=Calculations!$C$2,B109,"")</f>
        <v/>
      </c>
      <c r="E109" s="12" t="str">
        <f>IF($A109&gt;=Calculations!$C$2,C109,"")</f>
        <v/>
      </c>
      <c r="J109" s="2"/>
      <c r="M109" s="12"/>
    </row>
    <row r="110" spans="1:13">
      <c r="A110">
        <v>1857</v>
      </c>
      <c r="B110" s="18">
        <f t="shared" si="6"/>
        <v>1311728.7633276216</v>
      </c>
      <c r="C110" s="18">
        <f t="shared" si="5"/>
        <v>28089.916537350269</v>
      </c>
      <c r="D110" s="12" t="str">
        <f>IF($A110&gt;=Calculations!$C$2,B110,"")</f>
        <v/>
      </c>
      <c r="E110" s="12" t="str">
        <f>IF($A110&gt;=Calculations!$C$2,C110,"")</f>
        <v/>
      </c>
      <c r="J110" s="2"/>
      <c r="M110" s="12"/>
    </row>
    <row r="111" spans="1:13">
      <c r="A111">
        <v>1858</v>
      </c>
      <c r="B111" s="18">
        <f t="shared" si="6"/>
        <v>1318780.5506670552</v>
      </c>
      <c r="C111" s="18">
        <f t="shared" si="5"/>
        <v>28242.933078433245</v>
      </c>
      <c r="D111" s="12" t="str">
        <f>IF($A111&gt;=Calculations!$C$2,B111,"")</f>
        <v/>
      </c>
      <c r="E111" s="12" t="str">
        <f>IF($A111&gt;=Calculations!$C$2,C111,"")</f>
        <v/>
      </c>
      <c r="J111" s="2"/>
      <c r="M111" s="12"/>
    </row>
    <row r="112" spans="1:13">
      <c r="A112">
        <v>1859</v>
      </c>
      <c r="B112" s="18">
        <f t="shared" si="6"/>
        <v>1325870.2480577668</v>
      </c>
      <c r="C112" s="18">
        <f t="shared" si="5"/>
        <v>28396.783159260416</v>
      </c>
      <c r="D112" s="12" t="str">
        <f>IF($A112&gt;=Calculations!$C$2,B112,"")</f>
        <v/>
      </c>
      <c r="E112" s="12" t="str">
        <f>IF($A112&gt;=Calculations!$C$2,C112,"")</f>
        <v/>
      </c>
      <c r="J112" s="2"/>
      <c r="M112" s="12"/>
    </row>
    <row r="113" spans="1:13">
      <c r="A113">
        <v>1860</v>
      </c>
      <c r="B113" s="18">
        <f t="shared" si="6"/>
        <v>1332998.0593022704</v>
      </c>
      <c r="C113" s="18">
        <f t="shared" si="5"/>
        <v>28551.471320442233</v>
      </c>
      <c r="D113" s="12" t="str">
        <f>IF($A113&gt;=Calculations!$C$2,B113,"")</f>
        <v/>
      </c>
      <c r="E113" s="12" t="str">
        <f>IF($A113&gt;=Calculations!$C$2,C113,"")</f>
        <v/>
      </c>
      <c r="J113" s="2"/>
      <c r="M113" s="12"/>
    </row>
    <row r="114" spans="1:13">
      <c r="A114">
        <v>1861</v>
      </c>
      <c r="B114" s="18">
        <f t="shared" si="6"/>
        <v>1340164.1892987119</v>
      </c>
      <c r="C114" s="18">
        <f t="shared" si="5"/>
        <v>28793.307639694856</v>
      </c>
      <c r="D114" s="12" t="str">
        <f>IF($A114&gt;=Calculations!$C$2,B114,"")</f>
        <v/>
      </c>
      <c r="E114" s="12" t="str">
        <f>IF($A114&gt;=Calculations!$C$2,C114,"")</f>
        <v/>
      </c>
      <c r="J114" s="2"/>
      <c r="M114" s="12"/>
    </row>
    <row r="115" spans="1:13">
      <c r="A115">
        <v>1862</v>
      </c>
      <c r="B115" s="18">
        <f t="shared" si="6"/>
        <v>1347368.8440467597</v>
      </c>
      <c r="C115" s="18">
        <f t="shared" si="5"/>
        <v>29037.192357947773</v>
      </c>
      <c r="D115" s="12" t="str">
        <f>IF($A115&gt;=Calculations!$C$2,B115,"")</f>
        <v/>
      </c>
      <c r="E115" s="12" t="str">
        <f>IF($A115&gt;=Calculations!$C$2,C115,"")</f>
        <v/>
      </c>
      <c r="J115" s="2"/>
      <c r="M115" s="12"/>
    </row>
    <row r="116" spans="1:13">
      <c r="A116">
        <v>1863</v>
      </c>
      <c r="B116" s="18">
        <f t="shared" si="6"/>
        <v>1354612.2306535251</v>
      </c>
      <c r="C116" s="18">
        <f t="shared" si="5"/>
        <v>29283.142825524861</v>
      </c>
      <c r="D116" s="12" t="str">
        <f>IF($A116&gt;=Calculations!$C$2,B116,"")</f>
        <v/>
      </c>
      <c r="E116" s="12" t="str">
        <f>IF($A116&gt;=Calculations!$C$2,C116,"")</f>
        <v/>
      </c>
      <c r="J116" s="2"/>
      <c r="M116" s="12"/>
    </row>
    <row r="117" spans="1:13">
      <c r="A117">
        <v>1864</v>
      </c>
      <c r="B117" s="18">
        <f t="shared" si="6"/>
        <v>1361894.5573395174</v>
      </c>
      <c r="C117" s="18">
        <f t="shared" si="5"/>
        <v>29531.176539710494</v>
      </c>
      <c r="D117" s="12" t="str">
        <f>IF($A117&gt;=Calculations!$C$2,B117,"")</f>
        <v/>
      </c>
      <c r="E117" s="12" t="str">
        <f>IF($A117&gt;=Calculations!$C$2,C117,"")</f>
        <v/>
      </c>
      <c r="J117" s="2"/>
      <c r="M117" s="12"/>
    </row>
    <row r="118" spans="1:13">
      <c r="A118">
        <v>1865</v>
      </c>
      <c r="B118" s="18">
        <f t="shared" si="6"/>
        <v>1369216.0334446286</v>
      </c>
      <c r="C118" s="18">
        <f t="shared" si="5"/>
        <v>29781.311145994328</v>
      </c>
      <c r="D118" s="12" t="str">
        <f>IF($A118&gt;=Calculations!$C$2,B118,"")</f>
        <v/>
      </c>
      <c r="E118" s="12" t="str">
        <f>IF($A118&gt;=Calculations!$C$2,C118,"")</f>
        <v/>
      </c>
      <c r="J118" s="2"/>
      <c r="M118" s="12"/>
    </row>
    <row r="119" spans="1:13">
      <c r="A119">
        <v>1866</v>
      </c>
      <c r="B119" s="18">
        <f t="shared" si="6"/>
        <v>1376576.8694341516</v>
      </c>
      <c r="C119" s="18">
        <f t="shared" si="5"/>
        <v>30033.564439326634</v>
      </c>
      <c r="D119" s="12" t="str">
        <f>IF($A119&gt;=Calculations!$C$2,B119,"")</f>
        <v/>
      </c>
      <c r="E119" s="12" t="str">
        <f>IF($A119&gt;=Calculations!$C$2,C119,"")</f>
        <v/>
      </c>
      <c r="J119" s="2"/>
      <c r="M119" s="12"/>
    </row>
    <row r="120" spans="1:13">
      <c r="A120">
        <v>1867</v>
      </c>
      <c r="B120" s="18">
        <f t="shared" si="6"/>
        <v>1383977.2769048295</v>
      </c>
      <c r="C120" s="18">
        <f t="shared" si="5"/>
        <v>30287.954365384245</v>
      </c>
      <c r="D120" s="12" t="str">
        <f>IF($A120&gt;=Calculations!$C$2,B120,"")</f>
        <v/>
      </c>
      <c r="E120" s="12" t="str">
        <f>IF($A120&gt;=Calculations!$C$2,C120,"")</f>
        <v/>
      </c>
      <c r="J120" s="2"/>
      <c r="M120" s="12"/>
    </row>
    <row r="121" spans="1:13">
      <c r="A121">
        <v>1868</v>
      </c>
      <c r="B121" s="18">
        <f t="shared" si="6"/>
        <v>1391417.4685909394</v>
      </c>
      <c r="C121" s="18">
        <f t="shared" si="5"/>
        <v>30544.499021847241</v>
      </c>
      <c r="D121" s="12" t="str">
        <f>IF($A121&gt;=Calculations!$C$2,B121,"")</f>
        <v/>
      </c>
      <c r="E121" s="12" t="str">
        <f>IF($A121&gt;=Calculations!$C$2,C121,"")</f>
        <v/>
      </c>
      <c r="J121" s="2"/>
      <c r="M121" s="12"/>
    </row>
    <row r="122" spans="1:13">
      <c r="A122">
        <v>1869</v>
      </c>
      <c r="B122" s="18">
        <f t="shared" si="6"/>
        <v>1398897.6583704066</v>
      </c>
      <c r="C122" s="18">
        <f t="shared" si="5"/>
        <v>30803.216659686455</v>
      </c>
      <c r="D122" s="12" t="str">
        <f>IF($A122&gt;=Calculations!$C$2,B122,"")</f>
        <v/>
      </c>
      <c r="E122" s="12" t="str">
        <f>IF($A122&gt;=Calculations!$C$2,C122,"")</f>
        <v/>
      </c>
      <c r="J122" s="2"/>
      <c r="M122" s="12"/>
    </row>
    <row r="123" spans="1:13">
      <c r="A123">
        <v>1870</v>
      </c>
      <c r="B123" s="18">
        <f t="shared" si="6"/>
        <v>1406418.0612709534</v>
      </c>
      <c r="C123" s="18">
        <f t="shared" si="5"/>
        <v>31064.125684461866</v>
      </c>
      <c r="D123" s="12" t="str">
        <f>IF($A123&gt;=Calculations!$C$2,B123,"")</f>
        <v/>
      </c>
      <c r="E123" s="12" t="str">
        <f>IF($A123&gt;=Calculations!$C$2,C123,"")</f>
        <v/>
      </c>
      <c r="J123" s="2"/>
      <c r="M123" s="12"/>
    </row>
    <row r="124" spans="1:13">
      <c r="A124">
        <v>1871</v>
      </c>
      <c r="B124" s="18">
        <f t="shared" si="6"/>
        <v>1413978.8934762804</v>
      </c>
      <c r="C124" s="18">
        <f t="shared" si="5"/>
        <v>31382.632147767257</v>
      </c>
      <c r="D124" s="12" t="str">
        <f>IF($A124&gt;=Calculations!$C$2,B124,"")</f>
        <v/>
      </c>
      <c r="E124" s="12" t="str">
        <f>IF($A124&gt;=Calculations!$C$2,C124,"")</f>
        <v/>
      </c>
      <c r="J124" s="2"/>
      <c r="M124" s="12"/>
    </row>
    <row r="125" spans="1:13">
      <c r="A125">
        <v>1872</v>
      </c>
      <c r="B125" s="18">
        <f t="shared" si="6"/>
        <v>1421580.3723322807</v>
      </c>
      <c r="C125" s="18">
        <f t="shared" si="5"/>
        <v>31704.404319182311</v>
      </c>
      <c r="D125" s="12" t="str">
        <f>IF($A125&gt;=Calculations!$C$2,B125,"")</f>
        <v/>
      </c>
      <c r="E125" s="12" t="str">
        <f>IF($A125&gt;=Calculations!$C$2,C125,"")</f>
        <v/>
      </c>
      <c r="J125" s="2"/>
      <c r="M125" s="12"/>
    </row>
    <row r="126" spans="1:13">
      <c r="A126">
        <v>1873</v>
      </c>
      <c r="B126" s="18">
        <f t="shared" si="6"/>
        <v>1429222.7163532879</v>
      </c>
      <c r="C126" s="18">
        <f t="shared" si="5"/>
        <v>32029.475682641219</v>
      </c>
      <c r="D126" s="12" t="str">
        <f>IF($A126&gt;=Calculations!$C$2,B126,"")</f>
        <v/>
      </c>
      <c r="E126" s="12" t="str">
        <f>IF($A126&gt;=Calculations!$C$2,C126,"")</f>
        <v/>
      </c>
      <c r="J126" s="2"/>
      <c r="M126" s="12"/>
    </row>
    <row r="127" spans="1:13">
      <c r="A127">
        <v>1874</v>
      </c>
      <c r="B127" s="18">
        <f t="shared" si="6"/>
        <v>1436906.1452283578</v>
      </c>
      <c r="C127" s="18">
        <f t="shared" si="5"/>
        <v>32357.880065395402</v>
      </c>
      <c r="D127" s="12" t="str">
        <f>IF($A127&gt;=Calculations!$C$2,B127,"")</f>
        <v/>
      </c>
      <c r="E127" s="12" t="str">
        <f>IF($A127&gt;=Calculations!$C$2,C127,"")</f>
        <v/>
      </c>
      <c r="J127" s="2"/>
      <c r="M127" s="12"/>
    </row>
    <row r="128" spans="1:13">
      <c r="A128">
        <v>1875</v>
      </c>
      <c r="B128" s="18">
        <f t="shared" si="6"/>
        <v>1444630.879827583</v>
      </c>
      <c r="C128" s="18">
        <f t="shared" si="5"/>
        <v>32689.651641533605</v>
      </c>
      <c r="D128" s="12" t="str">
        <f>IF($A128&gt;=Calculations!$C$2,B128,"")</f>
        <v/>
      </c>
      <c r="E128" s="12" t="str">
        <f>IF($A128&gt;=Calculations!$C$2,C128,"")</f>
        <v/>
      </c>
      <c r="J128" s="2"/>
      <c r="M128" s="12"/>
    </row>
    <row r="129" spans="1:13">
      <c r="A129">
        <v>1876</v>
      </c>
      <c r="B129" s="18">
        <f t="shared" si="6"/>
        <v>1452397.1422084428</v>
      </c>
      <c r="C129" s="18">
        <f t="shared" si="5"/>
        <v>33024.824935538083</v>
      </c>
      <c r="D129" s="12" t="str">
        <f>IF($A129&gt;=Calculations!$C$2,B129,"")</f>
        <v/>
      </c>
      <c r="E129" s="12" t="str">
        <f>IF($A129&gt;=Calculations!$C$2,C129,"")</f>
        <v/>
      </c>
      <c r="J129" s="2"/>
      <c r="M129" s="12"/>
    </row>
    <row r="130" spans="1:13">
      <c r="A130">
        <v>1877</v>
      </c>
      <c r="B130" s="18">
        <f t="shared" si="6"/>
        <v>1460205.1556221861</v>
      </c>
      <c r="C130" s="18">
        <f t="shared" si="5"/>
        <v>33363.434825877259</v>
      </c>
      <c r="D130" s="12" t="str">
        <f>IF($A130&gt;=Calculations!$C$2,B130,"")</f>
        <v/>
      </c>
      <c r="E130" s="12" t="str">
        <f>IF($A130&gt;=Calculations!$C$2,C130,"")</f>
        <v/>
      </c>
      <c r="J130" s="2"/>
      <c r="M130" s="12"/>
    </row>
    <row r="131" spans="1:13">
      <c r="A131">
        <v>1878</v>
      </c>
      <c r="B131" s="18">
        <f t="shared" si="6"/>
        <v>1468055.1445202495</v>
      </c>
      <c r="C131" s="18">
        <f t="shared" si="5"/>
        <v>33705.516548635205</v>
      </c>
      <c r="D131" s="12" t="str">
        <f>IF($A131&gt;=Calculations!$C$2,B131,"")</f>
        <v/>
      </c>
      <c r="E131" s="12" t="str">
        <f>IF($A131&gt;=Calculations!$C$2,C131,"")</f>
        <v/>
      </c>
      <c r="J131" s="2"/>
      <c r="M131" s="12"/>
    </row>
    <row r="132" spans="1:13">
      <c r="A132">
        <v>1879</v>
      </c>
      <c r="B132" s="18">
        <f t="shared" ref="B132:B163" si="7">(INDEX($M$2:$M$6,MATCH(A132,$K$2:$K$6,1))+1)*B131</f>
        <v>1475947.3345607088</v>
      </c>
      <c r="C132" s="18">
        <f t="shared" si="5"/>
        <v>34051.105701178356</v>
      </c>
      <c r="D132" s="12" t="str">
        <f>IF($A132&gt;=Calculations!$C$2,B132,"")</f>
        <v/>
      </c>
      <c r="E132" s="12" t="str">
        <f>IF($A132&gt;=Calculations!$C$2,C132,"")</f>
        <v/>
      </c>
      <c r="J132" s="2"/>
      <c r="M132" s="12"/>
    </row>
    <row r="133" spans="1:13">
      <c r="A133">
        <v>1880</v>
      </c>
      <c r="B133" s="18">
        <f t="shared" si="7"/>
        <v>1483881.9526147665</v>
      </c>
      <c r="C133" s="18">
        <f t="shared" ref="C133:C196" si="8">(INDEX($I$2:$I$17,MATCH(A133,$G$2:$G$17,1))+1)*C132</f>
        <v>34400.2382458598</v>
      </c>
      <c r="D133" s="12" t="str">
        <f>IF($A133&gt;=Calculations!$C$2,B133,"")</f>
        <v/>
      </c>
      <c r="E133" s="12" t="str">
        <f>IF($A133&gt;=Calculations!$C$2,C133,"")</f>
        <v/>
      </c>
      <c r="J133" s="2"/>
      <c r="M133" s="12"/>
    </row>
    <row r="134" spans="1:13">
      <c r="A134">
        <v>1881</v>
      </c>
      <c r="B134" s="18">
        <f t="shared" si="7"/>
        <v>1491859.2267732727</v>
      </c>
      <c r="C134" s="18">
        <f t="shared" si="8"/>
        <v>34670.821740401283</v>
      </c>
      <c r="D134" s="12" t="str">
        <f>IF($A134&gt;=Calculations!$C$2,B134,"")</f>
        <v/>
      </c>
      <c r="E134" s="12" t="str">
        <f>IF($A134&gt;=Calculations!$C$2,C134,"")</f>
        <v/>
      </c>
      <c r="J134" s="2"/>
      <c r="M134" s="12"/>
    </row>
    <row r="135" spans="1:13">
      <c r="A135">
        <v>1882</v>
      </c>
      <c r="B135" s="18">
        <f t="shared" si="7"/>
        <v>1499879.386353283</v>
      </c>
      <c r="C135" s="18">
        <f t="shared" si="8"/>
        <v>34943.533575653513</v>
      </c>
      <c r="D135" s="12" t="str">
        <f>IF($A135&gt;=Calculations!$C$2,B135,"")</f>
        <v/>
      </c>
      <c r="E135" s="12" t="str">
        <f>IF($A135&gt;=Calculations!$C$2,C135,"")</f>
        <v/>
      </c>
      <c r="J135" s="2"/>
      <c r="M135" s="12"/>
    </row>
    <row r="136" spans="1:13">
      <c r="A136">
        <v>1883</v>
      </c>
      <c r="B136" s="18">
        <f t="shared" si="7"/>
        <v>1507942.6619046493</v>
      </c>
      <c r="C136" s="18">
        <f t="shared" si="8"/>
        <v>35218.390492601342</v>
      </c>
      <c r="D136" s="12" t="str">
        <f>IF($A136&gt;=Calculations!$C$2,B136,"")</f>
        <v/>
      </c>
      <c r="E136" s="12" t="str">
        <f>IF($A136&gt;=Calculations!$C$2,C136,"")</f>
        <v/>
      </c>
      <c r="J136" s="2"/>
      <c r="M136" s="12"/>
    </row>
    <row r="137" spans="1:13">
      <c r="A137">
        <v>1884</v>
      </c>
      <c r="B137" s="18">
        <f t="shared" si="7"/>
        <v>1516049.2852166481</v>
      </c>
      <c r="C137" s="18">
        <f t="shared" si="8"/>
        <v>35495.40936390993</v>
      </c>
      <c r="D137" s="12" t="str">
        <f>IF($A137&gt;=Calculations!$C$2,B137,"")</f>
        <v/>
      </c>
      <c r="E137" s="12" t="str">
        <f>IF($A137&gt;=Calculations!$C$2,C137,"")</f>
        <v/>
      </c>
      <c r="J137" s="2"/>
      <c r="M137" s="12"/>
    </row>
    <row r="138" spans="1:13">
      <c r="A138">
        <v>1885</v>
      </c>
      <c r="B138" s="18">
        <f t="shared" si="7"/>
        <v>1524199.4893246433</v>
      </c>
      <c r="C138" s="18">
        <f t="shared" si="8"/>
        <v>35774.607194960503</v>
      </c>
      <c r="D138" s="12" t="str">
        <f>IF($A138&gt;=Calculations!$C$2,B138,"")</f>
        <v/>
      </c>
      <c r="E138" s="12" t="str">
        <f>IF($A138&gt;=Calculations!$C$2,C138,"")</f>
        <v/>
      </c>
      <c r="J138" s="2"/>
      <c r="M138" s="12"/>
    </row>
    <row r="139" spans="1:13">
      <c r="A139">
        <v>1886</v>
      </c>
      <c r="B139" s="18">
        <f t="shared" si="7"/>
        <v>1532393.508516785</v>
      </c>
      <c r="C139" s="18">
        <f t="shared" si="8"/>
        <v>36056.001124894297</v>
      </c>
      <c r="D139" s="12" t="str">
        <f>IF($A139&gt;=Calculations!$C$2,B139,"")</f>
        <v/>
      </c>
      <c r="E139" s="12" t="str">
        <f>IF($A139&gt;=Calculations!$C$2,C139,"")</f>
        <v/>
      </c>
      <c r="J139" s="2"/>
      <c r="M139" s="12"/>
    </row>
    <row r="140" spans="1:13">
      <c r="A140">
        <v>1887</v>
      </c>
      <c r="B140" s="18">
        <f t="shared" si="7"/>
        <v>1540631.5783407444</v>
      </c>
      <c r="C140" s="18">
        <f t="shared" si="8"/>
        <v>36339.608427664636</v>
      </c>
      <c r="D140" s="12" t="str">
        <f>IF($A140&gt;=Calculations!$C$2,B140,"")</f>
        <v/>
      </c>
      <c r="E140" s="12" t="str">
        <f>IF($A140&gt;=Calculations!$C$2,C140,"")</f>
        <v/>
      </c>
      <c r="J140" s="2"/>
      <c r="M140" s="12"/>
    </row>
    <row r="141" spans="1:13">
      <c r="A141">
        <v>1888</v>
      </c>
      <c r="B141" s="18">
        <f t="shared" si="7"/>
        <v>1548913.9356104853</v>
      </c>
      <c r="C141" s="18">
        <f t="shared" si="8"/>
        <v>36625.446513097369</v>
      </c>
      <c r="D141" s="12" t="str">
        <f>IF($A141&gt;=Calculations!$C$2,B141,"")</f>
        <v/>
      </c>
      <c r="E141" s="12" t="str">
        <f>IF($A141&gt;=Calculations!$C$2,C141,"")</f>
        <v/>
      </c>
      <c r="J141" s="2"/>
      <c r="M141" s="12"/>
    </row>
    <row r="142" spans="1:13">
      <c r="A142">
        <v>1889</v>
      </c>
      <c r="B142" s="18">
        <f t="shared" si="7"/>
        <v>1557240.8184130713</v>
      </c>
      <c r="C142" s="18">
        <f t="shared" si="8"/>
        <v>36913.53292795959</v>
      </c>
      <c r="D142" s="12" t="str">
        <f>IF($A142&gt;=Calculations!$C$2,B142,"")</f>
        <v/>
      </c>
      <c r="E142" s="12" t="str">
        <f>IF($A142&gt;=Calculations!$C$2,C142,"")</f>
        <v/>
      </c>
      <c r="J142" s="2"/>
      <c r="M142" s="12"/>
    </row>
    <row r="143" spans="1:13">
      <c r="A143">
        <v>1890</v>
      </c>
      <c r="B143" s="18">
        <f t="shared" si="7"/>
        <v>1565612.4661155101</v>
      </c>
      <c r="C143" s="18">
        <f t="shared" si="8"/>
        <v>37203.885357036779</v>
      </c>
      <c r="D143" s="12" t="str">
        <f>IF($A143&gt;=Calculations!$C$2,B143,"")</f>
        <v/>
      </c>
      <c r="E143" s="12" t="str">
        <f>IF($A143&gt;=Calculations!$C$2,C143,"")</f>
        <v/>
      </c>
      <c r="J143" s="2"/>
      <c r="M143" s="12"/>
    </row>
    <row r="144" spans="1:13">
      <c r="A144">
        <v>1891</v>
      </c>
      <c r="B144" s="18">
        <f t="shared" si="7"/>
        <v>1574029.119371634</v>
      </c>
      <c r="C144" s="18">
        <f t="shared" si="8"/>
        <v>37554.78217286076</v>
      </c>
      <c r="D144" s="12" t="str">
        <f>IF($A144&gt;=Calculations!$C$2,B144,"")</f>
        <v/>
      </c>
      <c r="E144" s="12" t="str">
        <f>IF($A144&gt;=Calculations!$C$2,C144,"")</f>
        <v/>
      </c>
      <c r="J144" s="2"/>
      <c r="M144" s="12"/>
    </row>
    <row r="145" spans="1:13">
      <c r="A145">
        <v>1892</v>
      </c>
      <c r="B145" s="18">
        <f t="shared" si="7"/>
        <v>1582491.0201290182</v>
      </c>
      <c r="C145" s="18">
        <f t="shared" si="8"/>
        <v>37908.988550956899</v>
      </c>
      <c r="D145" s="12" t="str">
        <f>IF($A145&gt;=Calculations!$C$2,B145,"")</f>
        <v/>
      </c>
      <c r="E145" s="12" t="str">
        <f>IF($A145&gt;=Calculations!$C$2,C145,"")</f>
        <v/>
      </c>
      <c r="J145" s="2"/>
      <c r="M145" s="12"/>
    </row>
    <row r="146" spans="1:13">
      <c r="A146">
        <v>1893</v>
      </c>
      <c r="B146" s="18">
        <f t="shared" si="7"/>
        <v>1590998.411635936</v>
      </c>
      <c r="C146" s="18">
        <f t="shared" si="8"/>
        <v>38266.535706206436</v>
      </c>
      <c r="D146" s="12" t="str">
        <f>IF($A146&gt;=Calculations!$C$2,B146,"")</f>
        <v/>
      </c>
      <c r="E146" s="12" t="str">
        <f>IF($A146&gt;=Calculations!$C$2,C146,"")</f>
        <v/>
      </c>
      <c r="J146" s="2"/>
      <c r="M146" s="12"/>
    </row>
    <row r="147" spans="1:13">
      <c r="A147">
        <v>1894</v>
      </c>
      <c r="B147" s="18">
        <f t="shared" si="7"/>
        <v>1599551.538448351</v>
      </c>
      <c r="C147" s="18">
        <f t="shared" si="8"/>
        <v>38627.455147900786</v>
      </c>
      <c r="D147" s="12" t="str">
        <f>IF($A147&gt;=Calculations!$C$2,B147,"")</f>
        <v/>
      </c>
      <c r="E147" s="12" t="str">
        <f>IF($A147&gt;=Calculations!$C$2,C147,"")</f>
        <v/>
      </c>
      <c r="J147" s="2"/>
      <c r="M147" s="12"/>
    </row>
    <row r="148" spans="1:13">
      <c r="A148">
        <v>1895</v>
      </c>
      <c r="B148" s="18">
        <f t="shared" si="7"/>
        <v>1608150.6464369469</v>
      </c>
      <c r="C148" s="18">
        <f t="shared" si="8"/>
        <v>38991.778682518336</v>
      </c>
      <c r="D148" s="12" t="str">
        <f>IF($A148&gt;=Calculations!$C$2,B148,"")</f>
        <v/>
      </c>
      <c r="E148" s="12" t="str">
        <f>IF($A148&gt;=Calculations!$C$2,C148,"")</f>
        <v/>
      </c>
      <c r="J148" s="2"/>
      <c r="M148" s="12"/>
    </row>
    <row r="149" spans="1:13">
      <c r="A149">
        <v>1896</v>
      </c>
      <c r="B149" s="18">
        <f t="shared" si="7"/>
        <v>1616795.9827941963</v>
      </c>
      <c r="C149" s="18">
        <f t="shared" si="8"/>
        <v>39359.538416527437</v>
      </c>
      <c r="D149" s="12" t="str">
        <f>IF($A149&gt;=Calculations!$C$2,B149,"")</f>
        <v/>
      </c>
      <c r="E149" s="12" t="str">
        <f>IF($A149&gt;=Calculations!$C$2,C149,"")</f>
        <v/>
      </c>
      <c r="J149" s="2"/>
      <c r="M149" s="12"/>
    </row>
    <row r="150" spans="1:13">
      <c r="A150">
        <v>1897</v>
      </c>
      <c r="B150" s="18">
        <f t="shared" si="7"/>
        <v>1625487.7960414656</v>
      </c>
      <c r="C150" s="18">
        <f t="shared" si="8"/>
        <v>39730.76675921581</v>
      </c>
      <c r="D150" s="12" t="str">
        <f>IF($A150&gt;=Calculations!$C$2,B150,"")</f>
        <v/>
      </c>
      <c r="E150" s="12" t="str">
        <f>IF($A150&gt;=Calculations!$C$2,C150,"")</f>
        <v/>
      </c>
      <c r="J150" s="2"/>
      <c r="M150" s="12"/>
    </row>
    <row r="151" spans="1:13">
      <c r="A151">
        <v>1898</v>
      </c>
      <c r="B151" s="18">
        <f t="shared" si="7"/>
        <v>1634226.3360361597</v>
      </c>
      <c r="C151" s="18">
        <f t="shared" si="8"/>
        <v>40105.496425546669</v>
      </c>
      <c r="D151" s="12" t="str">
        <f>IF($A151&gt;=Calculations!$C$2,B151,"")</f>
        <v/>
      </c>
      <c r="E151" s="12" t="str">
        <f>IF($A151&gt;=Calculations!$C$2,C151,"")</f>
        <v/>
      </c>
      <c r="J151" s="2"/>
      <c r="M151" s="12"/>
    </row>
    <row r="152" spans="1:13">
      <c r="A152">
        <v>1899</v>
      </c>
      <c r="B152" s="18">
        <f t="shared" si="7"/>
        <v>1643011.8539789042</v>
      </c>
      <c r="C152" s="18">
        <f t="shared" si="8"/>
        <v>40483.760439041769</v>
      </c>
      <c r="D152" s="12" t="str">
        <f>IF($A152&gt;=Calculations!$C$2,B152,"")</f>
        <v/>
      </c>
      <c r="E152" s="12" t="str">
        <f>IF($A152&gt;=Calculations!$C$2,C152,"")</f>
        <v/>
      </c>
      <c r="J152" s="2"/>
      <c r="M152" s="12"/>
    </row>
    <row r="153" spans="1:13">
      <c r="A153">
        <v>1900</v>
      </c>
      <c r="B153" s="18">
        <f t="shared" si="7"/>
        <v>1656973.5704176682</v>
      </c>
      <c r="C153" s="18">
        <f t="shared" si="8"/>
        <v>40865.592134691629</v>
      </c>
      <c r="D153" s="12" t="str">
        <f>IF($A153&gt;=Calculations!$C$2,B153,"")</f>
        <v/>
      </c>
      <c r="E153" s="12" t="str">
        <f>IF($A153&gt;=Calculations!$C$2,C153,"")</f>
        <v/>
      </c>
      <c r="J153" s="2"/>
      <c r="M153" s="12"/>
    </row>
    <row r="154" spans="1:13">
      <c r="A154">
        <v>1901</v>
      </c>
      <c r="B154" s="18">
        <f t="shared" si="7"/>
        <v>1671053.9284386244</v>
      </c>
      <c r="C154" s="18">
        <f t="shared" si="8"/>
        <v>41220.794533477041</v>
      </c>
      <c r="D154" s="12" t="str">
        <f>IF($A154&gt;=Calculations!$C$2,B154,"")</f>
        <v/>
      </c>
      <c r="E154" s="12" t="str">
        <f>IF($A154&gt;=Calculations!$C$2,C154,"")</f>
        <v/>
      </c>
      <c r="J154" s="2"/>
      <c r="M154" s="12"/>
    </row>
    <row r="155" spans="1:13">
      <c r="A155">
        <v>1902</v>
      </c>
      <c r="B155" s="18">
        <f t="shared" si="7"/>
        <v>1685253.9362147353</v>
      </c>
      <c r="C155" s="18">
        <f t="shared" si="8"/>
        <v>41579.084339969333</v>
      </c>
      <c r="D155" s="12" t="str">
        <f>IF($A155&gt;=Calculations!$C$2,B155,"")</f>
        <v/>
      </c>
      <c r="E155" s="12" t="str">
        <f>IF($A155&gt;=Calculations!$C$2,C155,"")</f>
        <v/>
      </c>
      <c r="J155" s="2"/>
      <c r="M155" s="12"/>
    </row>
    <row r="156" spans="1:13">
      <c r="A156">
        <v>1903</v>
      </c>
      <c r="B156" s="18">
        <f t="shared" si="7"/>
        <v>1699574.6104860501</v>
      </c>
      <c r="C156" s="18">
        <f t="shared" si="8"/>
        <v>41940.488389815961</v>
      </c>
      <c r="D156" s="12" t="str">
        <f>IF($A156&gt;=Calculations!$C$2,B156,"")</f>
        <v/>
      </c>
      <c r="E156" s="12" t="str">
        <f>IF($A156&gt;=Calculations!$C$2,C156,"")</f>
        <v/>
      </c>
      <c r="J156" s="2"/>
      <c r="M156" s="12"/>
    </row>
    <row r="157" spans="1:13">
      <c r="A157">
        <v>1904</v>
      </c>
      <c r="B157" s="18">
        <f t="shared" si="7"/>
        <v>1714016.976632505</v>
      </c>
      <c r="C157" s="18">
        <f t="shared" si="8"/>
        <v>42305.033751918949</v>
      </c>
      <c r="D157" s="12" t="str">
        <f>IF($A157&gt;=Calculations!$C$2,B157,"")</f>
        <v/>
      </c>
      <c r="E157" s="12" t="str">
        <f>IF($A157&gt;=Calculations!$C$2,C157,"")</f>
        <v/>
      </c>
      <c r="J157" s="2"/>
      <c r="M157" s="12"/>
    </row>
    <row r="158" spans="1:13">
      <c r="A158">
        <v>1905</v>
      </c>
      <c r="B158" s="18">
        <f t="shared" si="7"/>
        <v>1728582.0687473412</v>
      </c>
      <c r="C158" s="18">
        <f t="shared" si="8"/>
        <v>42672.747730462346</v>
      </c>
      <c r="D158" s="12" t="str">
        <f>IF($A158&gt;=Calculations!$C$2,B158,"")</f>
        <v/>
      </c>
      <c r="E158" s="12" t="str">
        <f>IF($A158&gt;=Calculations!$C$2,C158,"")</f>
        <v/>
      </c>
      <c r="J158" s="2"/>
      <c r="M158" s="12"/>
    </row>
    <row r="159" spans="1:13">
      <c r="A159">
        <v>1906</v>
      </c>
      <c r="B159" s="18">
        <f t="shared" si="7"/>
        <v>1743270.9297111479</v>
      </c>
      <c r="C159" s="18">
        <f t="shared" si="8"/>
        <v>43043.657866957285</v>
      </c>
      <c r="D159" s="12" t="str">
        <f>IF($A159&gt;=Calculations!$C$2,B159,"")</f>
        <v/>
      </c>
      <c r="E159" s="12" t="str">
        <f>IF($A159&gt;=Calculations!$C$2,C159,"")</f>
        <v/>
      </c>
      <c r="J159" s="2"/>
      <c r="M159" s="12"/>
    </row>
    <row r="160" spans="1:13">
      <c r="A160">
        <v>1907</v>
      </c>
      <c r="B160" s="18">
        <f t="shared" si="7"/>
        <v>1758084.6112665336</v>
      </c>
      <c r="C160" s="18">
        <f t="shared" si="8"/>
        <v>43417.791942304801</v>
      </c>
      <c r="D160" s="12" t="str">
        <f>IF($A160&gt;=Calculations!$C$2,B160,"")</f>
        <v/>
      </c>
      <c r="E160" s="12" t="str">
        <f>IF($A160&gt;=Calculations!$C$2,C160,"")</f>
        <v/>
      </c>
      <c r="J160" s="2"/>
      <c r="M160" s="12"/>
    </row>
    <row r="161" spans="1:13">
      <c r="A161">
        <v>1908</v>
      </c>
      <c r="B161" s="18">
        <f t="shared" si="7"/>
        <v>1773024.1740934327</v>
      </c>
      <c r="C161" s="18">
        <f t="shared" si="8"/>
        <v>43795.177978876636</v>
      </c>
      <c r="D161" s="12" t="str">
        <f>IF($A161&gt;=Calculations!$C$2,B161,"")</f>
        <v/>
      </c>
      <c r="E161" s="12" t="str">
        <f>IF($A161&gt;=Calculations!$C$2,C161,"")</f>
        <v/>
      </c>
      <c r="J161" s="2"/>
      <c r="M161" s="12"/>
    </row>
    <row r="162" spans="1:13">
      <c r="A162">
        <v>1909</v>
      </c>
      <c r="B162" s="18">
        <f t="shared" si="7"/>
        <v>1788090.6878850514</v>
      </c>
      <c r="C162" s="18">
        <f t="shared" si="8"/>
        <v>44175.844242614068</v>
      </c>
      <c r="D162" s="12" t="str">
        <f>IF($A162&gt;=Calculations!$C$2,B162,"")</f>
        <v/>
      </c>
      <c r="E162" s="12" t="str">
        <f>IF($A162&gt;=Calculations!$C$2,C162,"")</f>
        <v/>
      </c>
      <c r="J162" s="2"/>
      <c r="M162" s="12"/>
    </row>
    <row r="163" spans="1:13">
      <c r="A163">
        <v>1910</v>
      </c>
      <c r="B163" s="18">
        <f t="shared" si="7"/>
        <v>1803285.231424459</v>
      </c>
      <c r="C163" s="18">
        <f t="shared" si="8"/>
        <v>44559.819245145023</v>
      </c>
      <c r="D163" s="12" t="str">
        <f>IF($A163&gt;=Calculations!$C$2,B163,"")</f>
        <v/>
      </c>
      <c r="E163" s="12" t="str">
        <f>IF($A163&gt;=Calculations!$C$2,C163,"")</f>
        <v/>
      </c>
      <c r="J163" s="2"/>
      <c r="M163" s="12"/>
    </row>
    <row r="164" spans="1:13">
      <c r="A164">
        <v>1911</v>
      </c>
      <c r="B164" s="18">
        <f t="shared" ref="B164:B195" si="9">(INDEX($M$2:$M$6,MATCH(A164,$K$2:$K$6,1))+1)*B163</f>
        <v>1818608.8926618311</v>
      </c>
      <c r="C164" s="18">
        <f t="shared" si="8"/>
        <v>44297.492556849233</v>
      </c>
      <c r="D164" s="12" t="str">
        <f>IF($A164&gt;=Calculations!$C$2,B164,"")</f>
        <v/>
      </c>
      <c r="E164" s="12" t="str">
        <f>IF($A164&gt;=Calculations!$C$2,C164,"")</f>
        <v/>
      </c>
      <c r="J164" s="2"/>
      <c r="M164" s="12"/>
    </row>
    <row r="165" spans="1:13">
      <c r="A165">
        <v>1912</v>
      </c>
      <c r="B165" s="18">
        <f t="shared" si="9"/>
        <v>1834062.7687923468</v>
      </c>
      <c r="C165" s="18">
        <f t="shared" si="8"/>
        <v>44036.710203619383</v>
      </c>
      <c r="D165" s="12" t="str">
        <f>IF($A165&gt;=Calculations!$C$2,B165,"")</f>
        <v/>
      </c>
      <c r="E165" s="12" t="str">
        <f>IF($A165&gt;=Calculations!$C$2,C165,"")</f>
        <v/>
      </c>
      <c r="J165" s="2"/>
      <c r="M165" s="12"/>
    </row>
    <row r="166" spans="1:13">
      <c r="A166">
        <v>1913</v>
      </c>
      <c r="B166" s="18">
        <f t="shared" si="9"/>
        <v>1849647.9663347511</v>
      </c>
      <c r="C166" s="18">
        <f t="shared" si="8"/>
        <v>43777.463093849845</v>
      </c>
      <c r="D166" s="12" t="str">
        <f>IF($A166&gt;=Calculations!$C$2,B166,"")</f>
        <v/>
      </c>
      <c r="E166" s="12" t="str">
        <f>IF($A166&gt;=Calculations!$C$2,C166,"")</f>
        <v/>
      </c>
      <c r="J166" s="2"/>
      <c r="M166" s="12"/>
    </row>
    <row r="167" spans="1:13">
      <c r="A167">
        <v>1914</v>
      </c>
      <c r="B167" s="18">
        <f t="shared" si="9"/>
        <v>1865365.6012105818</v>
      </c>
      <c r="C167" s="18">
        <f t="shared" si="8"/>
        <v>43519.742189457887</v>
      </c>
      <c r="D167" s="12" t="str">
        <f>IF($A167&gt;=Calculations!$C$2,B167,"")</f>
        <v/>
      </c>
      <c r="E167" s="12" t="str">
        <f>IF($A167&gt;=Calculations!$C$2,C167,"")</f>
        <v/>
      </c>
      <c r="J167" s="2"/>
      <c r="M167" s="12"/>
    </row>
    <row r="168" spans="1:13">
      <c r="A168">
        <v>1915</v>
      </c>
      <c r="B168" s="18">
        <f t="shared" si="9"/>
        <v>1881216.7988240721</v>
      </c>
      <c r="C168" s="18">
        <f t="shared" si="8"/>
        <v>43263.538505568598</v>
      </c>
      <c r="D168" s="12" t="str">
        <f>IF($A168&gt;=Calculations!$C$2,B168,"")</f>
        <v/>
      </c>
      <c r="E168" s="12" t="str">
        <f>IF($A168&gt;=Calculations!$C$2,C168,"")</f>
        <v/>
      </c>
      <c r="J168" s="2"/>
      <c r="M168" s="12"/>
    </row>
    <row r="169" spans="1:13">
      <c r="A169">
        <v>1916</v>
      </c>
      <c r="B169" s="18">
        <f t="shared" si="9"/>
        <v>1897202.6941427302</v>
      </c>
      <c r="C169" s="18">
        <f t="shared" si="8"/>
        <v>43008.843110201618</v>
      </c>
      <c r="D169" s="12" t="str">
        <f>IF($A169&gt;=Calculations!$C$2,B169,"")</f>
        <v/>
      </c>
      <c r="E169" s="12" t="str">
        <f>IF($A169&gt;=Calculations!$C$2,C169,"")</f>
        <v/>
      </c>
      <c r="J169" s="2"/>
      <c r="M169" s="12"/>
    </row>
    <row r="170" spans="1:13">
      <c r="A170">
        <v>1917</v>
      </c>
      <c r="B170" s="18">
        <f t="shared" si="9"/>
        <v>1913324.4317786049</v>
      </c>
      <c r="C170" s="18">
        <f t="shared" si="8"/>
        <v>42755.647123959781</v>
      </c>
      <c r="D170" s="12" t="str">
        <f>IF($A170&gt;=Calculations!$C$2,B170,"")</f>
        <v/>
      </c>
      <c r="E170" s="12" t="str">
        <f>IF($A170&gt;=Calculations!$C$2,C170,"")</f>
        <v/>
      </c>
      <c r="J170" s="2"/>
      <c r="M170" s="12"/>
    </row>
    <row r="171" spans="1:13">
      <c r="A171">
        <v>1918</v>
      </c>
      <c r="B171" s="18">
        <f t="shared" si="9"/>
        <v>1929583.1660702415</v>
      </c>
      <c r="C171" s="18">
        <f t="shared" si="8"/>
        <v>42503.941719719529</v>
      </c>
      <c r="D171" s="12" t="str">
        <f>IF($A171&gt;=Calculations!$C$2,B171,"")</f>
        <v/>
      </c>
      <c r="E171" s="12" t="str">
        <f>IF($A171&gt;=Calculations!$C$2,C171,"")</f>
        <v/>
      </c>
      <c r="J171" s="2"/>
      <c r="M171" s="12"/>
    </row>
    <row r="172" spans="1:13">
      <c r="A172">
        <v>1919</v>
      </c>
      <c r="B172" s="18">
        <f t="shared" si="9"/>
        <v>1945980.0611653337</v>
      </c>
      <c r="C172" s="18">
        <f t="shared" si="8"/>
        <v>42253.718122323182</v>
      </c>
      <c r="D172" s="12" t="str">
        <f>IF($A172&gt;=Calculations!$C$2,B172,"")</f>
        <v/>
      </c>
      <c r="E172" s="12" t="str">
        <f>IF($A172&gt;=Calculations!$C$2,C172,"")</f>
        <v/>
      </c>
      <c r="J172" s="2"/>
      <c r="M172" s="12"/>
    </row>
    <row r="173" spans="1:13">
      <c r="A173">
        <v>1920</v>
      </c>
      <c r="B173" s="18">
        <f t="shared" si="9"/>
        <v>1962516.2911040788</v>
      </c>
      <c r="C173" s="18">
        <f t="shared" si="8"/>
        <v>42004.967608273</v>
      </c>
      <c r="D173" s="12" t="str">
        <f>IF($A173&gt;=Calculations!$C$2,B173,"")</f>
        <v/>
      </c>
      <c r="E173" s="12" t="str">
        <f>IF($A173&gt;=Calculations!$C$2,C173,"")</f>
        <v/>
      </c>
      <c r="J173" s="2"/>
      <c r="M173" s="12"/>
    </row>
    <row r="174" spans="1:13">
      <c r="A174">
        <v>1921</v>
      </c>
      <c r="B174" s="18">
        <f t="shared" si="9"/>
        <v>1979193.0399032398</v>
      </c>
      <c r="C174" s="18">
        <f t="shared" si="8"/>
        <v>42199.385028012097</v>
      </c>
      <c r="D174" s="12" t="str">
        <f>IF($A174&gt;=Calculations!$C$2,B174,"")</f>
        <v/>
      </c>
      <c r="E174" s="12" t="str">
        <f>IF($A174&gt;=Calculations!$C$2,C174,"")</f>
        <v/>
      </c>
      <c r="J174" s="2"/>
      <c r="M174" s="12"/>
    </row>
    <row r="175" spans="1:13">
      <c r="A175">
        <v>1922</v>
      </c>
      <c r="B175" s="18">
        <f t="shared" si="9"/>
        <v>1996011.5016409231</v>
      </c>
      <c r="C175" s="18">
        <f t="shared" si="8"/>
        <v>42394.702296870244</v>
      </c>
      <c r="D175" s="12" t="str">
        <f>IF($A175&gt;=Calculations!$C$2,B175,"")</f>
        <v/>
      </c>
      <c r="E175" s="12" t="str">
        <f>IF($A175&gt;=Calculations!$C$2,C175,"")</f>
        <v/>
      </c>
      <c r="J175" s="2"/>
      <c r="M175" s="12"/>
    </row>
    <row r="176" spans="1:13">
      <c r="A176">
        <v>1923</v>
      </c>
      <c r="B176" s="18">
        <f t="shared" si="9"/>
        <v>2012972.8805420762</v>
      </c>
      <c r="C176" s="18">
        <f t="shared" si="8"/>
        <v>42590.923579743976</v>
      </c>
      <c r="D176" s="12" t="str">
        <f>IF($A176&gt;=Calculations!$C$2,B176,"")</f>
        <v/>
      </c>
      <c r="E176" s="12" t="str">
        <f>IF($A176&gt;=Calculations!$C$2,C176,"")</f>
        <v/>
      </c>
      <c r="J176" s="2"/>
      <c r="M176" s="12"/>
    </row>
    <row r="177" spans="1:13">
      <c r="A177">
        <v>1924</v>
      </c>
      <c r="B177" s="18">
        <f t="shared" si="9"/>
        <v>2030078.3910647114</v>
      </c>
      <c r="C177" s="18">
        <f t="shared" si="8"/>
        <v>42788.053060806786</v>
      </c>
      <c r="D177" s="12" t="str">
        <f>IF($A177&gt;=Calculations!$C$2,B177,"")</f>
        <v/>
      </c>
      <c r="E177" s="12" t="str">
        <f>IF($A177&gt;=Calculations!$C$2,C177,"")</f>
        <v/>
      </c>
      <c r="J177" s="2"/>
      <c r="M177" s="12"/>
    </row>
    <row r="178" spans="1:13">
      <c r="A178">
        <v>1925</v>
      </c>
      <c r="B178" s="18">
        <f t="shared" si="9"/>
        <v>2047329.2579868629</v>
      </c>
      <c r="C178" s="18">
        <f t="shared" si="8"/>
        <v>42986.094943598364</v>
      </c>
      <c r="D178" s="12" t="str">
        <f>IF($A178&gt;=Calculations!$C$2,B178,"")</f>
        <v/>
      </c>
      <c r="E178" s="12" t="str">
        <f>IF($A178&gt;=Calculations!$C$2,C178,"")</f>
        <v/>
      </c>
      <c r="J178" s="2"/>
      <c r="M178" s="12"/>
    </row>
    <row r="179" spans="1:13">
      <c r="A179">
        <v>1926</v>
      </c>
      <c r="B179" s="18">
        <f t="shared" si="9"/>
        <v>2064726.7164942832</v>
      </c>
      <c r="C179" s="18">
        <f t="shared" si="8"/>
        <v>43185.053451114232</v>
      </c>
      <c r="D179" s="12" t="str">
        <f>IF($A179&gt;=Calculations!$C$2,B179,"")</f>
        <v/>
      </c>
      <c r="E179" s="12" t="str">
        <f>IF($A179&gt;=Calculations!$C$2,C179,"")</f>
        <v/>
      </c>
      <c r="J179" s="2"/>
      <c r="M179" s="12"/>
    </row>
    <row r="180" spans="1:13">
      <c r="A180">
        <v>1927</v>
      </c>
      <c r="B180" s="18">
        <f t="shared" si="9"/>
        <v>2082272.0122688829</v>
      </c>
      <c r="C180" s="18">
        <f t="shared" si="8"/>
        <v>43384.932825895776</v>
      </c>
      <c r="D180" s="12" t="str">
        <f>IF($A180&gt;=Calculations!$C$2,B180,"")</f>
        <v/>
      </c>
      <c r="E180" s="12" t="str">
        <f>IF($A180&gt;=Calculations!$C$2,C180,"")</f>
        <v/>
      </c>
      <c r="J180" s="2"/>
      <c r="M180" s="12"/>
    </row>
    <row r="181" spans="1:13">
      <c r="A181">
        <v>1928</v>
      </c>
      <c r="B181" s="18">
        <f t="shared" si="9"/>
        <v>2099966.4015779244</v>
      </c>
      <c r="C181" s="18">
        <f t="shared" si="8"/>
        <v>43585.737330120734</v>
      </c>
      <c r="D181" s="12" t="str">
        <f>IF($A181&gt;=Calculations!$C$2,B181,"")</f>
        <v/>
      </c>
      <c r="E181" s="12" t="str">
        <f>IF($A181&gt;=Calculations!$C$2,C181,"")</f>
        <v/>
      </c>
      <c r="J181" s="2"/>
      <c r="M181" s="12"/>
    </row>
    <row r="182" spans="1:13">
      <c r="A182">
        <v>1929</v>
      </c>
      <c r="B182" s="18">
        <f t="shared" si="9"/>
        <v>2117811.1513639712</v>
      </c>
      <c r="C182" s="18">
        <f t="shared" si="8"/>
        <v>43787.471245694076</v>
      </c>
      <c r="D182" s="12" t="str">
        <f>IF($A182&gt;=Calculations!$C$2,B182,"")</f>
        <v/>
      </c>
      <c r="E182" s="12" t="str">
        <f>IF($A182&gt;=Calculations!$C$2,C182,"")</f>
        <v/>
      </c>
      <c r="J182" s="2"/>
      <c r="M182" s="12"/>
    </row>
    <row r="183" spans="1:13">
      <c r="A183">
        <v>1930</v>
      </c>
      <c r="B183" s="18">
        <f t="shared" si="9"/>
        <v>2135807.5393356038</v>
      </c>
      <c r="C183" s="18">
        <f t="shared" si="8"/>
        <v>43990.138874339296</v>
      </c>
      <c r="D183" s="12" t="str">
        <f>IF($A183&gt;=Calculations!$C$2,B183,"")</f>
        <v/>
      </c>
      <c r="E183" s="12" t="str">
        <f>IF($A183&gt;=Calculations!$C$2,C183,"")</f>
        <v/>
      </c>
      <c r="J183" s="2"/>
      <c r="M183" s="12"/>
    </row>
    <row r="184" spans="1:13">
      <c r="A184">
        <v>1931</v>
      </c>
      <c r="B184" s="18">
        <f t="shared" si="9"/>
        <v>2153956.854058905</v>
      </c>
      <c r="C184" s="18">
        <f t="shared" si="8"/>
        <v>44274.145045417747</v>
      </c>
      <c r="D184" s="12" t="str">
        <f>IF($A184&gt;=Calculations!$C$2,B184,"")</f>
        <v/>
      </c>
      <c r="E184" s="12" t="str">
        <f>IF($A184&gt;=Calculations!$C$2,C184,"")</f>
        <v/>
      </c>
      <c r="J184" s="2"/>
      <c r="M184" s="12"/>
    </row>
    <row r="185" spans="1:13">
      <c r="A185">
        <v>1932</v>
      </c>
      <c r="B185" s="18">
        <f t="shared" si="9"/>
        <v>2172260.3950497229</v>
      </c>
      <c r="C185" s="18">
        <f t="shared" si="8"/>
        <v>44559.984798005025</v>
      </c>
      <c r="D185" s="12" t="str">
        <f>IF($A185&gt;=Calculations!$C$2,B185,"")</f>
        <v/>
      </c>
      <c r="E185" s="12" t="str">
        <f>IF($A185&gt;=Calculations!$C$2,C185,"")</f>
        <v/>
      </c>
      <c r="J185" s="2"/>
      <c r="M185" s="12"/>
    </row>
    <row r="186" spans="1:13">
      <c r="A186">
        <v>1933</v>
      </c>
      <c r="B186" s="18">
        <f t="shared" si="9"/>
        <v>2190719.4728667177</v>
      </c>
      <c r="C186" s="18">
        <f t="shared" si="8"/>
        <v>44847.669969946539</v>
      </c>
      <c r="D186" s="12" t="str">
        <f>IF($A186&gt;=Calculations!$C$2,B186,"")</f>
        <v/>
      </c>
      <c r="E186" s="12" t="str">
        <f>IF($A186&gt;=Calculations!$C$2,C186,"")</f>
        <v/>
      </c>
      <c r="J186" s="2"/>
      <c r="M186" s="12"/>
    </row>
    <row r="187" spans="1:13">
      <c r="A187">
        <v>1934</v>
      </c>
      <c r="B187" s="18">
        <f t="shared" si="9"/>
        <v>2209335.4092052002</v>
      </c>
      <c r="C187" s="18">
        <f t="shared" si="8"/>
        <v>45137.212475514403</v>
      </c>
      <c r="D187" s="12" t="str">
        <f>IF($A187&gt;=Calculations!$C$2,B187,"")</f>
        <v/>
      </c>
      <c r="E187" s="12" t="str">
        <f>IF($A187&gt;=Calculations!$C$2,C187,"")</f>
        <v/>
      </c>
      <c r="J187" s="2"/>
      <c r="M187" s="12"/>
    </row>
    <row r="188" spans="1:13">
      <c r="A188">
        <v>1935</v>
      </c>
      <c r="B188" s="18">
        <f t="shared" si="9"/>
        <v>2228109.5369917667</v>
      </c>
      <c r="C188" s="18">
        <f t="shared" si="8"/>
        <v>45428.624305900856</v>
      </c>
      <c r="D188" s="12" t="str">
        <f>IF($A188&gt;=Calculations!$C$2,B188,"")</f>
        <v/>
      </c>
      <c r="E188" s="12" t="str">
        <f>IF($A188&gt;=Calculations!$C$2,C188,"")</f>
        <v/>
      </c>
      <c r="J188" s="2"/>
      <c r="M188" s="12"/>
    </row>
    <row r="189" spans="1:13">
      <c r="A189">
        <v>1936</v>
      </c>
      <c r="B189" s="18">
        <f t="shared" si="9"/>
        <v>2247043.2004797379</v>
      </c>
      <c r="C189" s="18">
        <f t="shared" si="8"/>
        <v>45721.917529714854</v>
      </c>
      <c r="D189" s="12" t="str">
        <f>IF($A189&gt;=Calculations!$C$2,B189,"")</f>
        <v/>
      </c>
      <c r="E189" s="12" t="str">
        <f>IF($A189&gt;=Calculations!$C$2,C189,"")</f>
        <v/>
      </c>
      <c r="J189" s="2"/>
      <c r="M189" s="12"/>
    </row>
    <row r="190" spans="1:13">
      <c r="A190">
        <v>1937</v>
      </c>
      <c r="B190" s="18">
        <f t="shared" si="9"/>
        <v>2266137.7553454107</v>
      </c>
      <c r="C190" s="18">
        <f t="shared" si="8"/>
        <v>46017.104293481898</v>
      </c>
      <c r="D190" s="12" t="str">
        <f>IF($A190&gt;=Calculations!$C$2,B190,"")</f>
        <v/>
      </c>
      <c r="E190" s="12" t="str">
        <f>IF($A190&gt;=Calculations!$C$2,C190,"")</f>
        <v/>
      </c>
      <c r="J190" s="2"/>
      <c r="M190" s="12"/>
    </row>
    <row r="191" spans="1:13">
      <c r="A191">
        <v>1938</v>
      </c>
      <c r="B191" s="18">
        <f t="shared" si="9"/>
        <v>2285394.5687851245</v>
      </c>
      <c r="C191" s="18">
        <f t="shared" si="8"/>
        <v>46314.196822147074</v>
      </c>
      <c r="D191" s="12" t="str">
        <f>IF($A191&gt;=Calculations!$C$2,B191,"")</f>
        <v/>
      </c>
      <c r="E191" s="12" t="str">
        <f>IF($A191&gt;=Calculations!$C$2,C191,"")</f>
        <v/>
      </c>
      <c r="J191" s="2"/>
      <c r="M191" s="12"/>
    </row>
    <row r="192" spans="1:13">
      <c r="A192">
        <v>1939</v>
      </c>
      <c r="B192" s="18">
        <f t="shared" si="9"/>
        <v>2304815.0196131552</v>
      </c>
      <c r="C192" s="18">
        <f t="shared" si="8"/>
        <v>46613.207419581326</v>
      </c>
      <c r="D192" s="12" t="str">
        <f>IF($A192&gt;=Calculations!$C$2,B192,"")</f>
        <v/>
      </c>
      <c r="E192" s="12" t="str">
        <f>IF($A192&gt;=Calculations!$C$2,C192,"")</f>
        <v/>
      </c>
      <c r="J192" s="2"/>
      <c r="M192" s="12"/>
    </row>
    <row r="193" spans="1:13">
      <c r="A193">
        <v>1940</v>
      </c>
      <c r="B193" s="18">
        <f t="shared" si="9"/>
        <v>2324400.4983604415</v>
      </c>
      <c r="C193" s="18">
        <f t="shared" si="8"/>
        <v>46914.148469091022</v>
      </c>
      <c r="D193" s="12" t="str">
        <f>IF($A193&gt;=Calculations!$C$2,B193,"")</f>
        <v/>
      </c>
      <c r="E193" s="12" t="str">
        <f>IF($A193&gt;=Calculations!$C$2,C193,"")</f>
        <v/>
      </c>
      <c r="J193" s="2"/>
      <c r="M193" s="12"/>
    </row>
    <row r="194" spans="1:13">
      <c r="A194">
        <v>1941</v>
      </c>
      <c r="B194" s="18">
        <f t="shared" si="9"/>
        <v>2344152.4073741464</v>
      </c>
      <c r="C194" s="18">
        <f t="shared" si="8"/>
        <v>47217.032433930806</v>
      </c>
      <c r="D194" s="12" t="str">
        <f>IF($A194&gt;=Calculations!$C$2,B194,"")</f>
        <v/>
      </c>
      <c r="E194" s="12" t="str">
        <f>IF($A194&gt;=Calculations!$C$2,C194,"")</f>
        <v/>
      </c>
      <c r="J194" s="2"/>
      <c r="M194" s="12"/>
    </row>
    <row r="195" spans="1:13">
      <c r="A195">
        <v>1942</v>
      </c>
      <c r="B195" s="18">
        <f t="shared" si="9"/>
        <v>2364072.1609180695</v>
      </c>
      <c r="C195" s="18">
        <f t="shared" si="8"/>
        <v>47521.871857819744</v>
      </c>
      <c r="D195" s="12" t="str">
        <f>IF($A195&gt;=Calculations!$C$2,B195,"")</f>
        <v/>
      </c>
      <c r="E195" s="12" t="str">
        <f>IF($A195&gt;=Calculations!$C$2,C195,"")</f>
        <v/>
      </c>
      <c r="J195" s="2"/>
      <c r="M195" s="12"/>
    </row>
    <row r="196" spans="1:13">
      <c r="A196">
        <v>1943</v>
      </c>
      <c r="B196" s="18">
        <f t="shared" ref="B196:B202" si="10">(INDEX($M$2:$M$6,MATCH(A196,$K$2:$K$6,1))+1)*B195</f>
        <v>2384161.1852739085</v>
      </c>
      <c r="C196" s="18">
        <f t="shared" si="8"/>
        <v>47828.679365460805</v>
      </c>
      <c r="D196" s="12" t="str">
        <f>IF($A196&gt;=Calculations!$C$2,B196,"")</f>
        <v/>
      </c>
      <c r="E196" s="12" t="str">
        <f>IF($A196&gt;=Calculations!$C$2,C196,"")</f>
        <v/>
      </c>
      <c r="J196" s="2"/>
      <c r="M196" s="12"/>
    </row>
    <row r="197" spans="1:13">
      <c r="A197">
        <v>1944</v>
      </c>
      <c r="B197" s="18">
        <f t="shared" si="10"/>
        <v>2404420.9188433834</v>
      </c>
      <c r="C197" s="18">
        <f t="shared" ref="C197:C202" si="11">(INDEX($I$2:$I$17,MATCH(A197,$G$2:$G$17,1))+1)*C196</f>
        <v>48137.467663063733</v>
      </c>
      <c r="D197" s="12" t="str">
        <f>IF($A197&gt;=Calculations!$C$2,B197,"")</f>
        <v/>
      </c>
      <c r="E197" s="12" t="str">
        <f>IF($A197&gt;=Calculations!$C$2,C197,"")</f>
        <v/>
      </c>
      <c r="J197" s="2"/>
      <c r="M197" s="12"/>
    </row>
    <row r="198" spans="1:13">
      <c r="A198">
        <v>1945</v>
      </c>
      <c r="B198" s="18">
        <f t="shared" si="10"/>
        <v>2424852.8122512288</v>
      </c>
      <c r="C198" s="18">
        <f t="shared" si="11"/>
        <v>48448.249538871234</v>
      </c>
      <c r="D198" s="12" t="str">
        <f>IF($A198&gt;=Calculations!$C$2,B198,"")</f>
        <v/>
      </c>
      <c r="E198" s="12" t="str">
        <f>IF($A198&gt;=Calculations!$C$2,C198,"")</f>
        <v/>
      </c>
      <c r="J198" s="2"/>
      <c r="M198" s="12"/>
    </row>
    <row r="199" spans="1:13">
      <c r="A199">
        <v>1946</v>
      </c>
      <c r="B199" s="18">
        <f t="shared" si="10"/>
        <v>2445458.3284490602</v>
      </c>
      <c r="C199" s="18">
        <f t="shared" si="11"/>
        <v>48761.037863688609</v>
      </c>
      <c r="D199" s="12" t="str">
        <f>IF($A199&gt;=Calculations!$C$2,B199,"")</f>
        <v/>
      </c>
      <c r="E199" s="12" t="str">
        <f>IF($A199&gt;=Calculations!$C$2,C199,"")</f>
        <v/>
      </c>
      <c r="J199" s="2"/>
      <c r="M199" s="12"/>
    </row>
    <row r="200" spans="1:13">
      <c r="A200">
        <v>1947</v>
      </c>
      <c r="B200" s="18">
        <f t="shared" si="10"/>
        <v>2466238.9428201225</v>
      </c>
      <c r="C200" s="18">
        <f t="shared" si="11"/>
        <v>49075.845591416786</v>
      </c>
      <c r="D200" s="12" t="str">
        <f>IF($A200&gt;=Calculations!$C$2,B200,"")</f>
        <v/>
      </c>
      <c r="E200" s="12" t="str">
        <f>IF($A200&gt;=Calculations!$C$2,C200,"")</f>
        <v/>
      </c>
      <c r="J200" s="2"/>
      <c r="M200" s="12"/>
    </row>
    <row r="201" spans="1:13">
      <c r="A201">
        <v>1948</v>
      </c>
      <c r="B201" s="18">
        <f t="shared" si="10"/>
        <v>2487196.1432849304</v>
      </c>
      <c r="C201" s="18">
        <f t="shared" si="11"/>
        <v>49392.685759588792</v>
      </c>
      <c r="D201" s="12" t="str">
        <f>IF($A201&gt;=Calculations!$C$2,B201,"")</f>
        <v/>
      </c>
      <c r="E201" s="12" t="str">
        <f>IF($A201&gt;=Calculations!$C$2,C201,"")</f>
        <v/>
      </c>
      <c r="J201" s="2"/>
      <c r="M201" s="12"/>
    </row>
    <row r="202" spans="1:13">
      <c r="A202">
        <v>1949</v>
      </c>
      <c r="B202" s="18">
        <f t="shared" si="10"/>
        <v>2508331.4304078054</v>
      </c>
      <c r="C202" s="18">
        <f t="shared" si="11"/>
        <v>49711.571489909707</v>
      </c>
      <c r="D202" s="12" t="str">
        <f>IF($A202&gt;=Calculations!$C$2,B202,"")</f>
        <v/>
      </c>
      <c r="E202" s="12" t="str">
        <f>IF($A202&gt;=Calculations!$C$2,C202,"")</f>
        <v/>
      </c>
      <c r="J202" s="2"/>
      <c r="M202" s="12"/>
    </row>
    <row r="203" spans="1:13">
      <c r="A203" s="9">
        <v>1950</v>
      </c>
      <c r="B203" s="2">
        <v>2532229.2370000002</v>
      </c>
      <c r="C203" s="2">
        <v>50616.012000000002</v>
      </c>
      <c r="D203" s="12" t="str">
        <f>IF($A203&gt;=Calculations!$C$2,B203,"")</f>
        <v/>
      </c>
      <c r="E203" s="12" t="str">
        <f>IF($A203&gt;=Calculations!$C$2,C203,"")</f>
        <v/>
      </c>
    </row>
    <row r="204" spans="1:13">
      <c r="A204" s="9">
        <f>A203+1</f>
        <v>1951</v>
      </c>
      <c r="B204" s="2">
        <v>2580959.8110000002</v>
      </c>
      <c r="C204" s="2">
        <v>50631.571000000004</v>
      </c>
      <c r="D204" s="12" t="str">
        <f>IF($A204&gt;=Calculations!$C$2,B204,"")</f>
        <v/>
      </c>
      <c r="E204" s="12" t="str">
        <f>IF($A204&gt;=Calculations!$C$2,C204,"")</f>
        <v/>
      </c>
    </row>
    <row r="205" spans="1:13">
      <c r="A205" s="9">
        <f t="shared" ref="A205:A262" si="12">A204+1</f>
        <v>1952</v>
      </c>
      <c r="B205" s="2">
        <v>2628448.1690000002</v>
      </c>
      <c r="C205" s="2">
        <v>50706.811000000002</v>
      </c>
      <c r="D205" s="12" t="str">
        <f>IF($A205&gt;=Calculations!$C$2,B205,"")</f>
        <v/>
      </c>
      <c r="E205" s="12" t="str">
        <f>IF($A205&gt;=Calculations!$C$2,C205,"")</f>
        <v/>
      </c>
    </row>
    <row r="206" spans="1:13">
      <c r="A206" s="9">
        <f t="shared" si="12"/>
        <v>1953</v>
      </c>
      <c r="B206" s="2">
        <v>2675766.1940000001</v>
      </c>
      <c r="C206" s="2">
        <v>50829.900999999998</v>
      </c>
      <c r="D206" s="12" t="str">
        <f>IF($A206&gt;=Calculations!$C$2,B206,"")</f>
        <v/>
      </c>
      <c r="E206" s="12" t="str">
        <f>IF($A206&gt;=Calculations!$C$2,C206,"")</f>
        <v/>
      </c>
    </row>
    <row r="207" spans="1:13">
      <c r="A207" s="9">
        <f t="shared" si="12"/>
        <v>1954</v>
      </c>
      <c r="B207" s="2">
        <v>2723726.3670000001</v>
      </c>
      <c r="C207" s="2">
        <v>50991.453999999998</v>
      </c>
      <c r="D207" s="12" t="str">
        <f>IF($A207&gt;=Calculations!$C$2,B207,"")</f>
        <v/>
      </c>
      <c r="E207" s="12" t="str">
        <f>IF($A207&gt;=Calculations!$C$2,C207,"")</f>
        <v/>
      </c>
    </row>
    <row r="208" spans="1:13">
      <c r="A208" s="9">
        <f t="shared" si="12"/>
        <v>1955</v>
      </c>
      <c r="B208" s="2">
        <v>2772881.6770000001</v>
      </c>
      <c r="C208" s="2">
        <v>51184.529000000002</v>
      </c>
      <c r="D208" s="12" t="str">
        <f>IF($A208&gt;=Calculations!$C$2,B208,"")</f>
        <v/>
      </c>
      <c r="E208" s="12" t="str">
        <f>IF($A208&gt;=Calculations!$C$2,C208,"")</f>
        <v/>
      </c>
    </row>
    <row r="209" spans="1:5">
      <c r="A209" s="9">
        <f t="shared" si="12"/>
        <v>1956</v>
      </c>
      <c r="B209" s="2">
        <v>2823513.0989999999</v>
      </c>
      <c r="C209" s="2">
        <v>51404.773999999998</v>
      </c>
      <c r="D209" s="12" t="str">
        <f>IF($A209&gt;=Calculations!$C$2,B209,"")</f>
        <v/>
      </c>
      <c r="E209" s="12" t="str">
        <f>IF($A209&gt;=Calculations!$C$2,C209,"")</f>
        <v/>
      </c>
    </row>
    <row r="210" spans="1:5">
      <c r="A210" s="9">
        <f t="shared" si="12"/>
        <v>1957</v>
      </c>
      <c r="B210" s="2">
        <v>2875642.1469999999</v>
      </c>
      <c r="C210" s="2">
        <v>51650.279000000002</v>
      </c>
      <c r="D210" s="12" t="str">
        <f>IF($A210&gt;=Calculations!$C$2,B210,"")</f>
        <v/>
      </c>
      <c r="E210" s="12" t="str">
        <f>IF($A210&gt;=Calculations!$C$2,C210,"")</f>
        <v/>
      </c>
    </row>
    <row r="211" spans="1:5">
      <c r="A211" s="9">
        <f t="shared" si="12"/>
        <v>1958</v>
      </c>
      <c r="B211" s="2">
        <v>2929068.76</v>
      </c>
      <c r="C211" s="2">
        <v>51921.175000000003</v>
      </c>
      <c r="D211" s="12" t="str">
        <f>IF($A211&gt;=Calculations!$C$2,B211,"")</f>
        <v/>
      </c>
      <c r="E211" s="12" t="str">
        <f>IF($A211&gt;=Calculations!$C$2,C211,"")</f>
        <v/>
      </c>
    </row>
    <row r="212" spans="1:5">
      <c r="A212" s="9">
        <f t="shared" si="12"/>
        <v>1959</v>
      </c>
      <c r="B212" s="2">
        <v>2983434.676</v>
      </c>
      <c r="C212" s="2">
        <v>52218.942000000003</v>
      </c>
      <c r="D212" s="12" t="str">
        <f>IF($A212&gt;=Calculations!$C$2,B212,"")</f>
        <v/>
      </c>
      <c r="E212" s="12" t="str">
        <f>IF($A212&gt;=Calculations!$C$2,C212,"")</f>
        <v/>
      </c>
    </row>
    <row r="213" spans="1:5">
      <c r="A213" s="9">
        <f t="shared" si="12"/>
        <v>1960</v>
      </c>
      <c r="B213" s="2">
        <v>3038412.7659999998</v>
      </c>
      <c r="C213" s="2">
        <v>52544.356</v>
      </c>
      <c r="D213" s="12" t="str">
        <f>IF($A213&gt;=Calculations!$C$2,B213,"")</f>
        <v/>
      </c>
      <c r="E213" s="12" t="str">
        <f>IF($A213&gt;=Calculations!$C$2,C213,"")</f>
        <v/>
      </c>
    </row>
    <row r="214" spans="1:5">
      <c r="A214" s="9">
        <f t="shared" si="12"/>
        <v>1961</v>
      </c>
      <c r="B214" s="2">
        <v>3093909.4709999999</v>
      </c>
      <c r="C214" s="2">
        <v>52895.303</v>
      </c>
      <c r="D214" s="12" t="str">
        <f>IF($A214&gt;=Calculations!$C$2,B214,"")</f>
        <v/>
      </c>
      <c r="E214" s="12" t="str">
        <f>IF($A214&gt;=Calculations!$C$2,C214,"")</f>
        <v/>
      </c>
    </row>
    <row r="215" spans="1:5">
      <c r="A215" s="9">
        <f t="shared" si="12"/>
        <v>1962</v>
      </c>
      <c r="B215" s="2">
        <v>3150241.63</v>
      </c>
      <c r="C215" s="2">
        <v>53264.855000000003</v>
      </c>
      <c r="D215" s="12" t="str">
        <f>IF($A215&gt;=Calculations!$C$2,B215,"")</f>
        <v/>
      </c>
      <c r="E215" s="12" t="str">
        <f>IF($A215&gt;=Calculations!$C$2,C215,"")</f>
        <v/>
      </c>
    </row>
    <row r="216" spans="1:5">
      <c r="A216" s="9">
        <f t="shared" si="12"/>
        <v>1963</v>
      </c>
      <c r="B216" s="2">
        <v>3208212.3659999999</v>
      </c>
      <c r="C216" s="2">
        <v>53640.457000000002</v>
      </c>
      <c r="D216" s="12" t="str">
        <f>IF($A216&gt;=Calculations!$C$2,B216,"")</f>
        <v/>
      </c>
      <c r="E216" s="12" t="str">
        <f>IF($A216&gt;=Calculations!$C$2,C216,"")</f>
        <v/>
      </c>
    </row>
    <row r="217" spans="1:5">
      <c r="A217" s="9">
        <f t="shared" si="12"/>
        <v>1964</v>
      </c>
      <c r="B217" s="2">
        <v>3268896.1740000001</v>
      </c>
      <c r="C217" s="2">
        <v>54006.245000000003</v>
      </c>
      <c r="D217" s="12" t="str">
        <f>IF($A217&gt;=Calculations!$C$2,B217,"")</f>
        <v/>
      </c>
      <c r="E217" s="12" t="str">
        <f>IF($A217&gt;=Calculations!$C$2,C217,"")</f>
        <v/>
      </c>
    </row>
    <row r="218" spans="1:5">
      <c r="A218" s="9">
        <f t="shared" si="12"/>
        <v>1965</v>
      </c>
      <c r="B218" s="2">
        <v>3333007.0490000001</v>
      </c>
      <c r="C218" s="2">
        <v>54349.898999999998</v>
      </c>
      <c r="D218" s="12" t="str">
        <f>IF($A218&gt;=Calculations!$C$2,B218,"")</f>
        <v/>
      </c>
      <c r="E218" s="12" t="str">
        <f>IF($A218&gt;=Calculations!$C$2,C218,"")</f>
        <v/>
      </c>
    </row>
    <row r="219" spans="1:5">
      <c r="A219" s="9">
        <f t="shared" si="12"/>
        <v>1966</v>
      </c>
      <c r="B219" s="2">
        <v>3400823.017</v>
      </c>
      <c r="C219" s="2">
        <v>54666.008000000002</v>
      </c>
      <c r="D219" s="12" t="str">
        <f>IF($A219&gt;=Calculations!$C$2,B219,"")</f>
        <v/>
      </c>
      <c r="E219" s="12" t="str">
        <f>IF($A219&gt;=Calculations!$C$2,C219,"")</f>
        <v/>
      </c>
    </row>
    <row r="220" spans="1:5">
      <c r="A220" s="9">
        <f t="shared" si="12"/>
        <v>1967</v>
      </c>
      <c r="B220" s="2">
        <v>3471955.1329999999</v>
      </c>
      <c r="C220" s="2">
        <v>54954.044000000002</v>
      </c>
      <c r="D220" s="12" t="str">
        <f>IF($A220&gt;=Calculations!$C$2,B220,"")</f>
        <v/>
      </c>
      <c r="E220" s="12" t="str">
        <f>IF($A220&gt;=Calculations!$C$2,C220,"")</f>
        <v/>
      </c>
    </row>
    <row r="221" spans="1:5">
      <c r="A221" s="9">
        <f t="shared" si="12"/>
        <v>1968</v>
      </c>
      <c r="B221" s="2">
        <v>3545612.656</v>
      </c>
      <c r="C221" s="2">
        <v>55212.834999999999</v>
      </c>
      <c r="D221" s="12" t="str">
        <f>IF($A221&gt;=Calculations!$C$2,B221,"")</f>
        <v/>
      </c>
      <c r="E221" s="12" t="str">
        <f>IF($A221&gt;=Calculations!$C$2,C221,"")</f>
        <v/>
      </c>
    </row>
    <row r="222" spans="1:5">
      <c r="A222" s="9">
        <f t="shared" si="12"/>
        <v>1969</v>
      </c>
      <c r="B222" s="2">
        <v>3620652.0649999999</v>
      </c>
      <c r="C222" s="2">
        <v>55443.063999999998</v>
      </c>
      <c r="D222" s="12" t="str">
        <f>IF($A222&gt;=Calculations!$C$2,B222,"")</f>
        <v/>
      </c>
      <c r="E222" s="12" t="str">
        <f>IF($A222&gt;=Calculations!$C$2,C222,"")</f>
        <v/>
      </c>
    </row>
    <row r="223" spans="1:5">
      <c r="A223" s="9">
        <f t="shared" si="12"/>
        <v>1970</v>
      </c>
      <c r="B223" s="2">
        <v>3696186.3059999999</v>
      </c>
      <c r="C223" s="2">
        <v>55645.39</v>
      </c>
      <c r="D223" s="12" t="str">
        <f>IF($A223&gt;=Calculations!$C$2,B223,"")</f>
        <v/>
      </c>
      <c r="E223" s="12" t="str">
        <f>IF($A223&gt;=Calculations!$C$2,C223,"")</f>
        <v/>
      </c>
    </row>
    <row r="224" spans="1:5">
      <c r="A224" s="9">
        <f t="shared" si="12"/>
        <v>1971</v>
      </c>
      <c r="B224" s="2">
        <v>3772048.3859999999</v>
      </c>
      <c r="C224" s="2">
        <v>55819.499000000003</v>
      </c>
      <c r="D224" s="12" t="str">
        <f>IF($A224&gt;=Calculations!$C$2,B224,"")</f>
        <v/>
      </c>
      <c r="E224" s="12" t="str">
        <f>IF($A224&gt;=Calculations!$C$2,C224,"")</f>
        <v/>
      </c>
    </row>
    <row r="225" spans="1:5">
      <c r="A225" s="9">
        <f t="shared" si="12"/>
        <v>1972</v>
      </c>
      <c r="B225" s="2">
        <v>3848319.463</v>
      </c>
      <c r="C225" s="2">
        <v>55964.697</v>
      </c>
      <c r="D225" s="12" t="str">
        <f>IF($A225&gt;=Calculations!$C$2,B225,"")</f>
        <v/>
      </c>
      <c r="E225" s="12" t="str">
        <f>IF($A225&gt;=Calculations!$C$2,C225,"")</f>
        <v/>
      </c>
    </row>
    <row r="226" spans="1:5">
      <c r="A226" s="9">
        <f t="shared" si="12"/>
        <v>1973</v>
      </c>
      <c r="B226" s="2">
        <v>3924667.6490000002</v>
      </c>
      <c r="C226" s="2">
        <v>56081.455000000002</v>
      </c>
      <c r="D226" s="12" t="str">
        <f>IF($A226&gt;=Calculations!$C$2,B226,"")</f>
        <v/>
      </c>
      <c r="E226" s="12" t="str">
        <f>IF($A226&gt;=Calculations!$C$2,C226,"")</f>
        <v/>
      </c>
    </row>
    <row r="227" spans="1:5">
      <c r="A227" s="9">
        <f t="shared" si="12"/>
        <v>1974</v>
      </c>
      <c r="B227" s="2">
        <v>4000764.13</v>
      </c>
      <c r="C227" s="2">
        <v>56170.69</v>
      </c>
      <c r="D227" s="12" t="str">
        <f>IF($A227&gt;=Calculations!$C$2,B227,"")</f>
        <v/>
      </c>
      <c r="E227" s="12" t="str">
        <f>IF($A227&gt;=Calculations!$C$2,C227,"")</f>
        <v/>
      </c>
    </row>
    <row r="228" spans="1:5">
      <c r="A228" s="9">
        <f t="shared" si="12"/>
        <v>1975</v>
      </c>
      <c r="B228" s="2">
        <v>4076419.2069999999</v>
      </c>
      <c r="C228" s="2">
        <v>56234.25</v>
      </c>
      <c r="D228" s="12" t="str">
        <f>IF($A228&gt;=Calculations!$C$2,B228,"")</f>
        <v/>
      </c>
      <c r="E228" s="12" t="str">
        <f>IF($A228&gt;=Calculations!$C$2,C228,"")</f>
        <v/>
      </c>
    </row>
    <row r="229" spans="1:5">
      <c r="A229" s="9">
        <f t="shared" si="12"/>
        <v>1976</v>
      </c>
      <c r="B229" s="2">
        <v>4151409.53</v>
      </c>
      <c r="C229" s="2">
        <v>56273.040999999997</v>
      </c>
      <c r="D229" s="12" t="str">
        <f>IF($A229&gt;=Calculations!$C$2,B229,"")</f>
        <v/>
      </c>
      <c r="E229" s="12" t="str">
        <f>IF($A229&gt;=Calculations!$C$2,C229,"")</f>
        <v/>
      </c>
    </row>
    <row r="230" spans="1:5">
      <c r="A230" s="9">
        <f t="shared" si="12"/>
        <v>1977</v>
      </c>
      <c r="B230" s="2">
        <v>4225863.84</v>
      </c>
      <c r="C230" s="2">
        <v>56290.629000000001</v>
      </c>
      <c r="D230" s="12" t="str">
        <f>IF($A230&gt;=Calculations!$C$2,B230,"")</f>
        <v/>
      </c>
      <c r="E230" s="12" t="str">
        <f>IF($A230&gt;=Calculations!$C$2,C230,"")</f>
        <v/>
      </c>
    </row>
    <row r="231" spans="1:5">
      <c r="A231" s="9">
        <f t="shared" si="12"/>
        <v>1978</v>
      </c>
      <c r="B231" s="2">
        <v>4300401.6890000002</v>
      </c>
      <c r="C231" s="2">
        <v>56295.031999999999</v>
      </c>
      <c r="D231" s="12" t="str">
        <f>IF($A231&gt;=Calculations!$C$2,B231,"")</f>
        <v/>
      </c>
      <c r="E231" s="12" t="str">
        <f>IF($A231&gt;=Calculations!$C$2,C231,"")</f>
        <v/>
      </c>
    </row>
    <row r="232" spans="1:5">
      <c r="A232" s="9">
        <f t="shared" si="12"/>
        <v>1979</v>
      </c>
      <c r="B232" s="2">
        <v>4375899.125</v>
      </c>
      <c r="C232" s="2">
        <v>56296.406000000003</v>
      </c>
      <c r="D232" s="12" t="str">
        <f>IF($A232&gt;=Calculations!$C$2,B232,"")</f>
        <v/>
      </c>
      <c r="E232" s="12" t="str">
        <f>IF($A232&gt;=Calculations!$C$2,C232,"")</f>
        <v/>
      </c>
    </row>
    <row r="233" spans="1:5">
      <c r="A233" s="9">
        <f t="shared" si="12"/>
        <v>1980</v>
      </c>
      <c r="B233" s="2">
        <v>4453007.4780000001</v>
      </c>
      <c r="C233" s="2">
        <v>56303.010999999999</v>
      </c>
      <c r="D233" s="12" t="str">
        <f>IF($A233&gt;=Calculations!$C$2,B233,"")</f>
        <v/>
      </c>
      <c r="E233" s="12" t="str">
        <f>IF($A233&gt;=Calculations!$C$2,C233,"")</f>
        <v/>
      </c>
    </row>
    <row r="234" spans="1:5">
      <c r="A234" s="9">
        <f t="shared" si="12"/>
        <v>1981</v>
      </c>
      <c r="B234" s="2">
        <v>4531799.2549999999</v>
      </c>
      <c r="C234" s="2">
        <v>56317.534</v>
      </c>
      <c r="D234" s="12" t="str">
        <f>IF($A234&gt;=Calculations!$C$2,B234,"")</f>
        <v/>
      </c>
      <c r="E234" s="12" t="str">
        <f>IF($A234&gt;=Calculations!$C$2,C234,"")</f>
        <v/>
      </c>
    </row>
    <row r="235" spans="1:5">
      <c r="A235" s="9">
        <f t="shared" si="12"/>
        <v>1982</v>
      </c>
      <c r="B235" s="2">
        <v>4612119.82</v>
      </c>
      <c r="C235" s="2">
        <v>56341.307999999997</v>
      </c>
      <c r="D235" s="12" t="str">
        <f>IF($A235&gt;=Calculations!$C$2,B235,"")</f>
        <v/>
      </c>
      <c r="E235" s="12" t="str">
        <f>IF($A235&gt;=Calculations!$C$2,C235,"")</f>
        <v/>
      </c>
    </row>
    <row r="236" spans="1:5">
      <c r="A236" s="9">
        <f t="shared" si="12"/>
        <v>1983</v>
      </c>
      <c r="B236" s="2">
        <v>4694097.2709999997</v>
      </c>
      <c r="C236" s="2">
        <v>56379.326999999997</v>
      </c>
      <c r="D236" s="12" t="str">
        <f>IF($A236&gt;=Calculations!$C$2,B236,"")</f>
        <v/>
      </c>
      <c r="E236" s="12" t="str">
        <f>IF($A236&gt;=Calculations!$C$2,C236,"")</f>
        <v/>
      </c>
    </row>
    <row r="237" spans="1:5">
      <c r="A237" s="9">
        <f t="shared" si="12"/>
        <v>1984</v>
      </c>
      <c r="B237" s="2">
        <v>4777827.8320000004</v>
      </c>
      <c r="C237" s="2">
        <v>56436.762000000002</v>
      </c>
      <c r="D237" s="12" t="str">
        <f>IF($A237&gt;=Calculations!$C$2,B237,"")</f>
        <v/>
      </c>
      <c r="E237" s="12" t="str">
        <f>IF($A237&gt;=Calculations!$C$2,C237,"")</f>
        <v/>
      </c>
    </row>
    <row r="238" spans="1:5">
      <c r="A238" s="9">
        <f t="shared" si="12"/>
        <v>1985</v>
      </c>
      <c r="B238" s="2">
        <v>4863289.9349999996</v>
      </c>
      <c r="C238" s="2">
        <v>56516.908000000003</v>
      </c>
      <c r="D238" s="12" t="str">
        <f>IF($A238&gt;=Calculations!$C$2,B238,"")</f>
        <v/>
      </c>
      <c r="E238" s="12" t="str">
        <f>IF($A238&gt;=Calculations!$C$2,C238,"")</f>
        <v/>
      </c>
    </row>
    <row r="239" spans="1:5">
      <c r="A239" s="9">
        <f t="shared" si="12"/>
        <v>1986</v>
      </c>
      <c r="B239" s="2">
        <v>4950590.7039999999</v>
      </c>
      <c r="C239" s="2">
        <v>56622.955999999998</v>
      </c>
      <c r="D239" s="12" t="str">
        <f>IF($A239&gt;=Calculations!$C$2,B239,"")</f>
        <v/>
      </c>
      <c r="E239" s="12" t="str">
        <f>IF($A239&gt;=Calculations!$C$2,C239,"")</f>
        <v/>
      </c>
    </row>
    <row r="240" spans="1:5">
      <c r="A240" s="9">
        <f t="shared" si="12"/>
        <v>1987</v>
      </c>
      <c r="B240" s="2">
        <v>5039478.4110000003</v>
      </c>
      <c r="C240" s="2">
        <v>56753.658000000003</v>
      </c>
      <c r="D240" s="12" t="str">
        <f>IF($A240&gt;=Calculations!$C$2,B240,"")</f>
        <v/>
      </c>
      <c r="E240" s="12" t="str">
        <f>IF($A240&gt;=Calculations!$C$2,C240,"")</f>
        <v/>
      </c>
    </row>
    <row r="241" spans="1:5">
      <c r="A241" s="9">
        <f t="shared" si="12"/>
        <v>1988</v>
      </c>
      <c r="B241" s="2">
        <v>5129112.5729999999</v>
      </c>
      <c r="C241" s="2">
        <v>56902.080999999998</v>
      </c>
      <c r="D241" s="12" t="str">
        <f>IF($A241&gt;=Calculations!$C$2,B241,"")</f>
        <v/>
      </c>
      <c r="E241" s="12" t="str">
        <f>IF($A241&gt;=Calculations!$C$2,C241,"")</f>
        <v/>
      </c>
    </row>
    <row r="242" spans="1:5">
      <c r="A242" s="9">
        <f t="shared" si="12"/>
        <v>1989</v>
      </c>
      <c r="B242" s="2">
        <v>5218374.5080000004</v>
      </c>
      <c r="C242" s="2">
        <v>57058.173000000003</v>
      </c>
      <c r="D242" s="12" t="str">
        <f>IF($A242&gt;=Calculations!$C$2,B242,"")</f>
        <v/>
      </c>
      <c r="E242" s="12" t="str">
        <f>IF($A242&gt;=Calculations!$C$2,C242,"")</f>
        <v/>
      </c>
    </row>
    <row r="243" spans="1:5">
      <c r="A243" s="9">
        <f t="shared" si="12"/>
        <v>1990</v>
      </c>
      <c r="B243" s="2">
        <v>5306425.1540000001</v>
      </c>
      <c r="C243" s="2">
        <v>57214.474000000002</v>
      </c>
      <c r="D243" s="12" t="str">
        <f>IF($A243&gt;=Calculations!$C$2,B243,"")</f>
        <v/>
      </c>
      <c r="E243" s="12" t="str">
        <f>IF($A243&gt;=Calculations!$C$2,C243,"")</f>
        <v/>
      </c>
    </row>
    <row r="244" spans="1:5">
      <c r="A244" s="9">
        <f t="shared" si="12"/>
        <v>1991</v>
      </c>
      <c r="B244" s="2">
        <v>5392938.7410000004</v>
      </c>
      <c r="C244" s="2">
        <v>57369.629000000001</v>
      </c>
      <c r="D244" s="12" t="str">
        <f>IF($A244&gt;=Calculations!$C$2,B244,"")</f>
        <v/>
      </c>
      <c r="E244" s="12" t="str">
        <f>IF($A244&gt;=Calculations!$C$2,C244,"")</f>
        <v/>
      </c>
    </row>
    <row r="245" spans="1:5">
      <c r="A245" s="9">
        <f t="shared" si="12"/>
        <v>1992</v>
      </c>
      <c r="B245" s="2">
        <v>5478009.4890000001</v>
      </c>
      <c r="C245" s="2">
        <v>57525.459000000003</v>
      </c>
      <c r="D245" s="12" t="str">
        <f>IF($A245&gt;=Calculations!$C$2,B245,"")</f>
        <v/>
      </c>
      <c r="E245" s="12" t="str">
        <f>IF($A245&gt;=Calculations!$C$2,C245,"")</f>
        <v/>
      </c>
    </row>
    <row r="246" spans="1:5">
      <c r="A246" s="9">
        <f t="shared" si="12"/>
        <v>1993</v>
      </c>
      <c r="B246" s="2">
        <v>5561743.9419999998</v>
      </c>
      <c r="C246" s="2">
        <v>57681.639000000003</v>
      </c>
      <c r="D246" s="12" t="str">
        <f>IF($A246&gt;=Calculations!$C$2,B246,"")</f>
        <v/>
      </c>
      <c r="E246" s="12" t="str">
        <f>IF($A246&gt;=Calculations!$C$2,C246,"")</f>
        <v/>
      </c>
    </row>
    <row r="247" spans="1:5">
      <c r="A247" s="9">
        <f t="shared" si="12"/>
        <v>1994</v>
      </c>
      <c r="B247" s="2">
        <v>5644416.0760000004</v>
      </c>
      <c r="C247" s="2">
        <v>57838.595999999998</v>
      </c>
      <c r="D247" s="12" t="str">
        <f>IF($A247&gt;=Calculations!$C$2,B247,"")</f>
        <v/>
      </c>
      <c r="E247" s="12" t="str">
        <f>IF($A247&gt;=Calculations!$C$2,C247,"")</f>
        <v/>
      </c>
    </row>
    <row r="248" spans="1:5">
      <c r="A248" s="9">
        <f t="shared" si="12"/>
        <v>1995</v>
      </c>
      <c r="B248" s="2">
        <v>5726239.3150000004</v>
      </c>
      <c r="C248" s="2">
        <v>57997.21</v>
      </c>
      <c r="D248" s="12" t="str">
        <f>IF($A248&gt;=Calculations!$C$2,B248,"")</f>
        <v/>
      </c>
      <c r="E248" s="12" t="str">
        <f>IF($A248&gt;=Calculations!$C$2,C248,"")</f>
        <v/>
      </c>
    </row>
    <row r="249" spans="1:5">
      <c r="A249" s="9">
        <f t="shared" si="12"/>
        <v>1996</v>
      </c>
      <c r="B249" s="2">
        <v>5807211.8310000002</v>
      </c>
      <c r="C249" s="2">
        <v>58156.870999999999</v>
      </c>
      <c r="D249" s="12" t="str">
        <f>IF($A249&gt;=Calculations!$C$2,B249,"")</f>
        <v/>
      </c>
      <c r="E249" s="12" t="str">
        <f>IF($A249&gt;=Calculations!$C$2,C249,"")</f>
        <v/>
      </c>
    </row>
    <row r="250" spans="1:5">
      <c r="A250" s="9">
        <f t="shared" si="12"/>
        <v>1997</v>
      </c>
      <c r="B250" s="2">
        <v>5887259.665</v>
      </c>
      <c r="C250" s="2">
        <v>58318.771000000001</v>
      </c>
      <c r="D250" s="12" t="str">
        <f>IF($A250&gt;=Calculations!$C$2,B250,"")</f>
        <v/>
      </c>
      <c r="E250" s="12" t="str">
        <f>IF($A250&gt;=Calculations!$C$2,C250,"")</f>
        <v/>
      </c>
    </row>
    <row r="251" spans="1:5">
      <c r="A251" s="9">
        <f t="shared" si="12"/>
        <v>1998</v>
      </c>
      <c r="B251" s="2">
        <v>5966464.7359999996</v>
      </c>
      <c r="C251" s="2">
        <v>58488.025999999998</v>
      </c>
      <c r="D251" s="12" t="str">
        <f>IF($A251&gt;=Calculations!$C$2,B251,"")</f>
        <v/>
      </c>
      <c r="E251" s="12" t="str">
        <f>IF($A251&gt;=Calculations!$C$2,C251,"")</f>
        <v/>
      </c>
    </row>
    <row r="252" spans="1:5">
      <c r="A252" s="9">
        <f t="shared" si="12"/>
        <v>1999</v>
      </c>
      <c r="B252" s="2">
        <v>6044931.358</v>
      </c>
      <c r="C252" s="2">
        <v>58671.413</v>
      </c>
      <c r="D252" s="12" t="str">
        <f>IF($A252&gt;=Calculations!$C$2,B252,"")</f>
        <v/>
      </c>
      <c r="E252" s="12" t="str">
        <f>IF($A252&gt;=Calculations!$C$2,C252,"")</f>
        <v/>
      </c>
    </row>
    <row r="253" spans="1:5">
      <c r="A253" s="9">
        <f t="shared" si="12"/>
        <v>2000</v>
      </c>
      <c r="B253" s="2">
        <v>6122770.2199999997</v>
      </c>
      <c r="C253" s="2">
        <v>58874.116999999998</v>
      </c>
      <c r="D253" s="12" t="str">
        <f>IF($A253&gt;=Calculations!$C$2,B253,"")</f>
        <v/>
      </c>
      <c r="E253" s="12" t="str">
        <f>IF($A253&gt;=Calculations!$C$2,C253,"")</f>
        <v/>
      </c>
    </row>
    <row r="254" spans="1:5">
      <c r="A254" s="9">
        <f t="shared" si="12"/>
        <v>2001</v>
      </c>
      <c r="B254" s="2">
        <v>6200002.7580000004</v>
      </c>
      <c r="C254" s="2">
        <v>59097.129000000001</v>
      </c>
      <c r="D254" s="12" t="str">
        <f>IF($A254&gt;=Calculations!$C$2,B254,"")</f>
        <v/>
      </c>
      <c r="E254" s="12" t="str">
        <f>IF($A254&gt;=Calculations!$C$2,C254,"")</f>
        <v/>
      </c>
    </row>
    <row r="255" spans="1:5">
      <c r="A255" s="9">
        <f t="shared" si="12"/>
        <v>2002</v>
      </c>
      <c r="B255" s="2">
        <v>6276721.8360000001</v>
      </c>
      <c r="C255" s="2">
        <v>59339.970999999998</v>
      </c>
      <c r="D255" s="12" t="str">
        <f>IF($A255&gt;=Calculations!$C$2,B255,"")</f>
        <v/>
      </c>
      <c r="E255" s="12" t="str">
        <f>IF($A255&gt;=Calculations!$C$2,C255,"")</f>
        <v/>
      </c>
    </row>
    <row r="256" spans="1:5">
      <c r="A256" s="9">
        <f t="shared" si="12"/>
        <v>2003</v>
      </c>
      <c r="B256" s="2">
        <v>6353195.5880000005</v>
      </c>
      <c r="C256" s="2">
        <v>59604.347000000002</v>
      </c>
      <c r="D256" s="12" t="str">
        <f>IF($A256&gt;=Calculations!$C$2,B256,"")</f>
        <v/>
      </c>
      <c r="E256" s="12" t="str">
        <f>IF($A256&gt;=Calculations!$C$2,C256,"")</f>
        <v/>
      </c>
    </row>
    <row r="257" spans="1:5">
      <c r="A257" s="9">
        <f t="shared" si="12"/>
        <v>2004</v>
      </c>
      <c r="B257" s="2">
        <v>6429757.6310000001</v>
      </c>
      <c r="C257" s="2">
        <v>59891.788</v>
      </c>
      <c r="D257" s="12" t="str">
        <f>IF($A257&gt;=Calculations!$C$2,B257,"")</f>
        <v/>
      </c>
      <c r="E257" s="12" t="str">
        <f>IF($A257&gt;=Calculations!$C$2,C257,"")</f>
        <v/>
      </c>
    </row>
    <row r="258" spans="1:5">
      <c r="A258" s="9">
        <f t="shared" si="12"/>
        <v>2005</v>
      </c>
      <c r="B258" s="2">
        <v>6506649.1749999998</v>
      </c>
      <c r="C258" s="2">
        <v>60202.726999999999</v>
      </c>
      <c r="D258" s="12" t="str">
        <f>IF($A258&gt;=Calculations!$C$2,B258,"")</f>
        <v/>
      </c>
      <c r="E258" s="12" t="str">
        <f>IF($A258&gt;=Calculations!$C$2,C258,"")</f>
        <v/>
      </c>
    </row>
    <row r="259" spans="1:5">
      <c r="A259" s="9">
        <f t="shared" si="12"/>
        <v>2006</v>
      </c>
      <c r="B259" s="2">
        <v>6583958.568</v>
      </c>
      <c r="C259" s="2">
        <v>60538.142999999996</v>
      </c>
      <c r="D259" s="12" t="str">
        <f>IF($A259&gt;=Calculations!$C$2,B259,"")</f>
        <v/>
      </c>
      <c r="E259" s="12" t="str">
        <f>IF($A259&gt;=Calculations!$C$2,C259,"")</f>
        <v/>
      </c>
    </row>
    <row r="260" spans="1:5">
      <c r="A260" s="9">
        <f t="shared" si="12"/>
        <v>2007</v>
      </c>
      <c r="B260" s="2">
        <v>6661637.46</v>
      </c>
      <c r="C260" s="2">
        <v>60896.101000000002</v>
      </c>
      <c r="D260" s="12" t="str">
        <f>IF($A260&gt;=Calculations!$C$2,B260,"")</f>
        <v/>
      </c>
      <c r="E260" s="12" t="str">
        <f>IF($A260&gt;=Calculations!$C$2,C260,"")</f>
        <v/>
      </c>
    </row>
    <row r="261" spans="1:5">
      <c r="A261" s="9">
        <f t="shared" si="12"/>
        <v>2008</v>
      </c>
      <c r="B261" s="2">
        <v>6739610.2889999999</v>
      </c>
      <c r="C261" s="2">
        <v>61270.317999999999</v>
      </c>
      <c r="D261" s="12" t="str">
        <f>IF($A261&gt;=Calculations!$C$2,B261,"")</f>
        <v/>
      </c>
      <c r="E261" s="12" t="str">
        <f>IF($A261&gt;=Calculations!$C$2,C261,"")</f>
        <v/>
      </c>
    </row>
    <row r="262" spans="1:5">
      <c r="A262" s="9">
        <f t="shared" si="12"/>
        <v>2009</v>
      </c>
      <c r="B262" s="2">
        <v>6817737.1229999997</v>
      </c>
      <c r="C262" s="2">
        <v>61652.315000000002</v>
      </c>
      <c r="D262" s="12" t="str">
        <f>IF($A262&gt;=Calculations!$C$2,B262,"")</f>
        <v/>
      </c>
      <c r="E262" s="12" t="str">
        <f>IF($A262&gt;=Calculations!$C$2,C262,"")</f>
        <v/>
      </c>
    </row>
    <row r="263" spans="1:5">
      <c r="A263" s="8">
        <v>2010</v>
      </c>
      <c r="B263" s="18">
        <v>6895889.0180000002</v>
      </c>
      <c r="C263" s="18">
        <v>62035.57</v>
      </c>
      <c r="D263" s="12" t="str">
        <f>IF($A263&gt;=Calculations!$C$2,B263,"")</f>
        <v/>
      </c>
      <c r="E263" s="12" t="str">
        <f>IF($A263&gt;=Calculations!$C$2,C263,"")</f>
        <v/>
      </c>
    </row>
    <row r="264" spans="1:5">
      <c r="A264" s="8">
        <v>2011</v>
      </c>
      <c r="B264" s="18">
        <v>6974036.375</v>
      </c>
      <c r="C264" s="18">
        <v>62417.430999999997</v>
      </c>
      <c r="D264" s="12" t="str">
        <f>IF($A264&gt;=Calculations!$C$2,B264,"")</f>
        <v/>
      </c>
      <c r="E264" s="12" t="str">
        <f>IF($A264&gt;=Calculations!$C$2,C264,"")</f>
        <v/>
      </c>
    </row>
    <row r="265" spans="1:5">
      <c r="A265" s="8">
        <v>2012</v>
      </c>
      <c r="B265" s="18">
        <v>7052135.3049999997</v>
      </c>
      <c r="C265" s="18">
        <v>62798.099000000002</v>
      </c>
      <c r="D265" s="12" t="str">
        <f>IF($A265&gt;=Calculations!$C$2,B265,"")</f>
        <v/>
      </c>
      <c r="E265" s="12" t="str">
        <f>IF($A265&gt;=Calculations!$C$2,C265,"")</f>
        <v/>
      </c>
    </row>
    <row r="266" spans="1:5">
      <c r="A266" s="8">
        <v>2013</v>
      </c>
      <c r="B266" s="18">
        <v>7130013.7419999996</v>
      </c>
      <c r="C266" s="18">
        <v>63177.406000000003</v>
      </c>
      <c r="D266" s="12">
        <f>IF($A266&gt;=Calculations!$C$2,B266,"")</f>
        <v>7130013.7419999996</v>
      </c>
      <c r="E266" s="12">
        <f>IF($A266&gt;=Calculations!$C$2,C266,"")</f>
        <v>63177.406000000003</v>
      </c>
    </row>
    <row r="267" spans="1:5">
      <c r="A267" s="8">
        <v>2014</v>
      </c>
      <c r="B267" s="18">
        <v>7207459.699</v>
      </c>
      <c r="C267" s="18">
        <v>63556.184000000001</v>
      </c>
      <c r="D267" s="12">
        <f>IF($A267&gt;=Calculations!$C$2,B267,"")</f>
        <v>7207459.699</v>
      </c>
      <c r="E267" s="12">
        <f>IF($A267&gt;=Calculations!$C$2,C267,"")</f>
        <v>63556.184000000001</v>
      </c>
    </row>
    <row r="268" spans="1:5">
      <c r="A268" s="8">
        <v>2015</v>
      </c>
      <c r="B268" s="18">
        <v>7284295.6050000004</v>
      </c>
      <c r="C268" s="18">
        <v>63934.915999999997</v>
      </c>
      <c r="D268" s="12">
        <f>IF($A268&gt;=Calculations!$C$2,B268,"")</f>
        <v>7284295.6050000004</v>
      </c>
      <c r="E268" s="12">
        <f>IF($A268&gt;=Calculations!$C$2,C268,"")</f>
        <v>63934.915999999997</v>
      </c>
    </row>
    <row r="269" spans="1:5">
      <c r="A269" s="8">
        <v>2016</v>
      </c>
      <c r="B269" s="18">
        <v>7360430.3650000002</v>
      </c>
      <c r="C269" s="18">
        <v>64312.675000000003</v>
      </c>
      <c r="D269" s="12">
        <f>IF($A269&gt;=Calculations!$C$2,B269,"")</f>
        <v>7360430.3650000002</v>
      </c>
      <c r="E269" s="12">
        <f>IF($A269&gt;=Calculations!$C$2,C269,"")</f>
        <v>64312.675000000003</v>
      </c>
    </row>
    <row r="270" spans="1:5">
      <c r="A270" s="8">
        <v>2017</v>
      </c>
      <c r="B270" s="18">
        <v>7435809.9019999998</v>
      </c>
      <c r="C270" s="18">
        <v>64688.224999999999</v>
      </c>
      <c r="D270" s="12">
        <f>IF($A270&gt;=Calculations!$C$2,B270,"")</f>
        <v>7435809.9019999998</v>
      </c>
      <c r="E270" s="12">
        <f>IF($A270&gt;=Calculations!$C$2,C270,"")</f>
        <v>64688.224999999999</v>
      </c>
    </row>
    <row r="271" spans="1:5">
      <c r="A271" s="8">
        <v>2018</v>
      </c>
      <c r="B271" s="18">
        <v>7510341.273</v>
      </c>
      <c r="C271" s="18">
        <v>65061.519</v>
      </c>
      <c r="D271" s="12">
        <f>IF($A271&gt;=Calculations!$C$2,B271,"")</f>
        <v>7510341.273</v>
      </c>
      <c r="E271" s="12">
        <f>IF($A271&gt;=Calculations!$C$2,C271,"")</f>
        <v>65061.519</v>
      </c>
    </row>
    <row r="272" spans="1:5">
      <c r="A272" s="8">
        <v>2019</v>
      </c>
      <c r="B272" s="18">
        <v>7583937.977</v>
      </c>
      <c r="C272" s="18">
        <v>65432.74</v>
      </c>
      <c r="D272" s="12">
        <f>IF($A272&gt;=Calculations!$C$2,B272,"")</f>
        <v>7583937.977</v>
      </c>
      <c r="E272" s="12">
        <f>IF($A272&gt;=Calculations!$C$2,C272,"")</f>
        <v>65432.74</v>
      </c>
    </row>
    <row r="273" spans="1:5">
      <c r="A273" s="8">
        <v>2020</v>
      </c>
      <c r="B273" s="18">
        <v>7656527.9840000002</v>
      </c>
      <c r="C273" s="18">
        <v>65801.945000000007</v>
      </c>
      <c r="D273" s="12">
        <f>IF($A273&gt;=Calculations!$C$2,B273,"")</f>
        <v>7656527.9840000002</v>
      </c>
      <c r="E273" s="12">
        <f>IF($A273&gt;=Calculations!$C$2,C273,"")</f>
        <v>65801.945000000007</v>
      </c>
    </row>
    <row r="274" spans="1:5">
      <c r="A274" s="8">
        <v>2021</v>
      </c>
      <c r="B274" s="18">
        <v>7728045.5470000003</v>
      </c>
      <c r="C274" s="18">
        <v>66167.985000000001</v>
      </c>
      <c r="D274" s="12">
        <f>IF($A274&gt;=Calculations!$C$2,B274,"")</f>
        <v>7728045.5470000003</v>
      </c>
      <c r="E274" s="12">
        <f>IF($A274&gt;=Calculations!$C$2,C274,"")</f>
        <v>66167.985000000001</v>
      </c>
    </row>
    <row r="275" spans="1:5">
      <c r="A275" s="8">
        <v>2022</v>
      </c>
      <c r="B275" s="18">
        <v>7798450.4330000002</v>
      </c>
      <c r="C275" s="18">
        <v>66530.222999999998</v>
      </c>
      <c r="D275" s="12">
        <f>IF($A275&gt;=Calculations!$C$2,B275,"")</f>
        <v>7798450.4330000002</v>
      </c>
      <c r="E275" s="12">
        <f>IF($A275&gt;=Calculations!$C$2,C275,"")</f>
        <v>66530.222999999998</v>
      </c>
    </row>
    <row r="276" spans="1:5">
      <c r="A276" s="8">
        <v>2023</v>
      </c>
      <c r="B276" s="18">
        <v>7867733.9809999997</v>
      </c>
      <c r="C276" s="18">
        <v>66889.752999999997</v>
      </c>
      <c r="D276" s="12">
        <f>IF($A276&gt;=Calculations!$C$2,B276,"")</f>
        <v>7867733.9809999997</v>
      </c>
      <c r="E276" s="12">
        <f>IF($A276&gt;=Calculations!$C$2,C276,"")</f>
        <v>66889.752999999997</v>
      </c>
    </row>
    <row r="277" spans="1:5">
      <c r="A277" s="8">
        <v>2024</v>
      </c>
      <c r="B277" s="18">
        <v>7935907.6749999998</v>
      </c>
      <c r="C277" s="18">
        <v>67248.205000000002</v>
      </c>
      <c r="D277" s="12">
        <f>IF($A277&gt;=Calculations!$C$2,B277,"")</f>
        <v>7935907.6749999998</v>
      </c>
      <c r="E277" s="12">
        <f>IF($A277&gt;=Calculations!$C$2,C277,"")</f>
        <v>67248.205000000002</v>
      </c>
    </row>
    <row r="278" spans="1:5">
      <c r="A278" s="8">
        <v>2025</v>
      </c>
      <c r="B278" s="18">
        <v>8002978.4340000004</v>
      </c>
      <c r="C278" s="18">
        <v>67606.157999999996</v>
      </c>
      <c r="D278" s="12">
        <f>IF($A278&gt;=Calculations!$C$2,B278,"")</f>
        <v>8002978.4340000004</v>
      </c>
      <c r="E278" s="12">
        <f>IF($A278&gt;=Calculations!$C$2,C278,"")</f>
        <v>67606.157999999996</v>
      </c>
    </row>
    <row r="279" spans="1:5">
      <c r="A279" s="8">
        <v>2026</v>
      </c>
      <c r="B279" s="18">
        <v>8068924.9299999997</v>
      </c>
      <c r="C279" s="18">
        <v>67964.323000000004</v>
      </c>
      <c r="D279" s="12">
        <f>IF($A279&gt;=Calculations!$C$2,B279,"")</f>
        <v>8068924.9299999997</v>
      </c>
      <c r="E279" s="12">
        <f>IF($A279&gt;=Calculations!$C$2,C279,"")</f>
        <v>67964.323000000004</v>
      </c>
    </row>
    <row r="280" spans="1:5">
      <c r="A280" s="8">
        <v>2027</v>
      </c>
      <c r="B280" s="18">
        <v>8133725.4790000003</v>
      </c>
      <c r="C280" s="18">
        <v>68320.535000000003</v>
      </c>
      <c r="D280" s="12">
        <f>IF($A280&gt;=Calculations!$C$2,B280,"")</f>
        <v>8133725.4790000003</v>
      </c>
      <c r="E280" s="12">
        <f>IF($A280&gt;=Calculations!$C$2,C280,"")</f>
        <v>68320.535000000003</v>
      </c>
    </row>
    <row r="281" spans="1:5">
      <c r="A281" s="8">
        <v>2028</v>
      </c>
      <c r="B281" s="18">
        <v>8197389.9280000003</v>
      </c>
      <c r="C281" s="18">
        <v>68669.014999999999</v>
      </c>
      <c r="D281" s="12">
        <f>IF($A281&gt;=Calculations!$C$2,B281,"")</f>
        <v>8197389.9280000003</v>
      </c>
      <c r="E281" s="12">
        <f>IF($A281&gt;=Calculations!$C$2,C281,"")</f>
        <v>68669.014999999999</v>
      </c>
    </row>
    <row r="282" spans="1:5">
      <c r="A282" s="8">
        <v>2029</v>
      </c>
      <c r="B282" s="18">
        <v>8259937.0209999997</v>
      </c>
      <c r="C282" s="18">
        <v>69002.099000000002</v>
      </c>
      <c r="D282" s="12">
        <f>IF($A282&gt;=Calculations!$C$2,B282,"")</f>
        <v>8259937.0209999997</v>
      </c>
      <c r="E282" s="12">
        <f>IF($A282&gt;=Calculations!$C$2,C282,"")</f>
        <v>69002.099000000002</v>
      </c>
    </row>
    <row r="283" spans="1:5">
      <c r="A283" s="8">
        <v>2030</v>
      </c>
      <c r="B283" s="18">
        <v>8321379.6100000003</v>
      </c>
      <c r="C283" s="18">
        <v>69314.278999999995</v>
      </c>
      <c r="D283" s="12">
        <f>IF($A283&gt;=Calculations!$C$2,B283,"")</f>
        <v>8321379.6100000003</v>
      </c>
      <c r="E283" s="12">
        <f>IF($A283&gt;=Calculations!$C$2,C283,"")</f>
        <v>69314.278999999995</v>
      </c>
    </row>
    <row r="284" spans="1:5">
      <c r="A284" s="8">
        <v>2031</v>
      </c>
      <c r="B284" s="18">
        <v>8381712.7630000003</v>
      </c>
      <c r="C284" s="18">
        <v>69603.364000000001</v>
      </c>
      <c r="D284" s="12">
        <f>IF($A284&gt;=Calculations!$C$2,B284,"")</f>
        <v>8381712.7630000003</v>
      </c>
      <c r="E284" s="12">
        <f>IF($A284&gt;=Calculations!$C$2,C284,"")</f>
        <v>69603.364000000001</v>
      </c>
    </row>
    <row r="285" spans="1:5">
      <c r="A285" s="8">
        <v>2032</v>
      </c>
      <c r="B285" s="18">
        <v>8440926.4839999992</v>
      </c>
      <c r="C285" s="18">
        <v>69870.755000000005</v>
      </c>
      <c r="D285" s="12">
        <f>IF($A285&gt;=Calculations!$C$2,B285,"")</f>
        <v>8440926.4839999992</v>
      </c>
      <c r="E285" s="12">
        <f>IF($A285&gt;=Calculations!$C$2,C285,"")</f>
        <v>69870.755000000005</v>
      </c>
    </row>
    <row r="286" spans="1:5">
      <c r="A286" s="8">
        <v>2033</v>
      </c>
      <c r="B286" s="18">
        <v>8499022.4989999998</v>
      </c>
      <c r="C286" s="18">
        <v>70119.053</v>
      </c>
      <c r="D286" s="12">
        <f>IF($A286&gt;=Calculations!$C$2,B286,"")</f>
        <v>8499022.4989999998</v>
      </c>
      <c r="E286" s="12">
        <f>IF($A286&gt;=Calculations!$C$2,C286,"")</f>
        <v>70119.053</v>
      </c>
    </row>
    <row r="287" spans="1:5">
      <c r="A287" s="8">
        <v>2034</v>
      </c>
      <c r="B287" s="18">
        <v>8556003.2620000001</v>
      </c>
      <c r="C287" s="18">
        <v>70352.540999999997</v>
      </c>
      <c r="D287" s="12">
        <f>IF($A287&gt;=Calculations!$C$2,B287,"")</f>
        <v>8556003.2620000001</v>
      </c>
      <c r="E287" s="12">
        <f>IF($A287&gt;=Calculations!$C$2,C287,"")</f>
        <v>70352.540999999997</v>
      </c>
    </row>
    <row r="288" spans="1:5">
      <c r="A288" s="8">
        <v>2035</v>
      </c>
      <c r="B288" s="18">
        <v>8611867.2420000006</v>
      </c>
      <c r="C288" s="18">
        <v>70574.539000000004</v>
      </c>
      <c r="D288" s="12">
        <f>IF($A288&gt;=Calculations!$C$2,B288,"")</f>
        <v>8611867.2420000006</v>
      </c>
      <c r="E288" s="12">
        <f>IF($A288&gt;=Calculations!$C$2,C288,"")</f>
        <v>70574.539000000004</v>
      </c>
    </row>
    <row r="289" spans="1:5">
      <c r="A289" s="8">
        <v>2036</v>
      </c>
      <c r="B289" s="18">
        <v>8666610.4910000004</v>
      </c>
      <c r="C289" s="18">
        <v>70785.62</v>
      </c>
      <c r="D289" s="12">
        <f>IF($A289&gt;=Calculations!$C$2,B289,"")</f>
        <v>8666610.4910000004</v>
      </c>
      <c r="E289" s="12">
        <f>IF($A289&gt;=Calculations!$C$2,C289,"")</f>
        <v>70785.62</v>
      </c>
    </row>
    <row r="290" spans="1:5">
      <c r="A290" s="8">
        <v>2037</v>
      </c>
      <c r="B290" s="18">
        <v>8720221.1579999998</v>
      </c>
      <c r="C290" s="18">
        <v>70985.248000000007</v>
      </c>
      <c r="D290" s="12">
        <f>IF($A290&gt;=Calculations!$C$2,B290,"")</f>
        <v>8720221.1579999998</v>
      </c>
      <c r="E290" s="12">
        <f>IF($A290&gt;=Calculations!$C$2,C290,"")</f>
        <v>70985.248000000007</v>
      </c>
    </row>
    <row r="291" spans="1:5">
      <c r="A291" s="8">
        <v>2038</v>
      </c>
      <c r="B291" s="18">
        <v>8772679.3479999993</v>
      </c>
      <c r="C291" s="18">
        <v>71174.407000000007</v>
      </c>
      <c r="D291" s="12">
        <f>IF($A291&gt;=Calculations!$C$2,B291,"")</f>
        <v>8772679.3479999993</v>
      </c>
      <c r="E291" s="12">
        <f>IF($A291&gt;=Calculations!$C$2,C291,"")</f>
        <v>71174.407000000007</v>
      </c>
    </row>
    <row r="292" spans="1:5">
      <c r="A292" s="8">
        <v>2039</v>
      </c>
      <c r="B292" s="18">
        <v>8823960.0099999998</v>
      </c>
      <c r="C292" s="18">
        <v>71354.069000000003</v>
      </c>
      <c r="D292" s="12">
        <f>IF($A292&gt;=Calculations!$C$2,B292,"")</f>
        <v>8823960.0099999998</v>
      </c>
      <c r="E292" s="12">
        <f>IF($A292&gt;=Calculations!$C$2,C292,"")</f>
        <v>71354.069000000003</v>
      </c>
    </row>
    <row r="293" spans="1:5">
      <c r="A293" s="8">
        <v>2040</v>
      </c>
      <c r="B293" s="18">
        <v>8874041.1600000001</v>
      </c>
      <c r="C293" s="18">
        <v>71525.039000000004</v>
      </c>
      <c r="D293" s="12">
        <f>IF($A293&gt;=Calculations!$C$2,B293,"")</f>
        <v>8874041.1600000001</v>
      </c>
      <c r="E293" s="12">
        <f>IF($A293&gt;=Calculations!$C$2,C293,"")</f>
        <v>71525.039000000004</v>
      </c>
    </row>
    <row r="294" spans="1:5">
      <c r="A294" s="8">
        <v>2041</v>
      </c>
      <c r="B294" s="18">
        <v>8922914.9130000006</v>
      </c>
      <c r="C294" s="18">
        <v>71688.084000000003</v>
      </c>
      <c r="D294" s="12">
        <f>IF($A294&gt;=Calculations!$C$2,B294,"")</f>
        <v>8922914.9130000006</v>
      </c>
      <c r="E294" s="12">
        <f>IF($A294&gt;=Calculations!$C$2,C294,"")</f>
        <v>71688.084000000003</v>
      </c>
    </row>
    <row r="295" spans="1:5">
      <c r="A295" s="8">
        <v>2042</v>
      </c>
      <c r="B295" s="18">
        <v>8970572.9220000003</v>
      </c>
      <c r="C295" s="18">
        <v>71843.61</v>
      </c>
      <c r="D295" s="12">
        <f>IF($A295&gt;=Calculations!$C$2,B295,"")</f>
        <v>8970572.9220000003</v>
      </c>
      <c r="E295" s="12">
        <f>IF($A295&gt;=Calculations!$C$2,C295,"")</f>
        <v>71843.61</v>
      </c>
    </row>
    <row r="296" spans="1:5">
      <c r="A296" s="8">
        <v>2043</v>
      </c>
      <c r="B296" s="18">
        <v>9016992.7070000004</v>
      </c>
      <c r="C296" s="18">
        <v>71991.578999999998</v>
      </c>
      <c r="D296" s="12">
        <f>IF($A296&gt;=Calculations!$C$2,B296,"")</f>
        <v>9016992.7070000004</v>
      </c>
      <c r="E296" s="12">
        <f>IF($A296&gt;=Calculations!$C$2,C296,"")</f>
        <v>71991.578999999998</v>
      </c>
    </row>
    <row r="297" spans="1:5">
      <c r="A297" s="8">
        <v>2044</v>
      </c>
      <c r="B297" s="18">
        <v>9062148.5559999999</v>
      </c>
      <c r="C297" s="18">
        <v>72131.691999999995</v>
      </c>
      <c r="D297" s="12">
        <f>IF($A297&gt;=Calculations!$C$2,B297,"")</f>
        <v>9062148.5559999999</v>
      </c>
      <c r="E297" s="12">
        <f>IF($A297&gt;=Calculations!$C$2,C297,"")</f>
        <v>72131.691999999995</v>
      </c>
    </row>
    <row r="298" spans="1:5">
      <c r="A298" s="8">
        <v>2045</v>
      </c>
      <c r="B298" s="18">
        <v>9106021.8790000007</v>
      </c>
      <c r="C298" s="18">
        <v>72263.817999999999</v>
      </c>
      <c r="D298" s="12">
        <f>IF($A298&gt;=Calculations!$C$2,B298,"")</f>
        <v>9106021.8790000007</v>
      </c>
      <c r="E298" s="12">
        <f>IF($A298&gt;=Calculations!$C$2,C298,"")</f>
        <v>72263.817999999999</v>
      </c>
    </row>
    <row r="299" spans="1:5">
      <c r="A299" s="8">
        <v>2046</v>
      </c>
      <c r="B299" s="18">
        <v>9148607.6679999996</v>
      </c>
      <c r="C299" s="18">
        <v>72388.251000000004</v>
      </c>
      <c r="D299" s="12">
        <f>IF($A299&gt;=Calculations!$C$2,B299,"")</f>
        <v>9148607.6679999996</v>
      </c>
      <c r="E299" s="12">
        <f>IF($A299&gt;=Calculations!$C$2,C299,"")</f>
        <v>72388.251000000004</v>
      </c>
    </row>
    <row r="300" spans="1:5">
      <c r="A300" s="8">
        <v>2047</v>
      </c>
      <c r="B300" s="18">
        <v>9189908.7170000002</v>
      </c>
      <c r="C300" s="18">
        <v>72505.494999999995</v>
      </c>
      <c r="D300" s="12">
        <f>IF($A300&gt;=Calculations!$C$2,B300,"")</f>
        <v>9189908.7170000002</v>
      </c>
      <c r="E300" s="12">
        <f>IF($A300&gt;=Calculations!$C$2,C300,"")</f>
        <v>72505.494999999995</v>
      </c>
    </row>
    <row r="301" spans="1:5">
      <c r="A301" s="8">
        <v>2048</v>
      </c>
      <c r="B301" s="18">
        <v>9229925.7039999999</v>
      </c>
      <c r="C301" s="18">
        <v>72615.866999999998</v>
      </c>
      <c r="D301" s="12">
        <f>IF($A301&gt;=Calculations!$C$2,B301,"")</f>
        <v>9229925.7039999999</v>
      </c>
      <c r="E301" s="12">
        <f>IF($A301&gt;=Calculations!$C$2,C301,"")</f>
        <v>72615.866999999998</v>
      </c>
    </row>
    <row r="302" spans="1:5">
      <c r="A302" s="8">
        <v>2049</v>
      </c>
      <c r="B302" s="18">
        <v>9268662.8220000006</v>
      </c>
      <c r="C302" s="18">
        <v>72719.713000000003</v>
      </c>
      <c r="D302" s="12">
        <f>IF($A302&gt;=Calculations!$C$2,B302,"")</f>
        <v>9268662.8220000006</v>
      </c>
      <c r="E302" s="12">
        <f>IF($A302&gt;=Calculations!$C$2,C302,"")</f>
        <v>72719.713000000003</v>
      </c>
    </row>
    <row r="303" spans="1:5">
      <c r="A303" s="8">
        <v>2050</v>
      </c>
      <c r="B303" s="18">
        <v>9306127.9859999996</v>
      </c>
      <c r="C303" s="18">
        <v>72817.388000000006</v>
      </c>
      <c r="D303" s="12">
        <f>IF($A303&gt;=Calculations!$C$2,B303,"")</f>
        <v>9306127.9859999996</v>
      </c>
      <c r="E303" s="12">
        <f>IF($A303&gt;=Calculations!$C$2,C303,"")</f>
        <v>72817.388000000006</v>
      </c>
    </row>
    <row r="304" spans="1:5">
      <c r="A304" s="8">
        <v>2051</v>
      </c>
      <c r="B304" s="18">
        <v>9342330.5710000005</v>
      </c>
      <c r="C304" s="18">
        <v>72909.252999999997</v>
      </c>
      <c r="D304" s="12">
        <f>IF($A304&gt;=Calculations!$C$2,B304,"")</f>
        <v>9342330.5710000005</v>
      </c>
      <c r="E304" s="12">
        <f>IF($A304&gt;=Calculations!$C$2,C304,"")</f>
        <v>72909.252999999997</v>
      </c>
    </row>
    <row r="305" spans="1:5">
      <c r="A305" s="8">
        <v>2052</v>
      </c>
      <c r="B305" s="18">
        <v>9377285.4719999991</v>
      </c>
      <c r="C305" s="18">
        <v>72995.660999999993</v>
      </c>
      <c r="D305" s="12">
        <f>IF($A305&gt;=Calculations!$C$2,B305,"")</f>
        <v>9377285.4719999991</v>
      </c>
      <c r="E305" s="12">
        <f>IF($A305&gt;=Calculations!$C$2,C305,"")</f>
        <v>72995.660999999993</v>
      </c>
    </row>
    <row r="306" spans="1:5">
      <c r="A306" s="8">
        <v>2053</v>
      </c>
      <c r="B306" s="18">
        <v>9411015.2390000001</v>
      </c>
      <c r="C306" s="18">
        <v>73076.966</v>
      </c>
      <c r="D306" s="12">
        <f>IF($A306&gt;=Calculations!$C$2,B306,"")</f>
        <v>9411015.2390000001</v>
      </c>
      <c r="E306" s="12">
        <f>IF($A306&gt;=Calculations!$C$2,C306,"")</f>
        <v>73076.966</v>
      </c>
    </row>
    <row r="307" spans="1:5">
      <c r="A307" s="8">
        <v>2054</v>
      </c>
      <c r="B307" s="18">
        <v>9443547.5270000007</v>
      </c>
      <c r="C307" s="18">
        <v>73153.525999999998</v>
      </c>
      <c r="D307" s="12">
        <f>IF($A307&gt;=Calculations!$C$2,B307,"")</f>
        <v>9443547.5270000007</v>
      </c>
      <c r="E307" s="12">
        <f>IF($A307&gt;=Calculations!$C$2,C307,"")</f>
        <v>73153.525999999998</v>
      </c>
    </row>
    <row r="308" spans="1:5">
      <c r="A308" s="8">
        <v>2055</v>
      </c>
      <c r="B308" s="18">
        <v>9474910.8090000004</v>
      </c>
      <c r="C308" s="18">
        <v>73225.726999999999</v>
      </c>
      <c r="D308" s="12">
        <f>IF($A308&gt;=Calculations!$C$2,B308,"")</f>
        <v>9474910.8090000004</v>
      </c>
      <c r="E308" s="12">
        <f>IF($A308&gt;=Calculations!$C$2,C308,"")</f>
        <v>73225.726999999999</v>
      </c>
    </row>
    <row r="309" spans="1:5">
      <c r="A309" s="8">
        <v>2056</v>
      </c>
      <c r="B309" s="18">
        <v>9505127.6359999999</v>
      </c>
      <c r="C309" s="18">
        <v>73293.892000000007</v>
      </c>
      <c r="D309" s="12">
        <f>IF($A309&gt;=Calculations!$C$2,B309,"")</f>
        <v>9505127.6359999999</v>
      </c>
      <c r="E309" s="12">
        <f>IF($A309&gt;=Calculations!$C$2,C309,"")</f>
        <v>73293.892000000007</v>
      </c>
    </row>
    <row r="310" spans="1:5">
      <c r="A310" s="8">
        <v>2057</v>
      </c>
      <c r="B310" s="18">
        <v>9534224.1549999993</v>
      </c>
      <c r="C310" s="18">
        <v>73358.471000000005</v>
      </c>
      <c r="D310" s="12">
        <f>IF($A310&gt;=Calculations!$C$2,B310,"")</f>
        <v>9534224.1549999993</v>
      </c>
      <c r="E310" s="12">
        <f>IF($A310&gt;=Calculations!$C$2,C310,"")</f>
        <v>73358.471000000005</v>
      </c>
    </row>
    <row r="311" spans="1:5">
      <c r="A311" s="8">
        <v>2058</v>
      </c>
      <c r="B311" s="18">
        <v>9562238.477</v>
      </c>
      <c r="C311" s="18">
        <v>73420.145999999993</v>
      </c>
      <c r="D311" s="12">
        <f>IF($A311&gt;=Calculations!$C$2,B311,"")</f>
        <v>9562238.477</v>
      </c>
      <c r="E311" s="12">
        <f>IF($A311&gt;=Calculations!$C$2,C311,"")</f>
        <v>73420.145999999993</v>
      </c>
    </row>
    <row r="312" spans="1:5">
      <c r="A312" s="8">
        <v>2059</v>
      </c>
      <c r="B312" s="18">
        <v>9589213.4499999993</v>
      </c>
      <c r="C312" s="18">
        <v>73479.698000000004</v>
      </c>
      <c r="D312" s="12">
        <f>IF($A312&gt;=Calculations!$C$2,B312,"")</f>
        <v>9589213.4499999993</v>
      </c>
      <c r="E312" s="12">
        <f>IF($A312&gt;=Calculations!$C$2,C312,"")</f>
        <v>73479.698000000004</v>
      </c>
    </row>
    <row r="313" spans="1:5">
      <c r="A313" s="8">
        <v>2060</v>
      </c>
      <c r="B313" s="18">
        <v>9615189.3330000006</v>
      </c>
      <c r="C313" s="18">
        <v>73537.784</v>
      </c>
      <c r="D313" s="12">
        <f>IF($A313&gt;=Calculations!$C$2,B313,"")</f>
        <v>9615189.3330000006</v>
      </c>
      <c r="E313" s="12">
        <f>IF($A313&gt;=Calculations!$C$2,C313,"")</f>
        <v>73537.784</v>
      </c>
    </row>
    <row r="314" spans="1:5">
      <c r="A314" s="8">
        <v>2061</v>
      </c>
      <c r="B314" s="18">
        <v>9640194.7180000003</v>
      </c>
      <c r="C314" s="18">
        <v>73594.763000000006</v>
      </c>
      <c r="D314" s="12">
        <f>IF($A314&gt;=Calculations!$C$2,B314,"")</f>
        <v>9640194.7180000003</v>
      </c>
      <c r="E314" s="12">
        <f>IF($A314&gt;=Calculations!$C$2,C314,"")</f>
        <v>73594.763000000006</v>
      </c>
    </row>
    <row r="315" spans="1:5">
      <c r="A315" s="8">
        <v>2062</v>
      </c>
      <c r="B315" s="18">
        <v>9664258.1960000005</v>
      </c>
      <c r="C315" s="18">
        <v>73650.870999999999</v>
      </c>
      <c r="D315" s="12">
        <f>IF($A315&gt;=Calculations!$C$2,B315,"")</f>
        <v>9664258.1960000005</v>
      </c>
      <c r="E315" s="12">
        <f>IF($A315&gt;=Calculations!$C$2,C315,"")</f>
        <v>73650.870999999999</v>
      </c>
    </row>
    <row r="316" spans="1:5">
      <c r="A316" s="8">
        <v>2063</v>
      </c>
      <c r="B316" s="18">
        <v>9687419.8190000001</v>
      </c>
      <c r="C316" s="18">
        <v>73706.459000000003</v>
      </c>
      <c r="D316" s="12">
        <f>IF($A316&gt;=Calculations!$C$2,B316,"")</f>
        <v>9687419.8190000001</v>
      </c>
      <c r="E316" s="12">
        <f>IF($A316&gt;=Calculations!$C$2,C316,"")</f>
        <v>73706.459000000003</v>
      </c>
    </row>
    <row r="317" spans="1:5">
      <c r="A317" s="8">
        <v>2064</v>
      </c>
      <c r="B317" s="18">
        <v>9709722.0850000009</v>
      </c>
      <c r="C317" s="18">
        <v>73761.846000000005</v>
      </c>
      <c r="D317" s="12">
        <f>IF($A317&gt;=Calculations!$C$2,B317,"")</f>
        <v>9709722.0850000009</v>
      </c>
      <c r="E317" s="12">
        <f>IF($A317&gt;=Calculations!$C$2,C317,"")</f>
        <v>73761.846000000005</v>
      </c>
    </row>
    <row r="318" spans="1:5">
      <c r="A318" s="8">
        <v>2065</v>
      </c>
      <c r="B318" s="18">
        <v>9731202.3670000006</v>
      </c>
      <c r="C318" s="18">
        <v>73817.273000000001</v>
      </c>
      <c r="D318" s="12">
        <f>IF($A318&gt;=Calculations!$C$2,B318,"")</f>
        <v>9731202.3670000006</v>
      </c>
      <c r="E318" s="12">
        <f>IF($A318&gt;=Calculations!$C$2,C318,"")</f>
        <v>73817.273000000001</v>
      </c>
    </row>
    <row r="319" spans="1:5">
      <c r="A319" s="8">
        <v>2066</v>
      </c>
      <c r="B319" s="18">
        <v>9751891.4570000004</v>
      </c>
      <c r="C319" s="18">
        <v>73872.947</v>
      </c>
      <c r="D319" s="12">
        <f>IF($A319&gt;=Calculations!$C$2,B319,"")</f>
        <v>9751891.4570000004</v>
      </c>
      <c r="E319" s="12">
        <f>IF($A319&gt;=Calculations!$C$2,C319,"")</f>
        <v>73872.947</v>
      </c>
    </row>
    <row r="320" spans="1:5">
      <c r="A320" s="8">
        <v>2067</v>
      </c>
      <c r="B320" s="18">
        <v>9771811.5759999994</v>
      </c>
      <c r="C320" s="18">
        <v>73928.933999999994</v>
      </c>
      <c r="D320" s="12">
        <f>IF($A320&gt;=Calculations!$C$2,B320,"")</f>
        <v>9771811.5759999994</v>
      </c>
      <c r="E320" s="12">
        <f>IF($A320&gt;=Calculations!$C$2,C320,"")</f>
        <v>73928.933999999994</v>
      </c>
    </row>
    <row r="321" spans="1:5">
      <c r="A321" s="8">
        <v>2068</v>
      </c>
      <c r="B321" s="18">
        <v>9790979.9159999993</v>
      </c>
      <c r="C321" s="18">
        <v>73985.123999999996</v>
      </c>
      <c r="D321" s="12">
        <f>IF($A321&gt;=Calculations!$C$2,B321,"")</f>
        <v>9790979.9159999993</v>
      </c>
      <c r="E321" s="12">
        <f>IF($A321&gt;=Calculations!$C$2,C321,"")</f>
        <v>73985.123999999996</v>
      </c>
    </row>
    <row r="322" spans="1:5">
      <c r="A322" s="8">
        <v>2069</v>
      </c>
      <c r="B322" s="18">
        <v>9809408.9100000001</v>
      </c>
      <c r="C322" s="18">
        <v>74041.293000000005</v>
      </c>
      <c r="D322" s="12">
        <f>IF($A322&gt;=Calculations!$C$2,B322,"")</f>
        <v>9809408.9100000001</v>
      </c>
      <c r="E322" s="12">
        <f>IF($A322&gt;=Calculations!$C$2,C322,"")</f>
        <v>74041.293000000005</v>
      </c>
    </row>
    <row r="323" spans="1:5">
      <c r="A323" s="8">
        <v>2070</v>
      </c>
      <c r="B323" s="18">
        <v>9827112.7190000005</v>
      </c>
      <c r="C323" s="18">
        <v>74097.25</v>
      </c>
      <c r="D323" s="12">
        <f>IF($A323&gt;=Calculations!$C$2,B323,"")</f>
        <v>9827112.7190000005</v>
      </c>
      <c r="E323" s="12">
        <f>IF($A323&gt;=Calculations!$C$2,C323,"")</f>
        <v>74097.25</v>
      </c>
    </row>
    <row r="324" spans="1:5">
      <c r="A324" s="8">
        <v>2071</v>
      </c>
      <c r="B324" s="18">
        <v>9844115.1620000005</v>
      </c>
      <c r="C324" s="18">
        <v>74153.001000000004</v>
      </c>
      <c r="D324" s="12">
        <f>IF($A324&gt;=Calculations!$C$2,B324,"")</f>
        <v>9844115.1620000005</v>
      </c>
      <c r="E324" s="12">
        <f>IF($A324&gt;=Calculations!$C$2,C324,"")</f>
        <v>74153.001000000004</v>
      </c>
    </row>
    <row r="325" spans="1:5">
      <c r="A325" s="8">
        <v>2072</v>
      </c>
      <c r="B325" s="18">
        <v>9860439.6679999996</v>
      </c>
      <c r="C325" s="18">
        <v>74208.532000000007</v>
      </c>
      <c r="D325" s="12">
        <f>IF($A325&gt;=Calculations!$C$2,B325,"")</f>
        <v>9860439.6679999996</v>
      </c>
      <c r="E325" s="12">
        <f>IF($A325&gt;=Calculations!$C$2,C325,"")</f>
        <v>74208.532000000007</v>
      </c>
    </row>
    <row r="326" spans="1:5">
      <c r="A326" s="8">
        <v>2073</v>
      </c>
      <c r="B326" s="18">
        <v>9876099.1940000001</v>
      </c>
      <c r="C326" s="18">
        <v>74263.585999999996</v>
      </c>
      <c r="D326" s="12">
        <f>IF($A326&gt;=Calculations!$C$2,B326,"")</f>
        <v>9876099.1940000001</v>
      </c>
      <c r="E326" s="12">
        <f>IF($A326&gt;=Calculations!$C$2,C326,"")</f>
        <v>74263.585999999996</v>
      </c>
    </row>
    <row r="327" spans="1:5">
      <c r="A327" s="8">
        <v>2074</v>
      </c>
      <c r="B327" s="18">
        <v>9891104.1449999996</v>
      </c>
      <c r="C327" s="18">
        <v>74317.84</v>
      </c>
      <c r="D327" s="12">
        <f>IF($A327&gt;=Calculations!$C$2,B327,"")</f>
        <v>9891104.1449999996</v>
      </c>
      <c r="E327" s="12">
        <f>IF($A327&gt;=Calculations!$C$2,C327,"")</f>
        <v>74317.84</v>
      </c>
    </row>
    <row r="328" spans="1:5">
      <c r="A328" s="8">
        <v>2075</v>
      </c>
      <c r="B328" s="18">
        <v>9905468.6410000008</v>
      </c>
      <c r="C328" s="18">
        <v>74371.046000000002</v>
      </c>
      <c r="D328" s="12">
        <f>IF($A328&gt;=Calculations!$C$2,B328,"")</f>
        <v>9905468.6410000008</v>
      </c>
      <c r="E328" s="12">
        <f>IF($A328&gt;=Calculations!$C$2,C328,"")</f>
        <v>74371.046000000002</v>
      </c>
    </row>
    <row r="329" spans="1:5">
      <c r="A329" s="8">
        <v>2076</v>
      </c>
      <c r="B329" s="18">
        <v>9919212.4440000001</v>
      </c>
      <c r="C329" s="18">
        <v>74423.183000000005</v>
      </c>
      <c r="D329" s="12">
        <f>IF($A329&gt;=Calculations!$C$2,B329,"")</f>
        <v>9919212.4440000001</v>
      </c>
      <c r="E329" s="12">
        <f>IF($A329&gt;=Calculations!$C$2,C329,"")</f>
        <v>74423.183000000005</v>
      </c>
    </row>
    <row r="330" spans="1:5">
      <c r="A330" s="8">
        <v>2077</v>
      </c>
      <c r="B330" s="18">
        <v>9932361.5739999991</v>
      </c>
      <c r="C330" s="18">
        <v>74474.284</v>
      </c>
      <c r="D330" s="12">
        <f>IF($A330&gt;=Calculations!$C$2,B330,"")</f>
        <v>9932361.5739999991</v>
      </c>
      <c r="E330" s="12">
        <f>IF($A330&gt;=Calculations!$C$2,C330,"")</f>
        <v>74474.284</v>
      </c>
    </row>
    <row r="331" spans="1:5">
      <c r="A331" s="8">
        <v>2078</v>
      </c>
      <c r="B331" s="18">
        <v>9944944.6199999992</v>
      </c>
      <c r="C331" s="18">
        <v>74524.247000000003</v>
      </c>
      <c r="D331" s="12">
        <f>IF($A331&gt;=Calculations!$C$2,B331,"")</f>
        <v>9944944.6199999992</v>
      </c>
      <c r="E331" s="12">
        <f>IF($A331&gt;=Calculations!$C$2,C331,"")</f>
        <v>74524.247000000003</v>
      </c>
    </row>
    <row r="332" spans="1:5">
      <c r="A332" s="8">
        <v>2079</v>
      </c>
      <c r="B332" s="18">
        <v>9956993.4039999992</v>
      </c>
      <c r="C332" s="18">
        <v>74572.968999999997</v>
      </c>
      <c r="D332" s="12">
        <f>IF($A332&gt;=Calculations!$C$2,B332,"")</f>
        <v>9956993.4039999992</v>
      </c>
      <c r="E332" s="12">
        <f>IF($A332&gt;=Calculations!$C$2,C332,"")</f>
        <v>74572.968999999997</v>
      </c>
    </row>
    <row r="333" spans="1:5">
      <c r="A333" s="8">
        <v>2080</v>
      </c>
      <c r="B333" s="18">
        <v>9968538.3159999996</v>
      </c>
      <c r="C333" s="18">
        <v>74620.434999999998</v>
      </c>
      <c r="D333" s="12">
        <f>IF($A333&gt;=Calculations!$C$2,B333,"")</f>
        <v>9968538.3159999996</v>
      </c>
      <c r="E333" s="12">
        <f>IF($A333&gt;=Calculations!$C$2,C333,"")</f>
        <v>74620.434999999998</v>
      </c>
    </row>
    <row r="334" spans="1:5">
      <c r="A334" s="8">
        <v>2081</v>
      </c>
      <c r="B334" s="18">
        <v>9979599.0629999992</v>
      </c>
      <c r="C334" s="18">
        <v>74666.653999999995</v>
      </c>
      <c r="D334" s="12">
        <f>IF($A334&gt;=Calculations!$C$2,B334,"")</f>
        <v>9979599.0629999992</v>
      </c>
      <c r="E334" s="12">
        <f>IF($A334&gt;=Calculations!$C$2,C334,"")</f>
        <v>74666.653999999995</v>
      </c>
    </row>
    <row r="335" spans="1:5">
      <c r="A335" s="8">
        <v>2082</v>
      </c>
      <c r="B335" s="18">
        <v>9990198.6030000001</v>
      </c>
      <c r="C335" s="18">
        <v>74711.815000000002</v>
      </c>
      <c r="D335" s="12">
        <f>IF($A335&gt;=Calculations!$C$2,B335,"")</f>
        <v>9990198.6030000001</v>
      </c>
      <c r="E335" s="12">
        <f>IF($A335&gt;=Calculations!$C$2,C335,"")</f>
        <v>74711.815000000002</v>
      </c>
    </row>
    <row r="336" spans="1:5">
      <c r="A336" s="8">
        <v>2083</v>
      </c>
      <c r="B336" s="18">
        <v>10000374.225</v>
      </c>
      <c r="C336" s="18">
        <v>74756.334000000003</v>
      </c>
      <c r="D336" s="12">
        <f>IF($A336&gt;=Calculations!$C$2,B336,"")</f>
        <v>10000374.225</v>
      </c>
      <c r="E336" s="12">
        <f>IF($A336&gt;=Calculations!$C$2,C336,"")</f>
        <v>74756.334000000003</v>
      </c>
    </row>
    <row r="337" spans="1:5">
      <c r="A337" s="8">
        <v>2084</v>
      </c>
      <c r="B337" s="18">
        <v>10010167.419</v>
      </c>
      <c r="C337" s="18">
        <v>74800.75</v>
      </c>
      <c r="D337" s="12">
        <f>IF($A337&gt;=Calculations!$C$2,B337,"")</f>
        <v>10010167.419</v>
      </c>
      <c r="E337" s="12">
        <f>IF($A337&gt;=Calculations!$C$2,C337,"")</f>
        <v>74800.75</v>
      </c>
    </row>
    <row r="338" spans="1:5">
      <c r="A338" s="8">
        <v>2085</v>
      </c>
      <c r="B338" s="18">
        <v>10019612.003</v>
      </c>
      <c r="C338" s="18">
        <v>74845.521999999997</v>
      </c>
      <c r="D338" s="12">
        <f>IF($A338&gt;=Calculations!$C$2,B338,"")</f>
        <v>10019612.003</v>
      </c>
      <c r="E338" s="12">
        <f>IF($A338&gt;=Calculations!$C$2,C338,"")</f>
        <v>74845.521999999997</v>
      </c>
    </row>
    <row r="339" spans="1:5">
      <c r="A339" s="8">
        <v>2086</v>
      </c>
      <c r="B339" s="18">
        <v>10028730.363</v>
      </c>
      <c r="C339" s="18">
        <v>74890.837</v>
      </c>
      <c r="D339" s="12">
        <f>IF($A339&gt;=Calculations!$C$2,B339,"")</f>
        <v>10028730.363</v>
      </c>
      <c r="E339" s="12">
        <f>IF($A339&gt;=Calculations!$C$2,C339,"")</f>
        <v>74890.837</v>
      </c>
    </row>
    <row r="340" spans="1:5">
      <c r="A340" s="8">
        <v>2087</v>
      </c>
      <c r="B340" s="18">
        <v>10037533.187999999</v>
      </c>
      <c r="C340" s="18">
        <v>74936.819000000003</v>
      </c>
      <c r="D340" s="12">
        <f>IF($A340&gt;=Calculations!$C$2,B340,"")</f>
        <v>10037533.187999999</v>
      </c>
      <c r="E340" s="12">
        <f>IF($A340&gt;=Calculations!$C$2,C340,"")</f>
        <v>74936.819000000003</v>
      </c>
    </row>
    <row r="341" spans="1:5">
      <c r="A341" s="8">
        <v>2088</v>
      </c>
      <c r="B341" s="18">
        <v>10046026.993000001</v>
      </c>
      <c r="C341" s="18">
        <v>74983.777000000002</v>
      </c>
      <c r="D341" s="12">
        <f>IF($A341&gt;=Calculations!$C$2,B341,"")</f>
        <v>10046026.993000001</v>
      </c>
      <c r="E341" s="12">
        <f>IF($A341&gt;=Calculations!$C$2,C341,"")</f>
        <v>74983.777000000002</v>
      </c>
    </row>
    <row r="342" spans="1:5">
      <c r="A342" s="8">
        <v>2089</v>
      </c>
      <c r="B342" s="18">
        <v>10054212.205</v>
      </c>
      <c r="C342" s="18">
        <v>75032.039000000004</v>
      </c>
      <c r="D342" s="12">
        <f>IF($A342&gt;=Calculations!$C$2,B342,"")</f>
        <v>10054212.205</v>
      </c>
      <c r="E342" s="12">
        <f>IF($A342&gt;=Calculations!$C$2,C342,"")</f>
        <v>75032.039000000004</v>
      </c>
    </row>
    <row r="343" spans="1:5">
      <c r="A343" s="8">
        <v>2090</v>
      </c>
      <c r="B343" s="18">
        <v>10062090.338</v>
      </c>
      <c r="C343" s="18">
        <v>75081.862999999998</v>
      </c>
      <c r="D343" s="12">
        <f>IF($A343&gt;=Calculations!$C$2,B343,"")</f>
        <v>10062090.338</v>
      </c>
      <c r="E343" s="12">
        <f>IF($A343&gt;=Calculations!$C$2,C343,"")</f>
        <v>75081.862999999998</v>
      </c>
    </row>
    <row r="344" spans="1:5">
      <c r="A344" s="8">
        <v>2091</v>
      </c>
      <c r="B344" s="18">
        <v>10069666.412</v>
      </c>
      <c r="C344" s="18">
        <v>75133.410999999993</v>
      </c>
      <c r="D344" s="12">
        <f>IF($A344&gt;=Calculations!$C$2,B344,"")</f>
        <v>10069666.412</v>
      </c>
      <c r="E344" s="12">
        <f>IF($A344&gt;=Calculations!$C$2,C344,"")</f>
        <v>75133.410999999993</v>
      </c>
    </row>
    <row r="345" spans="1:5">
      <c r="A345" s="8">
        <v>2092</v>
      </c>
      <c r="B345" s="18">
        <v>10076948.129000001</v>
      </c>
      <c r="C345" s="18">
        <v>75186.759000000005</v>
      </c>
      <c r="D345" s="12">
        <f>IF($A345&gt;=Calculations!$C$2,B345,"")</f>
        <v>10076948.129000001</v>
      </c>
      <c r="E345" s="12">
        <f>IF($A345&gt;=Calculations!$C$2,C345,"")</f>
        <v>75186.759000000005</v>
      </c>
    </row>
    <row r="346" spans="1:5">
      <c r="A346" s="8">
        <v>2093</v>
      </c>
      <c r="B346" s="18">
        <v>10083943.838</v>
      </c>
      <c r="C346" s="18">
        <v>75241.914999999994</v>
      </c>
      <c r="D346" s="12">
        <f>IF($A346&gt;=Calculations!$C$2,B346,"")</f>
        <v>10083943.838</v>
      </c>
      <c r="E346" s="12">
        <f>IF($A346&gt;=Calculations!$C$2,C346,"")</f>
        <v>75241.914999999994</v>
      </c>
    </row>
    <row r="347" spans="1:5">
      <c r="A347" s="8">
        <v>2094</v>
      </c>
      <c r="B347" s="18">
        <v>10090660.232000001</v>
      </c>
      <c r="C347" s="18">
        <v>75298.854999999996</v>
      </c>
      <c r="D347" s="12">
        <f>IF($A347&gt;=Calculations!$C$2,B347,"")</f>
        <v>10090660.232000001</v>
      </c>
      <c r="E347" s="12">
        <f>IF($A347&gt;=Calculations!$C$2,C347,"")</f>
        <v>75298.854999999996</v>
      </c>
    </row>
    <row r="348" spans="1:5">
      <c r="A348" s="8">
        <v>2095</v>
      </c>
      <c r="B348" s="18">
        <v>10097100.262</v>
      </c>
      <c r="C348" s="18">
        <v>75357.543000000005</v>
      </c>
      <c r="D348" s="12">
        <f>IF($A348&gt;=Calculations!$C$2,B348,"")</f>
        <v>10097100.262</v>
      </c>
      <c r="E348" s="12">
        <f>IF($A348&gt;=Calculations!$C$2,C348,"")</f>
        <v>75357.543000000005</v>
      </c>
    </row>
    <row r="349" spans="1:5">
      <c r="A349" s="8">
        <v>2096</v>
      </c>
      <c r="B349" s="18">
        <v>10103262.343</v>
      </c>
      <c r="C349" s="18">
        <v>75417.941999999995</v>
      </c>
      <c r="D349" s="12">
        <f>IF($A349&gt;=Calculations!$C$2,B349,"")</f>
        <v>10103262.343</v>
      </c>
      <c r="E349" s="12">
        <f>IF($A349&gt;=Calculations!$C$2,C349,"")</f>
        <v>75417.941999999995</v>
      </c>
    </row>
    <row r="350" spans="1:5">
      <c r="A350" s="8">
        <v>2097</v>
      </c>
      <c r="B350" s="18">
        <v>10109140.021</v>
      </c>
      <c r="C350" s="18">
        <v>75480.019</v>
      </c>
      <c r="D350" s="12">
        <f>IF($A350&gt;=Calculations!$C$2,B350,"")</f>
        <v>10109140.021</v>
      </c>
      <c r="E350" s="12">
        <f>IF($A350&gt;=Calculations!$C$2,C350,"")</f>
        <v>75480.019</v>
      </c>
    </row>
    <row r="351" spans="1:5">
      <c r="A351" s="8">
        <v>2098</v>
      </c>
      <c r="B351" s="18">
        <v>10114721.686000001</v>
      </c>
      <c r="C351" s="18">
        <v>75543.744000000006</v>
      </c>
      <c r="D351" s="12">
        <f>IF($A351&gt;=Calculations!$C$2,B351,"")</f>
        <v>10114721.686000001</v>
      </c>
      <c r="E351" s="12">
        <f>IF($A351&gt;=Calculations!$C$2,C351,"")</f>
        <v>75543.744000000006</v>
      </c>
    </row>
    <row r="352" spans="1:5">
      <c r="A352" s="8">
        <v>2099</v>
      </c>
      <c r="B352" s="18">
        <v>10119990.877</v>
      </c>
      <c r="C352" s="18">
        <v>75609.093999999997</v>
      </c>
      <c r="D352" s="12">
        <f>IF($A352&gt;=Calculations!$C$2,B352,"")</f>
        <v>10119990.877</v>
      </c>
      <c r="E352" s="12">
        <f>IF($A352&gt;=Calculations!$C$2,C352,"")</f>
        <v>75609.093999999997</v>
      </c>
    </row>
    <row r="353" spans="1:6">
      <c r="A353" s="8">
        <v>2100</v>
      </c>
      <c r="B353" s="18">
        <v>10124926.196</v>
      </c>
      <c r="C353" s="18">
        <v>75676.046000000002</v>
      </c>
      <c r="D353" s="12">
        <f>IF($A353&gt;=Calculations!$C$2,B353,"")</f>
        <v>10124926.196</v>
      </c>
      <c r="E353" s="12">
        <f>IF($A353&gt;=Calculations!$C$2,C353,"")</f>
        <v>75676.046000000002</v>
      </c>
      <c r="F353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workbookViewId="0">
      <selection activeCell="D1" sqref="D1"/>
    </sheetView>
  </sheetViews>
  <sheetFormatPr baseColWidth="10" defaultRowHeight="15" x14ac:dyDescent="0"/>
  <cols>
    <col min="2" max="2" width="14.1640625" bestFit="1" customWidth="1"/>
    <col min="3" max="3" width="13.33203125" bestFit="1" customWidth="1"/>
    <col min="4" max="62" width="13.1640625" bestFit="1" customWidth="1"/>
  </cols>
  <sheetData>
    <row r="1" spans="1:13">
      <c r="B1" s="12">
        <f>AVERAGE(B3:B353)</f>
        <v>4447147.5097460011</v>
      </c>
      <c r="C1" s="12">
        <f>AVERAGE(C3:C353)</f>
        <v>47523.787314456102</v>
      </c>
      <c r="D1" s="6">
        <f>AVERAGE(D3:D353)</f>
        <v>11303100.363613633</v>
      </c>
      <c r="E1" s="6">
        <f>AVERAGE(E3:E353)</f>
        <v>86858.902147727305</v>
      </c>
      <c r="F1" s="16"/>
      <c r="H1" t="s">
        <v>13</v>
      </c>
      <c r="I1" t="s">
        <v>63</v>
      </c>
      <c r="L1" t="s">
        <v>12</v>
      </c>
      <c r="M1" t="s">
        <v>63</v>
      </c>
    </row>
    <row r="2" spans="1:13">
      <c r="A2" s="7" t="s">
        <v>3</v>
      </c>
      <c r="B2" s="7" t="s">
        <v>12</v>
      </c>
      <c r="C2" s="7" t="s">
        <v>13</v>
      </c>
      <c r="D2" s="7" t="str">
        <f>"World after "&amp;Calculations!$C$2</f>
        <v>World after 2013</v>
      </c>
      <c r="E2" s="7" t="str">
        <f>"UK after "&amp;Calculations!$C$2</f>
        <v>UK after 2013</v>
      </c>
      <c r="G2">
        <v>1750</v>
      </c>
      <c r="H2" s="15">
        <v>6517035</v>
      </c>
      <c r="I2" s="17">
        <f t="shared" ref="I2:I16" si="0">((H3/H2)^(1/(G3-G2)))-1</f>
        <v>1.8193762196267782E-2</v>
      </c>
      <c r="K2">
        <v>1750</v>
      </c>
      <c r="L2" s="1">
        <v>791000000</v>
      </c>
      <c r="M2" s="17">
        <f>((L3/L2)^(1/(K3-K2)))-1</f>
        <v>4.2532535624586476E-3</v>
      </c>
    </row>
    <row r="3" spans="1:13">
      <c r="A3">
        <v>1750</v>
      </c>
      <c r="B3" s="15">
        <f>L2/1000</f>
        <v>791000</v>
      </c>
      <c r="C3" s="12">
        <f>H2/1000</f>
        <v>6517.0349999999999</v>
      </c>
      <c r="D3" s="12" t="str">
        <f>IF($A3&gt;=Calculations!$C$2,B3,"")</f>
        <v/>
      </c>
      <c r="E3" s="12" t="str">
        <f>IF($A3&gt;=Calculations!$C$2,C3,"")</f>
        <v/>
      </c>
      <c r="G3">
        <v>1801</v>
      </c>
      <c r="H3" s="15">
        <v>16345646</v>
      </c>
      <c r="I3" s="16">
        <f t="shared" si="0"/>
        <v>1.2507756316911589E-2</v>
      </c>
      <c r="K3">
        <v>1800</v>
      </c>
      <c r="L3" s="1">
        <v>978000000</v>
      </c>
      <c r="M3" s="17">
        <f>((L4/L3)^(1/(K4-K3)))-1</f>
        <v>5.1118888079875191E-3</v>
      </c>
    </row>
    <row r="4" spans="1:13">
      <c r="A4">
        <v>1751</v>
      </c>
      <c r="B4" s="18">
        <f t="shared" ref="B4:B67" si="1">(INDEX($M$2:$M$6,MATCH(A4,$K$2:$K$6,1))+1)*B3</f>
        <v>794364.32356790476</v>
      </c>
      <c r="C4" s="18">
        <f>(INDEX($I$2:$I$17,MATCH(A4,$G$2:$G$17,1))+1)*C3</f>
        <v>6635.6043850147535</v>
      </c>
      <c r="D4" s="12" t="str">
        <f>IF($A4&gt;=Calculations!$C$2,B4,"")</f>
        <v/>
      </c>
      <c r="E4" s="12" t="str">
        <f>IF($A4&gt;=Calculations!$C$2,C4,"")</f>
        <v/>
      </c>
      <c r="G4">
        <v>1811</v>
      </c>
      <c r="H4" s="15">
        <v>18509116</v>
      </c>
      <c r="I4" s="16">
        <f t="shared" si="0"/>
        <v>1.2624383453655241E-2</v>
      </c>
      <c r="K4">
        <v>1850</v>
      </c>
      <c r="L4" s="1">
        <v>1262000000</v>
      </c>
      <c r="M4" s="17">
        <f>((L5/L4)^(1/(K5-K4)))-1</f>
        <v>5.3759493094780453E-3</v>
      </c>
    </row>
    <row r="5" spans="1:13">
      <c r="A5">
        <v>1752</v>
      </c>
      <c r="B5" s="18">
        <f t="shared" si="1"/>
        <v>797742.95645701</v>
      </c>
      <c r="C5" s="18">
        <f t="shared" ref="C5:C68" si="2">(INDEX($I$2:$I$17,MATCH(A5,$G$2:$G$17,1))+1)*C4</f>
        <v>6756.3309932242237</v>
      </c>
      <c r="D5" s="12" t="str">
        <f>IF($A5&gt;=Calculations!$C$2,B5,"")</f>
        <v/>
      </c>
      <c r="E5" s="12" t="str">
        <f>IF($A5&gt;=Calculations!$C$2,C5,"")</f>
        <v/>
      </c>
      <c r="G5">
        <v>1821</v>
      </c>
      <c r="H5" s="15">
        <v>20983092</v>
      </c>
      <c r="I5" s="16">
        <f t="shared" si="0"/>
        <v>1.4081622298996566E-2</v>
      </c>
      <c r="K5">
        <v>1900</v>
      </c>
      <c r="L5" s="1">
        <v>1650000000</v>
      </c>
      <c r="M5" s="17">
        <f>((L6/L5)^(1/(K6-K5)))-1</f>
        <v>8.4976358539061714E-3</v>
      </c>
    </row>
    <row r="6" spans="1:13">
      <c r="A6">
        <v>1753</v>
      </c>
      <c r="B6" s="18">
        <f t="shared" si="1"/>
        <v>801135.95952848706</v>
      </c>
      <c r="C6" s="18">
        <f t="shared" si="2"/>
        <v>6879.2540726342186</v>
      </c>
      <c r="D6" s="12" t="str">
        <f>IF($A6&gt;=Calculations!$C$2,B6,"")</f>
        <v/>
      </c>
      <c r="E6" s="12" t="str">
        <f>IF($A6&gt;=Calculations!$C$2,C6,"")</f>
        <v/>
      </c>
      <c r="G6">
        <v>1831</v>
      </c>
      <c r="H6" s="15">
        <v>24132294</v>
      </c>
      <c r="I6" s="16">
        <f t="shared" si="0"/>
        <v>1.0747334668304021E-2</v>
      </c>
      <c r="K6">
        <v>1950</v>
      </c>
      <c r="L6" s="1">
        <v>2519000000</v>
      </c>
      <c r="M6" s="17" t="e">
        <f>((L7/L6)^(1/(K7-K6)))-1</f>
        <v>#DIV/0!</v>
      </c>
    </row>
    <row r="7" spans="1:13">
      <c r="A7">
        <v>1754</v>
      </c>
      <c r="B7" s="18">
        <f t="shared" si="1"/>
        <v>804543.39390236535</v>
      </c>
      <c r="C7" s="18">
        <f t="shared" si="2"/>
        <v>7004.4135853194321</v>
      </c>
      <c r="D7" s="12" t="str">
        <f>IF($A7&gt;=Calculations!$C$2,B7,"")</f>
        <v/>
      </c>
      <c r="E7" s="12" t="str">
        <f>IF($A7&gt;=Calculations!$C$2,C7,"")</f>
        <v/>
      </c>
      <c r="G7">
        <v>1841</v>
      </c>
      <c r="H7" s="15">
        <v>26854969</v>
      </c>
      <c r="I7" s="16">
        <f t="shared" si="0"/>
        <v>2.4993018107544174E-3</v>
      </c>
      <c r="L7" s="2"/>
    </row>
    <row r="8" spans="1:13">
      <c r="A8">
        <v>1755</v>
      </c>
      <c r="B8" s="18">
        <f t="shared" si="1"/>
        <v>807965.32095863321</v>
      </c>
      <c r="C8" s="18">
        <f t="shared" si="2"/>
        <v>7131.8502204150409</v>
      </c>
      <c r="D8" s="12" t="str">
        <f>IF($A8&gt;=Calculations!$C$2,B8,"")</f>
        <v/>
      </c>
      <c r="E8" s="12" t="str">
        <f>IF($A8&gt;=Calculations!$C$2,C8,"")</f>
        <v/>
      </c>
      <c r="G8">
        <v>1851</v>
      </c>
      <c r="H8" s="15">
        <v>27533755</v>
      </c>
      <c r="I8" s="16">
        <f t="shared" si="0"/>
        <v>5.447383258669225E-3</v>
      </c>
      <c r="L8" s="2"/>
    </row>
    <row r="9" spans="1:13">
      <c r="A9">
        <v>1756</v>
      </c>
      <c r="B9" s="18">
        <f t="shared" si="1"/>
        <v>811401.80233834358</v>
      </c>
      <c r="C9" s="18">
        <f t="shared" si="2"/>
        <v>7261.6054073446721</v>
      </c>
      <c r="D9" s="12" t="str">
        <f>IF($A9&gt;=Calculations!$C$2,B9,"")</f>
        <v/>
      </c>
      <c r="E9" s="12" t="str">
        <f>IF($A9&gt;=Calculations!$C$2,C9,"")</f>
        <v/>
      </c>
      <c r="G9">
        <v>1861</v>
      </c>
      <c r="H9" s="15">
        <v>29070930</v>
      </c>
      <c r="I9" s="16">
        <f t="shared" si="0"/>
        <v>8.4701876319583924E-3</v>
      </c>
      <c r="L9" s="2"/>
    </row>
    <row r="10" spans="1:13">
      <c r="A10">
        <v>1757</v>
      </c>
      <c r="B10" s="18">
        <f t="shared" si="1"/>
        <v>814852.89994472452</v>
      </c>
      <c r="C10" s="18">
        <f t="shared" si="2"/>
        <v>7393.7213292890337</v>
      </c>
      <c r="D10" s="12" t="str">
        <f>IF($A10&gt;=Calculations!$C$2,B10,"")</f>
        <v/>
      </c>
      <c r="E10" s="12" t="str">
        <f>IF($A10&gt;=Calculations!$C$2,C10,"")</f>
        <v/>
      </c>
      <c r="G10">
        <v>1871</v>
      </c>
      <c r="H10" s="15">
        <v>31629299</v>
      </c>
      <c r="I10" s="16">
        <f t="shared" si="0"/>
        <v>1.0253192590728766E-2</v>
      </c>
      <c r="L10" s="2"/>
    </row>
    <row r="11" spans="1:13">
      <c r="A11">
        <v>1758</v>
      </c>
      <c r="B11" s="18">
        <f t="shared" si="1"/>
        <v>818318.6759442942</v>
      </c>
      <c r="C11" s="18">
        <f t="shared" si="2"/>
        <v>7528.2409368995914</v>
      </c>
      <c r="D11" s="12" t="str">
        <f>IF($A11&gt;=Calculations!$C$2,B11,"")</f>
        <v/>
      </c>
      <c r="E11" s="12" t="str">
        <f>IF($A11&gt;=Calculations!$C$2,C11,"")</f>
        <v/>
      </c>
      <c r="G11">
        <v>1881</v>
      </c>
      <c r="H11" s="15">
        <v>35026108</v>
      </c>
      <c r="I11" s="16">
        <f t="shared" si="0"/>
        <v>7.8657447837311434E-3</v>
      </c>
      <c r="L11" s="2"/>
    </row>
    <row r="12" spans="1:13">
      <c r="A12">
        <v>1759</v>
      </c>
      <c r="B12" s="18">
        <f t="shared" si="1"/>
        <v>821799.19276798074</v>
      </c>
      <c r="C12" s="18">
        <f t="shared" si="2"/>
        <v>7665.2079622617503</v>
      </c>
      <c r="D12" s="12" t="str">
        <f>IF($A12&gt;=Calculations!$C$2,B12,"")</f>
        <v/>
      </c>
      <c r="E12" s="12" t="str">
        <f>IF($A12&gt;=Calculations!$C$2,C12,"")</f>
        <v/>
      </c>
      <c r="G12">
        <v>1891</v>
      </c>
      <c r="H12" s="15">
        <v>37880764</v>
      </c>
      <c r="I12" s="16">
        <f t="shared" si="0"/>
        <v>9.4317250055069302E-3</v>
      </c>
      <c r="L12" s="2"/>
    </row>
    <row r="13" spans="1:13">
      <c r="A13">
        <v>1760</v>
      </c>
      <c r="B13" s="18">
        <f t="shared" si="1"/>
        <v>825294.51311224676</v>
      </c>
      <c r="C13" s="18">
        <f t="shared" si="2"/>
        <v>7804.6669331120793</v>
      </c>
      <c r="D13" s="12" t="str">
        <f>IF($A13&gt;=Calculations!$C$2,B13,"")</f>
        <v/>
      </c>
      <c r="E13" s="12" t="str">
        <f>IF($A13&gt;=Calculations!$C$2,C13,"")</f>
        <v/>
      </c>
      <c r="G13">
        <v>1901</v>
      </c>
      <c r="H13" s="15">
        <v>41609091</v>
      </c>
      <c r="I13" s="16">
        <f t="shared" si="0"/>
        <v>8.6919675020167286E-3</v>
      </c>
      <c r="L13" s="2"/>
    </row>
    <row r="14" spans="1:13">
      <c r="A14">
        <v>1761</v>
      </c>
      <c r="B14" s="18">
        <f t="shared" si="1"/>
        <v>828804.69994021894</v>
      </c>
      <c r="C14" s="18">
        <f t="shared" si="2"/>
        <v>7946.6631873141951</v>
      </c>
      <c r="D14" s="12" t="str">
        <f>IF($A14&gt;=Calculations!$C$2,B14,"")</f>
        <v/>
      </c>
      <c r="E14" s="12" t="str">
        <f>IF($A14&gt;=Calculations!$C$2,C14,"")</f>
        <v/>
      </c>
      <c r="G14">
        <v>1911</v>
      </c>
      <c r="H14" s="15">
        <v>45370530</v>
      </c>
      <c r="I14" s="16">
        <f t="shared" si="0"/>
        <v>-5.8870680523321894E-3</v>
      </c>
      <c r="L14" s="2"/>
    </row>
    <row r="15" spans="1:13">
      <c r="A15">
        <v>1762</v>
      </c>
      <c r="B15" s="18">
        <f t="shared" si="1"/>
        <v>832329.81648282218</v>
      </c>
      <c r="C15" s="18">
        <f t="shared" si="2"/>
        <v>8091.2428875980249</v>
      </c>
      <c r="D15" s="12" t="str">
        <f>IF($A15&gt;=Calculations!$C$2,B15,"")</f>
        <v/>
      </c>
      <c r="E15" s="12" t="str">
        <f>IF($A15&gt;=Calculations!$C$2,C15,"")</f>
        <v/>
      </c>
      <c r="G15">
        <v>1921</v>
      </c>
      <c r="H15" s="15">
        <v>42769196</v>
      </c>
      <c r="I15" s="16">
        <f t="shared" si="0"/>
        <v>4.6284387492494528E-3</v>
      </c>
      <c r="L15" s="2"/>
    </row>
    <row r="16" spans="1:13">
      <c r="A16">
        <v>1763</v>
      </c>
      <c r="B16" s="18">
        <f t="shared" si="1"/>
        <v>835869.92623991834</v>
      </c>
      <c r="C16" s="18">
        <f t="shared" si="2"/>
        <v>8238.4530365672272</v>
      </c>
      <c r="D16" s="12" t="str">
        <f>IF($A16&gt;=Calculations!$C$2,B16,"")</f>
        <v/>
      </c>
      <c r="E16" s="12" t="str">
        <f>IF($A16&gt;=Calculations!$C$2,C16,"")</f>
        <v/>
      </c>
      <c r="G16">
        <v>1931</v>
      </c>
      <c r="H16" s="15">
        <v>44790485</v>
      </c>
      <c r="I16" s="16">
        <f t="shared" si="0"/>
        <v>6.4561326321277424E-3</v>
      </c>
      <c r="L16" s="2"/>
    </row>
    <row r="17" spans="1:13">
      <c r="A17">
        <v>1764</v>
      </c>
      <c r="B17" s="18">
        <f t="shared" si="1"/>
        <v>839425.09298145026</v>
      </c>
      <c r="C17" s="18">
        <f t="shared" si="2"/>
        <v>8388.3414919796523</v>
      </c>
      <c r="D17" s="12" t="str">
        <f>IF($A17&gt;=Calculations!$C$2,B17,"")</f>
        <v/>
      </c>
      <c r="E17" s="12" t="str">
        <f>IF($A17&gt;=Calculations!$C$2,C17,"")</f>
        <v/>
      </c>
      <c r="G17">
        <f>A203</f>
        <v>1950</v>
      </c>
      <c r="H17" s="3">
        <f>C203*1000</f>
        <v>50616012</v>
      </c>
      <c r="L17" s="2"/>
    </row>
    <row r="18" spans="1:13">
      <c r="A18">
        <v>1765</v>
      </c>
      <c r="B18" s="18">
        <f t="shared" si="1"/>
        <v>842995.3807485908</v>
      </c>
      <c r="C18" s="18">
        <f t="shared" si="2"/>
        <v>8540.9569823058155</v>
      </c>
      <c r="D18" s="12" t="str">
        <f>IF($A18&gt;=Calculations!$C$2,B18,"")</f>
        <v/>
      </c>
      <c r="E18" s="12" t="str">
        <f>IF($A18&gt;=Calculations!$C$2,C18,"")</f>
        <v/>
      </c>
      <c r="J18" s="2"/>
      <c r="M18" s="12"/>
    </row>
    <row r="19" spans="1:13">
      <c r="A19">
        <v>1766</v>
      </c>
      <c r="B19" s="18">
        <f t="shared" si="1"/>
        <v>846580.85385489592</v>
      </c>
      <c r="C19" s="18">
        <f t="shared" si="2"/>
        <v>8696.3491225704402</v>
      </c>
      <c r="D19" s="12" t="str">
        <f>IF($A19&gt;=Calculations!$C$2,B19,"")</f>
        <v/>
      </c>
      <c r="E19" s="12" t="str">
        <f>IF($A19&gt;=Calculations!$C$2,C19,"")</f>
        <v/>
      </c>
      <c r="J19" s="2"/>
      <c r="M19" s="12"/>
    </row>
    <row r="20" spans="1:13">
      <c r="A20">
        <v>1767</v>
      </c>
      <c r="B20" s="18">
        <f t="shared" si="1"/>
        <v>850181.57688746357</v>
      </c>
      <c r="C20" s="18">
        <f t="shared" si="2"/>
        <v>8854.568430482208</v>
      </c>
      <c r="D20" s="12" t="str">
        <f>IF($A20&gt;=Calculations!$C$2,B20,"")</f>
        <v/>
      </c>
      <c r="E20" s="12" t="str">
        <f>IF($A20&gt;=Calculations!$C$2,C20,"")</f>
        <v/>
      </c>
      <c r="J20" s="2"/>
      <c r="M20" s="12"/>
    </row>
    <row r="21" spans="1:13">
      <c r="A21">
        <v>1768</v>
      </c>
      <c r="B21" s="18">
        <f t="shared" si="1"/>
        <v>853797.61470809684</v>
      </c>
      <c r="C21" s="18">
        <f t="shared" si="2"/>
        <v>9015.6663428569809</v>
      </c>
      <c r="D21" s="12" t="str">
        <f>IF($A21&gt;=Calculations!$C$2,B21,"")</f>
        <v/>
      </c>
      <c r="E21" s="12" t="str">
        <f>IF($A21&gt;=Calculations!$C$2,C21,"")</f>
        <v/>
      </c>
      <c r="J21" s="2"/>
      <c r="M21" s="12"/>
    </row>
    <row r="22" spans="1:13">
      <c r="A22">
        <v>1769</v>
      </c>
      <c r="B22" s="18">
        <f t="shared" si="1"/>
        <v>857429.03245447273</v>
      </c>
      <c r="C22" s="18">
        <f t="shared" si="2"/>
        <v>9179.6952323398164</v>
      </c>
      <c r="D22" s="12" t="str">
        <f>IF($A22&gt;=Calculations!$C$2,B22,"")</f>
        <v/>
      </c>
      <c r="E22" s="12" t="str">
        <f>IF($A22&gt;=Calculations!$C$2,C22,"")</f>
        <v/>
      </c>
      <c r="J22" s="2"/>
      <c r="M22" s="12"/>
    </row>
    <row r="23" spans="1:13">
      <c r="A23">
        <v>1770</v>
      </c>
      <c r="B23" s="18">
        <f t="shared" si="1"/>
        <v>861075.8955413152</v>
      </c>
      <c r="C23" s="18">
        <f t="shared" si="2"/>
        <v>9346.7084244312209</v>
      </c>
      <c r="D23" s="12" t="str">
        <f>IF($A23&gt;=Calculations!$C$2,B23,"")</f>
        <v/>
      </c>
      <c r="E23" s="12" t="str">
        <f>IF($A23&gt;=Calculations!$C$2,C23,"")</f>
        <v/>
      </c>
      <c r="J23" s="2"/>
      <c r="M23" s="12"/>
    </row>
    <row r="24" spans="1:13">
      <c r="A24">
        <v>1771</v>
      </c>
      <c r="B24" s="18">
        <f t="shared" si="1"/>
        <v>864738.26966157358</v>
      </c>
      <c r="C24" s="18">
        <f t="shared" si="2"/>
        <v>9516.7602148231745</v>
      </c>
      <c r="D24" s="12" t="str">
        <f>IF($A24&gt;=Calculations!$C$2,B24,"")</f>
        <v/>
      </c>
      <c r="E24" s="12" t="str">
        <f>IF($A24&gt;=Calculations!$C$2,C24,"")</f>
        <v/>
      </c>
      <c r="J24" s="2"/>
      <c r="M24" s="12"/>
    </row>
    <row r="25" spans="1:13">
      <c r="A25">
        <v>1772</v>
      </c>
      <c r="B25" s="18">
        <f t="shared" si="1"/>
        <v>868416.22078760597</v>
      </c>
      <c r="C25" s="18">
        <f t="shared" si="2"/>
        <v>9689.9058870505687</v>
      </c>
      <c r="D25" s="12" t="str">
        <f>IF($A25&gt;=Calculations!$C$2,B25,"")</f>
        <v/>
      </c>
      <c r="E25" s="12" t="str">
        <f>IF($A25&gt;=Calculations!$C$2,C25,"")</f>
        <v/>
      </c>
      <c r="J25" s="2"/>
      <c r="M25" s="12"/>
    </row>
    <row r="26" spans="1:13">
      <c r="A26">
        <v>1773</v>
      </c>
      <c r="B26" s="18">
        <f t="shared" si="1"/>
        <v>872109.81517236773</v>
      </c>
      <c r="C26" s="18">
        <f t="shared" si="2"/>
        <v>9866.2017304637811</v>
      </c>
      <c r="D26" s="12" t="str">
        <f>IF($A26&gt;=Calculations!$C$2,B26,"")</f>
        <v/>
      </c>
      <c r="E26" s="12" t="str">
        <f>IF($A26&gt;=Calculations!$C$2,C26,"")</f>
        <v/>
      </c>
      <c r="J26" s="2"/>
      <c r="M26" s="12"/>
    </row>
    <row r="27" spans="1:13">
      <c r="A27">
        <v>1774</v>
      </c>
      <c r="B27" s="18">
        <f t="shared" si="1"/>
        <v>875819.11935060471</v>
      </c>
      <c r="C27" s="18">
        <f t="shared" si="2"/>
        <v>10045.705058528245</v>
      </c>
      <c r="D27" s="12" t="str">
        <f>IF($A27&gt;=Calculations!$C$2,B27,"")</f>
        <v/>
      </c>
      <c r="E27" s="12" t="str">
        <f>IF($A27&gt;=Calculations!$C$2,C27,"")</f>
        <v/>
      </c>
      <c r="J27" s="2"/>
      <c r="M27" s="12"/>
    </row>
    <row r="28" spans="1:13">
      <c r="A28">
        <v>1775</v>
      </c>
      <c r="B28" s="18">
        <f t="shared" si="1"/>
        <v>879544.20014005213</v>
      </c>
      <c r="C28" s="18">
        <f t="shared" si="2"/>
        <v>10228.474227456953</v>
      </c>
      <c r="D28" s="12" t="str">
        <f>IF($A28&gt;=Calculations!$C$2,B28,"")</f>
        <v/>
      </c>
      <c r="E28" s="12" t="str">
        <f>IF($A28&gt;=Calculations!$C$2,C28,"")</f>
        <v/>
      </c>
      <c r="J28" s="2"/>
      <c r="M28" s="12"/>
    </row>
    <row r="29" spans="1:13">
      <c r="A29">
        <v>1776</v>
      </c>
      <c r="B29" s="18">
        <f t="shared" si="1"/>
        <v>883285.12464263767</v>
      </c>
      <c r="C29" s="18">
        <f t="shared" si="2"/>
        <v>10414.568655181958</v>
      </c>
      <c r="D29" s="12" t="str">
        <f>IF($A29&gt;=Calculations!$C$2,B29,"")</f>
        <v/>
      </c>
      <c r="E29" s="12" t="str">
        <f>IF($A29&gt;=Calculations!$C$2,C29,"")</f>
        <v/>
      </c>
      <c r="J29" s="2"/>
      <c r="M29" s="12"/>
    </row>
    <row r="30" spans="1:13">
      <c r="A30">
        <v>1777</v>
      </c>
      <c r="B30" s="18">
        <f t="shared" si="1"/>
        <v>887041.96024569066</v>
      </c>
      <c r="C30" s="18">
        <f t="shared" si="2"/>
        <v>10604.048840671043</v>
      </c>
      <c r="D30" s="12" t="str">
        <f>IF($A30&gt;=Calculations!$C$2,B30,"")</f>
        <v/>
      </c>
      <c r="E30" s="12" t="str">
        <f>IF($A30&gt;=Calculations!$C$2,C30,"")</f>
        <v/>
      </c>
      <c r="J30" s="2"/>
      <c r="M30" s="12"/>
    </row>
    <row r="31" spans="1:13">
      <c r="A31">
        <v>1778</v>
      </c>
      <c r="B31" s="18">
        <f t="shared" si="1"/>
        <v>890814.77462315594</v>
      </c>
      <c r="C31" s="18">
        <f t="shared" si="2"/>
        <v>10796.97638359582</v>
      </c>
      <c r="D31" s="12" t="str">
        <f>IF($A31&gt;=Calculations!$C$2,B31,"")</f>
        <v/>
      </c>
      <c r="E31" s="12" t="str">
        <f>IF($A31&gt;=Calculations!$C$2,C31,"")</f>
        <v/>
      </c>
      <c r="J31" s="2"/>
      <c r="M31" s="12"/>
    </row>
    <row r="32" spans="1:13">
      <c r="A32">
        <v>1779</v>
      </c>
      <c r="B32" s="18">
        <f t="shared" si="1"/>
        <v>894603.63573681272</v>
      </c>
      <c r="C32" s="18">
        <f t="shared" si="2"/>
        <v>10993.414004357683</v>
      </c>
      <c r="D32" s="12" t="str">
        <f>IF($A32&gt;=Calculations!$C$2,B32,"")</f>
        <v/>
      </c>
      <c r="E32" s="12" t="str">
        <f>IF($A32&gt;=Calculations!$C$2,C32,"")</f>
        <v/>
      </c>
      <c r="J32" s="2"/>
      <c r="M32" s="12"/>
    </row>
    <row r="33" spans="1:13">
      <c r="A33">
        <v>1780</v>
      </c>
      <c r="B33" s="18">
        <f t="shared" si="1"/>
        <v>898408.61183749873</v>
      </c>
      <c r="C33" s="18">
        <f t="shared" si="2"/>
        <v>11193.425564478086</v>
      </c>
      <c r="D33" s="12" t="str">
        <f>IF($A33&gt;=Calculations!$C$2,B33,"")</f>
        <v/>
      </c>
      <c r="E33" s="12" t="str">
        <f>IF($A33&gt;=Calculations!$C$2,C33,"")</f>
        <v/>
      </c>
      <c r="J33" s="2"/>
      <c r="M33" s="12"/>
    </row>
    <row r="34" spans="1:13">
      <c r="A34">
        <v>1781</v>
      </c>
      <c r="B34" s="18">
        <f t="shared" si="1"/>
        <v>902229.77146634005</v>
      </c>
      <c r="C34" s="18">
        <f t="shared" si="2"/>
        <v>11397.076087359825</v>
      </c>
      <c r="D34" s="12" t="str">
        <f>IF($A34&gt;=Calculations!$C$2,B34,"")</f>
        <v/>
      </c>
      <c r="E34" s="12" t="str">
        <f>IF($A34&gt;=Calculations!$C$2,C34,"")</f>
        <v/>
      </c>
      <c r="J34" s="2"/>
      <c r="M34" s="12"/>
    </row>
    <row r="35" spans="1:13">
      <c r="A35">
        <v>1782</v>
      </c>
      <c r="B35" s="18">
        <f t="shared" si="1"/>
        <v>906067.18345598551</v>
      </c>
      <c r="C35" s="18">
        <f t="shared" si="2"/>
        <v>11604.431779426019</v>
      </c>
      <c r="D35" s="12" t="str">
        <f>IF($A35&gt;=Calculations!$C$2,B35,"")</f>
        <v/>
      </c>
      <c r="E35" s="12" t="str">
        <f>IF($A35&gt;=Calculations!$C$2,C35,"")</f>
        <v/>
      </c>
      <c r="J35" s="2"/>
      <c r="M35" s="12"/>
    </row>
    <row r="36" spans="1:13">
      <c r="A36">
        <v>1783</v>
      </c>
      <c r="B36" s="18">
        <f t="shared" si="1"/>
        <v>909920.91693184653</v>
      </c>
      <c r="C36" s="18">
        <f t="shared" si="2"/>
        <v>11815.560051643708</v>
      </c>
      <c r="D36" s="12" t="str">
        <f>IF($A36&gt;=Calculations!$C$2,B36,"")</f>
        <v/>
      </c>
      <c r="E36" s="12" t="str">
        <f>IF($A36&gt;=Calculations!$C$2,C36,"")</f>
        <v/>
      </c>
      <c r="J36" s="2"/>
      <c r="M36" s="12"/>
    </row>
    <row r="37" spans="1:13">
      <c r="A37">
        <v>1784</v>
      </c>
      <c r="B37" s="18">
        <f t="shared" si="1"/>
        <v>913791.04131334252</v>
      </c>
      <c r="C37" s="18">
        <f t="shared" si="2"/>
        <v>12030.529541439035</v>
      </c>
      <c r="D37" s="12" t="str">
        <f>IF($A37&gt;=Calculations!$C$2,B37,"")</f>
        <v/>
      </c>
      <c r="E37" s="12" t="str">
        <f>IF($A37&gt;=Calculations!$C$2,C37,"")</f>
        <v/>
      </c>
      <c r="J37" s="2"/>
      <c r="M37" s="12"/>
    </row>
    <row r="38" spans="1:13">
      <c r="A38">
        <v>1785</v>
      </c>
      <c r="B38" s="18">
        <f t="shared" si="1"/>
        <v>917677.62631515134</v>
      </c>
      <c r="C38" s="18">
        <f t="shared" si="2"/>
        <v>12249.41013501115</v>
      </c>
      <c r="D38" s="12" t="str">
        <f>IF($A38&gt;=Calculations!$C$2,B38,"")</f>
        <v/>
      </c>
      <c r="E38" s="12" t="str">
        <f>IF($A38&gt;=Calculations!$C$2,C38,"")</f>
        <v/>
      </c>
      <c r="J38" s="2"/>
      <c r="M38" s="12"/>
    </row>
    <row r="39" spans="1:13">
      <c r="A39">
        <v>1786</v>
      </c>
      <c r="B39" s="18">
        <f t="shared" si="1"/>
        <v>921580.74194846489</v>
      </c>
      <c r="C39" s="18">
        <f t="shared" si="2"/>
        <v>12472.272990052095</v>
      </c>
      <c r="D39" s="12" t="str">
        <f>IF($A39&gt;=Calculations!$C$2,B39,"")</f>
        <v/>
      </c>
      <c r="E39" s="12" t="str">
        <f>IF($A39&gt;=Calculations!$C$2,C39,"")</f>
        <v/>
      </c>
      <c r="J39" s="2"/>
      <c r="M39" s="12"/>
    </row>
    <row r="40" spans="1:13">
      <c r="A40">
        <v>1787</v>
      </c>
      <c r="B40" s="18">
        <f t="shared" si="1"/>
        <v>925500.45852225053</v>
      </c>
      <c r="C40" s="18">
        <f t="shared" si="2"/>
        <v>12699.190558880036</v>
      </c>
      <c r="D40" s="12" t="str">
        <f>IF($A40&gt;=Calculations!$C$2,B40,"")</f>
        <v/>
      </c>
      <c r="E40" s="12" t="str">
        <f>IF($A40&gt;=Calculations!$C$2,C40,"")</f>
        <v/>
      </c>
      <c r="J40" s="2"/>
      <c r="M40" s="12"/>
    </row>
    <row r="41" spans="1:13">
      <c r="A41">
        <v>1788</v>
      </c>
      <c r="B41" s="18">
        <f t="shared" si="1"/>
        <v>929436.84664451738</v>
      </c>
      <c r="C41" s="18">
        <f t="shared" si="2"/>
        <v>12930.236611993389</v>
      </c>
      <c r="D41" s="12" t="str">
        <f>IF($A41&gt;=Calculations!$C$2,B41,"")</f>
        <v/>
      </c>
      <c r="E41" s="12" t="str">
        <f>IF($A41&gt;=Calculations!$C$2,C41,"")</f>
        <v/>
      </c>
      <c r="J41" s="2"/>
      <c r="M41" s="12"/>
    </row>
    <row r="42" spans="1:13">
      <c r="A42">
        <v>1789</v>
      </c>
      <c r="B42" s="18">
        <f t="shared" si="1"/>
        <v>933389.9772235885</v>
      </c>
      <c r="C42" s="18">
        <f t="shared" si="2"/>
        <v>13165.486262053471</v>
      </c>
      <c r="D42" s="12" t="str">
        <f>IF($A42&gt;=Calculations!$C$2,B42,"")</f>
        <v/>
      </c>
      <c r="E42" s="12" t="str">
        <f>IF($A42&gt;=Calculations!$C$2,C42,"")</f>
        <v/>
      </c>
      <c r="J42" s="2"/>
      <c r="M42" s="12"/>
    </row>
    <row r="43" spans="1:13">
      <c r="A43">
        <v>1790</v>
      </c>
      <c r="B43" s="18">
        <f t="shared" si="1"/>
        <v>937359.92146937794</v>
      </c>
      <c r="C43" s="18">
        <f t="shared" si="2"/>
        <v>13405.015988303503</v>
      </c>
      <c r="D43" s="12" t="str">
        <f>IF($A43&gt;=Calculations!$C$2,B43,"")</f>
        <v/>
      </c>
      <c r="E43" s="12" t="str">
        <f>IF($A43&gt;=Calculations!$C$2,C43,"")</f>
        <v/>
      </c>
      <c r="J43" s="2"/>
      <c r="M43" s="12"/>
    </row>
    <row r="44" spans="1:13">
      <c r="A44">
        <v>1791</v>
      </c>
      <c r="B44" s="18">
        <f t="shared" si="1"/>
        <v>941346.75089467352</v>
      </c>
      <c r="C44" s="18">
        <f t="shared" si="2"/>
        <v>13648.903661431865</v>
      </c>
      <c r="D44" s="12" t="str">
        <f>IF($A44&gt;=Calculations!$C$2,B44,"")</f>
        <v/>
      </c>
      <c r="E44" s="12" t="str">
        <f>IF($A44&gt;=Calculations!$C$2,C44,"")</f>
        <v/>
      </c>
      <c r="J44" s="2"/>
      <c r="M44" s="12"/>
    </row>
    <row r="45" spans="1:13">
      <c r="A45">
        <v>1792</v>
      </c>
      <c r="B45" s="18">
        <f t="shared" si="1"/>
        <v>945350.53731642512</v>
      </c>
      <c r="C45" s="18">
        <f t="shared" si="2"/>
        <v>13897.228568887725</v>
      </c>
      <c r="D45" s="12" t="str">
        <f>IF($A45&gt;=Calculations!$C$2,B45,"")</f>
        <v/>
      </c>
      <c r="E45" s="12" t="str">
        <f>IF($A45&gt;=Calculations!$C$2,C45,"")</f>
        <v/>
      </c>
      <c r="J45" s="2"/>
      <c r="M45" s="12"/>
    </row>
    <row r="46" spans="1:13">
      <c r="A46">
        <v>1793</v>
      </c>
      <c r="B46" s="18">
        <f t="shared" si="1"/>
        <v>949371.35285703838</v>
      </c>
      <c r="C46" s="18">
        <f t="shared" si="2"/>
        <v>14150.071440657248</v>
      </c>
      <c r="D46" s="12" t="str">
        <f>IF($A46&gt;=Calculations!$C$2,B46,"")</f>
        <v/>
      </c>
      <c r="E46" s="12" t="str">
        <f>IF($A46&gt;=Calculations!$C$2,C46,"")</f>
        <v/>
      </c>
      <c r="J46" s="2"/>
      <c r="M46" s="12"/>
    </row>
    <row r="47" spans="1:13">
      <c r="A47">
        <v>1794</v>
      </c>
      <c r="B47" s="18">
        <f t="shared" si="1"/>
        <v>953409.26994567376</v>
      </c>
      <c r="C47" s="18">
        <f t="shared" si="2"/>
        <v>14407.514475508766</v>
      </c>
      <c r="D47" s="12" t="str">
        <f>IF($A47&gt;=Calculations!$C$2,B47,"")</f>
        <v/>
      </c>
      <c r="E47" s="12" t="str">
        <f>IF($A47&gt;=Calculations!$C$2,C47,"")</f>
        <v/>
      </c>
      <c r="J47" s="2"/>
      <c r="M47" s="12"/>
    </row>
    <row r="48" spans="1:13">
      <c r="A48">
        <v>1795</v>
      </c>
      <c r="B48" s="18">
        <f t="shared" si="1"/>
        <v>957464.36131955124</v>
      </c>
      <c r="C48" s="18">
        <f t="shared" si="2"/>
        <v>14669.641367715458</v>
      </c>
      <c r="D48" s="12" t="str">
        <f>IF($A48&gt;=Calculations!$C$2,B48,"")</f>
        <v/>
      </c>
      <c r="E48" s="12" t="str">
        <f>IF($A48&gt;=Calculations!$C$2,C48,"")</f>
        <v/>
      </c>
      <c r="J48" s="2"/>
      <c r="M48" s="12"/>
    </row>
    <row r="49" spans="1:13">
      <c r="A49">
        <v>1796</v>
      </c>
      <c r="B49" s="18">
        <f t="shared" si="1"/>
        <v>961536.7000252608</v>
      </c>
      <c r="C49" s="18">
        <f t="shared" si="2"/>
        <v>14936.537334264205</v>
      </c>
      <c r="D49" s="12" t="str">
        <f>IF($A49&gt;=Calculations!$C$2,B49,"")</f>
        <v/>
      </c>
      <c r="E49" s="12" t="str">
        <f>IF($A49&gt;=Calculations!$C$2,C49,"")</f>
        <v/>
      </c>
      <c r="J49" s="2"/>
      <c r="M49" s="12"/>
    </row>
    <row r="50" spans="1:13">
      <c r="A50">
        <v>1797</v>
      </c>
      <c r="B50" s="18">
        <f t="shared" si="1"/>
        <v>965626.35942007799</v>
      </c>
      <c r="C50" s="18">
        <f t="shared" si="2"/>
        <v>15208.289142559484</v>
      </c>
      <c r="D50" s="12" t="str">
        <f>IF($A50&gt;=Calculations!$C$2,B50,"")</f>
        <v/>
      </c>
      <c r="E50" s="12" t="str">
        <f>IF($A50&gt;=Calculations!$C$2,C50,"")</f>
        <v/>
      </c>
      <c r="J50" s="2"/>
      <c r="M50" s="12"/>
    </row>
    <row r="51" spans="1:13">
      <c r="A51">
        <v>1798</v>
      </c>
      <c r="B51" s="18">
        <f t="shared" si="1"/>
        <v>969733.41317328543</v>
      </c>
      <c r="C51" s="18">
        <f t="shared" si="2"/>
        <v>15484.985138631293</v>
      </c>
      <c r="D51" s="12" t="str">
        <f>IF($A51&gt;=Calculations!$C$2,B51,"")</f>
        <v/>
      </c>
      <c r="E51" s="12" t="str">
        <f>IF($A51&gt;=Calculations!$C$2,C51,"")</f>
        <v/>
      </c>
      <c r="J51" s="2"/>
      <c r="M51" s="12"/>
    </row>
    <row r="52" spans="1:13">
      <c r="A52">
        <v>1799</v>
      </c>
      <c r="B52" s="18">
        <f t="shared" si="1"/>
        <v>973857.93526749988</v>
      </c>
      <c r="C52" s="18">
        <f t="shared" si="2"/>
        <v>15766.715275856292</v>
      </c>
      <c r="D52" s="12" t="str">
        <f>IF($A52&gt;=Calculations!$C$2,B52,"")</f>
        <v/>
      </c>
      <c r="E52" s="12" t="str">
        <f>IF($A52&gt;=Calculations!$C$2,C52,"")</f>
        <v/>
      </c>
      <c r="J52" s="2"/>
      <c r="M52" s="12"/>
    </row>
    <row r="53" spans="1:13">
      <c r="A53">
        <v>1800</v>
      </c>
      <c r="B53" s="18">
        <f t="shared" si="1"/>
        <v>978836.18874736363</v>
      </c>
      <c r="C53" s="18">
        <f t="shared" si="2"/>
        <v>16053.571144201484</v>
      </c>
      <c r="D53" s="12" t="str">
        <f>IF($A53&gt;=Calculations!$C$2,B53,"")</f>
        <v/>
      </c>
      <c r="E53" s="12" t="str">
        <f>IF($A53&gt;=Calculations!$C$2,C53,"")</f>
        <v/>
      </c>
      <c r="J53" s="2"/>
      <c r="M53" s="12"/>
    </row>
    <row r="54" spans="1:13">
      <c r="A54">
        <v>1801</v>
      </c>
      <c r="B54" s="18">
        <f t="shared" si="1"/>
        <v>983839.89050547441</v>
      </c>
      <c r="C54" s="18">
        <f t="shared" si="2"/>
        <v>16254.365300089359</v>
      </c>
      <c r="D54" s="12" t="str">
        <f>IF($A54&gt;=Calculations!$C$2,B54,"")</f>
        <v/>
      </c>
      <c r="E54" s="12" t="str">
        <f>IF($A54&gt;=Calculations!$C$2,C54,"")</f>
        <v/>
      </c>
      <c r="J54" s="2"/>
      <c r="M54" s="12"/>
    </row>
    <row r="55" spans="1:13">
      <c r="A55">
        <v>1802</v>
      </c>
      <c r="B55" s="18">
        <f t="shared" si="1"/>
        <v>988869.170630601</v>
      </c>
      <c r="C55" s="18">
        <f t="shared" si="2"/>
        <v>16457.67094034894</v>
      </c>
      <c r="D55" s="12" t="str">
        <f>IF($A55&gt;=Calculations!$C$2,B55,"")</f>
        <v/>
      </c>
      <c r="E55" s="12" t="str">
        <f>IF($A55&gt;=Calculations!$C$2,C55,"")</f>
        <v/>
      </c>
      <c r="J55" s="2"/>
      <c r="M55" s="12"/>
    </row>
    <row r="56" spans="1:13">
      <c r="A56">
        <v>1803</v>
      </c>
      <c r="B56" s="18">
        <f t="shared" si="1"/>
        <v>993924.15987651143</v>
      </c>
      <c r="C56" s="18">
        <f t="shared" si="2"/>
        <v>16663.519478014743</v>
      </c>
      <c r="D56" s="12" t="str">
        <f>IF($A56&gt;=Calculations!$C$2,B56,"")</f>
        <v/>
      </c>
      <c r="E56" s="12" t="str">
        <f>IF($A56&gt;=Calculations!$C$2,C56,"")</f>
        <v/>
      </c>
      <c r="J56" s="2"/>
      <c r="M56" s="12"/>
    </row>
    <row r="57" spans="1:13">
      <c r="A57">
        <v>1804</v>
      </c>
      <c r="B57" s="18">
        <f t="shared" si="1"/>
        <v>999004.98966537253</v>
      </c>
      <c r="C57" s="18">
        <f t="shared" si="2"/>
        <v>16871.942719027862</v>
      </c>
      <c r="D57" s="12" t="str">
        <f>IF($A57&gt;=Calculations!$C$2,B57,"")</f>
        <v/>
      </c>
      <c r="E57" s="12" t="str">
        <f>IF($A57&gt;=Calculations!$C$2,C57,"")</f>
        <v/>
      </c>
      <c r="J57" s="2"/>
      <c r="M57" s="12"/>
    </row>
    <row r="58" spans="1:13">
      <c r="A58">
        <v>1805</v>
      </c>
      <c r="B58" s="18">
        <f t="shared" si="1"/>
        <v>1004111.7920911666</v>
      </c>
      <c r="C58" s="18">
        <f t="shared" si="2"/>
        <v>17082.972867150354</v>
      </c>
      <c r="D58" s="12" t="str">
        <f>IF($A58&gt;=Calculations!$C$2,B58,"")</f>
        <v/>
      </c>
      <c r="E58" s="12" t="str">
        <f>IF($A58&gt;=Calculations!$C$2,C58,"")</f>
        <v/>
      </c>
      <c r="J58" s="2"/>
      <c r="M58" s="12"/>
    </row>
    <row r="59" spans="1:13">
      <c r="A59">
        <v>1806</v>
      </c>
      <c r="B59" s="18">
        <f t="shared" si="1"/>
        <v>1009244.6999231257</v>
      </c>
      <c r="C59" s="18">
        <f t="shared" si="2"/>
        <v>17296.642528941084</v>
      </c>
      <c r="D59" s="12" t="str">
        <f>IF($A59&gt;=Calculations!$C$2,B59,"")</f>
        <v/>
      </c>
      <c r="E59" s="12" t="str">
        <f>IF($A59&gt;=Calculations!$C$2,C59,"")</f>
        <v/>
      </c>
      <c r="J59" s="2"/>
      <c r="M59" s="12"/>
    </row>
    <row r="60" spans="1:13">
      <c r="A60">
        <v>1807</v>
      </c>
      <c r="B60" s="18">
        <f t="shared" si="1"/>
        <v>1014403.8466091835</v>
      </c>
      <c r="C60" s="18">
        <f t="shared" si="2"/>
        <v>17512.984718793807</v>
      </c>
      <c r="D60" s="12" t="str">
        <f>IF($A60&gt;=Calculations!$C$2,B60,"")</f>
        <v/>
      </c>
      <c r="E60" s="12" t="str">
        <f>IF($A60&gt;=Calculations!$C$2,C60,"")</f>
        <v/>
      </c>
      <c r="J60" s="2"/>
      <c r="M60" s="12"/>
    </row>
    <row r="61" spans="1:13">
      <c r="A61">
        <v>1808</v>
      </c>
      <c r="B61" s="18">
        <f t="shared" si="1"/>
        <v>1019589.3662794444</v>
      </c>
      <c r="C61" s="18">
        <f t="shared" si="2"/>
        <v>17732.032864038276</v>
      </c>
      <c r="D61" s="12" t="str">
        <f>IF($A61&gt;=Calculations!$C$2,B61,"")</f>
        <v/>
      </c>
      <c r="E61" s="12" t="str">
        <f>IF($A61&gt;=Calculations!$C$2,C61,"")</f>
        <v/>
      </c>
      <c r="J61" s="2"/>
      <c r="M61" s="12"/>
    </row>
    <row r="62" spans="1:13">
      <c r="A62">
        <v>1809</v>
      </c>
      <c r="B62" s="18">
        <f t="shared" si="1"/>
        <v>1024801.3937496714</v>
      </c>
      <c r="C62" s="18">
        <f t="shared" si="2"/>
        <v>17953.820810105135</v>
      </c>
      <c r="D62" s="12" t="str">
        <f>IF($A62&gt;=Calculations!$C$2,B62,"")</f>
        <v/>
      </c>
      <c r="E62" s="12" t="str">
        <f>IF($A62&gt;=Calculations!$C$2,C62,"")</f>
        <v/>
      </c>
      <c r="J62" s="2"/>
      <c r="M62" s="12"/>
    </row>
    <row r="63" spans="1:13">
      <c r="A63">
        <v>1810</v>
      </c>
      <c r="B63" s="18">
        <f t="shared" si="1"/>
        <v>1030040.0645247904</v>
      </c>
      <c r="C63" s="18">
        <f t="shared" si="2"/>
        <v>18178.382825755427</v>
      </c>
      <c r="D63" s="12" t="str">
        <f>IF($A63&gt;=Calculations!$C$2,B63,"")</f>
        <v/>
      </c>
      <c r="E63" s="12" t="str">
        <f>IF($A63&gt;=Calculations!$C$2,C63,"")</f>
        <v/>
      </c>
      <c r="J63" s="2"/>
      <c r="M63" s="12"/>
    </row>
    <row r="64" spans="1:13">
      <c r="A64">
        <v>1811</v>
      </c>
      <c r="B64" s="18">
        <f t="shared" si="1"/>
        <v>1035305.5148024134</v>
      </c>
      <c r="C64" s="18">
        <f t="shared" si="2"/>
        <v>18407.873701115106</v>
      </c>
      <c r="D64" s="12" t="str">
        <f>IF($A64&gt;=Calculations!$C$2,B64,"")</f>
        <v/>
      </c>
      <c r="E64" s="12" t="str">
        <f>IF($A64&gt;=Calculations!$C$2,C64,"")</f>
        <v/>
      </c>
      <c r="J64" s="2"/>
      <c r="M64" s="12"/>
    </row>
    <row r="65" spans="1:13">
      <c r="A65">
        <v>1812</v>
      </c>
      <c r="B65" s="18">
        <f t="shared" si="1"/>
        <v>1040597.8814763796</v>
      </c>
      <c r="C65" s="18">
        <f t="shared" si="2"/>
        <v>18640.261757284439</v>
      </c>
      <c r="D65" s="12" t="str">
        <f>IF($A65&gt;=Calculations!$C$2,B65,"")</f>
        <v/>
      </c>
      <c r="E65" s="12" t="str">
        <f>IF($A65&gt;=Calculations!$C$2,C65,"")</f>
        <v/>
      </c>
      <c r="J65" s="2"/>
      <c r="M65" s="12"/>
    </row>
    <row r="66" spans="1:13">
      <c r="A66">
        <v>1813</v>
      </c>
      <c r="B66" s="18">
        <f t="shared" si="1"/>
        <v>1045917.3021403142</v>
      </c>
      <c r="C66" s="18">
        <f t="shared" si="2"/>
        <v>18875.583569384904</v>
      </c>
      <c r="D66" s="12" t="str">
        <f>IF($A66&gt;=Calculations!$C$2,B66,"")</f>
        <v/>
      </c>
      <c r="E66" s="12" t="str">
        <f>IF($A66&gt;=Calculations!$C$2,C66,"")</f>
        <v/>
      </c>
      <c r="J66" s="2"/>
      <c r="M66" s="12"/>
    </row>
    <row r="67" spans="1:13">
      <c r="A67">
        <v>1814</v>
      </c>
      <c r="B67" s="18">
        <f t="shared" si="1"/>
        <v>1051263.9150912059</v>
      </c>
      <c r="C67" s="18">
        <f t="shared" si="2"/>
        <v>19113.876174276334</v>
      </c>
      <c r="D67" s="12" t="str">
        <f>IF($A67&gt;=Calculations!$C$2,B67,"")</f>
        <v/>
      </c>
      <c r="E67" s="12" t="str">
        <f>IF($A67&gt;=Calculations!$C$2,C67,"")</f>
        <v/>
      </c>
      <c r="J67" s="2"/>
      <c r="M67" s="12"/>
    </row>
    <row r="68" spans="1:13">
      <c r="A68">
        <v>1815</v>
      </c>
      <c r="B68" s="18">
        <f t="shared" ref="B68:B131" si="3">(INDEX($M$2:$M$6,MATCH(A68,$K$2:$K$6,1))+1)*B67</f>
        <v>1056637.8593330018</v>
      </c>
      <c r="C68" s="18">
        <f t="shared" si="2"/>
        <v>19355.177076386084</v>
      </c>
      <c r="D68" s="12" t="str">
        <f>IF($A68&gt;=Calculations!$C$2,B68,"")</f>
        <v/>
      </c>
      <c r="E68" s="12" t="str">
        <f>IF($A68&gt;=Calculations!$C$2,C68,"")</f>
        <v/>
      </c>
      <c r="J68" s="2"/>
      <c r="M68" s="12"/>
    </row>
    <row r="69" spans="1:13">
      <c r="A69">
        <v>1816</v>
      </c>
      <c r="B69" s="18">
        <f t="shared" si="3"/>
        <v>1062039.2745802221</v>
      </c>
      <c r="C69" s="18">
        <f t="shared" ref="C69:C132" si="4">(INDEX($I$2:$I$17,MATCH(A69,$G$2:$G$17,1))+1)*C68</f>
        <v>19599.52425361178</v>
      </c>
      <c r="D69" s="12" t="str">
        <f>IF($A69&gt;=Calculations!$C$2,B69,"")</f>
        <v/>
      </c>
      <c r="E69" s="12" t="str">
        <f>IF($A69&gt;=Calculations!$C$2,C69,"")</f>
        <v/>
      </c>
      <c r="J69" s="2"/>
      <c r="M69" s="12"/>
    </row>
    <row r="70" spans="1:13">
      <c r="A70">
        <v>1817</v>
      </c>
      <c r="B70" s="18">
        <f t="shared" si="3"/>
        <v>1067468.301261592</v>
      </c>
      <c r="C70" s="18">
        <f t="shared" si="4"/>
        <v>19846.95616329859</v>
      </c>
      <c r="D70" s="12" t="str">
        <f>IF($A70&gt;=Calculations!$C$2,B70,"")</f>
        <v/>
      </c>
      <c r="E70" s="12" t="str">
        <f>IF($A70&gt;=Calculations!$C$2,C70,"")</f>
        <v/>
      </c>
      <c r="J70" s="2"/>
      <c r="M70" s="12"/>
    </row>
    <row r="71" spans="1:13">
      <c r="A71">
        <v>1818</v>
      </c>
      <c r="B71" s="18">
        <f t="shared" si="3"/>
        <v>1072925.0805236925</v>
      </c>
      <c r="C71" s="18">
        <f t="shared" si="4"/>
        <v>20097.511748291956</v>
      </c>
      <c r="D71" s="12" t="str">
        <f>IF($A71&gt;=Calculations!$C$2,B71,"")</f>
        <v/>
      </c>
      <c r="E71" s="12" t="str">
        <f>IF($A71&gt;=Calculations!$C$2,C71,"")</f>
        <v/>
      </c>
      <c r="J71" s="2"/>
      <c r="M71" s="12"/>
    </row>
    <row r="72" spans="1:13">
      <c r="A72">
        <v>1819</v>
      </c>
      <c r="B72" s="18">
        <f t="shared" si="3"/>
        <v>1078409.7542346306</v>
      </c>
      <c r="C72" s="18">
        <f t="shared" si="4"/>
        <v>20351.230443066735</v>
      </c>
      <c r="D72" s="12" t="str">
        <f>IF($A72&gt;=Calculations!$C$2,B72,"")</f>
        <v/>
      </c>
      <c r="E72" s="12" t="str">
        <f>IF($A72&gt;=Calculations!$C$2,C72,"")</f>
        <v/>
      </c>
      <c r="J72" s="2"/>
      <c r="M72" s="12"/>
    </row>
    <row r="73" spans="1:13">
      <c r="A73">
        <v>1820</v>
      </c>
      <c r="B73" s="18">
        <f t="shared" si="3"/>
        <v>1083922.4649877271</v>
      </c>
      <c r="C73" s="18">
        <f t="shared" si="4"/>
        <v>20608.152179933713</v>
      </c>
      <c r="D73" s="12" t="str">
        <f>IF($A73&gt;=Calculations!$C$2,B73,"")</f>
        <v/>
      </c>
      <c r="E73" s="12" t="str">
        <f>IF($A73&gt;=Calculations!$C$2,C73,"")</f>
        <v/>
      </c>
      <c r="J73" s="2"/>
      <c r="M73" s="12"/>
    </row>
    <row r="74" spans="1:13">
      <c r="A74">
        <v>1821</v>
      </c>
      <c r="B74" s="18">
        <f t="shared" si="3"/>
        <v>1089463.3561052242</v>
      </c>
      <c r="C74" s="18">
        <f t="shared" si="4"/>
        <v>20898.348395211782</v>
      </c>
      <c r="D74" s="12" t="str">
        <f>IF($A74&gt;=Calculations!$C$2,B74,"")</f>
        <v/>
      </c>
      <c r="E74" s="12" t="str">
        <f>IF($A74&gt;=Calculations!$C$2,C74,"")</f>
        <v/>
      </c>
      <c r="J74" s="2"/>
      <c r="M74" s="12"/>
    </row>
    <row r="75" spans="1:13">
      <c r="A75">
        <v>1822</v>
      </c>
      <c r="B75" s="18">
        <f t="shared" si="3"/>
        <v>1095032.5716420109</v>
      </c>
      <c r="C75" s="18">
        <f t="shared" si="4"/>
        <v>21192.631043985995</v>
      </c>
      <c r="D75" s="12" t="str">
        <f>IF($A75&gt;=Calculations!$C$2,B75,"")</f>
        <v/>
      </c>
      <c r="E75" s="12" t="str">
        <f>IF($A75&gt;=Calculations!$C$2,C75,"")</f>
        <v/>
      </c>
      <c r="J75" s="2"/>
      <c r="M75" s="12"/>
    </row>
    <row r="76" spans="1:13">
      <c r="A76">
        <v>1823</v>
      </c>
      <c r="B76" s="18">
        <f t="shared" si="3"/>
        <v>1100630.2563893695</v>
      </c>
      <c r="C76" s="18">
        <f t="shared" si="4"/>
        <v>21491.057669869395</v>
      </c>
      <c r="D76" s="12" t="str">
        <f>IF($A76&gt;=Calculations!$C$2,B76,"")</f>
        <v/>
      </c>
      <c r="E76" s="12" t="str">
        <f>IF($A76&gt;=Calculations!$C$2,C76,"")</f>
        <v/>
      </c>
      <c r="J76" s="2"/>
      <c r="M76" s="12"/>
    </row>
    <row r="77" spans="1:13">
      <c r="A77">
        <v>1824</v>
      </c>
      <c r="B77" s="18">
        <f t="shared" si="3"/>
        <v>1106256.5558787386</v>
      </c>
      <c r="C77" s="18">
        <f t="shared" si="4"/>
        <v>21793.686626782448</v>
      </c>
      <c r="D77" s="12" t="str">
        <f>IF($A77&gt;=Calculations!$C$2,B77,"")</f>
        <v/>
      </c>
      <c r="E77" s="12" t="str">
        <f>IF($A77&gt;=Calculations!$C$2,C77,"")</f>
        <v/>
      </c>
      <c r="J77" s="2"/>
      <c r="M77" s="12"/>
    </row>
    <row r="78" spans="1:13">
      <c r="A78">
        <v>1825</v>
      </c>
      <c r="B78" s="18">
        <f t="shared" si="3"/>
        <v>1111911.6163854981</v>
      </c>
      <c r="C78" s="18">
        <f t="shared" si="4"/>
        <v>22100.577090363491</v>
      </c>
      <c r="D78" s="12" t="str">
        <f>IF($A78&gt;=Calculations!$C$2,B78,"")</f>
        <v/>
      </c>
      <c r="E78" s="12" t="str">
        <f>IF($A78&gt;=Calculations!$C$2,C78,"")</f>
        <v/>
      </c>
      <c r="J78" s="2"/>
      <c r="M78" s="12"/>
    </row>
    <row r="79" spans="1:13">
      <c r="A79">
        <v>1826</v>
      </c>
      <c r="B79" s="18">
        <f t="shared" si="3"/>
        <v>1117595.5849327703</v>
      </c>
      <c r="C79" s="18">
        <f t="shared" si="4"/>
        <v>22411.789069539846</v>
      </c>
      <c r="D79" s="12" t="str">
        <f>IF($A79&gt;=Calculations!$C$2,B79,"")</f>
        <v/>
      </c>
      <c r="E79" s="12" t="str">
        <f>IF($A79&gt;=Calculations!$C$2,C79,"")</f>
        <v/>
      </c>
      <c r="J79" s="2"/>
      <c r="M79" s="12"/>
    </row>
    <row r="80" spans="1:13">
      <c r="A80">
        <v>1827</v>
      </c>
      <c r="B80" s="18">
        <f t="shared" si="3"/>
        <v>1123308.6092952443</v>
      </c>
      <c r="C80" s="18">
        <f t="shared" si="4"/>
        <v>22727.383418261885</v>
      </c>
      <c r="D80" s="12" t="str">
        <f>IF($A80&gt;=Calculations!$C$2,B80,"")</f>
        <v/>
      </c>
      <c r="E80" s="12" t="str">
        <f>IF($A80&gt;=Calculations!$C$2,C80,"")</f>
        <v/>
      </c>
      <c r="J80" s="2"/>
      <c r="M80" s="12"/>
    </row>
    <row r="81" spans="1:13">
      <c r="A81">
        <v>1828</v>
      </c>
      <c r="B81" s="18">
        <f t="shared" si="3"/>
        <v>1129050.8380030168</v>
      </c>
      <c r="C81" s="18">
        <f t="shared" si="4"/>
        <v>23047.421847402326</v>
      </c>
      <c r="D81" s="12" t="str">
        <f>IF($A81&gt;=Calculations!$C$2,B81,"")</f>
        <v/>
      </c>
      <c r="E81" s="12" t="str">
        <f>IF($A81&gt;=Calculations!$C$2,C81,"")</f>
        <v/>
      </c>
      <c r="J81" s="2"/>
      <c r="M81" s="12"/>
    </row>
    <row r="82" spans="1:13">
      <c r="A82">
        <v>1829</v>
      </c>
      <c r="B82" s="18">
        <f t="shared" si="3"/>
        <v>1134822.4203454533</v>
      </c>
      <c r="C82" s="18">
        <f t="shared" si="4"/>
        <v>23371.966936823086</v>
      </c>
      <c r="D82" s="12" t="str">
        <f>IF($A82&gt;=Calculations!$C$2,B82,"")</f>
        <v/>
      </c>
      <c r="E82" s="12" t="str">
        <f>IF($A82&gt;=Calculations!$C$2,C82,"")</f>
        <v/>
      </c>
      <c r="J82" s="2"/>
      <c r="M82" s="12"/>
    </row>
    <row r="83" spans="1:13">
      <c r="A83">
        <v>1830</v>
      </c>
      <c r="B83" s="18">
        <f t="shared" si="3"/>
        <v>1140623.5063750704</v>
      </c>
      <c r="C83" s="18">
        <f t="shared" si="4"/>
        <v>23701.082147612065</v>
      </c>
      <c r="D83" s="12" t="str">
        <f>IF($A83&gt;=Calculations!$C$2,B83,"")</f>
        <v/>
      </c>
      <c r="E83" s="12" t="str">
        <f>IF($A83&gt;=Calculations!$C$2,C83,"")</f>
        <v/>
      </c>
      <c r="J83" s="2"/>
      <c r="M83" s="12"/>
    </row>
    <row r="84" spans="1:13">
      <c r="A84">
        <v>1831</v>
      </c>
      <c r="B84" s="18">
        <f t="shared" si="3"/>
        <v>1146454.2469114366</v>
      </c>
      <c r="C84" s="18">
        <f t="shared" si="4"/>
        <v>23955.805609453419</v>
      </c>
      <c r="D84" s="12" t="str">
        <f>IF($A84&gt;=Calculations!$C$2,B84,"")</f>
        <v/>
      </c>
      <c r="E84" s="12" t="str">
        <f>IF($A84&gt;=Calculations!$C$2,C84,"")</f>
        <v/>
      </c>
      <c r="J84" s="2"/>
      <c r="M84" s="12"/>
    </row>
    <row r="85" spans="1:13">
      <c r="A85">
        <v>1832</v>
      </c>
      <c r="B85" s="18">
        <f t="shared" si="3"/>
        <v>1152314.7935450929</v>
      </c>
      <c r="C85" s="18">
        <f t="shared" si="4"/>
        <v>24213.26666958705</v>
      </c>
      <c r="D85" s="12" t="str">
        <f>IF($A85&gt;=Calculations!$C$2,B85,"")</f>
        <v/>
      </c>
      <c r="E85" s="12" t="str">
        <f>IF($A85&gt;=Calculations!$C$2,C85,"")</f>
        <v/>
      </c>
      <c r="J85" s="2"/>
      <c r="M85" s="12"/>
    </row>
    <row r="86" spans="1:13">
      <c r="A86">
        <v>1833</v>
      </c>
      <c r="B86" s="18">
        <f t="shared" si="3"/>
        <v>1158205.2986414945</v>
      </c>
      <c r="C86" s="18">
        <f t="shared" si="4"/>
        <v>24473.494749897993</v>
      </c>
      <c r="D86" s="12" t="str">
        <f>IF($A86&gt;=Calculations!$C$2,B86,"")</f>
        <v/>
      </c>
      <c r="E86" s="12" t="str">
        <f>IF($A86&gt;=Calculations!$C$2,C86,"")</f>
        <v/>
      </c>
      <c r="J86" s="2"/>
      <c r="M86" s="12"/>
    </row>
    <row r="87" spans="1:13">
      <c r="A87">
        <v>1834</v>
      </c>
      <c r="B87" s="18">
        <f t="shared" si="3"/>
        <v>1164125.9153449717</v>
      </c>
      <c r="C87" s="18">
        <f t="shared" si="4"/>
        <v>24736.519588478128</v>
      </c>
      <c r="D87" s="12" t="str">
        <f>IF($A87&gt;=Calculations!$C$2,B87,"")</f>
        <v/>
      </c>
      <c r="E87" s="12" t="str">
        <f>IF($A87&gt;=Calculations!$C$2,C87,"")</f>
        <v/>
      </c>
      <c r="J87" s="2"/>
      <c r="M87" s="12"/>
    </row>
    <row r="88" spans="1:13">
      <c r="A88">
        <v>1835</v>
      </c>
      <c r="B88" s="18">
        <f t="shared" si="3"/>
        <v>1170076.7975827118</v>
      </c>
      <c r="C88" s="18">
        <f t="shared" si="4"/>
        <v>25002.371243024561</v>
      </c>
      <c r="D88" s="12" t="str">
        <f>IF($A88&gt;=Calculations!$C$2,B88,"")</f>
        <v/>
      </c>
      <c r="E88" s="12" t="str">
        <f>IF($A88&gt;=Calculations!$C$2,C88,"")</f>
        <v/>
      </c>
      <c r="J88" s="2"/>
      <c r="M88" s="12"/>
    </row>
    <row r="89" spans="1:13">
      <c r="A89">
        <v>1836</v>
      </c>
      <c r="B89" s="18">
        <f t="shared" si="3"/>
        <v>1176058.1000687608</v>
      </c>
      <c r="C89" s="18">
        <f t="shared" si="4"/>
        <v>25271.080094274526</v>
      </c>
      <c r="D89" s="12" t="str">
        <f>IF($A89&gt;=Calculations!$C$2,B89,"")</f>
        <v/>
      </c>
      <c r="E89" s="12" t="str">
        <f>IF($A89&gt;=Calculations!$C$2,C89,"")</f>
        <v/>
      </c>
      <c r="J89" s="2"/>
      <c r="M89" s="12"/>
    </row>
    <row r="90" spans="1:13">
      <c r="A90">
        <v>1837</v>
      </c>
      <c r="B90" s="18">
        <f t="shared" si="3"/>
        <v>1182069.9783080453</v>
      </c>
      <c r="C90" s="18">
        <f t="shared" si="4"/>
        <v>25542.676849477211</v>
      </c>
      <c r="D90" s="12" t="str">
        <f>IF($A90&gt;=Calculations!$C$2,B90,"")</f>
        <v/>
      </c>
      <c r="E90" s="12" t="str">
        <f>IF($A90&gt;=Calculations!$C$2,C90,"")</f>
        <v/>
      </c>
      <c r="J90" s="2"/>
      <c r="M90" s="12"/>
    </row>
    <row r="91" spans="1:13">
      <c r="A91">
        <v>1838</v>
      </c>
      <c r="B91" s="18">
        <f t="shared" si="3"/>
        <v>1188112.5886004162</v>
      </c>
      <c r="C91" s="18">
        <f t="shared" si="4"/>
        <v>25817.192545902883</v>
      </c>
      <c r="D91" s="12" t="str">
        <f>IF($A91&gt;=Calculations!$C$2,B91,"")</f>
        <v/>
      </c>
      <c r="E91" s="12" t="str">
        <f>IF($A91&gt;=Calculations!$C$2,C91,"")</f>
        <v/>
      </c>
      <c r="J91" s="2"/>
      <c r="M91" s="12"/>
    </row>
    <row r="92" spans="1:13">
      <c r="A92">
        <v>1839</v>
      </c>
      <c r="B92" s="18">
        <f t="shared" si="3"/>
        <v>1194186.0880447119</v>
      </c>
      <c r="C92" s="18">
        <f t="shared" si="4"/>
        <v>26094.658554389745</v>
      </c>
      <c r="D92" s="12" t="str">
        <f>IF($A92&gt;=Calculations!$C$2,B92,"")</f>
        <v/>
      </c>
      <c r="E92" s="12" t="str">
        <f>IF($A92&gt;=Calculations!$C$2,C92,"")</f>
        <v/>
      </c>
      <c r="J92" s="2"/>
      <c r="M92" s="12"/>
    </row>
    <row r="93" spans="1:13">
      <c r="A93">
        <v>1840</v>
      </c>
      <c r="B93" s="18">
        <f t="shared" si="3"/>
        <v>1200290.6345428419</v>
      </c>
      <c r="C93" s="18">
        <f t="shared" si="4"/>
        <v>26375.106582928893</v>
      </c>
      <c r="D93" s="12" t="str">
        <f>IF($A93&gt;=Calculations!$C$2,B93,"")</f>
        <v/>
      </c>
      <c r="E93" s="12" t="str">
        <f>IF($A93&gt;=Calculations!$C$2,C93,"")</f>
        <v/>
      </c>
      <c r="J93" s="2"/>
      <c r="M93" s="12"/>
    </row>
    <row r="94" spans="1:13">
      <c r="A94">
        <v>1841</v>
      </c>
      <c r="B94" s="18">
        <f t="shared" si="3"/>
        <v>1206426.3868038936</v>
      </c>
      <c r="C94" s="18">
        <f t="shared" si="4"/>
        <v>26441.025934570447</v>
      </c>
      <c r="D94" s="12" t="str">
        <f>IF($A94&gt;=Calculations!$C$2,B94,"")</f>
        <v/>
      </c>
      <c r="E94" s="12" t="str">
        <f>IF($A94&gt;=Calculations!$C$2,C94,"")</f>
        <v/>
      </c>
      <c r="J94" s="2"/>
      <c r="M94" s="12"/>
    </row>
    <row r="95" spans="1:13">
      <c r="A95">
        <v>1842</v>
      </c>
      <c r="B95" s="18">
        <f t="shared" si="3"/>
        <v>1212593.5043482573</v>
      </c>
      <c r="C95" s="18">
        <f t="shared" si="4"/>
        <v>26507.110038566923</v>
      </c>
      <c r="D95" s="12" t="str">
        <f>IF($A95&gt;=Calculations!$C$2,B95,"")</f>
        <v/>
      </c>
      <c r="E95" s="12" t="str">
        <f>IF($A95&gt;=Calculations!$C$2,C95,"")</f>
        <v/>
      </c>
      <c r="J95" s="2"/>
      <c r="M95" s="12"/>
    </row>
    <row r="96" spans="1:13">
      <c r="A96">
        <v>1843</v>
      </c>
      <c r="B96" s="18">
        <f t="shared" si="3"/>
        <v>1218792.1475117735</v>
      </c>
      <c r="C96" s="18">
        <f t="shared" si="4"/>
        <v>26573.359306684179</v>
      </c>
      <c r="D96" s="12" t="str">
        <f>IF($A96&gt;=Calculations!$C$2,B96,"")</f>
        <v/>
      </c>
      <c r="E96" s="12" t="str">
        <f>IF($A96&gt;=Calculations!$C$2,C96,"")</f>
        <v/>
      </c>
      <c r="J96" s="2"/>
      <c r="M96" s="12"/>
    </row>
    <row r="97" spans="1:13">
      <c r="A97">
        <v>1844</v>
      </c>
      <c r="B97" s="18">
        <f t="shared" si="3"/>
        <v>1225022.4774499021</v>
      </c>
      <c r="C97" s="18">
        <f t="shared" si="4"/>
        <v>26639.774151717203</v>
      </c>
      <c r="D97" s="12" t="str">
        <f>IF($A97&gt;=Calculations!$C$2,B97,"")</f>
        <v/>
      </c>
      <c r="E97" s="12" t="str">
        <f>IF($A97&gt;=Calculations!$C$2,C97,"")</f>
        <v/>
      </c>
      <c r="J97" s="2"/>
      <c r="M97" s="12"/>
    </row>
    <row r="98" spans="1:13">
      <c r="A98">
        <v>1845</v>
      </c>
      <c r="B98" s="18">
        <f t="shared" si="3"/>
        <v>1231284.6561419114</v>
      </c>
      <c r="C98" s="18">
        <f t="shared" si="4"/>
        <v>26706.354987492679</v>
      </c>
      <c r="D98" s="12" t="str">
        <f>IF($A98&gt;=Calculations!$C$2,B98,"")</f>
        <v/>
      </c>
      <c r="E98" s="12" t="str">
        <f>IF($A98&gt;=Calculations!$C$2,C98,"")</f>
        <v/>
      </c>
      <c r="J98" s="2"/>
      <c r="M98" s="12"/>
    </row>
    <row r="99" spans="1:13">
      <c r="A99">
        <v>1846</v>
      </c>
      <c r="B99" s="18">
        <f t="shared" si="3"/>
        <v>1237578.84639509</v>
      </c>
      <c r="C99" s="18">
        <f t="shared" si="4"/>
        <v>26773.102228871569</v>
      </c>
      <c r="D99" s="12" t="str">
        <f>IF($A99&gt;=Calculations!$C$2,B99,"")</f>
        <v/>
      </c>
      <c r="E99" s="12" t="str">
        <f>IF($A99&gt;=Calculations!$C$2,C99,"")</f>
        <v/>
      </c>
      <c r="J99" s="2"/>
      <c r="M99" s="12"/>
    </row>
    <row r="100" spans="1:13">
      <c r="A100">
        <v>1847</v>
      </c>
      <c r="B100" s="18">
        <f t="shared" si="3"/>
        <v>1243905.2118489791</v>
      </c>
      <c r="C100" s="18">
        <f t="shared" si="4"/>
        <v>26840.016291751701</v>
      </c>
      <c r="D100" s="12" t="str">
        <f>IF($A100&gt;=Calculations!$C$2,B100,"")</f>
        <v/>
      </c>
      <c r="E100" s="12" t="str">
        <f>IF($A100&gt;=Calculations!$C$2,C100,"")</f>
        <v/>
      </c>
      <c r="J100" s="2"/>
      <c r="M100" s="12"/>
    </row>
    <row r="101" spans="1:13">
      <c r="A101">
        <v>1848</v>
      </c>
      <c r="B101" s="18">
        <f t="shared" si="3"/>
        <v>1250263.9169796272</v>
      </c>
      <c r="C101" s="18">
        <f t="shared" si="4"/>
        <v>26907.097593070353</v>
      </c>
      <c r="D101" s="12" t="str">
        <f>IF($A101&gt;=Calculations!$C$2,B101,"")</f>
        <v/>
      </c>
      <c r="E101" s="12" t="str">
        <f>IF($A101&gt;=Calculations!$C$2,C101,"")</f>
        <v/>
      </c>
      <c r="J101" s="2"/>
      <c r="M101" s="12"/>
    </row>
    <row r="102" spans="1:13">
      <c r="A102">
        <v>1849</v>
      </c>
      <c r="B102" s="18">
        <f t="shared" si="3"/>
        <v>1256655.1271038661</v>
      </c>
      <c r="C102" s="18">
        <f t="shared" si="4"/>
        <v>26974.346550806858</v>
      </c>
      <c r="D102" s="12" t="str">
        <f>IF($A102&gt;=Calculations!$C$2,B102,"")</f>
        <v/>
      </c>
      <c r="E102" s="12" t="str">
        <f>IF($A102&gt;=Calculations!$C$2,C102,"")</f>
        <v/>
      </c>
      <c r="J102" s="2"/>
      <c r="M102" s="12"/>
    </row>
    <row r="103" spans="1:13">
      <c r="A103">
        <v>1850</v>
      </c>
      <c r="B103" s="18">
        <f t="shared" si="3"/>
        <v>1263410.8413666722</v>
      </c>
      <c r="C103" s="18">
        <f t="shared" si="4"/>
        <v>27041.763583985208</v>
      </c>
      <c r="D103" s="12" t="str">
        <f>IF($A103&gt;=Calculations!$C$2,B103,"")</f>
        <v/>
      </c>
      <c r="E103" s="12" t="str">
        <f>IF($A103&gt;=Calculations!$C$2,C103,"")</f>
        <v/>
      </c>
      <c r="J103" s="2"/>
      <c r="M103" s="12"/>
    </row>
    <row r="104" spans="1:13">
      <c r="A104">
        <v>1851</v>
      </c>
      <c r="B104" s="18">
        <f t="shared" si="3"/>
        <v>1270202.8740069044</v>
      </c>
      <c r="C104" s="18">
        <f t="shared" si="4"/>
        <v>27189.070434217501</v>
      </c>
      <c r="D104" s="12" t="str">
        <f>IF($A104&gt;=Calculations!$C$2,B104,"")</f>
        <v/>
      </c>
      <c r="E104" s="12" t="str">
        <f>IF($A104&gt;=Calculations!$C$2,C104,"")</f>
        <v/>
      </c>
      <c r="J104" s="2"/>
      <c r="M104" s="12"/>
    </row>
    <row r="105" spans="1:13">
      <c r="A105">
        <v>1852</v>
      </c>
      <c r="B105" s="18">
        <f t="shared" si="3"/>
        <v>1277031.4202703189</v>
      </c>
      <c r="C105" s="18">
        <f t="shared" si="4"/>
        <v>27337.179721319637</v>
      </c>
      <c r="D105" s="12" t="str">
        <f>IF($A105&gt;=Calculations!$C$2,B105,"")</f>
        <v/>
      </c>
      <c r="E105" s="12" t="str">
        <f>IF($A105&gt;=Calculations!$C$2,C105,"")</f>
        <v/>
      </c>
      <c r="J105" s="2"/>
      <c r="M105" s="12"/>
    </row>
    <row r="106" spans="1:13">
      <c r="A106">
        <v>1853</v>
      </c>
      <c r="B106" s="18">
        <f t="shared" si="3"/>
        <v>1283896.6764523028</v>
      </c>
      <c r="C106" s="18">
        <f t="shared" si="4"/>
        <v>27486.095816472785</v>
      </c>
      <c r="D106" s="12" t="str">
        <f>IF($A106&gt;=Calculations!$C$2,B106,"")</f>
        <v/>
      </c>
      <c r="E106" s="12" t="str">
        <f>IF($A106&gt;=Calculations!$C$2,C106,"")</f>
        <v/>
      </c>
      <c r="J106" s="2"/>
      <c r="M106" s="12"/>
    </row>
    <row r="107" spans="1:13">
      <c r="A107">
        <v>1854</v>
      </c>
      <c r="B107" s="18">
        <f t="shared" si="3"/>
        <v>1290798.8399035179</v>
      </c>
      <c r="C107" s="18">
        <f t="shared" si="4"/>
        <v>27635.823114669616</v>
      </c>
      <c r="D107" s="12" t="str">
        <f>IF($A107&gt;=Calculations!$C$2,B107,"")</f>
        <v/>
      </c>
      <c r="E107" s="12" t="str">
        <f>IF($A107&gt;=Calculations!$C$2,C107,"")</f>
        <v/>
      </c>
      <c r="J107" s="2"/>
      <c r="M107" s="12"/>
    </row>
    <row r="108" spans="1:13">
      <c r="A108">
        <v>1855</v>
      </c>
      <c r="B108" s="18">
        <f t="shared" si="3"/>
        <v>1297738.1090355723</v>
      </c>
      <c r="C108" s="18">
        <f t="shared" si="4"/>
        <v>27786.36603484401</v>
      </c>
      <c r="D108" s="12" t="str">
        <f>IF($A108&gt;=Calculations!$C$2,B108,"")</f>
        <v/>
      </c>
      <c r="E108" s="12" t="str">
        <f>IF($A108&gt;=Calculations!$C$2,C108,"")</f>
        <v/>
      </c>
      <c r="J108" s="2"/>
      <c r="M108" s="12"/>
    </row>
    <row r="109" spans="1:13">
      <c r="A109">
        <v>1856</v>
      </c>
      <c r="B109" s="18">
        <f t="shared" si="3"/>
        <v>1304714.6833267254</v>
      </c>
      <c r="C109" s="18">
        <f t="shared" si="4"/>
        <v>27937.729020001476</v>
      </c>
      <c r="D109" s="12" t="str">
        <f>IF($A109&gt;=Calculations!$C$2,B109,"")</f>
        <v/>
      </c>
      <c r="E109" s="12" t="str">
        <f>IF($A109&gt;=Calculations!$C$2,C109,"")</f>
        <v/>
      </c>
      <c r="J109" s="2"/>
      <c r="M109" s="12"/>
    </row>
    <row r="110" spans="1:13">
      <c r="A110">
        <v>1857</v>
      </c>
      <c r="B110" s="18">
        <f t="shared" si="3"/>
        <v>1311728.7633276216</v>
      </c>
      <c r="C110" s="18">
        <f t="shared" si="4"/>
        <v>28089.916537350269</v>
      </c>
      <c r="D110" s="12" t="str">
        <f>IF($A110&gt;=Calculations!$C$2,B110,"")</f>
        <v/>
      </c>
      <c r="E110" s="12" t="str">
        <f>IF($A110&gt;=Calculations!$C$2,C110,"")</f>
        <v/>
      </c>
      <c r="J110" s="2"/>
      <c r="M110" s="12"/>
    </row>
    <row r="111" spans="1:13">
      <c r="A111">
        <v>1858</v>
      </c>
      <c r="B111" s="18">
        <f t="shared" si="3"/>
        <v>1318780.5506670552</v>
      </c>
      <c r="C111" s="18">
        <f t="shared" si="4"/>
        <v>28242.933078433245</v>
      </c>
      <c r="D111" s="12" t="str">
        <f>IF($A111&gt;=Calculations!$C$2,B111,"")</f>
        <v/>
      </c>
      <c r="E111" s="12" t="str">
        <f>IF($A111&gt;=Calculations!$C$2,C111,"")</f>
        <v/>
      </c>
      <c r="J111" s="2"/>
      <c r="M111" s="12"/>
    </row>
    <row r="112" spans="1:13">
      <c r="A112">
        <v>1859</v>
      </c>
      <c r="B112" s="18">
        <f t="shared" si="3"/>
        <v>1325870.2480577668</v>
      </c>
      <c r="C112" s="18">
        <f t="shared" si="4"/>
        <v>28396.783159260416</v>
      </c>
      <c r="D112" s="12" t="str">
        <f>IF($A112&gt;=Calculations!$C$2,B112,"")</f>
        <v/>
      </c>
      <c r="E112" s="12" t="str">
        <f>IF($A112&gt;=Calculations!$C$2,C112,"")</f>
        <v/>
      </c>
      <c r="J112" s="2"/>
      <c r="M112" s="12"/>
    </row>
    <row r="113" spans="1:13">
      <c r="A113">
        <v>1860</v>
      </c>
      <c r="B113" s="18">
        <f t="shared" si="3"/>
        <v>1332998.0593022704</v>
      </c>
      <c r="C113" s="18">
        <f t="shared" si="4"/>
        <v>28551.471320442233</v>
      </c>
      <c r="D113" s="12" t="str">
        <f>IF($A113&gt;=Calculations!$C$2,B113,"")</f>
        <v/>
      </c>
      <c r="E113" s="12" t="str">
        <f>IF($A113&gt;=Calculations!$C$2,C113,"")</f>
        <v/>
      </c>
      <c r="J113" s="2"/>
      <c r="M113" s="12"/>
    </row>
    <row r="114" spans="1:13">
      <c r="A114">
        <v>1861</v>
      </c>
      <c r="B114" s="18">
        <f t="shared" si="3"/>
        <v>1340164.1892987119</v>
      </c>
      <c r="C114" s="18">
        <f t="shared" si="4"/>
        <v>28793.307639694856</v>
      </c>
      <c r="D114" s="12" t="str">
        <f>IF($A114&gt;=Calculations!$C$2,B114,"")</f>
        <v/>
      </c>
      <c r="E114" s="12" t="str">
        <f>IF($A114&gt;=Calculations!$C$2,C114,"")</f>
        <v/>
      </c>
      <c r="J114" s="2"/>
      <c r="M114" s="12"/>
    </row>
    <row r="115" spans="1:13">
      <c r="A115">
        <v>1862</v>
      </c>
      <c r="B115" s="18">
        <f t="shared" si="3"/>
        <v>1347368.8440467597</v>
      </c>
      <c r="C115" s="18">
        <f t="shared" si="4"/>
        <v>29037.192357947773</v>
      </c>
      <c r="D115" s="12" t="str">
        <f>IF($A115&gt;=Calculations!$C$2,B115,"")</f>
        <v/>
      </c>
      <c r="E115" s="12" t="str">
        <f>IF($A115&gt;=Calculations!$C$2,C115,"")</f>
        <v/>
      </c>
      <c r="J115" s="2"/>
      <c r="M115" s="12"/>
    </row>
    <row r="116" spans="1:13">
      <c r="A116">
        <v>1863</v>
      </c>
      <c r="B116" s="18">
        <f t="shared" si="3"/>
        <v>1354612.2306535251</v>
      </c>
      <c r="C116" s="18">
        <f t="shared" si="4"/>
        <v>29283.142825524861</v>
      </c>
      <c r="D116" s="12" t="str">
        <f>IF($A116&gt;=Calculations!$C$2,B116,"")</f>
        <v/>
      </c>
      <c r="E116" s="12" t="str">
        <f>IF($A116&gt;=Calculations!$C$2,C116,"")</f>
        <v/>
      </c>
      <c r="J116" s="2"/>
      <c r="M116" s="12"/>
    </row>
    <row r="117" spans="1:13">
      <c r="A117">
        <v>1864</v>
      </c>
      <c r="B117" s="18">
        <f t="shared" si="3"/>
        <v>1361894.5573395174</v>
      </c>
      <c r="C117" s="18">
        <f t="shared" si="4"/>
        <v>29531.176539710494</v>
      </c>
      <c r="D117" s="12" t="str">
        <f>IF($A117&gt;=Calculations!$C$2,B117,"")</f>
        <v/>
      </c>
      <c r="E117" s="12" t="str">
        <f>IF($A117&gt;=Calculations!$C$2,C117,"")</f>
        <v/>
      </c>
      <c r="J117" s="2"/>
      <c r="M117" s="12"/>
    </row>
    <row r="118" spans="1:13">
      <c r="A118">
        <v>1865</v>
      </c>
      <c r="B118" s="18">
        <f t="shared" si="3"/>
        <v>1369216.0334446286</v>
      </c>
      <c r="C118" s="18">
        <f t="shared" si="4"/>
        <v>29781.311145994328</v>
      </c>
      <c r="D118" s="12" t="str">
        <f>IF($A118&gt;=Calculations!$C$2,B118,"")</f>
        <v/>
      </c>
      <c r="E118" s="12" t="str">
        <f>IF($A118&gt;=Calculations!$C$2,C118,"")</f>
        <v/>
      </c>
      <c r="J118" s="2"/>
      <c r="M118" s="12"/>
    </row>
    <row r="119" spans="1:13">
      <c r="A119">
        <v>1866</v>
      </c>
      <c r="B119" s="18">
        <f t="shared" si="3"/>
        <v>1376576.8694341516</v>
      </c>
      <c r="C119" s="18">
        <f t="shared" si="4"/>
        <v>30033.564439326634</v>
      </c>
      <c r="D119" s="12" t="str">
        <f>IF($A119&gt;=Calculations!$C$2,B119,"")</f>
        <v/>
      </c>
      <c r="E119" s="12" t="str">
        <f>IF($A119&gt;=Calculations!$C$2,C119,"")</f>
        <v/>
      </c>
      <c r="J119" s="2"/>
      <c r="M119" s="12"/>
    </row>
    <row r="120" spans="1:13">
      <c r="A120">
        <v>1867</v>
      </c>
      <c r="B120" s="18">
        <f t="shared" si="3"/>
        <v>1383977.2769048295</v>
      </c>
      <c r="C120" s="18">
        <f t="shared" si="4"/>
        <v>30287.954365384245</v>
      </c>
      <c r="D120" s="12" t="str">
        <f>IF($A120&gt;=Calculations!$C$2,B120,"")</f>
        <v/>
      </c>
      <c r="E120" s="12" t="str">
        <f>IF($A120&gt;=Calculations!$C$2,C120,"")</f>
        <v/>
      </c>
      <c r="J120" s="2"/>
      <c r="M120" s="12"/>
    </row>
    <row r="121" spans="1:13">
      <c r="A121">
        <v>1868</v>
      </c>
      <c r="B121" s="18">
        <f t="shared" si="3"/>
        <v>1391417.4685909394</v>
      </c>
      <c r="C121" s="18">
        <f t="shared" si="4"/>
        <v>30544.499021847241</v>
      </c>
      <c r="D121" s="12" t="str">
        <f>IF($A121&gt;=Calculations!$C$2,B121,"")</f>
        <v/>
      </c>
      <c r="E121" s="12" t="str">
        <f>IF($A121&gt;=Calculations!$C$2,C121,"")</f>
        <v/>
      </c>
      <c r="J121" s="2"/>
      <c r="M121" s="12"/>
    </row>
    <row r="122" spans="1:13">
      <c r="A122">
        <v>1869</v>
      </c>
      <c r="B122" s="18">
        <f t="shared" si="3"/>
        <v>1398897.6583704066</v>
      </c>
      <c r="C122" s="18">
        <f t="shared" si="4"/>
        <v>30803.216659686455</v>
      </c>
      <c r="D122" s="12" t="str">
        <f>IF($A122&gt;=Calculations!$C$2,B122,"")</f>
        <v/>
      </c>
      <c r="E122" s="12" t="str">
        <f>IF($A122&gt;=Calculations!$C$2,C122,"")</f>
        <v/>
      </c>
      <c r="J122" s="2"/>
      <c r="M122" s="12"/>
    </row>
    <row r="123" spans="1:13">
      <c r="A123">
        <v>1870</v>
      </c>
      <c r="B123" s="18">
        <f t="shared" si="3"/>
        <v>1406418.0612709534</v>
      </c>
      <c r="C123" s="18">
        <f t="shared" si="4"/>
        <v>31064.125684461866</v>
      </c>
      <c r="D123" s="12" t="str">
        <f>IF($A123&gt;=Calculations!$C$2,B123,"")</f>
        <v/>
      </c>
      <c r="E123" s="12" t="str">
        <f>IF($A123&gt;=Calculations!$C$2,C123,"")</f>
        <v/>
      </c>
      <c r="J123" s="2"/>
      <c r="M123" s="12"/>
    </row>
    <row r="124" spans="1:13">
      <c r="A124">
        <v>1871</v>
      </c>
      <c r="B124" s="18">
        <f t="shared" si="3"/>
        <v>1413978.8934762804</v>
      </c>
      <c r="C124" s="18">
        <f t="shared" si="4"/>
        <v>31382.632147767257</v>
      </c>
      <c r="D124" s="12" t="str">
        <f>IF($A124&gt;=Calculations!$C$2,B124,"")</f>
        <v/>
      </c>
      <c r="E124" s="12" t="str">
        <f>IF($A124&gt;=Calculations!$C$2,C124,"")</f>
        <v/>
      </c>
      <c r="J124" s="2"/>
      <c r="M124" s="12"/>
    </row>
    <row r="125" spans="1:13">
      <c r="A125">
        <v>1872</v>
      </c>
      <c r="B125" s="18">
        <f t="shared" si="3"/>
        <v>1421580.3723322807</v>
      </c>
      <c r="C125" s="18">
        <f t="shared" si="4"/>
        <v>31704.404319182311</v>
      </c>
      <c r="D125" s="12" t="str">
        <f>IF($A125&gt;=Calculations!$C$2,B125,"")</f>
        <v/>
      </c>
      <c r="E125" s="12" t="str">
        <f>IF($A125&gt;=Calculations!$C$2,C125,"")</f>
        <v/>
      </c>
      <c r="J125" s="2"/>
      <c r="M125" s="12"/>
    </row>
    <row r="126" spans="1:13">
      <c r="A126">
        <v>1873</v>
      </c>
      <c r="B126" s="18">
        <f t="shared" si="3"/>
        <v>1429222.7163532879</v>
      </c>
      <c r="C126" s="18">
        <f t="shared" si="4"/>
        <v>32029.475682641219</v>
      </c>
      <c r="D126" s="12" t="str">
        <f>IF($A126&gt;=Calculations!$C$2,B126,"")</f>
        <v/>
      </c>
      <c r="E126" s="12" t="str">
        <f>IF($A126&gt;=Calculations!$C$2,C126,"")</f>
        <v/>
      </c>
      <c r="J126" s="2"/>
      <c r="M126" s="12"/>
    </row>
    <row r="127" spans="1:13">
      <c r="A127">
        <v>1874</v>
      </c>
      <c r="B127" s="18">
        <f t="shared" si="3"/>
        <v>1436906.1452283578</v>
      </c>
      <c r="C127" s="18">
        <f t="shared" si="4"/>
        <v>32357.880065395402</v>
      </c>
      <c r="D127" s="12" t="str">
        <f>IF($A127&gt;=Calculations!$C$2,B127,"")</f>
        <v/>
      </c>
      <c r="E127" s="12" t="str">
        <f>IF($A127&gt;=Calculations!$C$2,C127,"")</f>
        <v/>
      </c>
      <c r="J127" s="2"/>
      <c r="M127" s="12"/>
    </row>
    <row r="128" spans="1:13">
      <c r="A128">
        <v>1875</v>
      </c>
      <c r="B128" s="18">
        <f t="shared" si="3"/>
        <v>1444630.879827583</v>
      </c>
      <c r="C128" s="18">
        <f t="shared" si="4"/>
        <v>32689.651641533605</v>
      </c>
      <c r="D128" s="12" t="str">
        <f>IF($A128&gt;=Calculations!$C$2,B128,"")</f>
        <v/>
      </c>
      <c r="E128" s="12" t="str">
        <f>IF($A128&gt;=Calculations!$C$2,C128,"")</f>
        <v/>
      </c>
      <c r="J128" s="2"/>
      <c r="M128" s="12"/>
    </row>
    <row r="129" spans="1:13">
      <c r="A129">
        <v>1876</v>
      </c>
      <c r="B129" s="18">
        <f t="shared" si="3"/>
        <v>1452397.1422084428</v>
      </c>
      <c r="C129" s="18">
        <f t="shared" si="4"/>
        <v>33024.824935538083</v>
      </c>
      <c r="D129" s="12" t="str">
        <f>IF($A129&gt;=Calculations!$C$2,B129,"")</f>
        <v/>
      </c>
      <c r="E129" s="12" t="str">
        <f>IF($A129&gt;=Calculations!$C$2,C129,"")</f>
        <v/>
      </c>
      <c r="J129" s="2"/>
      <c r="M129" s="12"/>
    </row>
    <row r="130" spans="1:13">
      <c r="A130">
        <v>1877</v>
      </c>
      <c r="B130" s="18">
        <f t="shared" si="3"/>
        <v>1460205.1556221861</v>
      </c>
      <c r="C130" s="18">
        <f t="shared" si="4"/>
        <v>33363.434825877259</v>
      </c>
      <c r="D130" s="12" t="str">
        <f>IF($A130&gt;=Calculations!$C$2,B130,"")</f>
        <v/>
      </c>
      <c r="E130" s="12" t="str">
        <f>IF($A130&gt;=Calculations!$C$2,C130,"")</f>
        <v/>
      </c>
      <c r="J130" s="2"/>
      <c r="M130" s="12"/>
    </row>
    <row r="131" spans="1:13">
      <c r="A131">
        <v>1878</v>
      </c>
      <c r="B131" s="18">
        <f t="shared" si="3"/>
        <v>1468055.1445202495</v>
      </c>
      <c r="C131" s="18">
        <f t="shared" si="4"/>
        <v>33705.516548635205</v>
      </c>
      <c r="D131" s="12" t="str">
        <f>IF($A131&gt;=Calculations!$C$2,B131,"")</f>
        <v/>
      </c>
      <c r="E131" s="12" t="str">
        <f>IF($A131&gt;=Calculations!$C$2,C131,"")</f>
        <v/>
      </c>
      <c r="J131" s="2"/>
      <c r="M131" s="12"/>
    </row>
    <row r="132" spans="1:13">
      <c r="A132">
        <v>1879</v>
      </c>
      <c r="B132" s="18">
        <f t="shared" ref="B132:B195" si="5">(INDEX($M$2:$M$6,MATCH(A132,$K$2:$K$6,1))+1)*B131</f>
        <v>1475947.3345607088</v>
      </c>
      <c r="C132" s="18">
        <f t="shared" si="4"/>
        <v>34051.105701178356</v>
      </c>
      <c r="D132" s="12" t="str">
        <f>IF($A132&gt;=Calculations!$C$2,B132,"")</f>
        <v/>
      </c>
      <c r="E132" s="12" t="str">
        <f>IF($A132&gt;=Calculations!$C$2,C132,"")</f>
        <v/>
      </c>
      <c r="J132" s="2"/>
      <c r="M132" s="12"/>
    </row>
    <row r="133" spans="1:13">
      <c r="A133">
        <v>1880</v>
      </c>
      <c r="B133" s="18">
        <f t="shared" si="5"/>
        <v>1483881.9526147665</v>
      </c>
      <c r="C133" s="18">
        <f t="shared" ref="C133:C196" si="6">(INDEX($I$2:$I$17,MATCH(A133,$G$2:$G$17,1))+1)*C132</f>
        <v>34400.2382458598</v>
      </c>
      <c r="D133" s="12" t="str">
        <f>IF($A133&gt;=Calculations!$C$2,B133,"")</f>
        <v/>
      </c>
      <c r="E133" s="12" t="str">
        <f>IF($A133&gt;=Calculations!$C$2,C133,"")</f>
        <v/>
      </c>
      <c r="J133" s="2"/>
      <c r="M133" s="12"/>
    </row>
    <row r="134" spans="1:13">
      <c r="A134">
        <v>1881</v>
      </c>
      <c r="B134" s="18">
        <f t="shared" si="5"/>
        <v>1491859.2267732727</v>
      </c>
      <c r="C134" s="18">
        <f t="shared" si="6"/>
        <v>34670.821740401283</v>
      </c>
      <c r="D134" s="12" t="str">
        <f>IF($A134&gt;=Calculations!$C$2,B134,"")</f>
        <v/>
      </c>
      <c r="E134" s="12" t="str">
        <f>IF($A134&gt;=Calculations!$C$2,C134,"")</f>
        <v/>
      </c>
      <c r="J134" s="2"/>
      <c r="M134" s="12"/>
    </row>
    <row r="135" spans="1:13">
      <c r="A135">
        <v>1882</v>
      </c>
      <c r="B135" s="18">
        <f t="shared" si="5"/>
        <v>1499879.386353283</v>
      </c>
      <c r="C135" s="18">
        <f t="shared" si="6"/>
        <v>34943.533575653513</v>
      </c>
      <c r="D135" s="12" t="str">
        <f>IF($A135&gt;=Calculations!$C$2,B135,"")</f>
        <v/>
      </c>
      <c r="E135" s="12" t="str">
        <f>IF($A135&gt;=Calculations!$C$2,C135,"")</f>
        <v/>
      </c>
      <c r="J135" s="2"/>
      <c r="M135" s="12"/>
    </row>
    <row r="136" spans="1:13">
      <c r="A136">
        <v>1883</v>
      </c>
      <c r="B136" s="18">
        <f t="shared" si="5"/>
        <v>1507942.6619046493</v>
      </c>
      <c r="C136" s="18">
        <f t="shared" si="6"/>
        <v>35218.390492601342</v>
      </c>
      <c r="D136" s="12" t="str">
        <f>IF($A136&gt;=Calculations!$C$2,B136,"")</f>
        <v/>
      </c>
      <c r="E136" s="12" t="str">
        <f>IF($A136&gt;=Calculations!$C$2,C136,"")</f>
        <v/>
      </c>
      <c r="J136" s="2"/>
      <c r="M136" s="12"/>
    </row>
    <row r="137" spans="1:13">
      <c r="A137">
        <v>1884</v>
      </c>
      <c r="B137" s="18">
        <f t="shared" si="5"/>
        <v>1516049.2852166481</v>
      </c>
      <c r="C137" s="18">
        <f t="shared" si="6"/>
        <v>35495.40936390993</v>
      </c>
      <c r="D137" s="12" t="str">
        <f>IF($A137&gt;=Calculations!$C$2,B137,"")</f>
        <v/>
      </c>
      <c r="E137" s="12" t="str">
        <f>IF($A137&gt;=Calculations!$C$2,C137,"")</f>
        <v/>
      </c>
      <c r="J137" s="2"/>
      <c r="M137" s="12"/>
    </row>
    <row r="138" spans="1:13">
      <c r="A138">
        <v>1885</v>
      </c>
      <c r="B138" s="18">
        <f t="shared" si="5"/>
        <v>1524199.4893246433</v>
      </c>
      <c r="C138" s="18">
        <f t="shared" si="6"/>
        <v>35774.607194960503</v>
      </c>
      <c r="D138" s="12" t="str">
        <f>IF($A138&gt;=Calculations!$C$2,B138,"")</f>
        <v/>
      </c>
      <c r="E138" s="12" t="str">
        <f>IF($A138&gt;=Calculations!$C$2,C138,"")</f>
        <v/>
      </c>
      <c r="J138" s="2"/>
      <c r="M138" s="12"/>
    </row>
    <row r="139" spans="1:13">
      <c r="A139">
        <v>1886</v>
      </c>
      <c r="B139" s="18">
        <f t="shared" si="5"/>
        <v>1532393.508516785</v>
      </c>
      <c r="C139" s="18">
        <f t="shared" si="6"/>
        <v>36056.001124894297</v>
      </c>
      <c r="D139" s="12" t="str">
        <f>IF($A139&gt;=Calculations!$C$2,B139,"")</f>
        <v/>
      </c>
      <c r="E139" s="12" t="str">
        <f>IF($A139&gt;=Calculations!$C$2,C139,"")</f>
        <v/>
      </c>
      <c r="J139" s="2"/>
      <c r="M139" s="12"/>
    </row>
    <row r="140" spans="1:13">
      <c r="A140">
        <v>1887</v>
      </c>
      <c r="B140" s="18">
        <f t="shared" si="5"/>
        <v>1540631.5783407444</v>
      </c>
      <c r="C140" s="18">
        <f t="shared" si="6"/>
        <v>36339.608427664636</v>
      </c>
      <c r="D140" s="12" t="str">
        <f>IF($A140&gt;=Calculations!$C$2,B140,"")</f>
        <v/>
      </c>
      <c r="E140" s="12" t="str">
        <f>IF($A140&gt;=Calculations!$C$2,C140,"")</f>
        <v/>
      </c>
      <c r="J140" s="2"/>
      <c r="M140" s="12"/>
    </row>
    <row r="141" spans="1:13">
      <c r="A141">
        <v>1888</v>
      </c>
      <c r="B141" s="18">
        <f t="shared" si="5"/>
        <v>1548913.9356104853</v>
      </c>
      <c r="C141" s="18">
        <f t="shared" si="6"/>
        <v>36625.446513097369</v>
      </c>
      <c r="D141" s="12" t="str">
        <f>IF($A141&gt;=Calculations!$C$2,B141,"")</f>
        <v/>
      </c>
      <c r="E141" s="12" t="str">
        <f>IF($A141&gt;=Calculations!$C$2,C141,"")</f>
        <v/>
      </c>
      <c r="J141" s="2"/>
      <c r="M141" s="12"/>
    </row>
    <row r="142" spans="1:13">
      <c r="A142">
        <v>1889</v>
      </c>
      <c r="B142" s="18">
        <f t="shared" si="5"/>
        <v>1557240.8184130713</v>
      </c>
      <c r="C142" s="18">
        <f t="shared" si="6"/>
        <v>36913.53292795959</v>
      </c>
      <c r="D142" s="12" t="str">
        <f>IF($A142&gt;=Calculations!$C$2,B142,"")</f>
        <v/>
      </c>
      <c r="E142" s="12" t="str">
        <f>IF($A142&gt;=Calculations!$C$2,C142,"")</f>
        <v/>
      </c>
      <c r="J142" s="2"/>
      <c r="M142" s="12"/>
    </row>
    <row r="143" spans="1:13">
      <c r="A143">
        <v>1890</v>
      </c>
      <c r="B143" s="18">
        <f t="shared" si="5"/>
        <v>1565612.4661155101</v>
      </c>
      <c r="C143" s="18">
        <f t="shared" si="6"/>
        <v>37203.885357036779</v>
      </c>
      <c r="D143" s="12" t="str">
        <f>IF($A143&gt;=Calculations!$C$2,B143,"")</f>
        <v/>
      </c>
      <c r="E143" s="12" t="str">
        <f>IF($A143&gt;=Calculations!$C$2,C143,"")</f>
        <v/>
      </c>
      <c r="J143" s="2"/>
      <c r="M143" s="12"/>
    </row>
    <row r="144" spans="1:13">
      <c r="A144">
        <v>1891</v>
      </c>
      <c r="B144" s="18">
        <f t="shared" si="5"/>
        <v>1574029.119371634</v>
      </c>
      <c r="C144" s="18">
        <f t="shared" si="6"/>
        <v>37554.78217286076</v>
      </c>
      <c r="D144" s="12" t="str">
        <f>IF($A144&gt;=Calculations!$C$2,B144,"")</f>
        <v/>
      </c>
      <c r="E144" s="12" t="str">
        <f>IF($A144&gt;=Calculations!$C$2,C144,"")</f>
        <v/>
      </c>
      <c r="J144" s="2"/>
      <c r="M144" s="12"/>
    </row>
    <row r="145" spans="1:13">
      <c r="A145">
        <v>1892</v>
      </c>
      <c r="B145" s="18">
        <f t="shared" si="5"/>
        <v>1582491.0201290182</v>
      </c>
      <c r="C145" s="18">
        <f t="shared" si="6"/>
        <v>37908.988550956899</v>
      </c>
      <c r="D145" s="12" t="str">
        <f>IF($A145&gt;=Calculations!$C$2,B145,"")</f>
        <v/>
      </c>
      <c r="E145" s="12" t="str">
        <f>IF($A145&gt;=Calculations!$C$2,C145,"")</f>
        <v/>
      </c>
      <c r="J145" s="2"/>
      <c r="M145" s="12"/>
    </row>
    <row r="146" spans="1:13">
      <c r="A146">
        <v>1893</v>
      </c>
      <c r="B146" s="18">
        <f t="shared" si="5"/>
        <v>1590998.411635936</v>
      </c>
      <c r="C146" s="18">
        <f t="shared" si="6"/>
        <v>38266.535706206436</v>
      </c>
      <c r="D146" s="12" t="str">
        <f>IF($A146&gt;=Calculations!$C$2,B146,"")</f>
        <v/>
      </c>
      <c r="E146" s="12" t="str">
        <f>IF($A146&gt;=Calculations!$C$2,C146,"")</f>
        <v/>
      </c>
      <c r="J146" s="2"/>
      <c r="M146" s="12"/>
    </row>
    <row r="147" spans="1:13">
      <c r="A147">
        <v>1894</v>
      </c>
      <c r="B147" s="18">
        <f t="shared" si="5"/>
        <v>1599551.538448351</v>
      </c>
      <c r="C147" s="18">
        <f t="shared" si="6"/>
        <v>38627.455147900786</v>
      </c>
      <c r="D147" s="12" t="str">
        <f>IF($A147&gt;=Calculations!$C$2,B147,"")</f>
        <v/>
      </c>
      <c r="E147" s="12" t="str">
        <f>IF($A147&gt;=Calculations!$C$2,C147,"")</f>
        <v/>
      </c>
      <c r="J147" s="2"/>
      <c r="M147" s="12"/>
    </row>
    <row r="148" spans="1:13">
      <c r="A148">
        <v>1895</v>
      </c>
      <c r="B148" s="18">
        <f t="shared" si="5"/>
        <v>1608150.6464369469</v>
      </c>
      <c r="C148" s="18">
        <f t="shared" si="6"/>
        <v>38991.778682518336</v>
      </c>
      <c r="D148" s="12" t="str">
        <f>IF($A148&gt;=Calculations!$C$2,B148,"")</f>
        <v/>
      </c>
      <c r="E148" s="12" t="str">
        <f>IF($A148&gt;=Calculations!$C$2,C148,"")</f>
        <v/>
      </c>
      <c r="J148" s="2"/>
      <c r="M148" s="12"/>
    </row>
    <row r="149" spans="1:13">
      <c r="A149">
        <v>1896</v>
      </c>
      <c r="B149" s="18">
        <f t="shared" si="5"/>
        <v>1616795.9827941963</v>
      </c>
      <c r="C149" s="18">
        <f t="shared" si="6"/>
        <v>39359.538416527437</v>
      </c>
      <c r="D149" s="12" t="str">
        <f>IF($A149&gt;=Calculations!$C$2,B149,"")</f>
        <v/>
      </c>
      <c r="E149" s="12" t="str">
        <f>IF($A149&gt;=Calculations!$C$2,C149,"")</f>
        <v/>
      </c>
      <c r="J149" s="2"/>
      <c r="M149" s="12"/>
    </row>
    <row r="150" spans="1:13">
      <c r="A150">
        <v>1897</v>
      </c>
      <c r="B150" s="18">
        <f t="shared" si="5"/>
        <v>1625487.7960414656</v>
      </c>
      <c r="C150" s="18">
        <f t="shared" si="6"/>
        <v>39730.76675921581</v>
      </c>
      <c r="D150" s="12" t="str">
        <f>IF($A150&gt;=Calculations!$C$2,B150,"")</f>
        <v/>
      </c>
      <c r="E150" s="12" t="str">
        <f>IF($A150&gt;=Calculations!$C$2,C150,"")</f>
        <v/>
      </c>
      <c r="J150" s="2"/>
      <c r="M150" s="12"/>
    </row>
    <row r="151" spans="1:13">
      <c r="A151">
        <v>1898</v>
      </c>
      <c r="B151" s="18">
        <f t="shared" si="5"/>
        <v>1634226.3360361597</v>
      </c>
      <c r="C151" s="18">
        <f t="shared" si="6"/>
        <v>40105.496425546669</v>
      </c>
      <c r="D151" s="12" t="str">
        <f>IF($A151&gt;=Calculations!$C$2,B151,"")</f>
        <v/>
      </c>
      <c r="E151" s="12" t="str">
        <f>IF($A151&gt;=Calculations!$C$2,C151,"")</f>
        <v/>
      </c>
      <c r="J151" s="2"/>
      <c r="M151" s="12"/>
    </row>
    <row r="152" spans="1:13">
      <c r="A152">
        <v>1899</v>
      </c>
      <c r="B152" s="18">
        <f t="shared" si="5"/>
        <v>1643011.8539789042</v>
      </c>
      <c r="C152" s="18">
        <f t="shared" si="6"/>
        <v>40483.760439041769</v>
      </c>
      <c r="D152" s="12" t="str">
        <f>IF($A152&gt;=Calculations!$C$2,B152,"")</f>
        <v/>
      </c>
      <c r="E152" s="12" t="str">
        <f>IF($A152&gt;=Calculations!$C$2,C152,"")</f>
        <v/>
      </c>
      <c r="J152" s="2"/>
      <c r="M152" s="12"/>
    </row>
    <row r="153" spans="1:13">
      <c r="A153">
        <v>1900</v>
      </c>
      <c r="B153" s="18">
        <f t="shared" si="5"/>
        <v>1656973.5704176682</v>
      </c>
      <c r="C153" s="18">
        <f t="shared" si="6"/>
        <v>40865.592134691629</v>
      </c>
      <c r="D153" s="12" t="str">
        <f>IF($A153&gt;=Calculations!$C$2,B153,"")</f>
        <v/>
      </c>
      <c r="E153" s="12" t="str">
        <f>IF($A153&gt;=Calculations!$C$2,C153,"")</f>
        <v/>
      </c>
      <c r="J153" s="2"/>
      <c r="M153" s="12"/>
    </row>
    <row r="154" spans="1:13">
      <c r="A154">
        <v>1901</v>
      </c>
      <c r="B154" s="18">
        <f t="shared" si="5"/>
        <v>1671053.9284386244</v>
      </c>
      <c r="C154" s="18">
        <f t="shared" si="6"/>
        <v>41220.794533477041</v>
      </c>
      <c r="D154" s="12" t="str">
        <f>IF($A154&gt;=Calculations!$C$2,B154,"")</f>
        <v/>
      </c>
      <c r="E154" s="12" t="str">
        <f>IF($A154&gt;=Calculations!$C$2,C154,"")</f>
        <v/>
      </c>
      <c r="J154" s="2"/>
      <c r="M154" s="12"/>
    </row>
    <row r="155" spans="1:13">
      <c r="A155">
        <v>1902</v>
      </c>
      <c r="B155" s="18">
        <f t="shared" si="5"/>
        <v>1685253.9362147353</v>
      </c>
      <c r="C155" s="18">
        <f t="shared" si="6"/>
        <v>41579.084339969333</v>
      </c>
      <c r="D155" s="12" t="str">
        <f>IF($A155&gt;=Calculations!$C$2,B155,"")</f>
        <v/>
      </c>
      <c r="E155" s="12" t="str">
        <f>IF($A155&gt;=Calculations!$C$2,C155,"")</f>
        <v/>
      </c>
      <c r="J155" s="2"/>
      <c r="M155" s="12"/>
    </row>
    <row r="156" spans="1:13">
      <c r="A156">
        <v>1903</v>
      </c>
      <c r="B156" s="18">
        <f t="shared" si="5"/>
        <v>1699574.6104860501</v>
      </c>
      <c r="C156" s="18">
        <f t="shared" si="6"/>
        <v>41940.488389815961</v>
      </c>
      <c r="D156" s="12" t="str">
        <f>IF($A156&gt;=Calculations!$C$2,B156,"")</f>
        <v/>
      </c>
      <c r="E156" s="12" t="str">
        <f>IF($A156&gt;=Calculations!$C$2,C156,"")</f>
        <v/>
      </c>
      <c r="J156" s="2"/>
      <c r="M156" s="12"/>
    </row>
    <row r="157" spans="1:13">
      <c r="A157">
        <v>1904</v>
      </c>
      <c r="B157" s="18">
        <f t="shared" si="5"/>
        <v>1714016.976632505</v>
      </c>
      <c r="C157" s="18">
        <f t="shared" si="6"/>
        <v>42305.033751918949</v>
      </c>
      <c r="D157" s="12" t="str">
        <f>IF($A157&gt;=Calculations!$C$2,B157,"")</f>
        <v/>
      </c>
      <c r="E157" s="12" t="str">
        <f>IF($A157&gt;=Calculations!$C$2,C157,"")</f>
        <v/>
      </c>
      <c r="J157" s="2"/>
      <c r="M157" s="12"/>
    </row>
    <row r="158" spans="1:13">
      <c r="A158">
        <v>1905</v>
      </c>
      <c r="B158" s="18">
        <f t="shared" si="5"/>
        <v>1728582.0687473412</v>
      </c>
      <c r="C158" s="18">
        <f t="shared" si="6"/>
        <v>42672.747730462346</v>
      </c>
      <c r="D158" s="12" t="str">
        <f>IF($A158&gt;=Calculations!$C$2,B158,"")</f>
        <v/>
      </c>
      <c r="E158" s="12" t="str">
        <f>IF($A158&gt;=Calculations!$C$2,C158,"")</f>
        <v/>
      </c>
      <c r="J158" s="2"/>
      <c r="M158" s="12"/>
    </row>
    <row r="159" spans="1:13">
      <c r="A159">
        <v>1906</v>
      </c>
      <c r="B159" s="18">
        <f t="shared" si="5"/>
        <v>1743270.9297111479</v>
      </c>
      <c r="C159" s="18">
        <f t="shared" si="6"/>
        <v>43043.657866957285</v>
      </c>
      <c r="D159" s="12" t="str">
        <f>IF($A159&gt;=Calculations!$C$2,B159,"")</f>
        <v/>
      </c>
      <c r="E159" s="12" t="str">
        <f>IF($A159&gt;=Calculations!$C$2,C159,"")</f>
        <v/>
      </c>
      <c r="J159" s="2"/>
      <c r="M159" s="12"/>
    </row>
    <row r="160" spans="1:13">
      <c r="A160">
        <v>1907</v>
      </c>
      <c r="B160" s="18">
        <f t="shared" si="5"/>
        <v>1758084.6112665336</v>
      </c>
      <c r="C160" s="18">
        <f t="shared" si="6"/>
        <v>43417.791942304801</v>
      </c>
      <c r="D160" s="12" t="str">
        <f>IF($A160&gt;=Calculations!$C$2,B160,"")</f>
        <v/>
      </c>
      <c r="E160" s="12" t="str">
        <f>IF($A160&gt;=Calculations!$C$2,C160,"")</f>
        <v/>
      </c>
      <c r="J160" s="2"/>
      <c r="M160" s="12"/>
    </row>
    <row r="161" spans="1:13">
      <c r="A161">
        <v>1908</v>
      </c>
      <c r="B161" s="18">
        <f t="shared" si="5"/>
        <v>1773024.1740934327</v>
      </c>
      <c r="C161" s="18">
        <f t="shared" si="6"/>
        <v>43795.177978876636</v>
      </c>
      <c r="D161" s="12" t="str">
        <f>IF($A161&gt;=Calculations!$C$2,B161,"")</f>
        <v/>
      </c>
      <c r="E161" s="12" t="str">
        <f>IF($A161&gt;=Calculations!$C$2,C161,"")</f>
        <v/>
      </c>
      <c r="J161" s="2"/>
      <c r="M161" s="12"/>
    </row>
    <row r="162" spans="1:13">
      <c r="A162">
        <v>1909</v>
      </c>
      <c r="B162" s="18">
        <f t="shared" si="5"/>
        <v>1788090.6878850514</v>
      </c>
      <c r="C162" s="18">
        <f t="shared" si="6"/>
        <v>44175.844242614068</v>
      </c>
      <c r="D162" s="12" t="str">
        <f>IF($A162&gt;=Calculations!$C$2,B162,"")</f>
        <v/>
      </c>
      <c r="E162" s="12" t="str">
        <f>IF($A162&gt;=Calculations!$C$2,C162,"")</f>
        <v/>
      </c>
      <c r="J162" s="2"/>
      <c r="M162" s="12"/>
    </row>
    <row r="163" spans="1:13">
      <c r="A163">
        <v>1910</v>
      </c>
      <c r="B163" s="18">
        <f t="shared" si="5"/>
        <v>1803285.231424459</v>
      </c>
      <c r="C163" s="18">
        <f t="shared" si="6"/>
        <v>44559.819245145023</v>
      </c>
      <c r="D163" s="12" t="str">
        <f>IF($A163&gt;=Calculations!$C$2,B163,"")</f>
        <v/>
      </c>
      <c r="E163" s="12" t="str">
        <f>IF($A163&gt;=Calculations!$C$2,C163,"")</f>
        <v/>
      </c>
      <c r="J163" s="2"/>
      <c r="M163" s="12"/>
    </row>
    <row r="164" spans="1:13">
      <c r="A164">
        <v>1911</v>
      </c>
      <c r="B164" s="18">
        <f t="shared" si="5"/>
        <v>1818608.8926618311</v>
      </c>
      <c r="C164" s="18">
        <f t="shared" si="6"/>
        <v>44297.492556849233</v>
      </c>
      <c r="D164" s="12" t="str">
        <f>IF($A164&gt;=Calculations!$C$2,B164,"")</f>
        <v/>
      </c>
      <c r="E164" s="12" t="str">
        <f>IF($A164&gt;=Calculations!$C$2,C164,"")</f>
        <v/>
      </c>
      <c r="J164" s="2"/>
      <c r="M164" s="12"/>
    </row>
    <row r="165" spans="1:13">
      <c r="A165">
        <v>1912</v>
      </c>
      <c r="B165" s="18">
        <f t="shared" si="5"/>
        <v>1834062.7687923468</v>
      </c>
      <c r="C165" s="18">
        <f t="shared" si="6"/>
        <v>44036.710203619383</v>
      </c>
      <c r="D165" s="12" t="str">
        <f>IF($A165&gt;=Calculations!$C$2,B165,"")</f>
        <v/>
      </c>
      <c r="E165" s="12" t="str">
        <f>IF($A165&gt;=Calculations!$C$2,C165,"")</f>
        <v/>
      </c>
      <c r="J165" s="2"/>
      <c r="M165" s="12"/>
    </row>
    <row r="166" spans="1:13">
      <c r="A166">
        <v>1913</v>
      </c>
      <c r="B166" s="18">
        <f t="shared" si="5"/>
        <v>1849647.9663347511</v>
      </c>
      <c r="C166" s="18">
        <f t="shared" si="6"/>
        <v>43777.463093849845</v>
      </c>
      <c r="D166" s="12" t="str">
        <f>IF($A166&gt;=Calculations!$C$2,B166,"")</f>
        <v/>
      </c>
      <c r="E166" s="12" t="str">
        <f>IF($A166&gt;=Calculations!$C$2,C166,"")</f>
        <v/>
      </c>
      <c r="J166" s="2"/>
      <c r="M166" s="12"/>
    </row>
    <row r="167" spans="1:13">
      <c r="A167">
        <v>1914</v>
      </c>
      <c r="B167" s="18">
        <f t="shared" si="5"/>
        <v>1865365.6012105818</v>
      </c>
      <c r="C167" s="18">
        <f t="shared" si="6"/>
        <v>43519.742189457887</v>
      </c>
      <c r="D167" s="12" t="str">
        <f>IF($A167&gt;=Calculations!$C$2,B167,"")</f>
        <v/>
      </c>
      <c r="E167" s="12" t="str">
        <f>IF($A167&gt;=Calculations!$C$2,C167,"")</f>
        <v/>
      </c>
      <c r="J167" s="2"/>
      <c r="M167" s="12"/>
    </row>
    <row r="168" spans="1:13">
      <c r="A168">
        <v>1915</v>
      </c>
      <c r="B168" s="18">
        <f t="shared" si="5"/>
        <v>1881216.7988240721</v>
      </c>
      <c r="C168" s="18">
        <f t="shared" si="6"/>
        <v>43263.538505568598</v>
      </c>
      <c r="D168" s="12" t="str">
        <f>IF($A168&gt;=Calculations!$C$2,B168,"")</f>
        <v/>
      </c>
      <c r="E168" s="12" t="str">
        <f>IF($A168&gt;=Calculations!$C$2,C168,"")</f>
        <v/>
      </c>
      <c r="J168" s="2"/>
      <c r="M168" s="12"/>
    </row>
    <row r="169" spans="1:13">
      <c r="A169">
        <v>1916</v>
      </c>
      <c r="B169" s="18">
        <f t="shared" si="5"/>
        <v>1897202.6941427302</v>
      </c>
      <c r="C169" s="18">
        <f t="shared" si="6"/>
        <v>43008.843110201618</v>
      </c>
      <c r="D169" s="12" t="str">
        <f>IF($A169&gt;=Calculations!$C$2,B169,"")</f>
        <v/>
      </c>
      <c r="E169" s="12" t="str">
        <f>IF($A169&gt;=Calculations!$C$2,C169,"")</f>
        <v/>
      </c>
      <c r="J169" s="2"/>
      <c r="M169" s="12"/>
    </row>
    <row r="170" spans="1:13">
      <c r="A170">
        <v>1917</v>
      </c>
      <c r="B170" s="18">
        <f t="shared" si="5"/>
        <v>1913324.4317786049</v>
      </c>
      <c r="C170" s="18">
        <f t="shared" si="6"/>
        <v>42755.647123959781</v>
      </c>
      <c r="D170" s="12" t="str">
        <f>IF($A170&gt;=Calculations!$C$2,B170,"")</f>
        <v/>
      </c>
      <c r="E170" s="12" t="str">
        <f>IF($A170&gt;=Calculations!$C$2,C170,"")</f>
        <v/>
      </c>
      <c r="J170" s="2"/>
      <c r="M170" s="12"/>
    </row>
    <row r="171" spans="1:13">
      <c r="A171">
        <v>1918</v>
      </c>
      <c r="B171" s="18">
        <f t="shared" si="5"/>
        <v>1929583.1660702415</v>
      </c>
      <c r="C171" s="18">
        <f t="shared" si="6"/>
        <v>42503.941719719529</v>
      </c>
      <c r="D171" s="12" t="str">
        <f>IF($A171&gt;=Calculations!$C$2,B171,"")</f>
        <v/>
      </c>
      <c r="E171" s="12" t="str">
        <f>IF($A171&gt;=Calculations!$C$2,C171,"")</f>
        <v/>
      </c>
      <c r="J171" s="2"/>
      <c r="M171" s="12"/>
    </row>
    <row r="172" spans="1:13">
      <c r="A172">
        <v>1919</v>
      </c>
      <c r="B172" s="18">
        <f t="shared" si="5"/>
        <v>1945980.0611653337</v>
      </c>
      <c r="C172" s="18">
        <f t="shared" si="6"/>
        <v>42253.718122323182</v>
      </c>
      <c r="D172" s="12" t="str">
        <f>IF($A172&gt;=Calculations!$C$2,B172,"")</f>
        <v/>
      </c>
      <c r="E172" s="12" t="str">
        <f>IF($A172&gt;=Calculations!$C$2,C172,"")</f>
        <v/>
      </c>
      <c r="J172" s="2"/>
      <c r="M172" s="12"/>
    </row>
    <row r="173" spans="1:13">
      <c r="A173">
        <v>1920</v>
      </c>
      <c r="B173" s="18">
        <f t="shared" si="5"/>
        <v>1962516.2911040788</v>
      </c>
      <c r="C173" s="18">
        <f t="shared" si="6"/>
        <v>42004.967608273</v>
      </c>
      <c r="D173" s="12" t="str">
        <f>IF($A173&gt;=Calculations!$C$2,B173,"")</f>
        <v/>
      </c>
      <c r="E173" s="12" t="str">
        <f>IF($A173&gt;=Calculations!$C$2,C173,"")</f>
        <v/>
      </c>
      <c r="J173" s="2"/>
      <c r="M173" s="12"/>
    </row>
    <row r="174" spans="1:13">
      <c r="A174">
        <v>1921</v>
      </c>
      <c r="B174" s="18">
        <f t="shared" si="5"/>
        <v>1979193.0399032398</v>
      </c>
      <c r="C174" s="18">
        <f t="shared" si="6"/>
        <v>42199.385028012097</v>
      </c>
      <c r="D174" s="12" t="str">
        <f>IF($A174&gt;=Calculations!$C$2,B174,"")</f>
        <v/>
      </c>
      <c r="E174" s="12" t="str">
        <f>IF($A174&gt;=Calculations!$C$2,C174,"")</f>
        <v/>
      </c>
      <c r="J174" s="2"/>
      <c r="M174" s="12"/>
    </row>
    <row r="175" spans="1:13">
      <c r="A175">
        <v>1922</v>
      </c>
      <c r="B175" s="18">
        <f t="shared" si="5"/>
        <v>1996011.5016409231</v>
      </c>
      <c r="C175" s="18">
        <f t="shared" si="6"/>
        <v>42394.702296870244</v>
      </c>
      <c r="D175" s="12" t="str">
        <f>IF($A175&gt;=Calculations!$C$2,B175,"")</f>
        <v/>
      </c>
      <c r="E175" s="12" t="str">
        <f>IF($A175&gt;=Calculations!$C$2,C175,"")</f>
        <v/>
      </c>
      <c r="J175" s="2"/>
      <c r="M175" s="12"/>
    </row>
    <row r="176" spans="1:13">
      <c r="A176">
        <v>1923</v>
      </c>
      <c r="B176" s="18">
        <f t="shared" si="5"/>
        <v>2012972.8805420762</v>
      </c>
      <c r="C176" s="18">
        <f t="shared" si="6"/>
        <v>42590.923579743976</v>
      </c>
      <c r="D176" s="12" t="str">
        <f>IF($A176&gt;=Calculations!$C$2,B176,"")</f>
        <v/>
      </c>
      <c r="E176" s="12" t="str">
        <f>IF($A176&gt;=Calculations!$C$2,C176,"")</f>
        <v/>
      </c>
      <c r="J176" s="2"/>
      <c r="M176" s="12"/>
    </row>
    <row r="177" spans="1:13">
      <c r="A177">
        <v>1924</v>
      </c>
      <c r="B177" s="18">
        <f t="shared" si="5"/>
        <v>2030078.3910647114</v>
      </c>
      <c r="C177" s="18">
        <f t="shared" si="6"/>
        <v>42788.053060806786</v>
      </c>
      <c r="D177" s="12" t="str">
        <f>IF($A177&gt;=Calculations!$C$2,B177,"")</f>
        <v/>
      </c>
      <c r="E177" s="12" t="str">
        <f>IF($A177&gt;=Calculations!$C$2,C177,"")</f>
        <v/>
      </c>
      <c r="J177" s="2"/>
      <c r="M177" s="12"/>
    </row>
    <row r="178" spans="1:13">
      <c r="A178">
        <v>1925</v>
      </c>
      <c r="B178" s="18">
        <f t="shared" si="5"/>
        <v>2047329.2579868629</v>
      </c>
      <c r="C178" s="18">
        <f t="shared" si="6"/>
        <v>42986.094943598364</v>
      </c>
      <c r="D178" s="12" t="str">
        <f>IF($A178&gt;=Calculations!$C$2,B178,"")</f>
        <v/>
      </c>
      <c r="E178" s="12" t="str">
        <f>IF($A178&gt;=Calculations!$C$2,C178,"")</f>
        <v/>
      </c>
      <c r="J178" s="2"/>
      <c r="M178" s="12"/>
    </row>
    <row r="179" spans="1:13">
      <c r="A179">
        <v>1926</v>
      </c>
      <c r="B179" s="18">
        <f t="shared" si="5"/>
        <v>2064726.7164942832</v>
      </c>
      <c r="C179" s="18">
        <f t="shared" si="6"/>
        <v>43185.053451114232</v>
      </c>
      <c r="D179" s="12" t="str">
        <f>IF($A179&gt;=Calculations!$C$2,B179,"")</f>
        <v/>
      </c>
      <c r="E179" s="12" t="str">
        <f>IF($A179&gt;=Calculations!$C$2,C179,"")</f>
        <v/>
      </c>
      <c r="J179" s="2"/>
      <c r="M179" s="12"/>
    </row>
    <row r="180" spans="1:13">
      <c r="A180">
        <v>1927</v>
      </c>
      <c r="B180" s="18">
        <f t="shared" si="5"/>
        <v>2082272.0122688829</v>
      </c>
      <c r="C180" s="18">
        <f t="shared" si="6"/>
        <v>43384.932825895776</v>
      </c>
      <c r="D180" s="12" t="str">
        <f>IF($A180&gt;=Calculations!$C$2,B180,"")</f>
        <v/>
      </c>
      <c r="E180" s="12" t="str">
        <f>IF($A180&gt;=Calculations!$C$2,C180,"")</f>
        <v/>
      </c>
      <c r="J180" s="2"/>
      <c r="M180" s="12"/>
    </row>
    <row r="181" spans="1:13">
      <c r="A181">
        <v>1928</v>
      </c>
      <c r="B181" s="18">
        <f t="shared" si="5"/>
        <v>2099966.4015779244</v>
      </c>
      <c r="C181" s="18">
        <f t="shared" si="6"/>
        <v>43585.737330120734</v>
      </c>
      <c r="D181" s="12" t="str">
        <f>IF($A181&gt;=Calculations!$C$2,B181,"")</f>
        <v/>
      </c>
      <c r="E181" s="12" t="str">
        <f>IF($A181&gt;=Calculations!$C$2,C181,"")</f>
        <v/>
      </c>
      <c r="J181" s="2"/>
      <c r="M181" s="12"/>
    </row>
    <row r="182" spans="1:13">
      <c r="A182">
        <v>1929</v>
      </c>
      <c r="B182" s="18">
        <f t="shared" si="5"/>
        <v>2117811.1513639712</v>
      </c>
      <c r="C182" s="18">
        <f t="shared" si="6"/>
        <v>43787.471245694076</v>
      </c>
      <c r="D182" s="12" t="str">
        <f>IF($A182&gt;=Calculations!$C$2,B182,"")</f>
        <v/>
      </c>
      <c r="E182" s="12" t="str">
        <f>IF($A182&gt;=Calculations!$C$2,C182,"")</f>
        <v/>
      </c>
      <c r="J182" s="2"/>
      <c r="M182" s="12"/>
    </row>
    <row r="183" spans="1:13">
      <c r="A183">
        <v>1930</v>
      </c>
      <c r="B183" s="18">
        <f t="shared" si="5"/>
        <v>2135807.5393356038</v>
      </c>
      <c r="C183" s="18">
        <f t="shared" si="6"/>
        <v>43990.138874339296</v>
      </c>
      <c r="D183" s="12" t="str">
        <f>IF($A183&gt;=Calculations!$C$2,B183,"")</f>
        <v/>
      </c>
      <c r="E183" s="12" t="str">
        <f>IF($A183&gt;=Calculations!$C$2,C183,"")</f>
        <v/>
      </c>
      <c r="J183" s="2"/>
      <c r="M183" s="12"/>
    </row>
    <row r="184" spans="1:13">
      <c r="A184">
        <v>1931</v>
      </c>
      <c r="B184" s="18">
        <f t="shared" si="5"/>
        <v>2153956.854058905</v>
      </c>
      <c r="C184" s="18">
        <f t="shared" si="6"/>
        <v>44274.145045417747</v>
      </c>
      <c r="D184" s="12" t="str">
        <f>IF($A184&gt;=Calculations!$C$2,B184,"")</f>
        <v/>
      </c>
      <c r="E184" s="12" t="str">
        <f>IF($A184&gt;=Calculations!$C$2,C184,"")</f>
        <v/>
      </c>
      <c r="J184" s="2"/>
      <c r="M184" s="12"/>
    </row>
    <row r="185" spans="1:13">
      <c r="A185">
        <v>1932</v>
      </c>
      <c r="B185" s="18">
        <f t="shared" si="5"/>
        <v>2172260.3950497229</v>
      </c>
      <c r="C185" s="18">
        <f t="shared" si="6"/>
        <v>44559.984798005025</v>
      </c>
      <c r="D185" s="12" t="str">
        <f>IF($A185&gt;=Calculations!$C$2,B185,"")</f>
        <v/>
      </c>
      <c r="E185" s="12" t="str">
        <f>IF($A185&gt;=Calculations!$C$2,C185,"")</f>
        <v/>
      </c>
      <c r="J185" s="2"/>
      <c r="M185" s="12"/>
    </row>
    <row r="186" spans="1:13">
      <c r="A186">
        <v>1933</v>
      </c>
      <c r="B186" s="18">
        <f t="shared" si="5"/>
        <v>2190719.4728667177</v>
      </c>
      <c r="C186" s="18">
        <f t="shared" si="6"/>
        <v>44847.669969946539</v>
      </c>
      <c r="D186" s="12" t="str">
        <f>IF($A186&gt;=Calculations!$C$2,B186,"")</f>
        <v/>
      </c>
      <c r="E186" s="12" t="str">
        <f>IF($A186&gt;=Calculations!$C$2,C186,"")</f>
        <v/>
      </c>
      <c r="J186" s="2"/>
      <c r="M186" s="12"/>
    </row>
    <row r="187" spans="1:13">
      <c r="A187">
        <v>1934</v>
      </c>
      <c r="B187" s="18">
        <f t="shared" si="5"/>
        <v>2209335.4092052002</v>
      </c>
      <c r="C187" s="18">
        <f t="shared" si="6"/>
        <v>45137.212475514403</v>
      </c>
      <c r="D187" s="12" t="str">
        <f>IF($A187&gt;=Calculations!$C$2,B187,"")</f>
        <v/>
      </c>
      <c r="E187" s="12" t="str">
        <f>IF($A187&gt;=Calculations!$C$2,C187,"")</f>
        <v/>
      </c>
      <c r="J187" s="2"/>
      <c r="M187" s="12"/>
    </row>
    <row r="188" spans="1:13">
      <c r="A188">
        <v>1935</v>
      </c>
      <c r="B188" s="18">
        <f t="shared" si="5"/>
        <v>2228109.5369917667</v>
      </c>
      <c r="C188" s="18">
        <f t="shared" si="6"/>
        <v>45428.624305900856</v>
      </c>
      <c r="D188" s="12" t="str">
        <f>IF($A188&gt;=Calculations!$C$2,B188,"")</f>
        <v/>
      </c>
      <c r="E188" s="12" t="str">
        <f>IF($A188&gt;=Calculations!$C$2,C188,"")</f>
        <v/>
      </c>
      <c r="J188" s="2"/>
      <c r="M188" s="12"/>
    </row>
    <row r="189" spans="1:13">
      <c r="A189">
        <v>1936</v>
      </c>
      <c r="B189" s="18">
        <f t="shared" si="5"/>
        <v>2247043.2004797379</v>
      </c>
      <c r="C189" s="18">
        <f t="shared" si="6"/>
        <v>45721.917529714854</v>
      </c>
      <c r="D189" s="12" t="str">
        <f>IF($A189&gt;=Calculations!$C$2,B189,"")</f>
        <v/>
      </c>
      <c r="E189" s="12" t="str">
        <f>IF($A189&gt;=Calculations!$C$2,C189,"")</f>
        <v/>
      </c>
      <c r="J189" s="2"/>
      <c r="M189" s="12"/>
    </row>
    <row r="190" spans="1:13">
      <c r="A190">
        <v>1937</v>
      </c>
      <c r="B190" s="18">
        <f t="shared" si="5"/>
        <v>2266137.7553454107</v>
      </c>
      <c r="C190" s="18">
        <f t="shared" si="6"/>
        <v>46017.104293481898</v>
      </c>
      <c r="D190" s="12" t="str">
        <f>IF($A190&gt;=Calculations!$C$2,B190,"")</f>
        <v/>
      </c>
      <c r="E190" s="12" t="str">
        <f>IF($A190&gt;=Calculations!$C$2,C190,"")</f>
        <v/>
      </c>
      <c r="J190" s="2"/>
      <c r="M190" s="12"/>
    </row>
    <row r="191" spans="1:13">
      <c r="A191">
        <v>1938</v>
      </c>
      <c r="B191" s="18">
        <f t="shared" si="5"/>
        <v>2285394.5687851245</v>
      </c>
      <c r="C191" s="18">
        <f t="shared" si="6"/>
        <v>46314.196822147074</v>
      </c>
      <c r="D191" s="12" t="str">
        <f>IF($A191&gt;=Calculations!$C$2,B191,"")</f>
        <v/>
      </c>
      <c r="E191" s="12" t="str">
        <f>IF($A191&gt;=Calculations!$C$2,C191,"")</f>
        <v/>
      </c>
      <c r="J191" s="2"/>
      <c r="M191" s="12"/>
    </row>
    <row r="192" spans="1:13">
      <c r="A192">
        <v>1939</v>
      </c>
      <c r="B192" s="18">
        <f t="shared" si="5"/>
        <v>2304815.0196131552</v>
      </c>
      <c r="C192" s="18">
        <f t="shared" si="6"/>
        <v>46613.207419581326</v>
      </c>
      <c r="D192" s="12" t="str">
        <f>IF($A192&gt;=Calculations!$C$2,B192,"")</f>
        <v/>
      </c>
      <c r="E192" s="12" t="str">
        <f>IF($A192&gt;=Calculations!$C$2,C192,"")</f>
        <v/>
      </c>
      <c r="J192" s="2"/>
      <c r="M192" s="12"/>
    </row>
    <row r="193" spans="1:13">
      <c r="A193">
        <v>1940</v>
      </c>
      <c r="B193" s="18">
        <f t="shared" si="5"/>
        <v>2324400.4983604415</v>
      </c>
      <c r="C193" s="18">
        <f t="shared" si="6"/>
        <v>46914.148469091022</v>
      </c>
      <c r="D193" s="12" t="str">
        <f>IF($A193&gt;=Calculations!$C$2,B193,"")</f>
        <v/>
      </c>
      <c r="E193" s="12" t="str">
        <f>IF($A193&gt;=Calculations!$C$2,C193,"")</f>
        <v/>
      </c>
      <c r="J193" s="2"/>
      <c r="M193" s="12"/>
    </row>
    <row r="194" spans="1:13">
      <c r="A194">
        <v>1941</v>
      </c>
      <c r="B194" s="18">
        <f t="shared" si="5"/>
        <v>2344152.4073741464</v>
      </c>
      <c r="C194" s="18">
        <f t="shared" si="6"/>
        <v>47217.032433930806</v>
      </c>
      <c r="D194" s="12" t="str">
        <f>IF($A194&gt;=Calculations!$C$2,B194,"")</f>
        <v/>
      </c>
      <c r="E194" s="12" t="str">
        <f>IF($A194&gt;=Calculations!$C$2,C194,"")</f>
        <v/>
      </c>
      <c r="J194" s="2"/>
      <c r="M194" s="12"/>
    </row>
    <row r="195" spans="1:13">
      <c r="A195">
        <v>1942</v>
      </c>
      <c r="B195" s="18">
        <f t="shared" si="5"/>
        <v>2364072.1609180695</v>
      </c>
      <c r="C195" s="18">
        <f t="shared" si="6"/>
        <v>47521.871857819744</v>
      </c>
      <c r="D195" s="12" t="str">
        <f>IF($A195&gt;=Calculations!$C$2,B195,"")</f>
        <v/>
      </c>
      <c r="E195" s="12" t="str">
        <f>IF($A195&gt;=Calculations!$C$2,C195,"")</f>
        <v/>
      </c>
      <c r="J195" s="2"/>
      <c r="M195" s="12"/>
    </row>
    <row r="196" spans="1:13">
      <c r="A196">
        <v>1943</v>
      </c>
      <c r="B196" s="18">
        <f t="shared" ref="B196:B202" si="7">(INDEX($M$2:$M$6,MATCH(A196,$K$2:$K$6,1))+1)*B195</f>
        <v>2384161.1852739085</v>
      </c>
      <c r="C196" s="18">
        <f t="shared" si="6"/>
        <v>47828.679365460805</v>
      </c>
      <c r="D196" s="12" t="str">
        <f>IF($A196&gt;=Calculations!$C$2,B196,"")</f>
        <v/>
      </c>
      <c r="E196" s="12" t="str">
        <f>IF($A196&gt;=Calculations!$C$2,C196,"")</f>
        <v/>
      </c>
      <c r="J196" s="2"/>
      <c r="M196" s="12"/>
    </row>
    <row r="197" spans="1:13">
      <c r="A197">
        <v>1944</v>
      </c>
      <c r="B197" s="18">
        <f t="shared" si="7"/>
        <v>2404420.9188433834</v>
      </c>
      <c r="C197" s="18">
        <f t="shared" ref="C197:C202" si="8">(INDEX($I$2:$I$17,MATCH(A197,$G$2:$G$17,1))+1)*C196</f>
        <v>48137.467663063733</v>
      </c>
      <c r="D197" s="12" t="str">
        <f>IF($A197&gt;=Calculations!$C$2,B197,"")</f>
        <v/>
      </c>
      <c r="E197" s="12" t="str">
        <f>IF($A197&gt;=Calculations!$C$2,C197,"")</f>
        <v/>
      </c>
      <c r="J197" s="2"/>
      <c r="M197" s="12"/>
    </row>
    <row r="198" spans="1:13">
      <c r="A198">
        <v>1945</v>
      </c>
      <c r="B198" s="18">
        <f t="shared" si="7"/>
        <v>2424852.8122512288</v>
      </c>
      <c r="C198" s="18">
        <f t="shared" si="8"/>
        <v>48448.249538871234</v>
      </c>
      <c r="D198" s="12" t="str">
        <f>IF($A198&gt;=Calculations!$C$2,B198,"")</f>
        <v/>
      </c>
      <c r="E198" s="12" t="str">
        <f>IF($A198&gt;=Calculations!$C$2,C198,"")</f>
        <v/>
      </c>
      <c r="J198" s="2"/>
      <c r="M198" s="12"/>
    </row>
    <row r="199" spans="1:13">
      <c r="A199">
        <v>1946</v>
      </c>
      <c r="B199" s="18">
        <f t="shared" si="7"/>
        <v>2445458.3284490602</v>
      </c>
      <c r="C199" s="18">
        <f t="shared" si="8"/>
        <v>48761.037863688609</v>
      </c>
      <c r="D199" s="12" t="str">
        <f>IF($A199&gt;=Calculations!$C$2,B199,"")</f>
        <v/>
      </c>
      <c r="E199" s="12" t="str">
        <f>IF($A199&gt;=Calculations!$C$2,C199,"")</f>
        <v/>
      </c>
      <c r="J199" s="2"/>
      <c r="M199" s="12"/>
    </row>
    <row r="200" spans="1:13">
      <c r="A200">
        <v>1947</v>
      </c>
      <c r="B200" s="18">
        <f t="shared" si="7"/>
        <v>2466238.9428201225</v>
      </c>
      <c r="C200" s="18">
        <f t="shared" si="8"/>
        <v>49075.845591416786</v>
      </c>
      <c r="D200" s="12" t="str">
        <f>IF($A200&gt;=Calculations!$C$2,B200,"")</f>
        <v/>
      </c>
      <c r="E200" s="12" t="str">
        <f>IF($A200&gt;=Calculations!$C$2,C200,"")</f>
        <v/>
      </c>
      <c r="J200" s="2"/>
      <c r="M200" s="12"/>
    </row>
    <row r="201" spans="1:13">
      <c r="A201">
        <v>1948</v>
      </c>
      <c r="B201" s="18">
        <f t="shared" si="7"/>
        <v>2487196.1432849304</v>
      </c>
      <c r="C201" s="18">
        <f t="shared" si="8"/>
        <v>49392.685759588792</v>
      </c>
      <c r="D201" s="12" t="str">
        <f>IF($A201&gt;=Calculations!$C$2,B201,"")</f>
        <v/>
      </c>
      <c r="E201" s="12" t="str">
        <f>IF($A201&gt;=Calculations!$C$2,C201,"")</f>
        <v/>
      </c>
      <c r="J201" s="2"/>
      <c r="M201" s="12"/>
    </row>
    <row r="202" spans="1:13">
      <c r="A202">
        <v>1949</v>
      </c>
      <c r="B202" s="18">
        <f t="shared" si="7"/>
        <v>2508331.4304078054</v>
      </c>
      <c r="C202" s="18">
        <f t="shared" si="8"/>
        <v>49711.571489909707</v>
      </c>
      <c r="D202" s="12" t="str">
        <f>IF($A202&gt;=Calculations!$C$2,B202,"")</f>
        <v/>
      </c>
      <c r="E202" s="12" t="str">
        <f>IF($A202&gt;=Calculations!$C$2,C202,"")</f>
        <v/>
      </c>
      <c r="J202" s="2"/>
      <c r="M202" s="12"/>
    </row>
    <row r="203" spans="1:13">
      <c r="A203" s="9">
        <v>1950</v>
      </c>
      <c r="B203" s="2">
        <v>2532229.2370000002</v>
      </c>
      <c r="C203" s="2">
        <v>50616.012000000002</v>
      </c>
      <c r="D203" s="12" t="str">
        <f>IF($A203&gt;=Calculations!$C$2,B203,"")</f>
        <v/>
      </c>
      <c r="E203" s="12" t="str">
        <f>IF($A203&gt;=Calculations!$C$2,C203,"")</f>
        <v/>
      </c>
    </row>
    <row r="204" spans="1:13">
      <c r="A204" s="9">
        <f>A203+1</f>
        <v>1951</v>
      </c>
      <c r="B204" s="2">
        <v>2580959.8110000002</v>
      </c>
      <c r="C204" s="2">
        <v>50631.571000000004</v>
      </c>
      <c r="D204" s="12" t="str">
        <f>IF($A204&gt;=Calculations!$C$2,B204,"")</f>
        <v/>
      </c>
      <c r="E204" s="12" t="str">
        <f>IF($A204&gt;=Calculations!$C$2,C204,"")</f>
        <v/>
      </c>
    </row>
    <row r="205" spans="1:13">
      <c r="A205" s="9">
        <f t="shared" ref="A205:A262" si="9">A204+1</f>
        <v>1952</v>
      </c>
      <c r="B205" s="2">
        <v>2628448.1690000002</v>
      </c>
      <c r="C205" s="2">
        <v>50706.811000000002</v>
      </c>
      <c r="D205" s="12" t="str">
        <f>IF($A205&gt;=Calculations!$C$2,B205,"")</f>
        <v/>
      </c>
      <c r="E205" s="12" t="str">
        <f>IF($A205&gt;=Calculations!$C$2,C205,"")</f>
        <v/>
      </c>
    </row>
    <row r="206" spans="1:13">
      <c r="A206" s="9">
        <f t="shared" si="9"/>
        <v>1953</v>
      </c>
      <c r="B206" s="2">
        <v>2675766.1940000001</v>
      </c>
      <c r="C206" s="2">
        <v>50829.900999999998</v>
      </c>
      <c r="D206" s="12" t="str">
        <f>IF($A206&gt;=Calculations!$C$2,B206,"")</f>
        <v/>
      </c>
      <c r="E206" s="12" t="str">
        <f>IF($A206&gt;=Calculations!$C$2,C206,"")</f>
        <v/>
      </c>
    </row>
    <row r="207" spans="1:13">
      <c r="A207" s="9">
        <f t="shared" si="9"/>
        <v>1954</v>
      </c>
      <c r="B207" s="2">
        <v>2723726.3670000001</v>
      </c>
      <c r="C207" s="2">
        <v>50991.453999999998</v>
      </c>
      <c r="D207" s="12" t="str">
        <f>IF($A207&gt;=Calculations!$C$2,B207,"")</f>
        <v/>
      </c>
      <c r="E207" s="12" t="str">
        <f>IF($A207&gt;=Calculations!$C$2,C207,"")</f>
        <v/>
      </c>
    </row>
    <row r="208" spans="1:13">
      <c r="A208" s="9">
        <f t="shared" si="9"/>
        <v>1955</v>
      </c>
      <c r="B208" s="2">
        <v>2772881.6770000001</v>
      </c>
      <c r="C208" s="2">
        <v>51184.529000000002</v>
      </c>
      <c r="D208" s="12" t="str">
        <f>IF($A208&gt;=Calculations!$C$2,B208,"")</f>
        <v/>
      </c>
      <c r="E208" s="12" t="str">
        <f>IF($A208&gt;=Calculations!$C$2,C208,"")</f>
        <v/>
      </c>
    </row>
    <row r="209" spans="1:5">
      <c r="A209" s="9">
        <f t="shared" si="9"/>
        <v>1956</v>
      </c>
      <c r="B209" s="2">
        <v>2823513.0989999999</v>
      </c>
      <c r="C209" s="2">
        <v>51404.773999999998</v>
      </c>
      <c r="D209" s="12" t="str">
        <f>IF($A209&gt;=Calculations!$C$2,B209,"")</f>
        <v/>
      </c>
      <c r="E209" s="12" t="str">
        <f>IF($A209&gt;=Calculations!$C$2,C209,"")</f>
        <v/>
      </c>
    </row>
    <row r="210" spans="1:5">
      <c r="A210" s="9">
        <f t="shared" si="9"/>
        <v>1957</v>
      </c>
      <c r="B210" s="2">
        <v>2875642.1469999999</v>
      </c>
      <c r="C210" s="2">
        <v>51650.279000000002</v>
      </c>
      <c r="D210" s="12" t="str">
        <f>IF($A210&gt;=Calculations!$C$2,B210,"")</f>
        <v/>
      </c>
      <c r="E210" s="12" t="str">
        <f>IF($A210&gt;=Calculations!$C$2,C210,"")</f>
        <v/>
      </c>
    </row>
    <row r="211" spans="1:5">
      <c r="A211" s="9">
        <f t="shared" si="9"/>
        <v>1958</v>
      </c>
      <c r="B211" s="2">
        <v>2929068.76</v>
      </c>
      <c r="C211" s="2">
        <v>51921.175000000003</v>
      </c>
      <c r="D211" s="12" t="str">
        <f>IF($A211&gt;=Calculations!$C$2,B211,"")</f>
        <v/>
      </c>
      <c r="E211" s="12" t="str">
        <f>IF($A211&gt;=Calculations!$C$2,C211,"")</f>
        <v/>
      </c>
    </row>
    <row r="212" spans="1:5">
      <c r="A212" s="9">
        <f t="shared" si="9"/>
        <v>1959</v>
      </c>
      <c r="B212" s="2">
        <v>2983434.676</v>
      </c>
      <c r="C212" s="2">
        <v>52218.942000000003</v>
      </c>
      <c r="D212" s="12" t="str">
        <f>IF($A212&gt;=Calculations!$C$2,B212,"")</f>
        <v/>
      </c>
      <c r="E212" s="12" t="str">
        <f>IF($A212&gt;=Calculations!$C$2,C212,"")</f>
        <v/>
      </c>
    </row>
    <row r="213" spans="1:5">
      <c r="A213" s="9">
        <f t="shared" si="9"/>
        <v>1960</v>
      </c>
      <c r="B213" s="2">
        <v>3038412.7659999998</v>
      </c>
      <c r="C213" s="2">
        <v>52544.356</v>
      </c>
      <c r="D213" s="12" t="str">
        <f>IF($A213&gt;=Calculations!$C$2,B213,"")</f>
        <v/>
      </c>
      <c r="E213" s="12" t="str">
        <f>IF($A213&gt;=Calculations!$C$2,C213,"")</f>
        <v/>
      </c>
    </row>
    <row r="214" spans="1:5">
      <c r="A214" s="9">
        <f t="shared" si="9"/>
        <v>1961</v>
      </c>
      <c r="B214" s="2">
        <v>3093909.4709999999</v>
      </c>
      <c r="C214" s="2">
        <v>52895.303</v>
      </c>
      <c r="D214" s="12" t="str">
        <f>IF($A214&gt;=Calculations!$C$2,B214,"")</f>
        <v/>
      </c>
      <c r="E214" s="12" t="str">
        <f>IF($A214&gt;=Calculations!$C$2,C214,"")</f>
        <v/>
      </c>
    </row>
    <row r="215" spans="1:5">
      <c r="A215" s="9">
        <f t="shared" si="9"/>
        <v>1962</v>
      </c>
      <c r="B215" s="2">
        <v>3150241.63</v>
      </c>
      <c r="C215" s="2">
        <v>53264.855000000003</v>
      </c>
      <c r="D215" s="12" t="str">
        <f>IF($A215&gt;=Calculations!$C$2,B215,"")</f>
        <v/>
      </c>
      <c r="E215" s="12" t="str">
        <f>IF($A215&gt;=Calculations!$C$2,C215,"")</f>
        <v/>
      </c>
    </row>
    <row r="216" spans="1:5">
      <c r="A216" s="9">
        <f t="shared" si="9"/>
        <v>1963</v>
      </c>
      <c r="B216" s="2">
        <v>3208212.3659999999</v>
      </c>
      <c r="C216" s="2">
        <v>53640.457000000002</v>
      </c>
      <c r="D216" s="12" t="str">
        <f>IF($A216&gt;=Calculations!$C$2,B216,"")</f>
        <v/>
      </c>
      <c r="E216" s="12" t="str">
        <f>IF($A216&gt;=Calculations!$C$2,C216,"")</f>
        <v/>
      </c>
    </row>
    <row r="217" spans="1:5">
      <c r="A217" s="9">
        <f t="shared" si="9"/>
        <v>1964</v>
      </c>
      <c r="B217" s="2">
        <v>3268896.1740000001</v>
      </c>
      <c r="C217" s="2">
        <v>54006.245000000003</v>
      </c>
      <c r="D217" s="12" t="str">
        <f>IF($A217&gt;=Calculations!$C$2,B217,"")</f>
        <v/>
      </c>
      <c r="E217" s="12" t="str">
        <f>IF($A217&gt;=Calculations!$C$2,C217,"")</f>
        <v/>
      </c>
    </row>
    <row r="218" spans="1:5">
      <c r="A218" s="9">
        <f t="shared" si="9"/>
        <v>1965</v>
      </c>
      <c r="B218" s="2">
        <v>3333007.0490000001</v>
      </c>
      <c r="C218" s="2">
        <v>54349.898999999998</v>
      </c>
      <c r="D218" s="12" t="str">
        <f>IF($A218&gt;=Calculations!$C$2,B218,"")</f>
        <v/>
      </c>
      <c r="E218" s="12" t="str">
        <f>IF($A218&gt;=Calculations!$C$2,C218,"")</f>
        <v/>
      </c>
    </row>
    <row r="219" spans="1:5">
      <c r="A219" s="9">
        <f t="shared" si="9"/>
        <v>1966</v>
      </c>
      <c r="B219" s="2">
        <v>3400823.017</v>
      </c>
      <c r="C219" s="2">
        <v>54666.008000000002</v>
      </c>
      <c r="D219" s="12" t="str">
        <f>IF($A219&gt;=Calculations!$C$2,B219,"")</f>
        <v/>
      </c>
      <c r="E219" s="12" t="str">
        <f>IF($A219&gt;=Calculations!$C$2,C219,"")</f>
        <v/>
      </c>
    </row>
    <row r="220" spans="1:5">
      <c r="A220" s="9">
        <f t="shared" si="9"/>
        <v>1967</v>
      </c>
      <c r="B220" s="2">
        <v>3471955.1329999999</v>
      </c>
      <c r="C220" s="2">
        <v>54954.044000000002</v>
      </c>
      <c r="D220" s="12" t="str">
        <f>IF($A220&gt;=Calculations!$C$2,B220,"")</f>
        <v/>
      </c>
      <c r="E220" s="12" t="str">
        <f>IF($A220&gt;=Calculations!$C$2,C220,"")</f>
        <v/>
      </c>
    </row>
    <row r="221" spans="1:5">
      <c r="A221" s="9">
        <f t="shared" si="9"/>
        <v>1968</v>
      </c>
      <c r="B221" s="2">
        <v>3545612.656</v>
      </c>
      <c r="C221" s="2">
        <v>55212.834999999999</v>
      </c>
      <c r="D221" s="12" t="str">
        <f>IF($A221&gt;=Calculations!$C$2,B221,"")</f>
        <v/>
      </c>
      <c r="E221" s="12" t="str">
        <f>IF($A221&gt;=Calculations!$C$2,C221,"")</f>
        <v/>
      </c>
    </row>
    <row r="222" spans="1:5">
      <c r="A222" s="9">
        <f t="shared" si="9"/>
        <v>1969</v>
      </c>
      <c r="B222" s="2">
        <v>3620652.0649999999</v>
      </c>
      <c r="C222" s="2">
        <v>55443.063999999998</v>
      </c>
      <c r="D222" s="12" t="str">
        <f>IF($A222&gt;=Calculations!$C$2,B222,"")</f>
        <v/>
      </c>
      <c r="E222" s="12" t="str">
        <f>IF($A222&gt;=Calculations!$C$2,C222,"")</f>
        <v/>
      </c>
    </row>
    <row r="223" spans="1:5">
      <c r="A223" s="9">
        <f t="shared" si="9"/>
        <v>1970</v>
      </c>
      <c r="B223" s="2">
        <v>3696186.3059999999</v>
      </c>
      <c r="C223" s="2">
        <v>55645.39</v>
      </c>
      <c r="D223" s="12" t="str">
        <f>IF($A223&gt;=Calculations!$C$2,B223,"")</f>
        <v/>
      </c>
      <c r="E223" s="12" t="str">
        <f>IF($A223&gt;=Calculations!$C$2,C223,"")</f>
        <v/>
      </c>
    </row>
    <row r="224" spans="1:5">
      <c r="A224" s="9">
        <f t="shared" si="9"/>
        <v>1971</v>
      </c>
      <c r="B224" s="2">
        <v>3772048.3859999999</v>
      </c>
      <c r="C224" s="2">
        <v>55819.499000000003</v>
      </c>
      <c r="D224" s="12" t="str">
        <f>IF($A224&gt;=Calculations!$C$2,B224,"")</f>
        <v/>
      </c>
      <c r="E224" s="12" t="str">
        <f>IF($A224&gt;=Calculations!$C$2,C224,"")</f>
        <v/>
      </c>
    </row>
    <row r="225" spans="1:5">
      <c r="A225" s="9">
        <f t="shared" si="9"/>
        <v>1972</v>
      </c>
      <c r="B225" s="2">
        <v>3848319.463</v>
      </c>
      <c r="C225" s="2">
        <v>55964.697</v>
      </c>
      <c r="D225" s="12" t="str">
        <f>IF($A225&gt;=Calculations!$C$2,B225,"")</f>
        <v/>
      </c>
      <c r="E225" s="12" t="str">
        <f>IF($A225&gt;=Calculations!$C$2,C225,"")</f>
        <v/>
      </c>
    </row>
    <row r="226" spans="1:5">
      <c r="A226" s="9">
        <f t="shared" si="9"/>
        <v>1973</v>
      </c>
      <c r="B226" s="2">
        <v>3924667.6490000002</v>
      </c>
      <c r="C226" s="2">
        <v>56081.455000000002</v>
      </c>
      <c r="D226" s="12" t="str">
        <f>IF($A226&gt;=Calculations!$C$2,B226,"")</f>
        <v/>
      </c>
      <c r="E226" s="12" t="str">
        <f>IF($A226&gt;=Calculations!$C$2,C226,"")</f>
        <v/>
      </c>
    </row>
    <row r="227" spans="1:5">
      <c r="A227" s="9">
        <f t="shared" si="9"/>
        <v>1974</v>
      </c>
      <c r="B227" s="2">
        <v>4000764.13</v>
      </c>
      <c r="C227" s="2">
        <v>56170.69</v>
      </c>
      <c r="D227" s="12" t="str">
        <f>IF($A227&gt;=Calculations!$C$2,B227,"")</f>
        <v/>
      </c>
      <c r="E227" s="12" t="str">
        <f>IF($A227&gt;=Calculations!$C$2,C227,"")</f>
        <v/>
      </c>
    </row>
    <row r="228" spans="1:5">
      <c r="A228" s="9">
        <f t="shared" si="9"/>
        <v>1975</v>
      </c>
      <c r="B228" s="2">
        <v>4076419.2069999999</v>
      </c>
      <c r="C228" s="2">
        <v>56234.25</v>
      </c>
      <c r="D228" s="12" t="str">
        <f>IF($A228&gt;=Calculations!$C$2,B228,"")</f>
        <v/>
      </c>
      <c r="E228" s="12" t="str">
        <f>IF($A228&gt;=Calculations!$C$2,C228,"")</f>
        <v/>
      </c>
    </row>
    <row r="229" spans="1:5">
      <c r="A229" s="9">
        <f t="shared" si="9"/>
        <v>1976</v>
      </c>
      <c r="B229" s="2">
        <v>4151409.53</v>
      </c>
      <c r="C229" s="2">
        <v>56273.040999999997</v>
      </c>
      <c r="D229" s="12" t="str">
        <f>IF($A229&gt;=Calculations!$C$2,B229,"")</f>
        <v/>
      </c>
      <c r="E229" s="12" t="str">
        <f>IF($A229&gt;=Calculations!$C$2,C229,"")</f>
        <v/>
      </c>
    </row>
    <row r="230" spans="1:5">
      <c r="A230" s="9">
        <f t="shared" si="9"/>
        <v>1977</v>
      </c>
      <c r="B230" s="2">
        <v>4225863.84</v>
      </c>
      <c r="C230" s="2">
        <v>56290.629000000001</v>
      </c>
      <c r="D230" s="12" t="str">
        <f>IF($A230&gt;=Calculations!$C$2,B230,"")</f>
        <v/>
      </c>
      <c r="E230" s="12" t="str">
        <f>IF($A230&gt;=Calculations!$C$2,C230,"")</f>
        <v/>
      </c>
    </row>
    <row r="231" spans="1:5">
      <c r="A231" s="9">
        <f t="shared" si="9"/>
        <v>1978</v>
      </c>
      <c r="B231" s="2">
        <v>4300401.6890000002</v>
      </c>
      <c r="C231" s="2">
        <v>56295.031999999999</v>
      </c>
      <c r="D231" s="12" t="str">
        <f>IF($A231&gt;=Calculations!$C$2,B231,"")</f>
        <v/>
      </c>
      <c r="E231" s="12" t="str">
        <f>IF($A231&gt;=Calculations!$C$2,C231,"")</f>
        <v/>
      </c>
    </row>
    <row r="232" spans="1:5">
      <c r="A232" s="9">
        <f t="shared" si="9"/>
        <v>1979</v>
      </c>
      <c r="B232" s="2">
        <v>4375899.125</v>
      </c>
      <c r="C232" s="2">
        <v>56296.406000000003</v>
      </c>
      <c r="D232" s="12" t="str">
        <f>IF($A232&gt;=Calculations!$C$2,B232,"")</f>
        <v/>
      </c>
      <c r="E232" s="12" t="str">
        <f>IF($A232&gt;=Calculations!$C$2,C232,"")</f>
        <v/>
      </c>
    </row>
    <row r="233" spans="1:5">
      <c r="A233" s="9">
        <f t="shared" si="9"/>
        <v>1980</v>
      </c>
      <c r="B233" s="2">
        <v>4453007.4780000001</v>
      </c>
      <c r="C233" s="2">
        <v>56303.010999999999</v>
      </c>
      <c r="D233" s="12" t="str">
        <f>IF($A233&gt;=Calculations!$C$2,B233,"")</f>
        <v/>
      </c>
      <c r="E233" s="12" t="str">
        <f>IF($A233&gt;=Calculations!$C$2,C233,"")</f>
        <v/>
      </c>
    </row>
    <row r="234" spans="1:5">
      <c r="A234" s="9">
        <f t="shared" si="9"/>
        <v>1981</v>
      </c>
      <c r="B234" s="2">
        <v>4531799.2549999999</v>
      </c>
      <c r="C234" s="2">
        <v>56317.534</v>
      </c>
      <c r="D234" s="12" t="str">
        <f>IF($A234&gt;=Calculations!$C$2,B234,"")</f>
        <v/>
      </c>
      <c r="E234" s="12" t="str">
        <f>IF($A234&gt;=Calculations!$C$2,C234,"")</f>
        <v/>
      </c>
    </row>
    <row r="235" spans="1:5">
      <c r="A235" s="9">
        <f t="shared" si="9"/>
        <v>1982</v>
      </c>
      <c r="B235" s="2">
        <v>4612119.82</v>
      </c>
      <c r="C235" s="2">
        <v>56341.307999999997</v>
      </c>
      <c r="D235" s="12" t="str">
        <f>IF($A235&gt;=Calculations!$C$2,B235,"")</f>
        <v/>
      </c>
      <c r="E235" s="12" t="str">
        <f>IF($A235&gt;=Calculations!$C$2,C235,"")</f>
        <v/>
      </c>
    </row>
    <row r="236" spans="1:5">
      <c r="A236" s="9">
        <f t="shared" si="9"/>
        <v>1983</v>
      </c>
      <c r="B236" s="2">
        <v>4694097.2709999997</v>
      </c>
      <c r="C236" s="2">
        <v>56379.326999999997</v>
      </c>
      <c r="D236" s="12" t="str">
        <f>IF($A236&gt;=Calculations!$C$2,B236,"")</f>
        <v/>
      </c>
      <c r="E236" s="12" t="str">
        <f>IF($A236&gt;=Calculations!$C$2,C236,"")</f>
        <v/>
      </c>
    </row>
    <row r="237" spans="1:5">
      <c r="A237" s="9">
        <f t="shared" si="9"/>
        <v>1984</v>
      </c>
      <c r="B237" s="2">
        <v>4777827.8320000004</v>
      </c>
      <c r="C237" s="2">
        <v>56436.762000000002</v>
      </c>
      <c r="D237" s="12" t="str">
        <f>IF($A237&gt;=Calculations!$C$2,B237,"")</f>
        <v/>
      </c>
      <c r="E237" s="12" t="str">
        <f>IF($A237&gt;=Calculations!$C$2,C237,"")</f>
        <v/>
      </c>
    </row>
    <row r="238" spans="1:5">
      <c r="A238" s="9">
        <f t="shared" si="9"/>
        <v>1985</v>
      </c>
      <c r="B238" s="2">
        <v>4863289.9349999996</v>
      </c>
      <c r="C238" s="2">
        <v>56516.908000000003</v>
      </c>
      <c r="D238" s="12" t="str">
        <f>IF($A238&gt;=Calculations!$C$2,B238,"")</f>
        <v/>
      </c>
      <c r="E238" s="12" t="str">
        <f>IF($A238&gt;=Calculations!$C$2,C238,"")</f>
        <v/>
      </c>
    </row>
    <row r="239" spans="1:5">
      <c r="A239" s="9">
        <f t="shared" si="9"/>
        <v>1986</v>
      </c>
      <c r="B239" s="2">
        <v>4950590.7039999999</v>
      </c>
      <c r="C239" s="2">
        <v>56622.955999999998</v>
      </c>
      <c r="D239" s="12" t="str">
        <f>IF($A239&gt;=Calculations!$C$2,B239,"")</f>
        <v/>
      </c>
      <c r="E239" s="12" t="str">
        <f>IF($A239&gt;=Calculations!$C$2,C239,"")</f>
        <v/>
      </c>
    </row>
    <row r="240" spans="1:5">
      <c r="A240" s="9">
        <f t="shared" si="9"/>
        <v>1987</v>
      </c>
      <c r="B240" s="2">
        <v>5039478.4110000003</v>
      </c>
      <c r="C240" s="2">
        <v>56753.658000000003</v>
      </c>
      <c r="D240" s="12" t="str">
        <f>IF($A240&gt;=Calculations!$C$2,B240,"")</f>
        <v/>
      </c>
      <c r="E240" s="12" t="str">
        <f>IF($A240&gt;=Calculations!$C$2,C240,"")</f>
        <v/>
      </c>
    </row>
    <row r="241" spans="1:5">
      <c r="A241" s="9">
        <f t="shared" si="9"/>
        <v>1988</v>
      </c>
      <c r="B241" s="2">
        <v>5129112.5729999999</v>
      </c>
      <c r="C241" s="2">
        <v>56902.080999999998</v>
      </c>
      <c r="D241" s="12" t="str">
        <f>IF($A241&gt;=Calculations!$C$2,B241,"")</f>
        <v/>
      </c>
      <c r="E241" s="12" t="str">
        <f>IF($A241&gt;=Calculations!$C$2,C241,"")</f>
        <v/>
      </c>
    </row>
    <row r="242" spans="1:5">
      <c r="A242" s="9">
        <f t="shared" si="9"/>
        <v>1989</v>
      </c>
      <c r="B242" s="2">
        <v>5218374.5080000004</v>
      </c>
      <c r="C242" s="2">
        <v>57058.173000000003</v>
      </c>
      <c r="D242" s="12" t="str">
        <f>IF($A242&gt;=Calculations!$C$2,B242,"")</f>
        <v/>
      </c>
      <c r="E242" s="12" t="str">
        <f>IF($A242&gt;=Calculations!$C$2,C242,"")</f>
        <v/>
      </c>
    </row>
    <row r="243" spans="1:5">
      <c r="A243" s="9">
        <f t="shared" si="9"/>
        <v>1990</v>
      </c>
      <c r="B243" s="2">
        <v>5306425.1540000001</v>
      </c>
      <c r="C243" s="2">
        <v>57214.474000000002</v>
      </c>
      <c r="D243" s="12" t="str">
        <f>IF($A243&gt;=Calculations!$C$2,B243,"")</f>
        <v/>
      </c>
      <c r="E243" s="12" t="str">
        <f>IF($A243&gt;=Calculations!$C$2,C243,"")</f>
        <v/>
      </c>
    </row>
    <row r="244" spans="1:5">
      <c r="A244" s="9">
        <f t="shared" si="9"/>
        <v>1991</v>
      </c>
      <c r="B244" s="2">
        <v>5392938.7410000004</v>
      </c>
      <c r="C244" s="2">
        <v>57369.629000000001</v>
      </c>
      <c r="D244" s="12" t="str">
        <f>IF($A244&gt;=Calculations!$C$2,B244,"")</f>
        <v/>
      </c>
      <c r="E244" s="12" t="str">
        <f>IF($A244&gt;=Calculations!$C$2,C244,"")</f>
        <v/>
      </c>
    </row>
    <row r="245" spans="1:5">
      <c r="A245" s="9">
        <f t="shared" si="9"/>
        <v>1992</v>
      </c>
      <c r="B245" s="2">
        <v>5478009.4890000001</v>
      </c>
      <c r="C245" s="2">
        <v>57525.459000000003</v>
      </c>
      <c r="D245" s="12" t="str">
        <f>IF($A245&gt;=Calculations!$C$2,B245,"")</f>
        <v/>
      </c>
      <c r="E245" s="12" t="str">
        <f>IF($A245&gt;=Calculations!$C$2,C245,"")</f>
        <v/>
      </c>
    </row>
    <row r="246" spans="1:5">
      <c r="A246" s="9">
        <f t="shared" si="9"/>
        <v>1993</v>
      </c>
      <c r="B246" s="2">
        <v>5561743.9419999998</v>
      </c>
      <c r="C246" s="2">
        <v>57681.639000000003</v>
      </c>
      <c r="D246" s="12" t="str">
        <f>IF($A246&gt;=Calculations!$C$2,B246,"")</f>
        <v/>
      </c>
      <c r="E246" s="12" t="str">
        <f>IF($A246&gt;=Calculations!$C$2,C246,"")</f>
        <v/>
      </c>
    </row>
    <row r="247" spans="1:5">
      <c r="A247" s="9">
        <f t="shared" si="9"/>
        <v>1994</v>
      </c>
      <c r="B247" s="2">
        <v>5644416.0760000004</v>
      </c>
      <c r="C247" s="2">
        <v>57838.595999999998</v>
      </c>
      <c r="D247" s="12" t="str">
        <f>IF($A247&gt;=Calculations!$C$2,B247,"")</f>
        <v/>
      </c>
      <c r="E247" s="12" t="str">
        <f>IF($A247&gt;=Calculations!$C$2,C247,"")</f>
        <v/>
      </c>
    </row>
    <row r="248" spans="1:5">
      <c r="A248" s="9">
        <f t="shared" si="9"/>
        <v>1995</v>
      </c>
      <c r="B248" s="2">
        <v>5726239.3150000004</v>
      </c>
      <c r="C248" s="2">
        <v>57997.21</v>
      </c>
      <c r="D248" s="12" t="str">
        <f>IF($A248&gt;=Calculations!$C$2,B248,"")</f>
        <v/>
      </c>
      <c r="E248" s="12" t="str">
        <f>IF($A248&gt;=Calculations!$C$2,C248,"")</f>
        <v/>
      </c>
    </row>
    <row r="249" spans="1:5">
      <c r="A249" s="9">
        <f t="shared" si="9"/>
        <v>1996</v>
      </c>
      <c r="B249" s="2">
        <v>5807211.8310000002</v>
      </c>
      <c r="C249" s="2">
        <v>58156.870999999999</v>
      </c>
      <c r="D249" s="12" t="str">
        <f>IF($A249&gt;=Calculations!$C$2,B249,"")</f>
        <v/>
      </c>
      <c r="E249" s="12" t="str">
        <f>IF($A249&gt;=Calculations!$C$2,C249,"")</f>
        <v/>
      </c>
    </row>
    <row r="250" spans="1:5">
      <c r="A250" s="9">
        <f t="shared" si="9"/>
        <v>1997</v>
      </c>
      <c r="B250" s="2">
        <v>5887259.665</v>
      </c>
      <c r="C250" s="2">
        <v>58318.771000000001</v>
      </c>
      <c r="D250" s="12" t="str">
        <f>IF($A250&gt;=Calculations!$C$2,B250,"")</f>
        <v/>
      </c>
      <c r="E250" s="12" t="str">
        <f>IF($A250&gt;=Calculations!$C$2,C250,"")</f>
        <v/>
      </c>
    </row>
    <row r="251" spans="1:5">
      <c r="A251" s="9">
        <f t="shared" si="9"/>
        <v>1998</v>
      </c>
      <c r="B251" s="2">
        <v>5966464.7359999996</v>
      </c>
      <c r="C251" s="2">
        <v>58488.025999999998</v>
      </c>
      <c r="D251" s="12" t="str">
        <f>IF($A251&gt;=Calculations!$C$2,B251,"")</f>
        <v/>
      </c>
      <c r="E251" s="12" t="str">
        <f>IF($A251&gt;=Calculations!$C$2,C251,"")</f>
        <v/>
      </c>
    </row>
    <row r="252" spans="1:5">
      <c r="A252" s="9">
        <f t="shared" si="9"/>
        <v>1999</v>
      </c>
      <c r="B252" s="2">
        <v>6044931.358</v>
      </c>
      <c r="C252" s="2">
        <v>58671.413</v>
      </c>
      <c r="D252" s="12" t="str">
        <f>IF($A252&gt;=Calculations!$C$2,B252,"")</f>
        <v/>
      </c>
      <c r="E252" s="12" t="str">
        <f>IF($A252&gt;=Calculations!$C$2,C252,"")</f>
        <v/>
      </c>
    </row>
    <row r="253" spans="1:5">
      <c r="A253" s="9">
        <f t="shared" si="9"/>
        <v>2000</v>
      </c>
      <c r="B253" s="2">
        <v>6122770.2199999997</v>
      </c>
      <c r="C253" s="2">
        <v>58874.116999999998</v>
      </c>
      <c r="D253" s="12" t="str">
        <f>IF($A253&gt;=Calculations!$C$2,B253,"")</f>
        <v/>
      </c>
      <c r="E253" s="12" t="str">
        <f>IF($A253&gt;=Calculations!$C$2,C253,"")</f>
        <v/>
      </c>
    </row>
    <row r="254" spans="1:5">
      <c r="A254" s="9">
        <f t="shared" si="9"/>
        <v>2001</v>
      </c>
      <c r="B254" s="2">
        <v>6200002.7580000004</v>
      </c>
      <c r="C254" s="2">
        <v>59097.129000000001</v>
      </c>
      <c r="D254" s="12" t="str">
        <f>IF($A254&gt;=Calculations!$C$2,B254,"")</f>
        <v/>
      </c>
      <c r="E254" s="12" t="str">
        <f>IF($A254&gt;=Calculations!$C$2,C254,"")</f>
        <v/>
      </c>
    </row>
    <row r="255" spans="1:5">
      <c r="A255" s="9">
        <f t="shared" si="9"/>
        <v>2002</v>
      </c>
      <c r="B255" s="2">
        <v>6276721.8360000001</v>
      </c>
      <c r="C255" s="2">
        <v>59339.970999999998</v>
      </c>
      <c r="D255" s="12" t="str">
        <f>IF($A255&gt;=Calculations!$C$2,B255,"")</f>
        <v/>
      </c>
      <c r="E255" s="12" t="str">
        <f>IF($A255&gt;=Calculations!$C$2,C255,"")</f>
        <v/>
      </c>
    </row>
    <row r="256" spans="1:5">
      <c r="A256" s="9">
        <f t="shared" si="9"/>
        <v>2003</v>
      </c>
      <c r="B256" s="2">
        <v>6353195.5880000005</v>
      </c>
      <c r="C256" s="2">
        <v>59604.347000000002</v>
      </c>
      <c r="D256" s="12" t="str">
        <f>IF($A256&gt;=Calculations!$C$2,B256,"")</f>
        <v/>
      </c>
      <c r="E256" s="12" t="str">
        <f>IF($A256&gt;=Calculations!$C$2,C256,"")</f>
        <v/>
      </c>
    </row>
    <row r="257" spans="1:5">
      <c r="A257" s="9">
        <f t="shared" si="9"/>
        <v>2004</v>
      </c>
      <c r="B257" s="2">
        <v>6429757.6310000001</v>
      </c>
      <c r="C257" s="2">
        <v>59891.788</v>
      </c>
      <c r="D257" s="12" t="str">
        <f>IF($A257&gt;=Calculations!$C$2,B257,"")</f>
        <v/>
      </c>
      <c r="E257" s="12" t="str">
        <f>IF($A257&gt;=Calculations!$C$2,C257,"")</f>
        <v/>
      </c>
    </row>
    <row r="258" spans="1:5">
      <c r="A258" s="9">
        <f t="shared" si="9"/>
        <v>2005</v>
      </c>
      <c r="B258" s="2">
        <v>6506649.1749999998</v>
      </c>
      <c r="C258" s="2">
        <v>60202.726999999999</v>
      </c>
      <c r="D258" s="12" t="str">
        <f>IF($A258&gt;=Calculations!$C$2,B258,"")</f>
        <v/>
      </c>
      <c r="E258" s="12" t="str">
        <f>IF($A258&gt;=Calculations!$C$2,C258,"")</f>
        <v/>
      </c>
    </row>
    <row r="259" spans="1:5">
      <c r="A259" s="9">
        <f t="shared" si="9"/>
        <v>2006</v>
      </c>
      <c r="B259" s="2">
        <v>6583958.568</v>
      </c>
      <c r="C259" s="2">
        <v>60538.142999999996</v>
      </c>
      <c r="D259" s="12" t="str">
        <f>IF($A259&gt;=Calculations!$C$2,B259,"")</f>
        <v/>
      </c>
      <c r="E259" s="12" t="str">
        <f>IF($A259&gt;=Calculations!$C$2,C259,"")</f>
        <v/>
      </c>
    </row>
    <row r="260" spans="1:5">
      <c r="A260" s="9">
        <f t="shared" si="9"/>
        <v>2007</v>
      </c>
      <c r="B260" s="2">
        <v>6661637.46</v>
      </c>
      <c r="C260" s="2">
        <v>60896.101000000002</v>
      </c>
      <c r="D260" s="12" t="str">
        <f>IF($A260&gt;=Calculations!$C$2,B260,"")</f>
        <v/>
      </c>
      <c r="E260" s="12" t="str">
        <f>IF($A260&gt;=Calculations!$C$2,C260,"")</f>
        <v/>
      </c>
    </row>
    <row r="261" spans="1:5">
      <c r="A261" s="9">
        <f t="shared" si="9"/>
        <v>2008</v>
      </c>
      <c r="B261" s="2">
        <v>6739610.2889999999</v>
      </c>
      <c r="C261" s="2">
        <v>61270.317999999999</v>
      </c>
      <c r="D261" s="12" t="str">
        <f>IF($A261&gt;=Calculations!$C$2,B261,"")</f>
        <v/>
      </c>
      <c r="E261" s="12" t="str">
        <f>IF($A261&gt;=Calculations!$C$2,C261,"")</f>
        <v/>
      </c>
    </row>
    <row r="262" spans="1:5">
      <c r="A262" s="9">
        <f t="shared" si="9"/>
        <v>2009</v>
      </c>
      <c r="B262" s="2">
        <v>6817737.1229999997</v>
      </c>
      <c r="C262" s="2">
        <v>61652.315000000002</v>
      </c>
      <c r="D262" s="12" t="str">
        <f>IF($A262&gt;=Calculations!$C$2,B262,"")</f>
        <v/>
      </c>
      <c r="E262" s="12" t="str">
        <f>IF($A262&gt;=Calculations!$C$2,C262,"")</f>
        <v/>
      </c>
    </row>
    <row r="263" spans="1:5">
      <c r="A263" s="8">
        <v>2010</v>
      </c>
      <c r="B263" s="18">
        <v>6895889.0180000002</v>
      </c>
      <c r="C263" s="18">
        <v>62035.57</v>
      </c>
      <c r="D263" s="12" t="str">
        <f>IF($A263&gt;=Calculations!$C$2,B263,"")</f>
        <v/>
      </c>
      <c r="E263" s="12" t="str">
        <f>IF($A263&gt;=Calculations!$C$2,C263,"")</f>
        <v/>
      </c>
    </row>
    <row r="264" spans="1:5">
      <c r="A264" s="8">
        <v>2011</v>
      </c>
      <c r="B264" s="18">
        <v>6981772.4550000001</v>
      </c>
      <c r="C264" s="18">
        <v>62476.665999999997</v>
      </c>
      <c r="D264" s="12" t="str">
        <f>IF($A264&gt;=Calculations!$C$2,B264,"")</f>
        <v/>
      </c>
      <c r="E264" s="12" t="str">
        <f>IF($A264&gt;=Calculations!$C$2,C264,"")</f>
        <v/>
      </c>
    </row>
    <row r="265" spans="1:5">
      <c r="A265" s="8">
        <v>2012</v>
      </c>
      <c r="B265" s="18">
        <v>7070994.767</v>
      </c>
      <c r="C265" s="18">
        <v>62942.48</v>
      </c>
      <c r="D265" s="12" t="str">
        <f>IF($A265&gt;=Calculations!$C$2,B265,"")</f>
        <v/>
      </c>
      <c r="E265" s="12" t="str">
        <f>IF($A265&gt;=Calculations!$C$2,C265,"")</f>
        <v/>
      </c>
    </row>
    <row r="266" spans="1:5">
      <c r="A266" s="8">
        <v>2013</v>
      </c>
      <c r="B266" s="18">
        <v>7162902.1670000004</v>
      </c>
      <c r="C266" s="18">
        <v>63429.052000000003</v>
      </c>
      <c r="D266" s="12">
        <f>IF($A266&gt;=Calculations!$C$2,B266,"")</f>
        <v>7162902.1670000004</v>
      </c>
      <c r="E266" s="12">
        <f>IF($A266&gt;=Calculations!$C$2,C266,"")</f>
        <v>63429.052000000003</v>
      </c>
    </row>
    <row r="267" spans="1:5">
      <c r="A267" s="8">
        <v>2014</v>
      </c>
      <c r="B267" s="18">
        <v>7256484.2419999996</v>
      </c>
      <c r="C267" s="18">
        <v>63930.972000000002</v>
      </c>
      <c r="D267" s="12">
        <f>IF($A267&gt;=Calculations!$C$2,B267,"")</f>
        <v>7256484.2419999996</v>
      </c>
      <c r="E267" s="12">
        <f>IF($A267&gt;=Calculations!$C$2,C267,"")</f>
        <v>63930.972000000002</v>
      </c>
    </row>
    <row r="268" spans="1:5">
      <c r="A268" s="8">
        <v>2015</v>
      </c>
      <c r="B268" s="18">
        <v>7350952.7089999998</v>
      </c>
      <c r="C268" s="18">
        <v>64443.955999999998</v>
      </c>
      <c r="D268" s="12">
        <f>IF($A268&gt;=Calculations!$C$2,B268,"")</f>
        <v>7350952.7089999998</v>
      </c>
      <c r="E268" s="12">
        <f>IF($A268&gt;=Calculations!$C$2,C268,"")</f>
        <v>64443.955999999998</v>
      </c>
    </row>
    <row r="269" spans="1:5">
      <c r="A269" s="8">
        <v>2016</v>
      </c>
      <c r="B269" s="18">
        <v>7446060.3279999997</v>
      </c>
      <c r="C269" s="18">
        <v>64965.813000000002</v>
      </c>
      <c r="D269" s="12">
        <f>IF($A269&gt;=Calculations!$C$2,B269,"")</f>
        <v>7446060.3279999997</v>
      </c>
      <c r="E269" s="12">
        <f>IF($A269&gt;=Calculations!$C$2,C269,"")</f>
        <v>64965.813000000002</v>
      </c>
    </row>
    <row r="270" spans="1:5">
      <c r="A270" s="8">
        <v>2017</v>
      </c>
      <c r="B270" s="18">
        <v>7541868.5039999997</v>
      </c>
      <c r="C270" s="18">
        <v>65496.21</v>
      </c>
      <c r="D270" s="12">
        <f>IF($A270&gt;=Calculations!$C$2,B270,"")</f>
        <v>7541868.5039999997</v>
      </c>
      <c r="E270" s="12">
        <f>IF($A270&gt;=Calculations!$C$2,C270,"")</f>
        <v>65496.21</v>
      </c>
    </row>
    <row r="271" spans="1:5">
      <c r="A271" s="8">
        <v>2018</v>
      </c>
      <c r="B271" s="18">
        <v>7638245.284</v>
      </c>
      <c r="C271" s="18">
        <v>66034.896999999997</v>
      </c>
      <c r="D271" s="12">
        <f>IF($A271&gt;=Calculations!$C$2,B271,"")</f>
        <v>7638245.284</v>
      </c>
      <c r="E271" s="12">
        <f>IF($A271&gt;=Calculations!$C$2,C271,"")</f>
        <v>66034.896999999997</v>
      </c>
    </row>
    <row r="272" spans="1:5">
      <c r="A272" s="8">
        <v>2019</v>
      </c>
      <c r="B272" s="18">
        <v>7735116.5449999999</v>
      </c>
      <c r="C272" s="18">
        <v>66582.294999999998</v>
      </c>
      <c r="D272" s="12">
        <f>IF($A272&gt;=Calculations!$C$2,B272,"")</f>
        <v>7735116.5449999999</v>
      </c>
      <c r="E272" s="12">
        <f>IF($A272&gt;=Calculations!$C$2,C272,"")</f>
        <v>66582.294999999998</v>
      </c>
    </row>
    <row r="273" spans="1:5">
      <c r="A273" s="8">
        <v>2020</v>
      </c>
      <c r="B273" s="18">
        <v>7832370.4210000001</v>
      </c>
      <c r="C273" s="18">
        <v>67138.248999999996</v>
      </c>
      <c r="D273" s="12">
        <f>IF($A273&gt;=Calculations!$C$2,B273,"")</f>
        <v>7832370.4210000001</v>
      </c>
      <c r="E273" s="12">
        <f>IF($A273&gt;=Calculations!$C$2,C273,"")</f>
        <v>67138.248999999996</v>
      </c>
    </row>
    <row r="274" spans="1:5">
      <c r="A274" s="8">
        <v>2021</v>
      </c>
      <c r="B274" s="18">
        <v>7929912.6689999998</v>
      </c>
      <c r="C274" s="18">
        <v>67701.271999999997</v>
      </c>
      <c r="D274" s="12">
        <f>IF($A274&gt;=Calculations!$C$2,B274,"")</f>
        <v>7929912.6689999998</v>
      </c>
      <c r="E274" s="12">
        <f>IF($A274&gt;=Calculations!$C$2,C274,"")</f>
        <v>67701.271999999997</v>
      </c>
    </row>
    <row r="275" spans="1:5">
      <c r="A275" s="8">
        <v>2022</v>
      </c>
      <c r="B275" s="18">
        <v>8027512.7539999997</v>
      </c>
      <c r="C275" s="18">
        <v>68269.160999999993</v>
      </c>
      <c r="D275" s="12">
        <f>IF($A275&gt;=Calculations!$C$2,B275,"")</f>
        <v>8027512.7539999997</v>
      </c>
      <c r="E275" s="12">
        <f>IF($A275&gt;=Calculations!$C$2,C275,"")</f>
        <v>68269.160999999993</v>
      </c>
    </row>
    <row r="276" spans="1:5">
      <c r="A276" s="8">
        <v>2023</v>
      </c>
      <c r="B276" s="18">
        <v>8124774.5939999996</v>
      </c>
      <c r="C276" s="18">
        <v>68840.142000000007</v>
      </c>
      <c r="D276" s="12">
        <f>IF($A276&gt;=Calculations!$C$2,B276,"")</f>
        <v>8124774.5939999996</v>
      </c>
      <c r="E276" s="12">
        <f>IF($A276&gt;=Calculations!$C$2,C276,"")</f>
        <v>68840.142000000007</v>
      </c>
    </row>
    <row r="277" spans="1:5">
      <c r="A277" s="8">
        <v>2024</v>
      </c>
      <c r="B277" s="18">
        <v>8221223.2759999996</v>
      </c>
      <c r="C277" s="18">
        <v>69412.258000000002</v>
      </c>
      <c r="D277" s="12">
        <f>IF($A277&gt;=Calculations!$C$2,B277,"")</f>
        <v>8221223.2759999996</v>
      </c>
      <c r="E277" s="12">
        <f>IF($A277&gt;=Calculations!$C$2,C277,"")</f>
        <v>69412.258000000002</v>
      </c>
    </row>
    <row r="278" spans="1:5">
      <c r="A278" s="8">
        <v>2025</v>
      </c>
      <c r="B278" s="18">
        <v>8316521.4069999997</v>
      </c>
      <c r="C278" s="18">
        <v>69983.460000000006</v>
      </c>
      <c r="D278" s="12">
        <f>IF($A278&gt;=Calculations!$C$2,B278,"")</f>
        <v>8316521.4069999997</v>
      </c>
      <c r="E278" s="12">
        <f>IF($A278&gt;=Calculations!$C$2,C278,"")</f>
        <v>69983.460000000006</v>
      </c>
    </row>
    <row r="279" spans="1:5">
      <c r="A279" s="8">
        <v>2026</v>
      </c>
      <c r="B279" s="18">
        <v>8410507.7640000004</v>
      </c>
      <c r="C279" s="18">
        <v>70553.308000000005</v>
      </c>
      <c r="D279" s="12">
        <f>IF($A279&gt;=Calculations!$C$2,B279,"")</f>
        <v>8410507.7640000004</v>
      </c>
      <c r="E279" s="12">
        <f>IF($A279&gt;=Calculations!$C$2,C279,"")</f>
        <v>70553.308000000005</v>
      </c>
    </row>
    <row r="280" spans="1:5">
      <c r="A280" s="8">
        <v>2027</v>
      </c>
      <c r="B280" s="18">
        <v>8503253.4269999992</v>
      </c>
      <c r="C280" s="18">
        <v>71120.001999999993</v>
      </c>
      <c r="D280" s="12">
        <f>IF($A280&gt;=Calculations!$C$2,B280,"")</f>
        <v>8503253.4269999992</v>
      </c>
      <c r="E280" s="12">
        <f>IF($A280&gt;=Calculations!$C$2,C280,"")</f>
        <v>71120.001999999993</v>
      </c>
    </row>
    <row r="281" spans="1:5">
      <c r="A281" s="8">
        <v>2028</v>
      </c>
      <c r="B281" s="18">
        <v>8594957.5629999992</v>
      </c>
      <c r="C281" s="18">
        <v>71678.592999999993</v>
      </c>
      <c r="D281" s="12">
        <f>IF($A281&gt;=Calculations!$C$2,B281,"")</f>
        <v>8594957.5629999992</v>
      </c>
      <c r="E281" s="12">
        <f>IF($A281&gt;=Calculations!$C$2,C281,"")</f>
        <v>71678.592999999993</v>
      </c>
    </row>
    <row r="282" spans="1:5">
      <c r="A282" s="8">
        <v>2029</v>
      </c>
      <c r="B282" s="18">
        <v>8685945.9389999993</v>
      </c>
      <c r="C282" s="18">
        <v>72222.971999999994</v>
      </c>
      <c r="D282" s="12">
        <f>IF($A282&gt;=Calculations!$C$2,B282,"")</f>
        <v>8685945.9389999993</v>
      </c>
      <c r="E282" s="12">
        <f>IF($A282&gt;=Calculations!$C$2,C282,"")</f>
        <v>72222.971999999994</v>
      </c>
    </row>
    <row r="283" spans="1:5">
      <c r="A283" s="8">
        <v>2030</v>
      </c>
      <c r="B283" s="18">
        <v>8776486.477</v>
      </c>
      <c r="C283" s="18">
        <v>72748.914999999994</v>
      </c>
      <c r="D283" s="12">
        <f>IF($A283&gt;=Calculations!$C$2,B283,"")</f>
        <v>8776486.477</v>
      </c>
      <c r="E283" s="12">
        <f>IF($A283&gt;=Calculations!$C$2,C283,"")</f>
        <v>72748.914999999994</v>
      </c>
    </row>
    <row r="284" spans="1:5">
      <c r="A284" s="8">
        <v>2031</v>
      </c>
      <c r="B284" s="18">
        <v>8866635.9719999991</v>
      </c>
      <c r="C284" s="18">
        <v>73254.600000000006</v>
      </c>
      <c r="D284" s="12">
        <f>IF($A284&gt;=Calculations!$C$2,B284,"")</f>
        <v>8866635.9719999991</v>
      </c>
      <c r="E284" s="12">
        <f>IF($A284&gt;=Calculations!$C$2,C284,"")</f>
        <v>73254.600000000006</v>
      </c>
    </row>
    <row r="285" spans="1:5">
      <c r="A285" s="8">
        <v>2032</v>
      </c>
      <c r="B285" s="18">
        <v>8956405.9419999998</v>
      </c>
      <c r="C285" s="18">
        <v>73741.438999999998</v>
      </c>
      <c r="D285" s="12">
        <f>IF($A285&gt;=Calculations!$C$2,B285,"")</f>
        <v>8956405.9419999998</v>
      </c>
      <c r="E285" s="12">
        <f>IF($A285&gt;=Calculations!$C$2,C285,"")</f>
        <v>73741.438999999998</v>
      </c>
    </row>
    <row r="286" spans="1:5">
      <c r="A286" s="8">
        <v>2033</v>
      </c>
      <c r="B286" s="18">
        <v>9045976.0460000001</v>
      </c>
      <c r="C286" s="18">
        <v>74212.638999999996</v>
      </c>
      <c r="D286" s="12">
        <f>IF($A286&gt;=Calculations!$C$2,B286,"")</f>
        <v>9045976.0460000001</v>
      </c>
      <c r="E286" s="12">
        <f>IF($A286&gt;=Calculations!$C$2,C286,"")</f>
        <v>74212.638999999996</v>
      </c>
    </row>
    <row r="287" spans="1:5">
      <c r="A287" s="8">
        <v>2034</v>
      </c>
      <c r="B287" s="18">
        <v>9135553.0280000009</v>
      </c>
      <c r="C287" s="18">
        <v>74673.152000000002</v>
      </c>
      <c r="D287" s="12">
        <f>IF($A287&gt;=Calculations!$C$2,B287,"")</f>
        <v>9135553.0280000009</v>
      </c>
      <c r="E287" s="12">
        <f>IF($A287&gt;=Calculations!$C$2,C287,"")</f>
        <v>74673.152000000002</v>
      </c>
    </row>
    <row r="288" spans="1:5">
      <c r="A288" s="8">
        <v>2035</v>
      </c>
      <c r="B288" s="18">
        <v>9225305.5820000004</v>
      </c>
      <c r="C288" s="18">
        <v>75127.039000000004</v>
      </c>
      <c r="D288" s="12">
        <f>IF($A288&gt;=Calculations!$C$2,B288,"")</f>
        <v>9225305.5820000004</v>
      </c>
      <c r="E288" s="12">
        <f>IF($A288&gt;=Calculations!$C$2,C288,"")</f>
        <v>75127.039000000004</v>
      </c>
    </row>
    <row r="289" spans="1:5">
      <c r="A289" s="8">
        <v>2036</v>
      </c>
      <c r="B289" s="18">
        <v>9315318.3090000004</v>
      </c>
      <c r="C289" s="18">
        <v>75575.396999999997</v>
      </c>
      <c r="D289" s="12">
        <f>IF($A289&gt;=Calculations!$C$2,B289,"")</f>
        <v>9315318.3090000004</v>
      </c>
      <c r="E289" s="12">
        <f>IF($A289&gt;=Calculations!$C$2,C289,"")</f>
        <v>75575.396999999997</v>
      </c>
    </row>
    <row r="290" spans="1:5">
      <c r="A290" s="8">
        <v>2037</v>
      </c>
      <c r="B290" s="18">
        <v>9405635.9700000007</v>
      </c>
      <c r="C290" s="18">
        <v>76018.519</v>
      </c>
      <c r="D290" s="12">
        <f>IF($A290&gt;=Calculations!$C$2,B290,"")</f>
        <v>9405635.9700000007</v>
      </c>
      <c r="E290" s="12">
        <f>IF($A290&gt;=Calculations!$C$2,C290,"")</f>
        <v>76018.519</v>
      </c>
    </row>
    <row r="291" spans="1:5">
      <c r="A291" s="8">
        <v>2038</v>
      </c>
      <c r="B291" s="18">
        <v>9496330.5179999992</v>
      </c>
      <c r="C291" s="18">
        <v>76458.823000000004</v>
      </c>
      <c r="D291" s="12">
        <f>IF($A291&gt;=Calculations!$C$2,B291,"")</f>
        <v>9496330.5179999992</v>
      </c>
      <c r="E291" s="12">
        <f>IF($A291&gt;=Calculations!$C$2,C291,"")</f>
        <v>76458.823000000004</v>
      </c>
    </row>
    <row r="292" spans="1:5">
      <c r="A292" s="8">
        <v>2039</v>
      </c>
      <c r="B292" s="18">
        <v>9587460.7039999999</v>
      </c>
      <c r="C292" s="18">
        <v>76898.974000000002</v>
      </c>
      <c r="D292" s="12">
        <f>IF($A292&gt;=Calculations!$C$2,B292,"")</f>
        <v>9587460.7039999999</v>
      </c>
      <c r="E292" s="12">
        <f>IF($A292&gt;=Calculations!$C$2,C292,"")</f>
        <v>76898.974000000002</v>
      </c>
    </row>
    <row r="293" spans="1:5">
      <c r="A293" s="8">
        <v>2040</v>
      </c>
      <c r="B293" s="18">
        <v>9679063.9409999996</v>
      </c>
      <c r="C293" s="18">
        <v>77341.176999999996</v>
      </c>
      <c r="D293" s="12">
        <f>IF($A293&gt;=Calculations!$C$2,B293,"")</f>
        <v>9679063.9409999996</v>
      </c>
      <c r="E293" s="12">
        <f>IF($A293&gt;=Calculations!$C$2,C293,"")</f>
        <v>77341.176999999996</v>
      </c>
    </row>
    <row r="294" spans="1:5">
      <c r="A294" s="8">
        <v>2041</v>
      </c>
      <c r="B294" s="18">
        <v>9771174.6850000005</v>
      </c>
      <c r="C294" s="18">
        <v>77786.789000000004</v>
      </c>
      <c r="D294" s="12">
        <f>IF($A294&gt;=Calculations!$C$2,B294,"")</f>
        <v>9771174.6850000005</v>
      </c>
      <c r="E294" s="12">
        <f>IF($A294&gt;=Calculations!$C$2,C294,"")</f>
        <v>77786.789000000004</v>
      </c>
    </row>
    <row r="295" spans="1:5">
      <c r="A295" s="8">
        <v>2042</v>
      </c>
      <c r="B295" s="18">
        <v>9863787.1579999998</v>
      </c>
      <c r="C295" s="18">
        <v>78236.591</v>
      </c>
      <c r="D295" s="12">
        <f>IF($A295&gt;=Calculations!$C$2,B295,"")</f>
        <v>9863787.1579999998</v>
      </c>
      <c r="E295" s="12">
        <f>IF($A295&gt;=Calculations!$C$2,C295,"")</f>
        <v>78236.591</v>
      </c>
    </row>
    <row r="296" spans="1:5">
      <c r="A296" s="8">
        <v>2043</v>
      </c>
      <c r="B296" s="18">
        <v>9956838.8859999999</v>
      </c>
      <c r="C296" s="18">
        <v>78691.387000000002</v>
      </c>
      <c r="D296" s="12">
        <f>IF($A296&gt;=Calculations!$C$2,B296,"")</f>
        <v>9956838.8859999999</v>
      </c>
      <c r="E296" s="12">
        <f>IF($A296&gt;=Calculations!$C$2,C296,"")</f>
        <v>78691.387000000002</v>
      </c>
    </row>
    <row r="297" spans="1:5">
      <c r="A297" s="8">
        <v>2044</v>
      </c>
      <c r="B297" s="18">
        <v>10050234.067</v>
      </c>
      <c r="C297" s="18">
        <v>79151.710999999996</v>
      </c>
      <c r="D297" s="12">
        <f>IF($A297&gt;=Calculations!$C$2,B297,"")</f>
        <v>10050234.067</v>
      </c>
      <c r="E297" s="12">
        <f>IF($A297&gt;=Calculations!$C$2,C297,"")</f>
        <v>79151.710999999996</v>
      </c>
    </row>
    <row r="298" spans="1:5">
      <c r="A298" s="8">
        <v>2045</v>
      </c>
      <c r="B298" s="18">
        <v>10143887.052999999</v>
      </c>
      <c r="C298" s="18">
        <v>79617.97</v>
      </c>
      <c r="D298" s="12">
        <f>IF($A298&gt;=Calculations!$C$2,B298,"")</f>
        <v>10143887.052999999</v>
      </c>
      <c r="E298" s="12">
        <f>IF($A298&gt;=Calculations!$C$2,C298,"")</f>
        <v>79617.97</v>
      </c>
    </row>
    <row r="299" spans="1:5">
      <c r="A299" s="8">
        <v>2046</v>
      </c>
      <c r="B299" s="18">
        <v>10237778.804</v>
      </c>
      <c r="C299" s="18">
        <v>80090.743000000002</v>
      </c>
      <c r="D299" s="12">
        <f>IF($A299&gt;=Calculations!$C$2,B299,"")</f>
        <v>10237778.804</v>
      </c>
      <c r="E299" s="12">
        <f>IF($A299&gt;=Calculations!$C$2,C299,"")</f>
        <v>80090.743000000002</v>
      </c>
    </row>
    <row r="300" spans="1:5">
      <c r="A300" s="8">
        <v>2047</v>
      </c>
      <c r="B300" s="18">
        <v>10331881.597999999</v>
      </c>
      <c r="C300" s="18">
        <v>80570.327999999994</v>
      </c>
      <c r="D300" s="12">
        <f>IF($A300&gt;=Calculations!$C$2,B300,"")</f>
        <v>10331881.597999999</v>
      </c>
      <c r="E300" s="12">
        <f>IF($A300&gt;=Calculations!$C$2,C300,"")</f>
        <v>80570.327999999994</v>
      </c>
    </row>
    <row r="301" spans="1:5">
      <c r="A301" s="8">
        <v>2048</v>
      </c>
      <c r="B301" s="18">
        <v>10426087.640000001</v>
      </c>
      <c r="C301" s="18">
        <v>81056.373999999996</v>
      </c>
      <c r="D301" s="12">
        <f>IF($A301&gt;=Calculations!$C$2,B301,"")</f>
        <v>10426087.640000001</v>
      </c>
      <c r="E301" s="12">
        <f>IF($A301&gt;=Calculations!$C$2,C301,"")</f>
        <v>81056.373999999996</v>
      </c>
    </row>
    <row r="302" spans="1:5">
      <c r="A302" s="8">
        <v>2049</v>
      </c>
      <c r="B302" s="18">
        <v>10520266.403000001</v>
      </c>
      <c r="C302" s="18">
        <v>81548.218999999997</v>
      </c>
      <c r="D302" s="12">
        <f>IF($A302&gt;=Calculations!$C$2,B302,"")</f>
        <v>10520266.403000001</v>
      </c>
      <c r="E302" s="12">
        <f>IF($A302&gt;=Calculations!$C$2,C302,"")</f>
        <v>81548.218999999997</v>
      </c>
    </row>
    <row r="303" spans="1:5">
      <c r="A303" s="8">
        <v>2050</v>
      </c>
      <c r="B303" s="18">
        <v>10614317.801999999</v>
      </c>
      <c r="C303" s="18">
        <v>82045.286999999997</v>
      </c>
      <c r="D303" s="12">
        <f>IF($A303&gt;=Calculations!$C$2,B303,"")</f>
        <v>10614317.801999999</v>
      </c>
      <c r="E303" s="12">
        <f>IF($A303&gt;=Calculations!$C$2,C303,"")</f>
        <v>82045.286999999997</v>
      </c>
    </row>
    <row r="304" spans="1:5">
      <c r="A304" s="8">
        <v>2051</v>
      </c>
      <c r="B304" s="18">
        <v>10708208.347999999</v>
      </c>
      <c r="C304" s="18">
        <v>82547.618000000002</v>
      </c>
      <c r="D304" s="12">
        <f>IF($A304&gt;=Calculations!$C$2,B304,"")</f>
        <v>10708208.347999999</v>
      </c>
      <c r="E304" s="12">
        <f>IF($A304&gt;=Calculations!$C$2,C304,"")</f>
        <v>82547.618000000002</v>
      </c>
    </row>
    <row r="305" spans="1:5">
      <c r="A305" s="8">
        <v>2052</v>
      </c>
      <c r="B305" s="18">
        <v>10801937.469000001</v>
      </c>
      <c r="C305" s="18">
        <v>83055.16</v>
      </c>
      <c r="D305" s="12">
        <f>IF($A305&gt;=Calculations!$C$2,B305,"")</f>
        <v>10801937.469000001</v>
      </c>
      <c r="E305" s="12">
        <f>IF($A305&gt;=Calculations!$C$2,C305,"")</f>
        <v>83055.16</v>
      </c>
    </row>
    <row r="306" spans="1:5">
      <c r="A306" s="8">
        <v>2053</v>
      </c>
      <c r="B306" s="18">
        <v>10895484.210000001</v>
      </c>
      <c r="C306" s="18">
        <v>83567.097999999998</v>
      </c>
      <c r="D306" s="12">
        <f>IF($A306&gt;=Calculations!$C$2,B306,"")</f>
        <v>10895484.210000001</v>
      </c>
      <c r="E306" s="12">
        <f>IF($A306&gt;=Calculations!$C$2,C306,"")</f>
        <v>83567.097999999998</v>
      </c>
    </row>
    <row r="307" spans="1:5">
      <c r="A307" s="8">
        <v>2054</v>
      </c>
      <c r="B307" s="18">
        <v>10988838.568</v>
      </c>
      <c r="C307" s="18">
        <v>84082.398000000001</v>
      </c>
      <c r="D307" s="12">
        <f>IF($A307&gt;=Calculations!$C$2,B307,"")</f>
        <v>10988838.568</v>
      </c>
      <c r="E307" s="12">
        <f>IF($A307&gt;=Calculations!$C$2,C307,"")</f>
        <v>84082.398000000001</v>
      </c>
    </row>
    <row r="308" spans="1:5">
      <c r="A308" s="8">
        <v>2055</v>
      </c>
      <c r="B308" s="18">
        <v>11082005.641000001</v>
      </c>
      <c r="C308" s="18">
        <v>84600.308999999994</v>
      </c>
      <c r="D308" s="12">
        <f>IF($A308&gt;=Calculations!$C$2,B308,"")</f>
        <v>11082005.641000001</v>
      </c>
      <c r="E308" s="12">
        <f>IF($A308&gt;=Calculations!$C$2,C308,"")</f>
        <v>84600.308999999994</v>
      </c>
    </row>
    <row r="309" spans="1:5">
      <c r="A309" s="8">
        <v>2056</v>
      </c>
      <c r="B309" s="18">
        <v>11174990.955</v>
      </c>
      <c r="C309" s="18">
        <v>85120.657999999996</v>
      </c>
      <c r="D309" s="12">
        <f>IF($A309&gt;=Calculations!$C$2,B309,"")</f>
        <v>11174990.955</v>
      </c>
      <c r="E309" s="12">
        <f>IF($A309&gt;=Calculations!$C$2,C309,"")</f>
        <v>85120.657999999996</v>
      </c>
    </row>
    <row r="310" spans="1:5">
      <c r="A310" s="8">
        <v>2057</v>
      </c>
      <c r="B310" s="18">
        <v>11267828.857000001</v>
      </c>
      <c r="C310" s="18">
        <v>85643.623000000007</v>
      </c>
      <c r="D310" s="12">
        <f>IF($A310&gt;=Calculations!$C$2,B310,"")</f>
        <v>11267828.857000001</v>
      </c>
      <c r="E310" s="12">
        <f>IF($A310&gt;=Calculations!$C$2,C310,"")</f>
        <v>85643.623000000007</v>
      </c>
    </row>
    <row r="311" spans="1:5">
      <c r="A311" s="8">
        <v>2058</v>
      </c>
      <c r="B311" s="18">
        <v>11360596.668</v>
      </c>
      <c r="C311" s="18">
        <v>86169.274999999994</v>
      </c>
      <c r="D311" s="12">
        <f>IF($A311&gt;=Calculations!$C$2,B311,"")</f>
        <v>11360596.668</v>
      </c>
      <c r="E311" s="12">
        <f>IF($A311&gt;=Calculations!$C$2,C311,"")</f>
        <v>86169.274999999994</v>
      </c>
    </row>
    <row r="312" spans="1:5">
      <c r="A312" s="8">
        <v>2059</v>
      </c>
      <c r="B312" s="18">
        <v>11453396.217</v>
      </c>
      <c r="C312" s="18">
        <v>86697.823000000004</v>
      </c>
      <c r="D312" s="12">
        <f>IF($A312&gt;=Calculations!$C$2,B312,"")</f>
        <v>11453396.217</v>
      </c>
      <c r="E312" s="12">
        <f>IF($A312&gt;=Calculations!$C$2,C312,"")</f>
        <v>86697.823000000004</v>
      </c>
    </row>
    <row r="313" spans="1:5">
      <c r="A313" s="8">
        <v>2060</v>
      </c>
      <c r="B313" s="18">
        <v>11546321.866</v>
      </c>
      <c r="C313" s="18">
        <v>87229.543999999994</v>
      </c>
      <c r="D313" s="12">
        <f>IF($A313&gt;=Calculations!$C$2,B313,"")</f>
        <v>11546321.866</v>
      </c>
      <c r="E313" s="12">
        <f>IF($A313&gt;=Calculations!$C$2,C313,"")</f>
        <v>87229.543999999994</v>
      </c>
    </row>
    <row r="314" spans="1:5">
      <c r="A314" s="8">
        <v>2061</v>
      </c>
      <c r="B314" s="18">
        <v>11639421.392999999</v>
      </c>
      <c r="C314" s="18">
        <v>87764.604000000007</v>
      </c>
      <c r="D314" s="12">
        <f>IF($A314&gt;=Calculations!$C$2,B314,"")</f>
        <v>11639421.392999999</v>
      </c>
      <c r="E314" s="12">
        <f>IF($A314&gt;=Calculations!$C$2,C314,"")</f>
        <v>87764.604000000007</v>
      </c>
    </row>
    <row r="315" spans="1:5">
      <c r="A315" s="8">
        <v>2062</v>
      </c>
      <c r="B315" s="18">
        <v>11732746.945</v>
      </c>
      <c r="C315" s="18">
        <v>88303.354000000007</v>
      </c>
      <c r="D315" s="12">
        <f>IF($A315&gt;=Calculations!$C$2,B315,"")</f>
        <v>11732746.945</v>
      </c>
      <c r="E315" s="12">
        <f>IF($A315&gt;=Calculations!$C$2,C315,"")</f>
        <v>88303.354000000007</v>
      </c>
    </row>
    <row r="316" spans="1:5">
      <c r="A316" s="8">
        <v>2063</v>
      </c>
      <c r="B316" s="18">
        <v>11826405.164999999</v>
      </c>
      <c r="C316" s="18">
        <v>88846.553</v>
      </c>
      <c r="D316" s="12">
        <f>IF($A316&gt;=Calculations!$C$2,B316,"")</f>
        <v>11826405.164999999</v>
      </c>
      <c r="E316" s="12">
        <f>IF($A316&gt;=Calculations!$C$2,C316,"")</f>
        <v>88846.553</v>
      </c>
    </row>
    <row r="317" spans="1:5">
      <c r="A317" s="8">
        <v>2064</v>
      </c>
      <c r="B317" s="18">
        <v>11920517.798</v>
      </c>
      <c r="C317" s="18">
        <v>89395.152000000002</v>
      </c>
      <c r="D317" s="12">
        <f>IF($A317&gt;=Calculations!$C$2,B317,"")</f>
        <v>11920517.798</v>
      </c>
      <c r="E317" s="12">
        <f>IF($A317&gt;=Calculations!$C$2,C317,"")</f>
        <v>89395.152000000002</v>
      </c>
    </row>
    <row r="318" spans="1:5">
      <c r="A318" s="8">
        <v>2065</v>
      </c>
      <c r="B318" s="18">
        <v>12015187.277000001</v>
      </c>
      <c r="C318" s="18">
        <v>89950.005000000005</v>
      </c>
      <c r="D318" s="12">
        <f>IF($A318&gt;=Calculations!$C$2,B318,"")</f>
        <v>12015187.277000001</v>
      </c>
      <c r="E318" s="12">
        <f>IF($A318&gt;=Calculations!$C$2,C318,"")</f>
        <v>89950.005000000005</v>
      </c>
    </row>
    <row r="319" spans="1:5">
      <c r="A319" s="8">
        <v>2066</v>
      </c>
      <c r="B319" s="18">
        <v>12110474.411</v>
      </c>
      <c r="C319" s="18">
        <v>90511.600999999995</v>
      </c>
      <c r="D319" s="12">
        <f>IF($A319&gt;=Calculations!$C$2,B319,"")</f>
        <v>12110474.411</v>
      </c>
      <c r="E319" s="12">
        <f>IF($A319&gt;=Calculations!$C$2,C319,"")</f>
        <v>90511.600999999995</v>
      </c>
    </row>
    <row r="320" spans="1:5">
      <c r="A320" s="8">
        <v>2067</v>
      </c>
      <c r="B320" s="18">
        <v>12206418.232999999</v>
      </c>
      <c r="C320" s="18">
        <v>91080.380999999994</v>
      </c>
      <c r="D320" s="12">
        <f>IF($A320&gt;=Calculations!$C$2,B320,"")</f>
        <v>12206418.232999999</v>
      </c>
      <c r="E320" s="12">
        <f>IF($A320&gt;=Calculations!$C$2,C320,"")</f>
        <v>91080.380999999994</v>
      </c>
    </row>
    <row r="321" spans="1:5">
      <c r="A321" s="8">
        <v>2068</v>
      </c>
      <c r="B321" s="18">
        <v>12303069.283</v>
      </c>
      <c r="C321" s="18">
        <v>91657.107000000004</v>
      </c>
      <c r="D321" s="12">
        <f>IF($A321&gt;=Calculations!$C$2,B321,"")</f>
        <v>12303069.283</v>
      </c>
      <c r="E321" s="12">
        <f>IF($A321&gt;=Calculations!$C$2,C321,"")</f>
        <v>91657.107000000004</v>
      </c>
    </row>
    <row r="322" spans="1:5">
      <c r="A322" s="8">
        <v>2069</v>
      </c>
      <c r="B322" s="18">
        <v>12400470.715</v>
      </c>
      <c r="C322" s="18">
        <v>92242.596999999994</v>
      </c>
      <c r="D322" s="12">
        <f>IF($A322&gt;=Calculations!$C$2,B322,"")</f>
        <v>12400470.715</v>
      </c>
      <c r="E322" s="12">
        <f>IF($A322&gt;=Calculations!$C$2,C322,"")</f>
        <v>92242.596999999994</v>
      </c>
    </row>
    <row r="323" spans="1:5">
      <c r="A323" s="8">
        <v>2070</v>
      </c>
      <c r="B323" s="18">
        <v>12498657.698000001</v>
      </c>
      <c r="C323" s="18">
        <v>92837.565000000002</v>
      </c>
      <c r="D323" s="12">
        <f>IF($A323&gt;=Calculations!$C$2,B323,"")</f>
        <v>12498657.698000001</v>
      </c>
      <c r="E323" s="12">
        <f>IF($A323&gt;=Calculations!$C$2,C323,"")</f>
        <v>92837.565000000002</v>
      </c>
    </row>
    <row r="324" spans="1:5">
      <c r="A324" s="8">
        <v>2071</v>
      </c>
      <c r="B324" s="18">
        <v>12597666.24</v>
      </c>
      <c r="C324" s="18">
        <v>93442.453999999998</v>
      </c>
      <c r="D324" s="12">
        <f>IF($A324&gt;=Calculations!$C$2,B324,"")</f>
        <v>12597666.24</v>
      </c>
      <c r="E324" s="12">
        <f>IF($A324&gt;=Calculations!$C$2,C324,"")</f>
        <v>93442.453999999998</v>
      </c>
    </row>
    <row r="325" spans="1:5">
      <c r="A325" s="8">
        <v>2072</v>
      </c>
      <c r="B325" s="18">
        <v>12697517.191</v>
      </c>
      <c r="C325" s="18">
        <v>94057.634999999995</v>
      </c>
      <c r="D325" s="12">
        <f>IF($A325&gt;=Calculations!$C$2,B325,"")</f>
        <v>12697517.191</v>
      </c>
      <c r="E325" s="12">
        <f>IF($A325&gt;=Calculations!$C$2,C325,"")</f>
        <v>94057.634999999995</v>
      </c>
    </row>
    <row r="326" spans="1:5">
      <c r="A326" s="8">
        <v>2073</v>
      </c>
      <c r="B326" s="18">
        <v>12798207.325999999</v>
      </c>
      <c r="C326" s="18">
        <v>94683.616999999998</v>
      </c>
      <c r="D326" s="12">
        <f>IF($A326&gt;=Calculations!$C$2,B326,"")</f>
        <v>12798207.325999999</v>
      </c>
      <c r="E326" s="12">
        <f>IF($A326&gt;=Calculations!$C$2,C326,"")</f>
        <v>94683.616999999998</v>
      </c>
    </row>
    <row r="327" spans="1:5">
      <c r="A327" s="8">
        <v>2074</v>
      </c>
      <c r="B327" s="18">
        <v>12899719.921</v>
      </c>
      <c r="C327" s="18">
        <v>95320.895999999993</v>
      </c>
      <c r="D327" s="12">
        <f>IF($A327&gt;=Calculations!$C$2,B327,"")</f>
        <v>12899719.921</v>
      </c>
      <c r="E327" s="12">
        <f>IF($A327&gt;=Calculations!$C$2,C327,"")</f>
        <v>95320.895999999993</v>
      </c>
    </row>
    <row r="328" spans="1:5">
      <c r="A328" s="8">
        <v>2075</v>
      </c>
      <c r="B328" s="18">
        <v>13002041.585999999</v>
      </c>
      <c r="C328" s="18">
        <v>95969.849000000002</v>
      </c>
      <c r="D328" s="12">
        <f>IF($A328&gt;=Calculations!$C$2,B328,"")</f>
        <v>13002041.585999999</v>
      </c>
      <c r="E328" s="12">
        <f>IF($A328&gt;=Calculations!$C$2,C328,"")</f>
        <v>95969.849000000002</v>
      </c>
    </row>
    <row r="329" spans="1:5">
      <c r="A329" s="8">
        <v>2076</v>
      </c>
      <c r="B329" s="18">
        <v>13105178.49</v>
      </c>
      <c r="C329" s="18">
        <v>96630.74</v>
      </c>
      <c r="D329" s="12">
        <f>IF($A329&gt;=Calculations!$C$2,B329,"")</f>
        <v>13105178.49</v>
      </c>
      <c r="E329" s="12">
        <f>IF($A329&gt;=Calculations!$C$2,C329,"")</f>
        <v>96630.74</v>
      </c>
    </row>
    <row r="330" spans="1:5">
      <c r="A330" s="8">
        <v>2077</v>
      </c>
      <c r="B330" s="18">
        <v>13209137.463</v>
      </c>
      <c r="C330" s="18">
        <v>97303.648000000001</v>
      </c>
      <c r="D330" s="12">
        <f>IF($A330&gt;=Calculations!$C$2,B330,"")</f>
        <v>13209137.463</v>
      </c>
      <c r="E330" s="12">
        <f>IF($A330&gt;=Calculations!$C$2,C330,"")</f>
        <v>97303.648000000001</v>
      </c>
    </row>
    <row r="331" spans="1:5">
      <c r="A331" s="8">
        <v>2078</v>
      </c>
      <c r="B331" s="18">
        <v>13313904.261</v>
      </c>
      <c r="C331" s="18">
        <v>97988.489000000001</v>
      </c>
      <c r="D331" s="12">
        <f>IF($A331&gt;=Calculations!$C$2,B331,"")</f>
        <v>13313904.261</v>
      </c>
      <c r="E331" s="12">
        <f>IF($A331&gt;=Calculations!$C$2,C331,"")</f>
        <v>97988.489000000001</v>
      </c>
    </row>
    <row r="332" spans="1:5">
      <c r="A332" s="8">
        <v>2079</v>
      </c>
      <c r="B332" s="18">
        <v>13419458.991</v>
      </c>
      <c r="C332" s="18">
        <v>98685.053</v>
      </c>
      <c r="D332" s="12">
        <f>IF($A332&gt;=Calculations!$C$2,B332,"")</f>
        <v>13419458.991</v>
      </c>
      <c r="E332" s="12">
        <f>IF($A332&gt;=Calculations!$C$2,C332,"")</f>
        <v>98685.053</v>
      </c>
    </row>
    <row r="333" spans="1:5">
      <c r="A333" s="8">
        <v>2080</v>
      </c>
      <c r="B333" s="18">
        <v>13525785.880000001</v>
      </c>
      <c r="C333" s="18">
        <v>99393.133000000002</v>
      </c>
      <c r="D333" s="12">
        <f>IF($A333&gt;=Calculations!$C$2,B333,"")</f>
        <v>13525785.880000001</v>
      </c>
      <c r="E333" s="12">
        <f>IF($A333&gt;=Calculations!$C$2,C333,"")</f>
        <v>99393.133000000002</v>
      </c>
    </row>
    <row r="334" spans="1:5">
      <c r="A334" s="8">
        <v>2081</v>
      </c>
      <c r="B334" s="18">
        <v>13632875.596000001</v>
      </c>
      <c r="C334" s="18">
        <v>100112.644</v>
      </c>
      <c r="D334" s="12">
        <f>IF($A334&gt;=Calculations!$C$2,B334,"")</f>
        <v>13632875.596000001</v>
      </c>
      <c r="E334" s="12">
        <f>IF($A334&gt;=Calculations!$C$2,C334,"")</f>
        <v>100112.644</v>
      </c>
    </row>
    <row r="335" spans="1:5">
      <c r="A335" s="8">
        <v>2082</v>
      </c>
      <c r="B335" s="18">
        <v>13740726.649</v>
      </c>
      <c r="C335" s="18">
        <v>100843.497</v>
      </c>
      <c r="D335" s="12">
        <f>IF($A335&gt;=Calculations!$C$2,B335,"")</f>
        <v>13740726.649</v>
      </c>
      <c r="E335" s="12">
        <f>IF($A335&gt;=Calculations!$C$2,C335,"")</f>
        <v>100843.497</v>
      </c>
    </row>
    <row r="336" spans="1:5">
      <c r="A336" s="8">
        <v>2083</v>
      </c>
      <c r="B336" s="18">
        <v>13849339.868000001</v>
      </c>
      <c r="C336" s="18">
        <v>101585.435</v>
      </c>
      <c r="D336" s="12">
        <f>IF($A336&gt;=Calculations!$C$2,B336,"")</f>
        <v>13849339.868000001</v>
      </c>
      <c r="E336" s="12">
        <f>IF($A336&gt;=Calculations!$C$2,C336,"")</f>
        <v>101585.435</v>
      </c>
    </row>
    <row r="337" spans="1:5">
      <c r="A337" s="8">
        <v>2084</v>
      </c>
      <c r="B337" s="18">
        <v>13958719.153000001</v>
      </c>
      <c r="C337" s="18">
        <v>102338.151</v>
      </c>
      <c r="D337" s="12">
        <f>IF($A337&gt;=Calculations!$C$2,B337,"")</f>
        <v>13958719.153000001</v>
      </c>
      <c r="E337" s="12">
        <f>IF($A337&gt;=Calculations!$C$2,C337,"")</f>
        <v>102338.151</v>
      </c>
    </row>
    <row r="338" spans="1:5">
      <c r="A338" s="8">
        <v>2085</v>
      </c>
      <c r="B338" s="18">
        <v>14068864.617000001</v>
      </c>
      <c r="C338" s="18">
        <v>103101.32399999999</v>
      </c>
      <c r="D338" s="12">
        <f>IF($A338&gt;=Calculations!$C$2,B338,"")</f>
        <v>14068864.617000001</v>
      </c>
      <c r="E338" s="12">
        <f>IF($A338&gt;=Calculations!$C$2,C338,"")</f>
        <v>103101.32399999999</v>
      </c>
    </row>
    <row r="339" spans="1:5">
      <c r="A339" s="8">
        <v>2086</v>
      </c>
      <c r="B339" s="18">
        <v>14179770.397</v>
      </c>
      <c r="C339" s="18">
        <v>103874.735</v>
      </c>
      <c r="D339" s="12">
        <f>IF($A339&gt;=Calculations!$C$2,B339,"")</f>
        <v>14179770.397</v>
      </c>
      <c r="E339" s="12">
        <f>IF($A339&gt;=Calculations!$C$2,C339,"")</f>
        <v>103874.735</v>
      </c>
    </row>
    <row r="340" spans="1:5">
      <c r="A340" s="8">
        <v>2087</v>
      </c>
      <c r="B340" s="18">
        <v>14291424.483999999</v>
      </c>
      <c r="C340" s="18">
        <v>104658.107</v>
      </c>
      <c r="D340" s="12">
        <f>IF($A340&gt;=Calculations!$C$2,B340,"")</f>
        <v>14291424.483999999</v>
      </c>
      <c r="E340" s="12">
        <f>IF($A340&gt;=Calculations!$C$2,C340,"")</f>
        <v>104658.107</v>
      </c>
    </row>
    <row r="341" spans="1:5">
      <c r="A341" s="8">
        <v>2088</v>
      </c>
      <c r="B341" s="18">
        <v>14403812.865</v>
      </c>
      <c r="C341" s="18">
        <v>105450.978</v>
      </c>
      <c r="D341" s="12">
        <f>IF($A341&gt;=Calculations!$C$2,B341,"")</f>
        <v>14403812.865</v>
      </c>
      <c r="E341" s="12">
        <f>IF($A341&gt;=Calculations!$C$2,C341,"")</f>
        <v>105450.978</v>
      </c>
    </row>
    <row r="342" spans="1:5">
      <c r="A342" s="8">
        <v>2089</v>
      </c>
      <c r="B342" s="18">
        <v>14516918.631999999</v>
      </c>
      <c r="C342" s="18">
        <v>106252.819</v>
      </c>
      <c r="D342" s="12">
        <f>IF($A342&gt;=Calculations!$C$2,B342,"")</f>
        <v>14516918.631999999</v>
      </c>
      <c r="E342" s="12">
        <f>IF($A342&gt;=Calculations!$C$2,C342,"")</f>
        <v>106252.819</v>
      </c>
    </row>
    <row r="343" spans="1:5">
      <c r="A343" s="8">
        <v>2090</v>
      </c>
      <c r="B343" s="18">
        <v>14630726.272</v>
      </c>
      <c r="C343" s="18">
        <v>107063.16499999999</v>
      </c>
      <c r="D343" s="12">
        <f>IF($A343&gt;=Calculations!$C$2,B343,"")</f>
        <v>14630726.272</v>
      </c>
      <c r="E343" s="12">
        <f>IF($A343&gt;=Calculations!$C$2,C343,"")</f>
        <v>107063.16499999999</v>
      </c>
    </row>
    <row r="344" spans="1:5">
      <c r="A344" s="8">
        <v>2091</v>
      </c>
      <c r="B344" s="18">
        <v>14745223.086999999</v>
      </c>
      <c r="C344" s="18">
        <v>107881.66</v>
      </c>
      <c r="D344" s="12">
        <f>IF($A344&gt;=Calculations!$C$2,B344,"")</f>
        <v>14745223.086999999</v>
      </c>
      <c r="E344" s="12">
        <f>IF($A344&gt;=Calculations!$C$2,C344,"")</f>
        <v>107881.66</v>
      </c>
    </row>
    <row r="345" spans="1:5">
      <c r="A345" s="8">
        <v>2092</v>
      </c>
      <c r="B345" s="18">
        <v>14860398.694</v>
      </c>
      <c r="C345" s="18">
        <v>108708.041</v>
      </c>
      <c r="D345" s="12">
        <f>IF($A345&gt;=Calculations!$C$2,B345,"")</f>
        <v>14860398.694</v>
      </c>
      <c r="E345" s="12">
        <f>IF($A345&gt;=Calculations!$C$2,C345,"")</f>
        <v>108708.041</v>
      </c>
    </row>
    <row r="346" spans="1:5">
      <c r="A346" s="8">
        <v>2093</v>
      </c>
      <c r="B346" s="18">
        <v>14976243.876</v>
      </c>
      <c r="C346" s="18">
        <v>109542.102</v>
      </c>
      <c r="D346" s="12">
        <f>IF($A346&gt;=Calculations!$C$2,B346,"")</f>
        <v>14976243.876</v>
      </c>
      <c r="E346" s="12">
        <f>IF($A346&gt;=Calculations!$C$2,C346,"")</f>
        <v>109542.102</v>
      </c>
    </row>
    <row r="347" spans="1:5">
      <c r="A347" s="8">
        <v>2094</v>
      </c>
      <c r="B347" s="18">
        <v>15092749.09</v>
      </c>
      <c r="C347" s="18">
        <v>110383.65</v>
      </c>
      <c r="D347" s="12">
        <f>IF($A347&gt;=Calculations!$C$2,B347,"")</f>
        <v>15092749.09</v>
      </c>
      <c r="E347" s="12">
        <f>IF($A347&gt;=Calculations!$C$2,C347,"")</f>
        <v>110383.65</v>
      </c>
    </row>
    <row r="348" spans="1:5">
      <c r="A348" s="8">
        <v>2095</v>
      </c>
      <c r="B348" s="18">
        <v>15209903.306</v>
      </c>
      <c r="C348" s="18">
        <v>111232.46400000001</v>
      </c>
      <c r="D348" s="12">
        <f>IF($A348&gt;=Calculations!$C$2,B348,"")</f>
        <v>15209903.306</v>
      </c>
      <c r="E348" s="12">
        <f>IF($A348&gt;=Calculations!$C$2,C348,"")</f>
        <v>111232.46400000001</v>
      </c>
    </row>
    <row r="349" spans="1:5">
      <c r="A349" s="8">
        <v>2096</v>
      </c>
      <c r="B349" s="18">
        <v>15327693.459000001</v>
      </c>
      <c r="C349" s="18">
        <v>112088.28599999999</v>
      </c>
      <c r="D349" s="12">
        <f>IF($A349&gt;=Calculations!$C$2,B349,"")</f>
        <v>15327693.459000001</v>
      </c>
      <c r="E349" s="12">
        <f>IF($A349&gt;=Calculations!$C$2,C349,"")</f>
        <v>112088.28599999999</v>
      </c>
    </row>
    <row r="350" spans="1:5">
      <c r="A350" s="8">
        <v>2097</v>
      </c>
      <c r="B350" s="18">
        <v>15446104.234999999</v>
      </c>
      <c r="C350" s="18">
        <v>112950.808</v>
      </c>
      <c r="D350" s="12">
        <f>IF($A350&gt;=Calculations!$C$2,B350,"")</f>
        <v>15446104.234999999</v>
      </c>
      <c r="E350" s="12">
        <f>IF($A350&gt;=Calculations!$C$2,C350,"")</f>
        <v>112950.808</v>
      </c>
    </row>
    <row r="351" spans="1:5">
      <c r="A351" s="8">
        <v>2098</v>
      </c>
      <c r="B351" s="18">
        <v>15565118.092</v>
      </c>
      <c r="C351" s="18">
        <v>113819.67200000001</v>
      </c>
      <c r="D351" s="12">
        <f>IF($A351&gt;=Calculations!$C$2,B351,"")</f>
        <v>15565118.092</v>
      </c>
      <c r="E351" s="12">
        <f>IF($A351&gt;=Calculations!$C$2,C351,"")</f>
        <v>113819.67200000001</v>
      </c>
    </row>
    <row r="352" spans="1:5">
      <c r="A352" s="8">
        <v>2099</v>
      </c>
      <c r="B352" s="18">
        <v>15684715.131999999</v>
      </c>
      <c r="C352" s="18">
        <v>114694.47199999999</v>
      </c>
      <c r="D352" s="12">
        <f>IF($A352&gt;=Calculations!$C$2,B352,"")</f>
        <v>15684715.131999999</v>
      </c>
      <c r="E352" s="12">
        <f>IF($A352&gt;=Calculations!$C$2,C352,"")</f>
        <v>114694.47199999999</v>
      </c>
    </row>
    <row r="353" spans="1:6">
      <c r="A353" s="8">
        <v>2100</v>
      </c>
      <c r="B353" s="18">
        <v>15804873.25</v>
      </c>
      <c r="C353" s="18">
        <v>115574.755</v>
      </c>
      <c r="D353" s="12">
        <f>IF($A353&gt;=Calculations!$C$2,B353,"")</f>
        <v>15804873.25</v>
      </c>
      <c r="E353" s="12">
        <f>IF($A353&gt;=Calculations!$C$2,C353,"")</f>
        <v>115574.755</v>
      </c>
      <c r="F353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WorldEmissions</vt:lpstr>
      <vt:lpstr>UKEmissions</vt:lpstr>
      <vt:lpstr>PopulationLow</vt:lpstr>
      <vt:lpstr>PopulationMedium</vt:lpstr>
      <vt:lpstr>PopulationHigh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2013-05-14T06:32:41Z</dcterms:created>
  <dcterms:modified xsi:type="dcterms:W3CDTF">2013-05-23T07:45:16Z</dcterms:modified>
</cp:coreProperties>
</file>