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Quran study and Madrasha\Knowledge from home\Application\"/>
    </mc:Choice>
  </mc:AlternateContent>
  <xr:revisionPtr revIDLastSave="0" documentId="13_ncr:1_{B737416D-BBA6-4BC2-8435-ECA5EAAE793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ttendance" sheetId="4" r:id="rId1"/>
    <sheet name="Sobok" sheetId="6" r:id="rId2"/>
    <sheet name="Morajeya_Jadeeda" sheetId="7" r:id="rId3"/>
    <sheet name="Morajeya Qadeema" sheetId="9" r:id="rId4"/>
    <sheet name="Monthly test" sheetId="10" r:id="rId5"/>
    <sheet name="Report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2" i="11"/>
  <c r="F3" i="11"/>
  <c r="F4" i="11"/>
  <c r="F5" i="11"/>
  <c r="F6" i="11"/>
  <c r="F2" i="11"/>
  <c r="E3" i="11"/>
  <c r="E4" i="11"/>
  <c r="E5" i="11"/>
  <c r="E6" i="11"/>
  <c r="E2" i="11"/>
  <c r="B3" i="11"/>
  <c r="B4" i="11"/>
  <c r="B5" i="11"/>
  <c r="B6" i="11"/>
  <c r="B2" i="11"/>
  <c r="C3" i="11"/>
  <c r="C4" i="11"/>
  <c r="C5" i="11"/>
  <c r="C6" i="11"/>
  <c r="C2" i="11"/>
  <c r="AG14" i="6"/>
  <c r="I3" i="11"/>
  <c r="I6" i="11"/>
  <c r="I2" i="11"/>
  <c r="G3" i="11"/>
  <c r="G6" i="11"/>
  <c r="G2" i="11"/>
  <c r="F27" i="10"/>
  <c r="D26" i="10"/>
  <c r="E26" i="10"/>
  <c r="D27" i="10"/>
  <c r="E27" i="10"/>
  <c r="C27" i="10"/>
  <c r="F26" i="10"/>
  <c r="C26" i="10"/>
  <c r="F25" i="10"/>
  <c r="F24" i="10"/>
  <c r="D24" i="10"/>
  <c r="D25" i="10"/>
  <c r="E25" i="10"/>
  <c r="D23" i="10"/>
  <c r="E23" i="10"/>
  <c r="E24" i="10"/>
  <c r="C25" i="10"/>
  <c r="C24" i="10"/>
  <c r="G24" i="10" s="1"/>
  <c r="K3" i="11" s="1"/>
  <c r="F23" i="10"/>
  <c r="C23" i="10"/>
  <c r="G27" i="10" l="1"/>
  <c r="K6" i="11" s="1"/>
  <c r="G26" i="10"/>
  <c r="K5" i="11" s="1"/>
  <c r="G25" i="10"/>
  <c r="K4" i="11" s="1"/>
  <c r="G23" i="10"/>
  <c r="K2" i="11" s="1"/>
  <c r="B21" i="9" l="1"/>
  <c r="H21" i="9" s="1"/>
  <c r="B22" i="9"/>
  <c r="H22" i="9" s="1"/>
  <c r="B23" i="9"/>
  <c r="H23" i="9" s="1"/>
  <c r="B24" i="9"/>
  <c r="H24" i="9" s="1"/>
  <c r="B20" i="9"/>
  <c r="H20" i="9" s="1"/>
  <c r="AG16" i="9"/>
  <c r="K24" i="9" s="1"/>
  <c r="AG15" i="9"/>
  <c r="K23" i="9" s="1"/>
  <c r="AG14" i="9"/>
  <c r="K22" i="9" s="1"/>
  <c r="AG13" i="9"/>
  <c r="K21" i="9" s="1"/>
  <c r="AG12" i="9"/>
  <c r="K20" i="9" s="1"/>
  <c r="C12" i="7"/>
  <c r="C15" i="7"/>
  <c r="C11" i="7"/>
  <c r="B12" i="7"/>
  <c r="B15" i="7"/>
  <c r="B11" i="7"/>
  <c r="AG8" i="7"/>
  <c r="AG7" i="7"/>
  <c r="B14" i="7" s="1"/>
  <c r="C14" i="7" s="1"/>
  <c r="I5" i="11" s="1"/>
  <c r="AG6" i="7"/>
  <c r="B13" i="7" s="1"/>
  <c r="C13" i="7" s="1"/>
  <c r="I4" i="11" s="1"/>
  <c r="AG5" i="7"/>
  <c r="AG4" i="7"/>
  <c r="H22" i="6"/>
  <c r="H23" i="6"/>
  <c r="H24" i="6"/>
  <c r="H25" i="6"/>
  <c r="H21" i="6"/>
  <c r="AG13" i="6"/>
  <c r="K22" i="6" s="1"/>
  <c r="M22" i="6" s="1"/>
  <c r="H3" i="11" s="1"/>
  <c r="K23" i="6"/>
  <c r="AG15" i="6"/>
  <c r="K24" i="6" s="1"/>
  <c r="M24" i="6" s="1"/>
  <c r="H5" i="11" s="1"/>
  <c r="AG16" i="6"/>
  <c r="K25" i="6" s="1"/>
  <c r="M25" i="6" s="1"/>
  <c r="H6" i="11" s="1"/>
  <c r="AG12" i="6"/>
  <c r="K21" i="6" s="1"/>
  <c r="M21" i="6" s="1"/>
  <c r="H2" i="11" s="1"/>
  <c r="H20" i="4"/>
  <c r="G21" i="4"/>
  <c r="G22" i="4"/>
  <c r="G23" i="4"/>
  <c r="G24" i="4"/>
  <c r="G20" i="4"/>
  <c r="B21" i="4"/>
  <c r="C21" i="4" s="1"/>
  <c r="B22" i="4"/>
  <c r="B23" i="4"/>
  <c r="B24" i="4"/>
  <c r="C24" i="4" s="1"/>
  <c r="B20" i="4"/>
  <c r="F21" i="4"/>
  <c r="F22" i="4"/>
  <c r="F23" i="4"/>
  <c r="F24" i="4"/>
  <c r="F20" i="4"/>
  <c r="E21" i="4"/>
  <c r="E22" i="4"/>
  <c r="E23" i="4"/>
  <c r="E24" i="4"/>
  <c r="E20" i="4"/>
  <c r="D21" i="4"/>
  <c r="D22" i="4"/>
  <c r="D23" i="4"/>
  <c r="D24" i="4"/>
  <c r="D20" i="4"/>
  <c r="H24" i="4"/>
  <c r="H23" i="4"/>
  <c r="H22" i="4"/>
  <c r="H21" i="4"/>
  <c r="M23" i="6" l="1"/>
  <c r="H4" i="11" s="1"/>
  <c r="M23" i="9"/>
  <c r="J5" i="11" s="1"/>
  <c r="M24" i="9"/>
  <c r="J6" i="11" s="1"/>
  <c r="L6" i="11" s="1"/>
  <c r="M22" i="9"/>
  <c r="J4" i="11" s="1"/>
  <c r="M21" i="9"/>
  <c r="J3" i="11" s="1"/>
  <c r="L3" i="11" s="1"/>
  <c r="M20" i="9"/>
  <c r="J2" i="11" s="1"/>
  <c r="L2" i="11" s="1"/>
  <c r="C22" i="4"/>
  <c r="I22" i="4" s="1"/>
  <c r="G4" i="11" s="1"/>
  <c r="C20" i="4"/>
  <c r="I20" i="4" s="1"/>
  <c r="C23" i="4"/>
  <c r="I23" i="4" s="1"/>
  <c r="G5" i="11" s="1"/>
  <c r="L5" i="11" s="1"/>
  <c r="I24" i="4"/>
  <c r="I21" i="4"/>
  <c r="L4" i="11" l="1"/>
  <c r="M4" i="11" l="1"/>
  <c r="M2" i="11"/>
  <c r="M6" i="11"/>
  <c r="M3" i="11"/>
  <c r="M5" i="11"/>
</calcChain>
</file>

<file path=xl/sharedStrings.xml><?xml version="1.0" encoding="utf-8"?>
<sst xmlns="http://schemas.openxmlformats.org/spreadsheetml/2006/main" count="265" uniqueCount="64">
  <si>
    <t>Student name</t>
  </si>
  <si>
    <t>Student 1</t>
  </si>
  <si>
    <t>Student 2</t>
  </si>
  <si>
    <t>Student 3</t>
  </si>
  <si>
    <t>Student 4</t>
  </si>
  <si>
    <t>Student 5</t>
  </si>
  <si>
    <t>Absent days</t>
  </si>
  <si>
    <t>Leave</t>
  </si>
  <si>
    <t>Absent</t>
  </si>
  <si>
    <t>Present</t>
  </si>
  <si>
    <t>Late arrival</t>
  </si>
  <si>
    <t>Early leave</t>
  </si>
  <si>
    <t>Arrival</t>
  </si>
  <si>
    <t>Departure</t>
  </si>
  <si>
    <t>Marks for attendance</t>
  </si>
  <si>
    <t>Class days</t>
  </si>
  <si>
    <t>Required presence</t>
  </si>
  <si>
    <t>Attendance and mark calculation</t>
  </si>
  <si>
    <t>Date and day</t>
  </si>
  <si>
    <t>Pages</t>
  </si>
  <si>
    <t>Sobok Daily Marks</t>
  </si>
  <si>
    <t>Target</t>
  </si>
  <si>
    <t>Achieved</t>
  </si>
  <si>
    <t>Target and acheivement</t>
  </si>
  <si>
    <t>Obtained marks on achievement</t>
  </si>
  <si>
    <t>Marks obtained from 20</t>
  </si>
  <si>
    <t>Full marks on achievement</t>
  </si>
  <si>
    <t>J</t>
  </si>
  <si>
    <t>Morajeya jadeeda daily marks</t>
  </si>
  <si>
    <t>Average</t>
  </si>
  <si>
    <t>Morajeya calculation</t>
  </si>
  <si>
    <t>Marks obtained</t>
  </si>
  <si>
    <t>Marks out of 10</t>
  </si>
  <si>
    <t>Full marks on achievement (10)</t>
  </si>
  <si>
    <t>Marks obtained from 10</t>
  </si>
  <si>
    <t>Sobok marking calculation</t>
  </si>
  <si>
    <t>Yaad</t>
  </si>
  <si>
    <t>Makhraj</t>
  </si>
  <si>
    <t>Lahen</t>
  </si>
  <si>
    <t>Q from Sobok</t>
  </si>
  <si>
    <t>Q from Morajeya Qadeema</t>
  </si>
  <si>
    <t>Q from Other memory</t>
  </si>
  <si>
    <t>Teacher 1 Marking</t>
  </si>
  <si>
    <t>Teacher 2 Marking</t>
  </si>
  <si>
    <t>T1Q</t>
  </si>
  <si>
    <t>T2Q</t>
  </si>
  <si>
    <t>Marks distribution</t>
  </si>
  <si>
    <t>Morajeya</t>
  </si>
  <si>
    <t>Masala</t>
  </si>
  <si>
    <t xml:space="preserve">Q </t>
  </si>
  <si>
    <t>Summary</t>
  </si>
  <si>
    <t>Marks out of 50</t>
  </si>
  <si>
    <t>Remark</t>
  </si>
  <si>
    <t>Not done</t>
  </si>
  <si>
    <t>Working days</t>
  </si>
  <si>
    <t>Present days</t>
  </si>
  <si>
    <t>Attendance (N = 10)</t>
  </si>
  <si>
    <t>Sobok    (N = 20)</t>
  </si>
  <si>
    <t>Morajeya Jadeeda (N = 10)</t>
  </si>
  <si>
    <t>Morajeya Qadeema (N = 10)</t>
  </si>
  <si>
    <t>Monthly test        (N =50)</t>
  </si>
  <si>
    <t>Total      (N = 100)</t>
  </si>
  <si>
    <t>Data entry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</si>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</sst>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d\,\ dd\/mm\/yy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BB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8" fontId="0" fillId="3" borderId="0" xfId="0" applyNumberFormat="1" applyFill="1"/>
    <xf numFmtId="0" fontId="0" fillId="0" borderId="0" xfId="0" applyAlignment="1">
      <alignment horizontal="center" vertical="center" wrapText="1"/>
    </xf>
    <xf numFmtId="164" fontId="0" fillId="3" borderId="0" xfId="0" applyNumberFormat="1" applyFill="1"/>
    <xf numFmtId="165" fontId="0" fillId="0" borderId="0" xfId="0" applyNumberFormat="1" applyAlignment="1">
      <alignment horizontal="center" vertical="center" textRotation="90"/>
    </xf>
    <xf numFmtId="166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A1E8-3FDE-4E06-AE2D-B31D2792572E}">
  <dimension ref="A1:AF24"/>
  <sheetViews>
    <sheetView topLeftCell="A7" workbookViewId="0">
      <selection activeCell="A17" sqref="A17"/>
    </sheetView>
  </sheetViews>
  <sheetFormatPr defaultRowHeight="14.4" x14ac:dyDescent="0.3"/>
  <cols>
    <col min="1" max="1" width="15.33203125" customWidth="1"/>
    <col min="2" max="32" width="10.88671875" customWidth="1"/>
  </cols>
  <sheetData>
    <row r="1" spans="1:32" x14ac:dyDescent="0.3">
      <c r="A1" s="19" t="s">
        <v>62</v>
      </c>
    </row>
    <row r="2" spans="1:32" ht="72" x14ac:dyDescent="0.3">
      <c r="A2" s="7" t="s">
        <v>18</v>
      </c>
      <c r="B2" s="9">
        <v>45870</v>
      </c>
      <c r="C2" s="9">
        <v>45871</v>
      </c>
      <c r="D2" s="9">
        <v>45872</v>
      </c>
      <c r="E2" s="9">
        <v>45873</v>
      </c>
      <c r="F2" s="9">
        <v>45874</v>
      </c>
      <c r="G2" s="9">
        <v>45875</v>
      </c>
      <c r="H2" s="9">
        <v>45876</v>
      </c>
      <c r="I2" s="9">
        <v>45877</v>
      </c>
      <c r="J2" s="9">
        <v>45878</v>
      </c>
      <c r="K2" s="9">
        <v>45879</v>
      </c>
      <c r="L2" s="9">
        <v>45880</v>
      </c>
      <c r="M2" s="9">
        <v>45881</v>
      </c>
      <c r="N2" s="9">
        <v>45882</v>
      </c>
      <c r="O2" s="9">
        <v>45883</v>
      </c>
      <c r="P2" s="9">
        <v>45884</v>
      </c>
      <c r="Q2" s="9">
        <v>45885</v>
      </c>
      <c r="R2" s="9">
        <v>45886</v>
      </c>
      <c r="S2" s="9">
        <v>45887</v>
      </c>
      <c r="T2" s="9">
        <v>45888</v>
      </c>
      <c r="U2" s="9">
        <v>45889</v>
      </c>
      <c r="V2" s="9">
        <v>45890</v>
      </c>
      <c r="W2" s="9">
        <v>45891</v>
      </c>
      <c r="X2" s="9">
        <v>45892</v>
      </c>
      <c r="Y2" s="9">
        <v>45893</v>
      </c>
      <c r="Z2" s="9">
        <v>45894</v>
      </c>
      <c r="AA2" s="9">
        <v>45895</v>
      </c>
      <c r="AB2" s="9">
        <v>45896</v>
      </c>
      <c r="AC2" s="9">
        <v>45897</v>
      </c>
      <c r="AD2" s="9">
        <v>45898</v>
      </c>
      <c r="AE2" s="9">
        <v>45899</v>
      </c>
      <c r="AF2" s="9">
        <v>45900</v>
      </c>
    </row>
    <row r="3" spans="1:32" x14ac:dyDescent="0.3">
      <c r="A3" s="3" t="s">
        <v>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3">
      <c r="A4" t="s">
        <v>1</v>
      </c>
      <c r="B4" s="6"/>
      <c r="C4" s="6"/>
      <c r="D4" s="2">
        <v>0.67361111111111116</v>
      </c>
      <c r="E4" s="2" t="s">
        <v>7</v>
      </c>
      <c r="F4" s="2">
        <v>0.66736111111111096</v>
      </c>
      <c r="G4" s="2">
        <v>0.71319444444444446</v>
      </c>
      <c r="H4" s="2">
        <v>0.71319444444444446</v>
      </c>
      <c r="I4" s="6"/>
      <c r="J4" s="6"/>
      <c r="K4" s="2">
        <v>0.67361111111111116</v>
      </c>
      <c r="L4" s="2">
        <v>0.71319444444444446</v>
      </c>
      <c r="M4" s="2">
        <v>0.66736111111111096</v>
      </c>
      <c r="N4" s="2">
        <v>0.67361111111111116</v>
      </c>
      <c r="O4" s="2">
        <v>0.71319444444444446</v>
      </c>
      <c r="P4" s="6"/>
      <c r="Q4" s="6"/>
      <c r="R4" s="2">
        <v>0.71319444444444446</v>
      </c>
      <c r="S4" s="2">
        <v>0.71319444444444446</v>
      </c>
      <c r="T4" s="2">
        <v>0.67152777777777772</v>
      </c>
      <c r="U4" s="2">
        <v>0.67152777777777772</v>
      </c>
      <c r="V4" s="2">
        <v>0.67361111111111116</v>
      </c>
      <c r="W4" s="6"/>
      <c r="X4" s="6"/>
      <c r="Y4" s="2">
        <v>0.67361111111111116</v>
      </c>
      <c r="Z4" s="2">
        <v>0.71319444444444446</v>
      </c>
      <c r="AA4" s="2">
        <v>0.71319444444444446</v>
      </c>
      <c r="AB4" s="2">
        <v>0.66736111111111096</v>
      </c>
      <c r="AC4" s="2">
        <v>0.71319444444444446</v>
      </c>
      <c r="AD4" s="6"/>
      <c r="AE4" s="6"/>
      <c r="AF4" s="2">
        <v>0.67152777777777772</v>
      </c>
    </row>
    <row r="5" spans="1:32" x14ac:dyDescent="0.3">
      <c r="A5" t="s">
        <v>2</v>
      </c>
      <c r="B5" s="6"/>
      <c r="C5" s="6"/>
      <c r="D5" s="2">
        <v>0.67152777777777772</v>
      </c>
      <c r="E5" s="2">
        <v>0.67361111111111116</v>
      </c>
      <c r="F5" s="2">
        <v>0.71319444444444446</v>
      </c>
      <c r="G5" s="2">
        <v>0.67361111111111116</v>
      </c>
      <c r="H5" s="2">
        <v>0.67361111111111116</v>
      </c>
      <c r="I5" s="6"/>
      <c r="J5" s="6"/>
      <c r="K5" s="2">
        <v>0.67152777777777772</v>
      </c>
      <c r="L5" s="2">
        <v>0.67361111111111116</v>
      </c>
      <c r="M5" s="2">
        <v>0.71319444444444446</v>
      </c>
      <c r="N5" s="2">
        <v>0.67361111111111116</v>
      </c>
      <c r="O5" s="2">
        <v>0.67361111111111116</v>
      </c>
      <c r="P5" s="6"/>
      <c r="Q5" s="6"/>
      <c r="R5" s="2">
        <v>0.67361111111111116</v>
      </c>
      <c r="S5" s="2">
        <v>0.67361111111111116</v>
      </c>
      <c r="T5" s="2">
        <v>0.66944444444444395</v>
      </c>
      <c r="U5" s="2">
        <v>0.66944444444444395</v>
      </c>
      <c r="V5" s="2">
        <v>0.67152777777777772</v>
      </c>
      <c r="W5" s="6"/>
      <c r="X5" s="6"/>
      <c r="Y5" s="2">
        <v>0.67361111111111116</v>
      </c>
      <c r="Z5" s="2">
        <v>0.67361111111111116</v>
      </c>
      <c r="AA5" s="2">
        <v>0.67361111111111116</v>
      </c>
      <c r="AB5" s="2">
        <v>0.71319444444444446</v>
      </c>
      <c r="AC5" s="2">
        <v>0.67361111111111116</v>
      </c>
      <c r="AD5" s="6"/>
      <c r="AE5" s="6"/>
      <c r="AF5" s="2">
        <v>0.66944444444444395</v>
      </c>
    </row>
    <row r="6" spans="1:32" x14ac:dyDescent="0.3">
      <c r="A6" t="s">
        <v>3</v>
      </c>
      <c r="B6" s="6"/>
      <c r="C6" s="6"/>
      <c r="D6" s="2" t="s">
        <v>8</v>
      </c>
      <c r="E6" s="2" t="s">
        <v>8</v>
      </c>
      <c r="F6" s="2">
        <v>0.67361111111111116</v>
      </c>
      <c r="G6" s="2" t="s">
        <v>8</v>
      </c>
      <c r="H6" s="2">
        <v>0.67152777777777772</v>
      </c>
      <c r="I6" s="6"/>
      <c r="J6" s="6"/>
      <c r="K6" s="2">
        <v>0.66944444444444395</v>
      </c>
      <c r="L6" s="2">
        <v>0.67152777777777772</v>
      </c>
      <c r="M6" s="2">
        <v>0.67361111111111116</v>
      </c>
      <c r="N6" s="2">
        <v>0.67152777777777772</v>
      </c>
      <c r="O6" s="2">
        <v>0.67152777777777772</v>
      </c>
      <c r="P6" s="6"/>
      <c r="Q6" s="6"/>
      <c r="R6" s="2">
        <v>0.67152777777777772</v>
      </c>
      <c r="S6" s="2">
        <v>0.67152777777777772</v>
      </c>
      <c r="T6" s="2">
        <v>0.66736111111111096</v>
      </c>
      <c r="U6" s="2">
        <v>0.66736111111111096</v>
      </c>
      <c r="V6" s="2">
        <v>0.66944444444444395</v>
      </c>
      <c r="W6" s="6"/>
      <c r="X6" s="6"/>
      <c r="Y6" s="2">
        <v>0.67152777777777772</v>
      </c>
      <c r="Z6" s="2">
        <v>0.67152777777777772</v>
      </c>
      <c r="AA6" s="2">
        <v>0.67152777777777772</v>
      </c>
      <c r="AB6" s="2">
        <v>0.67361111111111116</v>
      </c>
      <c r="AC6" s="2">
        <v>0.67152777777777772</v>
      </c>
      <c r="AD6" s="6"/>
      <c r="AE6" s="6"/>
      <c r="AF6" s="2">
        <v>0.66736111111111096</v>
      </c>
    </row>
    <row r="7" spans="1:32" x14ac:dyDescent="0.3">
      <c r="A7" t="s">
        <v>4</v>
      </c>
      <c r="B7" s="6"/>
      <c r="C7" s="6"/>
      <c r="D7" s="2">
        <v>0.66736111111111096</v>
      </c>
      <c r="E7" s="2">
        <v>0.66944444444444395</v>
      </c>
      <c r="F7" s="2" t="s">
        <v>8</v>
      </c>
      <c r="G7" s="2" t="s">
        <v>8</v>
      </c>
      <c r="H7" s="2">
        <v>0.66944444444444395</v>
      </c>
      <c r="I7" s="6"/>
      <c r="J7" s="6"/>
      <c r="K7" s="2" t="s">
        <v>8</v>
      </c>
      <c r="L7" s="2">
        <v>0.66944444444444395</v>
      </c>
      <c r="M7" s="2" t="s">
        <v>7</v>
      </c>
      <c r="N7" s="2">
        <v>0.71319444444444446</v>
      </c>
      <c r="O7" s="2">
        <v>0.67152777777777772</v>
      </c>
      <c r="P7" s="6"/>
      <c r="Q7" s="6"/>
      <c r="R7" s="2">
        <v>0.71319444444444446</v>
      </c>
      <c r="S7" s="2">
        <v>0.66944444444444395</v>
      </c>
      <c r="T7" s="2">
        <v>0.71319444444444446</v>
      </c>
      <c r="U7" s="2">
        <v>0.66736111111111096</v>
      </c>
      <c r="V7" s="2">
        <v>0.66736111111111096</v>
      </c>
      <c r="W7" s="6"/>
      <c r="X7" s="6"/>
      <c r="Y7" s="2">
        <v>0.71319444444444446</v>
      </c>
      <c r="Z7" s="2">
        <v>0.67152777777777772</v>
      </c>
      <c r="AA7" s="2">
        <v>0.66944444444444395</v>
      </c>
      <c r="AB7" s="2">
        <v>0.67152777777777772</v>
      </c>
      <c r="AC7" s="2">
        <v>0.71319444444444446</v>
      </c>
      <c r="AD7" s="6"/>
      <c r="AE7" s="6"/>
      <c r="AF7" s="2">
        <v>0.66736111111111096</v>
      </c>
    </row>
    <row r="8" spans="1:32" x14ac:dyDescent="0.3">
      <c r="A8" t="s">
        <v>5</v>
      </c>
      <c r="B8" s="6"/>
      <c r="C8" s="6"/>
      <c r="D8" s="2">
        <v>0.66736111111111096</v>
      </c>
      <c r="E8" s="2">
        <v>0.66736111111111096</v>
      </c>
      <c r="F8" s="2">
        <v>0.67361111111111116</v>
      </c>
      <c r="G8" s="2">
        <v>0.67361111111111116</v>
      </c>
      <c r="H8" s="2">
        <v>0.66736111111111096</v>
      </c>
      <c r="I8" s="6"/>
      <c r="J8" s="6"/>
      <c r="K8" s="2">
        <v>0.66736111111111096</v>
      </c>
      <c r="L8" s="2">
        <v>0.66736111111111096</v>
      </c>
      <c r="M8" s="2">
        <v>0.67361111111111116</v>
      </c>
      <c r="N8" s="2">
        <v>0.67361111111111116</v>
      </c>
      <c r="O8" s="2">
        <v>0.66736111111111096</v>
      </c>
      <c r="P8" s="6"/>
      <c r="Q8" s="6"/>
      <c r="R8" s="2">
        <v>0.67361111111111116</v>
      </c>
      <c r="S8" s="2" t="s">
        <v>7</v>
      </c>
      <c r="T8" s="2">
        <v>0.67361111111111116</v>
      </c>
      <c r="U8" s="2">
        <v>0.67152777777777772</v>
      </c>
      <c r="V8" s="2">
        <v>0.66736111111111096</v>
      </c>
      <c r="W8" s="6"/>
      <c r="X8" s="6"/>
      <c r="Y8" s="2">
        <v>0.67361111111111116</v>
      </c>
      <c r="Z8" s="2">
        <v>0.66736111111111096</v>
      </c>
      <c r="AA8" s="2">
        <v>0.66736111111111096</v>
      </c>
      <c r="AB8" s="2">
        <v>0.67361111111111116</v>
      </c>
      <c r="AC8" s="2">
        <v>0.67361111111111116</v>
      </c>
      <c r="AD8" s="6"/>
      <c r="AE8" s="6"/>
      <c r="AF8" s="2">
        <v>0.67152777777777772</v>
      </c>
    </row>
    <row r="9" spans="1:32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13</v>
      </c>
    </row>
    <row r="11" spans="1:32" x14ac:dyDescent="0.3">
      <c r="A11" t="s">
        <v>1</v>
      </c>
      <c r="B11" s="8"/>
      <c r="C11" s="8"/>
      <c r="D11" s="1">
        <v>0.84027777777777779</v>
      </c>
      <c r="E11" s="1">
        <v>0.84166666666666667</v>
      </c>
      <c r="F11" s="1">
        <v>0.84375</v>
      </c>
      <c r="G11" s="1">
        <v>0.84166666666666667</v>
      </c>
      <c r="H11" s="1">
        <v>0.84166666666666667</v>
      </c>
      <c r="I11" s="8"/>
      <c r="J11" s="8"/>
      <c r="K11" s="1">
        <v>0.84027777777777779</v>
      </c>
      <c r="L11" s="1">
        <v>0.84166666666666667</v>
      </c>
      <c r="M11" s="1">
        <v>0.84375</v>
      </c>
      <c r="N11" s="1">
        <v>0.84166666666666667</v>
      </c>
      <c r="O11" s="1">
        <v>0.84166666666666667</v>
      </c>
      <c r="P11" s="8"/>
      <c r="Q11" s="8"/>
      <c r="R11" s="1">
        <v>0.84375</v>
      </c>
      <c r="S11" s="1">
        <v>0.84166666666666667</v>
      </c>
      <c r="T11" s="1">
        <v>0.84166666666666667</v>
      </c>
      <c r="U11" s="1">
        <v>0.86458333333333337</v>
      </c>
      <c r="V11" s="1">
        <v>0.86458333333333337</v>
      </c>
      <c r="W11" s="8"/>
      <c r="X11" s="8"/>
      <c r="Y11" s="1">
        <v>0.84166666666666667</v>
      </c>
      <c r="Z11" s="1">
        <v>0.84166666666666667</v>
      </c>
      <c r="AA11" s="1">
        <v>0.86458333333333337</v>
      </c>
      <c r="AB11" s="1">
        <v>0.86458333333333337</v>
      </c>
      <c r="AC11" s="1">
        <v>0.84027777777777779</v>
      </c>
      <c r="AD11" s="8"/>
      <c r="AE11" s="6"/>
      <c r="AF11" s="1">
        <v>0.84166666666666667</v>
      </c>
    </row>
    <row r="12" spans="1:32" x14ac:dyDescent="0.3">
      <c r="A12" t="s">
        <v>2</v>
      </c>
      <c r="B12" s="8"/>
      <c r="C12" s="8"/>
      <c r="D12" s="1">
        <v>0.86458333333333337</v>
      </c>
      <c r="E12" s="1">
        <v>0.84027777777777779</v>
      </c>
      <c r="F12" s="1">
        <v>0.84166666666666667</v>
      </c>
      <c r="G12" s="1">
        <v>0.84027777777777779</v>
      </c>
      <c r="H12" s="1">
        <v>0.84027777777777779</v>
      </c>
      <c r="I12" s="8"/>
      <c r="J12" s="8"/>
      <c r="K12" s="1">
        <v>0.86458333333333337</v>
      </c>
      <c r="L12" s="1">
        <v>0.84027777777777779</v>
      </c>
      <c r="M12" s="1">
        <v>0.84166666666666667</v>
      </c>
      <c r="N12" s="1">
        <v>0.84027777777777779</v>
      </c>
      <c r="O12" s="1">
        <v>0.84027777777777779</v>
      </c>
      <c r="P12" s="8"/>
      <c r="Q12" s="8"/>
      <c r="R12" s="1">
        <v>0.84166666666666667</v>
      </c>
      <c r="S12" s="1">
        <v>0.84027777777777779</v>
      </c>
      <c r="T12" s="1">
        <v>0.84027777777777779</v>
      </c>
      <c r="U12" s="1">
        <v>0.82638888888888884</v>
      </c>
      <c r="V12" s="1">
        <v>0.82638888888888884</v>
      </c>
      <c r="W12" s="8"/>
      <c r="X12" s="8"/>
      <c r="Y12" s="1">
        <v>0.84027777777777779</v>
      </c>
      <c r="Z12" s="1">
        <v>0.84166666666666667</v>
      </c>
      <c r="AA12" s="1">
        <v>0.84375</v>
      </c>
      <c r="AB12" s="1">
        <v>0.84166666666666667</v>
      </c>
      <c r="AC12" s="1">
        <v>0.84166666666666667</v>
      </c>
      <c r="AD12" s="8"/>
      <c r="AE12" s="8"/>
      <c r="AF12" s="1">
        <v>0.84166666666666667</v>
      </c>
    </row>
    <row r="13" spans="1:32" x14ac:dyDescent="0.3">
      <c r="A13" t="s">
        <v>3</v>
      </c>
      <c r="B13" s="8"/>
      <c r="C13" s="8"/>
      <c r="D13" s="1" t="s">
        <v>8</v>
      </c>
      <c r="E13" s="1" t="s">
        <v>8</v>
      </c>
      <c r="F13" s="1">
        <v>0.84027777777777779</v>
      </c>
      <c r="G13" s="2" t="s">
        <v>8</v>
      </c>
      <c r="H13" s="1">
        <v>0.86458333333333337</v>
      </c>
      <c r="I13" s="8"/>
      <c r="J13" s="8"/>
      <c r="K13" s="1">
        <v>0.82638888888888884</v>
      </c>
      <c r="L13" s="1">
        <v>0.86458333333333337</v>
      </c>
      <c r="M13" s="1">
        <v>0.84027777777777779</v>
      </c>
      <c r="N13" s="1">
        <v>0.86458333333333337</v>
      </c>
      <c r="O13" s="1">
        <v>0.86458333333333337</v>
      </c>
      <c r="P13" s="8"/>
      <c r="Q13" s="8"/>
      <c r="R13" s="1">
        <v>0.84027777777777779</v>
      </c>
      <c r="S13" s="1">
        <v>0.86458333333333337</v>
      </c>
      <c r="T13" s="1">
        <v>0.86458333333333337</v>
      </c>
      <c r="U13" s="1">
        <v>0.84375</v>
      </c>
      <c r="V13" s="1">
        <v>0.84375</v>
      </c>
      <c r="W13" s="8"/>
      <c r="X13" s="8"/>
      <c r="Y13" s="1">
        <v>0.84375</v>
      </c>
      <c r="Z13" s="1">
        <v>0.84166666666666667</v>
      </c>
      <c r="AA13" s="1">
        <v>0.84166666666666667</v>
      </c>
      <c r="AB13" s="1">
        <v>0.84166666666666667</v>
      </c>
      <c r="AC13" s="1">
        <v>0.84375</v>
      </c>
      <c r="AD13" s="6"/>
      <c r="AE13" s="8"/>
      <c r="AF13" s="1">
        <v>0.84375</v>
      </c>
    </row>
    <row r="14" spans="1:32" x14ac:dyDescent="0.3">
      <c r="A14" t="s">
        <v>4</v>
      </c>
      <c r="B14" s="8"/>
      <c r="C14" s="8"/>
      <c r="D14" s="1">
        <v>0.84375</v>
      </c>
      <c r="E14" s="1">
        <v>0.82638888888888884</v>
      </c>
      <c r="F14" s="1" t="s">
        <v>8</v>
      </c>
      <c r="G14" s="1" t="s">
        <v>8</v>
      </c>
      <c r="H14" s="1">
        <v>0.82638888888888884</v>
      </c>
      <c r="I14" s="8"/>
      <c r="J14" s="8"/>
      <c r="K14" s="2" t="s">
        <v>8</v>
      </c>
      <c r="L14" s="1">
        <v>0.82638888888888884</v>
      </c>
      <c r="M14" s="1">
        <v>0.86458333333333337</v>
      </c>
      <c r="N14" s="1">
        <v>0.84166666666666667</v>
      </c>
      <c r="O14" s="1">
        <v>0.84722222222222221</v>
      </c>
      <c r="P14" s="8"/>
      <c r="Q14" s="8"/>
      <c r="R14" s="1">
        <v>0.86458333333333337</v>
      </c>
      <c r="S14" s="1">
        <v>0.84166666666666667</v>
      </c>
      <c r="T14" s="1">
        <v>0.82638888888888884</v>
      </c>
      <c r="U14" s="1">
        <v>0.84166666666666667</v>
      </c>
      <c r="V14" s="1">
        <v>0.84375</v>
      </c>
      <c r="W14" s="8"/>
      <c r="X14" s="8"/>
      <c r="Y14" s="1">
        <v>0.86458333333333337</v>
      </c>
      <c r="Z14" s="1">
        <v>0.84027777777777779</v>
      </c>
      <c r="AA14" s="2">
        <v>0.79652777777777772</v>
      </c>
      <c r="AB14" s="1">
        <v>0.86458333333333337</v>
      </c>
      <c r="AC14" s="1">
        <v>0.86458333333333337</v>
      </c>
      <c r="AD14" s="8"/>
      <c r="AE14" s="8"/>
      <c r="AF14" s="1">
        <v>0.86458333333333337</v>
      </c>
    </row>
    <row r="15" spans="1:32" x14ac:dyDescent="0.3">
      <c r="A15" t="s">
        <v>5</v>
      </c>
      <c r="B15" s="8"/>
      <c r="C15" s="8"/>
      <c r="D15" s="1">
        <v>0.84375</v>
      </c>
      <c r="E15" s="1">
        <v>0.84375</v>
      </c>
      <c r="F15" s="1">
        <v>0.84027777777777779</v>
      </c>
      <c r="G15" s="1">
        <v>0.84027777777777779</v>
      </c>
      <c r="H15" s="1">
        <v>0.84375</v>
      </c>
      <c r="I15" s="8"/>
      <c r="J15" s="8"/>
      <c r="K15" s="1">
        <v>0.84375</v>
      </c>
      <c r="L15" s="1">
        <v>0.84375</v>
      </c>
      <c r="M15" s="1">
        <v>0.84027777777777779</v>
      </c>
      <c r="N15" s="1">
        <v>0.84027777777777779</v>
      </c>
      <c r="O15" s="1">
        <v>0.84375</v>
      </c>
      <c r="P15" s="8"/>
      <c r="Q15" s="8"/>
      <c r="R15" s="1">
        <v>0.84027777777777779</v>
      </c>
      <c r="S15" s="1">
        <v>0.84027777777777779</v>
      </c>
      <c r="T15" s="1">
        <v>0.84375</v>
      </c>
      <c r="U15" s="1">
        <v>0.84027777777777779</v>
      </c>
      <c r="V15" s="1">
        <v>0.84166666666666667</v>
      </c>
      <c r="W15" s="8"/>
      <c r="X15" s="8"/>
      <c r="Y15" s="1">
        <v>0.84027777777777779</v>
      </c>
      <c r="Z15" s="2">
        <v>0.79861111111111116</v>
      </c>
      <c r="AA15" s="1">
        <v>0.84027777777777779</v>
      </c>
      <c r="AB15" s="1">
        <v>0.84375</v>
      </c>
      <c r="AC15" s="1">
        <v>0.84027777777777779</v>
      </c>
      <c r="AD15" s="8"/>
      <c r="AE15" s="8"/>
      <c r="AF15" s="1">
        <v>0.84027777777777779</v>
      </c>
    </row>
    <row r="16" spans="1:32" x14ac:dyDescent="0.3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9" x14ac:dyDescent="0.3">
      <c r="A17" s="19" t="s">
        <v>63</v>
      </c>
    </row>
    <row r="18" spans="1:9" ht="28.8" x14ac:dyDescent="0.3">
      <c r="A18" s="5" t="s">
        <v>17</v>
      </c>
    </row>
    <row r="19" spans="1:9" ht="28.8" x14ac:dyDescent="0.3">
      <c r="A19" s="7" t="s">
        <v>0</v>
      </c>
      <c r="B19" s="7" t="s">
        <v>15</v>
      </c>
      <c r="C19" s="4" t="s">
        <v>16</v>
      </c>
      <c r="D19" s="7" t="s">
        <v>7</v>
      </c>
      <c r="E19" s="7" t="s">
        <v>9</v>
      </c>
      <c r="F19" s="7" t="s">
        <v>6</v>
      </c>
      <c r="G19" s="7" t="s">
        <v>10</v>
      </c>
      <c r="H19" s="7" t="s">
        <v>11</v>
      </c>
      <c r="I19" s="7" t="s">
        <v>14</v>
      </c>
    </row>
    <row r="20" spans="1:9" x14ac:dyDescent="0.3">
      <c r="A20" t="s">
        <v>1</v>
      </c>
      <c r="B20">
        <f>COUNT(B4:AF4) + COUNTIF(B4:AF4,"Absent") + COUNTIF(B4:AF4,"Leave")</f>
        <v>21</v>
      </c>
      <c r="C20">
        <f>B20-D20</f>
        <v>20</v>
      </c>
      <c r="D20">
        <f>COUNTIF(B4:AF4, "Leave")</f>
        <v>1</v>
      </c>
      <c r="E20">
        <f>COUNT(B4:AF4)</f>
        <v>20</v>
      </c>
      <c r="F20">
        <f>COUNTIF(B4:AF4, "Absent")</f>
        <v>0</v>
      </c>
      <c r="G20">
        <f>COUNTIF(B4:AF4, "&gt;" &amp; TIME(16,20,0))</f>
        <v>9</v>
      </c>
      <c r="H20">
        <f>COUNTIF(B11:AF11, "&lt;" &amp; TIME(20,0,0))</f>
        <v>0</v>
      </c>
      <c r="I20">
        <f>E20*10/C20</f>
        <v>10</v>
      </c>
    </row>
    <row r="21" spans="1:9" x14ac:dyDescent="0.3">
      <c r="A21" t="s">
        <v>2</v>
      </c>
      <c r="B21">
        <f t="shared" ref="B21:B24" si="0">COUNT(B5:AF5) + COUNTIF(B5:AF5,"Absent") + COUNTIF(B5:AF5,"Leave")</f>
        <v>21</v>
      </c>
      <c r="C21">
        <f t="shared" ref="C21:C24" si="1">B21-D21</f>
        <v>21</v>
      </c>
      <c r="D21">
        <f>COUNTIF(B5:AF5, "Leave")</f>
        <v>0</v>
      </c>
      <c r="E21">
        <f>COUNT(B5:AF5)</f>
        <v>21</v>
      </c>
      <c r="F21">
        <f>COUNTIF(B5:AF5, "Absent")</f>
        <v>0</v>
      </c>
      <c r="G21">
        <f>COUNTIF(B5:AF5, "&gt;" &amp; TIME(16,20,0))</f>
        <v>3</v>
      </c>
      <c r="H21">
        <f>COUNTIF(B12:AF12, "&lt;" &amp; TIME(20,0,0))</f>
        <v>2</v>
      </c>
      <c r="I21">
        <f t="shared" ref="I21:I24" si="2">E21*10/C21</f>
        <v>10</v>
      </c>
    </row>
    <row r="22" spans="1:9" x14ac:dyDescent="0.3">
      <c r="A22" t="s">
        <v>3</v>
      </c>
      <c r="B22">
        <f t="shared" si="0"/>
        <v>21</v>
      </c>
      <c r="C22">
        <f t="shared" si="1"/>
        <v>21</v>
      </c>
      <c r="D22">
        <f>COUNTIF(B6:AF6, "Leave")</f>
        <v>0</v>
      </c>
      <c r="E22">
        <f>COUNT(B6:AF6)</f>
        <v>18</v>
      </c>
      <c r="F22">
        <f>COUNTIF(B6:AF6, "Absent")</f>
        <v>3</v>
      </c>
      <c r="G22">
        <f>COUNTIF(B6:AF6, "&gt;" &amp; TIME(16,20,0))</f>
        <v>0</v>
      </c>
      <c r="H22">
        <f>COUNTIF(B13:AF13, "&lt;" &amp; TIME(20,0,0))</f>
        <v>1</v>
      </c>
      <c r="I22" s="10">
        <f t="shared" si="2"/>
        <v>8.5714285714285712</v>
      </c>
    </row>
    <row r="23" spans="1:9" x14ac:dyDescent="0.3">
      <c r="A23" t="s">
        <v>4</v>
      </c>
      <c r="B23">
        <f t="shared" si="0"/>
        <v>21</v>
      </c>
      <c r="C23">
        <f t="shared" si="1"/>
        <v>20</v>
      </c>
      <c r="D23">
        <f>COUNTIF(B7:AF7, "Leave")</f>
        <v>1</v>
      </c>
      <c r="E23">
        <f>COUNT(B7:AF7)</f>
        <v>17</v>
      </c>
      <c r="F23">
        <f>COUNTIF(B7:AF7, "Absent")</f>
        <v>3</v>
      </c>
      <c r="G23">
        <f>COUNTIF(B7:AF7, "&gt;" &amp; TIME(16,20,0))</f>
        <v>5</v>
      </c>
      <c r="H23">
        <f>COUNTIF(B14:AF14, "&lt;" &amp; TIME(20,0,0))</f>
        <v>5</v>
      </c>
      <c r="I23" s="10">
        <f t="shared" si="2"/>
        <v>8.5</v>
      </c>
    </row>
    <row r="24" spans="1:9" x14ac:dyDescent="0.3">
      <c r="A24" t="s">
        <v>5</v>
      </c>
      <c r="B24">
        <f t="shared" si="0"/>
        <v>21</v>
      </c>
      <c r="C24">
        <f t="shared" si="1"/>
        <v>20</v>
      </c>
      <c r="D24">
        <f>COUNTIF(B8:AF8, "Leave")</f>
        <v>1</v>
      </c>
      <c r="E24">
        <f>COUNT(B8:AF8)</f>
        <v>20</v>
      </c>
      <c r="F24">
        <f>COUNTIF(B8:AF8, "Absent")</f>
        <v>0</v>
      </c>
      <c r="G24">
        <f>COUNTIF(B8:AF8, "&gt;" &amp; TIME(16,20,0))</f>
        <v>0</v>
      </c>
      <c r="H24">
        <f>COUNTIF(B15:AF15, "&lt;" &amp; TIME(20,0,0))</f>
        <v>1</v>
      </c>
      <c r="I24" s="10">
        <f t="shared" si="2"/>
        <v>10</v>
      </c>
    </row>
  </sheetData>
  <conditionalFormatting sqref="B4:AF8">
    <cfRule type="containsText" dxfId="24" priority="9" operator="containsText" text="Absent">
      <formula>NOT(ISERROR(SEARCH("Absent",B4)))</formula>
    </cfRule>
    <cfRule type="containsText" dxfId="23" priority="10" operator="containsText" text="Leave">
      <formula>NOT(ISERROR(SEARCH("Leave",B4)))</formula>
    </cfRule>
    <cfRule type="expression" dxfId="22" priority="11">
      <formula>B4&gt;TIME(16,30,0)</formula>
    </cfRule>
  </conditionalFormatting>
  <conditionalFormatting sqref="B4:AF9">
    <cfRule type="containsText" dxfId="21" priority="16" operator="containsText" text="Absent">
      <formula>NOT(ISERROR(SEARCH("Absent",B4)))</formula>
    </cfRule>
  </conditionalFormatting>
  <conditionalFormatting sqref="D11:H12 K11:O13 R11:V15 Y11:AC15 AF11:AF15 D13:F13 H13 L14:O14 D14:H15 K15:O15">
    <cfRule type="expression" dxfId="20" priority="12">
      <formula>D11&lt;TIME(20,0,0)</formula>
    </cfRule>
    <cfRule type="expression" priority="13">
      <formula>XED8 &lt; TIME(20,0,0)</formula>
    </cfRule>
  </conditionalFormatting>
  <conditionalFormatting sqref="G13">
    <cfRule type="containsText" dxfId="19" priority="5" operator="containsText" text="Absent">
      <formula>NOT(ISERROR(SEARCH("Absent",G13)))</formula>
    </cfRule>
    <cfRule type="containsText" dxfId="18" priority="6" operator="containsText" text="Leave">
      <formula>NOT(ISERROR(SEARCH("Leave",G13)))</formula>
    </cfRule>
    <cfRule type="expression" dxfId="17" priority="7">
      <formula>G13&gt;TIME(16,30,0)</formula>
    </cfRule>
    <cfRule type="containsText" dxfId="16" priority="8" operator="containsText" text="Absent">
      <formula>NOT(ISERROR(SEARCH("Absent",G13)))</formula>
    </cfRule>
  </conditionalFormatting>
  <conditionalFormatting sqref="K14">
    <cfRule type="containsText" dxfId="15" priority="1" operator="containsText" text="Absent">
      <formula>NOT(ISERROR(SEARCH("Absent",K14)))</formula>
    </cfRule>
    <cfRule type="containsText" dxfId="14" priority="2" operator="containsText" text="Leave">
      <formula>NOT(ISERROR(SEARCH("Leave",K14)))</formula>
    </cfRule>
    <cfRule type="expression" dxfId="13" priority="3">
      <formula>K14&gt;TIME(16,30,0)</formula>
    </cfRule>
    <cfRule type="containsText" dxfId="12" priority="4" operator="containsText" text="Absent">
      <formula>NOT(ISERROR(SEARCH("Absent",K14)))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63C1-2805-4AD3-84EC-73336E42AF00}">
  <dimension ref="A1:AG25"/>
  <sheetViews>
    <sheetView workbookViewId="0">
      <selection activeCell="F5" sqref="F5"/>
    </sheetView>
  </sheetViews>
  <sheetFormatPr defaultRowHeight="14.4" x14ac:dyDescent="0.3"/>
  <cols>
    <col min="1" max="1" width="22.5546875" bestFit="1" customWidth="1"/>
    <col min="2" max="2" width="6.21875" bestFit="1" customWidth="1"/>
    <col min="3" max="3" width="5.6640625" bestFit="1" customWidth="1"/>
    <col min="4" max="4" width="7.6640625" bestFit="1" customWidth="1"/>
    <col min="5" max="5" width="8.33203125" bestFit="1" customWidth="1"/>
    <col min="6" max="7" width="7.6640625" bestFit="1" customWidth="1"/>
    <col min="8" max="8" width="15" customWidth="1"/>
    <col min="9" max="10" width="3.5546875" bestFit="1" customWidth="1"/>
    <col min="11" max="11" width="11.6640625" customWidth="1"/>
    <col min="12" max="12" width="7.6640625" bestFit="1" customWidth="1"/>
    <col min="13" max="13" width="10" customWidth="1"/>
    <col min="14" max="15" width="7.6640625" bestFit="1" customWidth="1"/>
    <col min="16" max="17" width="3.5546875" bestFit="1" customWidth="1"/>
    <col min="18" max="22" width="7.6640625" bestFit="1" customWidth="1"/>
    <col min="23" max="24" width="3.5546875" bestFit="1" customWidth="1"/>
    <col min="25" max="29" width="7.6640625" bestFit="1" customWidth="1"/>
    <col min="30" max="31" width="3.5546875" bestFit="1" customWidth="1"/>
    <col min="32" max="32" width="7.6640625" bestFit="1" customWidth="1"/>
  </cols>
  <sheetData>
    <row r="1" spans="1:33" x14ac:dyDescent="0.3">
      <c r="A1" s="19" t="s">
        <v>62</v>
      </c>
    </row>
    <row r="2" spans="1:33" x14ac:dyDescent="0.3">
      <c r="A2" s="3" t="s">
        <v>23</v>
      </c>
    </row>
    <row r="3" spans="1:33" x14ac:dyDescent="0.3">
      <c r="A3" s="7" t="s">
        <v>0</v>
      </c>
      <c r="B3" t="s">
        <v>21</v>
      </c>
      <c r="H3" s="4"/>
    </row>
    <row r="4" spans="1:33" x14ac:dyDescent="0.3">
      <c r="A4" t="s">
        <v>1</v>
      </c>
      <c r="B4">
        <v>20</v>
      </c>
      <c r="C4" t="s">
        <v>19</v>
      </c>
      <c r="E4" s="13"/>
      <c r="H4" s="12"/>
    </row>
    <row r="5" spans="1:33" x14ac:dyDescent="0.3">
      <c r="A5" t="s">
        <v>2</v>
      </c>
      <c r="B5">
        <v>15</v>
      </c>
      <c r="C5" t="s">
        <v>19</v>
      </c>
      <c r="H5" s="12"/>
    </row>
    <row r="6" spans="1:33" x14ac:dyDescent="0.3">
      <c r="A6" t="s">
        <v>3</v>
      </c>
      <c r="B6">
        <v>12</v>
      </c>
      <c r="C6" t="s">
        <v>19</v>
      </c>
      <c r="H6" s="12"/>
    </row>
    <row r="7" spans="1:33" x14ac:dyDescent="0.3">
      <c r="A7" t="s">
        <v>4</v>
      </c>
      <c r="B7">
        <v>17</v>
      </c>
      <c r="C7" t="s">
        <v>19</v>
      </c>
      <c r="H7" s="12"/>
    </row>
    <row r="8" spans="1:33" x14ac:dyDescent="0.3">
      <c r="A8" t="s">
        <v>5</v>
      </c>
      <c r="B8">
        <v>15</v>
      </c>
      <c r="C8" t="s">
        <v>19</v>
      </c>
      <c r="H8" s="12"/>
    </row>
    <row r="10" spans="1:33" x14ac:dyDescent="0.3">
      <c r="A10" s="3" t="s">
        <v>20</v>
      </c>
    </row>
    <row r="11" spans="1:33" ht="72" x14ac:dyDescent="0.3">
      <c r="A11" s="7" t="s">
        <v>18</v>
      </c>
      <c r="B11" s="9">
        <v>45870</v>
      </c>
      <c r="C11" s="9">
        <v>45871</v>
      </c>
      <c r="D11" s="9">
        <v>45872</v>
      </c>
      <c r="E11" s="9">
        <v>45873</v>
      </c>
      <c r="F11" s="9">
        <v>45874</v>
      </c>
      <c r="G11" s="9">
        <v>45875</v>
      </c>
      <c r="H11" s="9">
        <v>45876</v>
      </c>
      <c r="I11" s="9">
        <v>45877</v>
      </c>
      <c r="J11" s="9">
        <v>45878</v>
      </c>
      <c r="K11" s="9">
        <v>45879</v>
      </c>
      <c r="L11" s="9">
        <v>45880</v>
      </c>
      <c r="M11" s="9">
        <v>45881</v>
      </c>
      <c r="N11" s="9">
        <v>45882</v>
      </c>
      <c r="O11" s="9">
        <v>45883</v>
      </c>
      <c r="P11" s="9">
        <v>45884</v>
      </c>
      <c r="Q11" s="9">
        <v>45885</v>
      </c>
      <c r="R11" s="9">
        <v>45886</v>
      </c>
      <c r="S11" s="9">
        <v>45887</v>
      </c>
      <c r="T11" s="9">
        <v>45888</v>
      </c>
      <c r="U11" s="9">
        <v>45889</v>
      </c>
      <c r="V11" s="9">
        <v>45890</v>
      </c>
      <c r="W11" s="9">
        <v>45891</v>
      </c>
      <c r="X11" s="9">
        <v>45892</v>
      </c>
      <c r="Y11" s="9">
        <v>45893</v>
      </c>
      <c r="Z11" s="9">
        <v>45894</v>
      </c>
      <c r="AA11" s="9">
        <v>45895</v>
      </c>
      <c r="AB11" s="9">
        <v>45896</v>
      </c>
      <c r="AC11" s="9">
        <v>45897</v>
      </c>
      <c r="AD11" s="9">
        <v>45898</v>
      </c>
      <c r="AE11" s="9">
        <v>45899</v>
      </c>
      <c r="AF11" s="9">
        <v>45900</v>
      </c>
      <c r="AG11" t="s">
        <v>29</v>
      </c>
    </row>
    <row r="12" spans="1:33" x14ac:dyDescent="0.3">
      <c r="A12" t="s">
        <v>1</v>
      </c>
      <c r="B12" s="11"/>
      <c r="C12" s="11"/>
      <c r="D12" s="12">
        <v>100</v>
      </c>
      <c r="E12" s="12" t="s">
        <v>7</v>
      </c>
      <c r="F12" s="12">
        <v>99</v>
      </c>
      <c r="G12" s="12">
        <v>100</v>
      </c>
      <c r="H12" s="12">
        <v>97</v>
      </c>
      <c r="I12" s="11"/>
      <c r="J12" s="11"/>
      <c r="K12" s="12">
        <v>99</v>
      </c>
      <c r="L12" s="12">
        <v>99</v>
      </c>
      <c r="M12" s="12">
        <v>100</v>
      </c>
      <c r="N12" s="12">
        <v>97</v>
      </c>
      <c r="O12" s="12">
        <v>98</v>
      </c>
      <c r="P12" s="11"/>
      <c r="Q12" s="11"/>
      <c r="R12" s="12">
        <v>95</v>
      </c>
      <c r="S12" s="12">
        <v>100</v>
      </c>
      <c r="T12" s="12">
        <v>100</v>
      </c>
      <c r="U12" s="12">
        <v>99</v>
      </c>
      <c r="V12" s="12">
        <v>99</v>
      </c>
      <c r="W12" s="11"/>
      <c r="X12" s="11"/>
      <c r="Y12" s="12">
        <v>100</v>
      </c>
      <c r="Z12" s="12">
        <v>97</v>
      </c>
      <c r="AA12" s="12">
        <v>99</v>
      </c>
      <c r="AB12" s="12">
        <v>99</v>
      </c>
      <c r="AC12" s="12">
        <v>100</v>
      </c>
      <c r="AD12" s="11"/>
      <c r="AE12" s="11"/>
      <c r="AF12" s="12">
        <v>99</v>
      </c>
      <c r="AG12" s="12">
        <f>AVERAGE(B12:AF12)</f>
        <v>98.8</v>
      </c>
    </row>
    <row r="13" spans="1:33" x14ac:dyDescent="0.3">
      <c r="A13" t="s">
        <v>2</v>
      </c>
      <c r="B13" s="11"/>
      <c r="C13" s="11"/>
      <c r="D13" s="12">
        <v>99</v>
      </c>
      <c r="E13" s="12">
        <v>98</v>
      </c>
      <c r="F13" s="12">
        <v>98</v>
      </c>
      <c r="G13" s="12">
        <v>97</v>
      </c>
      <c r="H13" s="12">
        <v>95</v>
      </c>
      <c r="I13" s="11"/>
      <c r="J13" s="11"/>
      <c r="K13" s="12">
        <v>98</v>
      </c>
      <c r="L13" s="12">
        <v>98</v>
      </c>
      <c r="M13" s="12">
        <v>97</v>
      </c>
      <c r="N13" s="12">
        <v>95</v>
      </c>
      <c r="O13" s="12">
        <v>98</v>
      </c>
      <c r="P13" s="11"/>
      <c r="Q13" s="11"/>
      <c r="R13" s="12">
        <v>95</v>
      </c>
      <c r="S13" s="12">
        <v>99</v>
      </c>
      <c r="T13" s="12">
        <v>99</v>
      </c>
      <c r="U13" s="12">
        <v>98</v>
      </c>
      <c r="V13" s="12">
        <v>98</v>
      </c>
      <c r="W13" s="11"/>
      <c r="X13" s="11"/>
      <c r="Y13" s="12">
        <v>100</v>
      </c>
      <c r="Z13" s="12">
        <v>97</v>
      </c>
      <c r="AA13" s="12">
        <v>98</v>
      </c>
      <c r="AB13" s="12">
        <v>98</v>
      </c>
      <c r="AC13" s="12">
        <v>97</v>
      </c>
      <c r="AD13" s="11"/>
      <c r="AE13" s="11"/>
      <c r="AF13" s="12">
        <v>98</v>
      </c>
      <c r="AG13" s="12">
        <f t="shared" ref="AG13:AG16" si="0">AVERAGE(B13:AF13)</f>
        <v>97.61904761904762</v>
      </c>
    </row>
    <row r="14" spans="1:33" x14ac:dyDescent="0.3">
      <c r="A14" t="s">
        <v>3</v>
      </c>
      <c r="B14" s="11"/>
      <c r="C14" s="11"/>
      <c r="D14" s="12" t="s">
        <v>8</v>
      </c>
      <c r="E14" s="12" t="s">
        <v>8</v>
      </c>
      <c r="F14" s="12">
        <v>97</v>
      </c>
      <c r="G14" s="12" t="s">
        <v>8</v>
      </c>
      <c r="H14" s="12">
        <v>96</v>
      </c>
      <c r="I14" s="11"/>
      <c r="J14" s="11"/>
      <c r="K14" s="12">
        <v>97</v>
      </c>
      <c r="L14" s="12">
        <v>97</v>
      </c>
      <c r="M14" s="12">
        <v>99</v>
      </c>
      <c r="N14" s="12">
        <v>96</v>
      </c>
      <c r="O14" s="12">
        <v>92</v>
      </c>
      <c r="P14" s="11"/>
      <c r="Q14" s="11"/>
      <c r="R14" s="12">
        <v>96</v>
      </c>
      <c r="S14" s="12">
        <v>98</v>
      </c>
      <c r="T14" s="12">
        <v>98</v>
      </c>
      <c r="U14" s="12">
        <v>97</v>
      </c>
      <c r="V14" s="12">
        <v>97</v>
      </c>
      <c r="W14" s="11"/>
      <c r="X14" s="11"/>
      <c r="Y14" s="12">
        <v>97</v>
      </c>
      <c r="Z14" s="12">
        <v>95</v>
      </c>
      <c r="AA14" s="12">
        <v>97</v>
      </c>
      <c r="AB14" s="12">
        <v>97</v>
      </c>
      <c r="AC14" s="12">
        <v>99</v>
      </c>
      <c r="AD14" s="11"/>
      <c r="AE14" s="11"/>
      <c r="AF14" s="12">
        <v>97</v>
      </c>
      <c r="AG14" s="12">
        <f>AVERAGE(B14:AF14)</f>
        <v>96.777777777777771</v>
      </c>
    </row>
    <row r="15" spans="1:33" x14ac:dyDescent="0.3">
      <c r="A15" t="s">
        <v>4</v>
      </c>
      <c r="B15" s="11"/>
      <c r="C15" s="11"/>
      <c r="D15" s="12">
        <v>97</v>
      </c>
      <c r="E15" s="12">
        <v>99</v>
      </c>
      <c r="F15" s="2" t="s">
        <v>8</v>
      </c>
      <c r="G15" s="2" t="s">
        <v>8</v>
      </c>
      <c r="H15" s="12">
        <v>97</v>
      </c>
      <c r="I15" s="11"/>
      <c r="J15" s="11"/>
      <c r="K15" s="12" t="s">
        <v>8</v>
      </c>
      <c r="L15" s="12">
        <v>99</v>
      </c>
      <c r="M15" s="12" t="s">
        <v>7</v>
      </c>
      <c r="N15" s="12">
        <v>97</v>
      </c>
      <c r="O15" s="12">
        <v>99</v>
      </c>
      <c r="P15" s="11"/>
      <c r="Q15" s="11"/>
      <c r="R15" s="12">
        <v>97</v>
      </c>
      <c r="S15" s="12">
        <v>97</v>
      </c>
      <c r="T15" s="12">
        <v>97</v>
      </c>
      <c r="U15" s="12">
        <v>99</v>
      </c>
      <c r="V15" s="12">
        <v>99</v>
      </c>
      <c r="W15" s="11"/>
      <c r="X15" s="11"/>
      <c r="Y15" s="12">
        <v>99</v>
      </c>
      <c r="Z15" s="12">
        <v>96</v>
      </c>
      <c r="AA15" s="12">
        <v>99</v>
      </c>
      <c r="AB15" s="12">
        <v>99</v>
      </c>
      <c r="AC15" s="12">
        <v>98</v>
      </c>
      <c r="AD15" s="11"/>
      <c r="AE15" s="11"/>
      <c r="AF15" s="12">
        <v>99</v>
      </c>
      <c r="AG15" s="12">
        <f t="shared" si="0"/>
        <v>98.058823529411768</v>
      </c>
    </row>
    <row r="16" spans="1:33" x14ac:dyDescent="0.3">
      <c r="A16" t="s">
        <v>5</v>
      </c>
      <c r="B16" s="11"/>
      <c r="C16" s="11"/>
      <c r="D16" s="12">
        <v>99</v>
      </c>
      <c r="E16" s="12">
        <v>98</v>
      </c>
      <c r="F16" s="12">
        <v>97</v>
      </c>
      <c r="G16" s="12">
        <v>99</v>
      </c>
      <c r="H16" s="12">
        <v>99</v>
      </c>
      <c r="I16" s="11"/>
      <c r="J16" s="11"/>
      <c r="K16" s="12">
        <v>98</v>
      </c>
      <c r="L16" s="12">
        <v>97</v>
      </c>
      <c r="M16" s="12">
        <v>99</v>
      </c>
      <c r="N16" s="12">
        <v>99</v>
      </c>
      <c r="O16" s="12">
        <v>98</v>
      </c>
      <c r="P16" s="11"/>
      <c r="Q16" s="11"/>
      <c r="R16" s="12">
        <v>99</v>
      </c>
      <c r="S16" s="12" t="s">
        <v>7</v>
      </c>
      <c r="T16" s="12">
        <v>99</v>
      </c>
      <c r="U16" s="12">
        <v>98</v>
      </c>
      <c r="V16" s="12">
        <v>97</v>
      </c>
      <c r="W16" s="11"/>
      <c r="X16" s="11"/>
      <c r="Y16" s="12">
        <v>98</v>
      </c>
      <c r="Z16" s="12">
        <v>97</v>
      </c>
      <c r="AA16" s="12">
        <v>98</v>
      </c>
      <c r="AB16" s="12">
        <v>97</v>
      </c>
      <c r="AC16" s="12">
        <v>99</v>
      </c>
      <c r="AD16" s="11"/>
      <c r="AE16" s="11"/>
      <c r="AF16" s="12">
        <v>97</v>
      </c>
      <c r="AG16" s="12">
        <f t="shared" si="0"/>
        <v>98.1</v>
      </c>
    </row>
    <row r="17" spans="1:33" x14ac:dyDescent="0.3">
      <c r="B17" s="11"/>
      <c r="C17" s="11"/>
      <c r="D17" s="12"/>
      <c r="E17" s="12"/>
      <c r="F17" s="12"/>
      <c r="G17" s="12"/>
      <c r="H17" s="12"/>
      <c r="I17" s="11"/>
      <c r="J17" s="11"/>
      <c r="K17" s="12"/>
      <c r="L17" s="12"/>
      <c r="M17" s="12"/>
      <c r="N17" s="12"/>
      <c r="O17" s="12"/>
      <c r="P17" s="11"/>
      <c r="Q17" s="11"/>
      <c r="R17" s="12"/>
      <c r="S17" s="12"/>
      <c r="T17" s="12"/>
      <c r="U17" s="12"/>
      <c r="V17" s="12"/>
      <c r="W17" s="11"/>
      <c r="X17" s="11"/>
      <c r="Y17" s="12"/>
      <c r="Z17" s="12"/>
      <c r="AA17" s="12"/>
      <c r="AB17" s="12"/>
      <c r="AC17" s="12"/>
      <c r="AD17" s="11"/>
      <c r="AE17" s="11"/>
      <c r="AF17" s="12"/>
      <c r="AG17" s="12"/>
    </row>
    <row r="18" spans="1:33" x14ac:dyDescent="0.3">
      <c r="A18" s="19" t="s">
        <v>63</v>
      </c>
    </row>
    <row r="19" spans="1:33" x14ac:dyDescent="0.3">
      <c r="A19" s="3" t="s">
        <v>35</v>
      </c>
    </row>
    <row r="20" spans="1:33" ht="43.2" x14ac:dyDescent="0.3">
      <c r="A20" s="7" t="s">
        <v>0</v>
      </c>
      <c r="B20" t="s">
        <v>21</v>
      </c>
      <c r="E20" t="s">
        <v>22</v>
      </c>
      <c r="H20" s="4" t="s">
        <v>26</v>
      </c>
      <c r="K20" s="4" t="s">
        <v>24</v>
      </c>
      <c r="M20" s="4" t="s">
        <v>25</v>
      </c>
    </row>
    <row r="21" spans="1:33" x14ac:dyDescent="0.3">
      <c r="A21" t="s">
        <v>1</v>
      </c>
      <c r="B21">
        <v>20</v>
      </c>
      <c r="C21" t="s">
        <v>19</v>
      </c>
      <c r="E21" s="13">
        <v>18</v>
      </c>
      <c r="F21" t="s">
        <v>19</v>
      </c>
      <c r="H21" s="12">
        <f>E21*20/B21</f>
        <v>18</v>
      </c>
      <c r="K21" s="12">
        <f>AG12</f>
        <v>98.8</v>
      </c>
      <c r="M21" s="12">
        <f>K21*H21/100</f>
        <v>17.783999999999999</v>
      </c>
    </row>
    <row r="22" spans="1:33" x14ac:dyDescent="0.3">
      <c r="A22" t="s">
        <v>2</v>
      </c>
      <c r="B22">
        <v>15</v>
      </c>
      <c r="C22" t="s">
        <v>19</v>
      </c>
      <c r="E22">
        <v>15</v>
      </c>
      <c r="F22" t="s">
        <v>19</v>
      </c>
      <c r="H22" s="12">
        <f t="shared" ref="H22:H25" si="1">E22*20/B22</f>
        <v>20</v>
      </c>
      <c r="K22" s="12">
        <f>AG13</f>
        <v>97.61904761904762</v>
      </c>
      <c r="M22" s="12">
        <f t="shared" ref="M22:M25" si="2">K22*H22/100</f>
        <v>19.523809523809522</v>
      </c>
    </row>
    <row r="23" spans="1:33" x14ac:dyDescent="0.3">
      <c r="A23" t="s">
        <v>3</v>
      </c>
      <c r="B23">
        <v>12</v>
      </c>
      <c r="C23" t="s">
        <v>19</v>
      </c>
      <c r="E23">
        <v>9</v>
      </c>
      <c r="F23" t="s">
        <v>19</v>
      </c>
      <c r="H23" s="12">
        <f t="shared" si="1"/>
        <v>15</v>
      </c>
      <c r="K23" s="12">
        <f>AG14</f>
        <v>96.777777777777771</v>
      </c>
      <c r="M23" s="12">
        <f t="shared" si="2"/>
        <v>14.516666666666666</v>
      </c>
    </row>
    <row r="24" spans="1:33" x14ac:dyDescent="0.3">
      <c r="A24" t="s">
        <v>4</v>
      </c>
      <c r="B24">
        <v>17</v>
      </c>
      <c r="C24" t="s">
        <v>19</v>
      </c>
      <c r="E24">
        <v>16</v>
      </c>
      <c r="F24" t="s">
        <v>19</v>
      </c>
      <c r="H24" s="12">
        <f t="shared" si="1"/>
        <v>18.823529411764707</v>
      </c>
      <c r="K24" s="12">
        <f>AG15</f>
        <v>98.058823529411768</v>
      </c>
      <c r="M24" s="12">
        <f t="shared" si="2"/>
        <v>18.458131487889275</v>
      </c>
    </row>
    <row r="25" spans="1:33" x14ac:dyDescent="0.3">
      <c r="A25" t="s">
        <v>5</v>
      </c>
      <c r="B25">
        <v>15</v>
      </c>
      <c r="C25" t="s">
        <v>19</v>
      </c>
      <c r="E25">
        <v>15</v>
      </c>
      <c r="F25" t="s">
        <v>19</v>
      </c>
      <c r="H25" s="12">
        <f t="shared" si="1"/>
        <v>20</v>
      </c>
      <c r="K25" s="12">
        <f>AG16</f>
        <v>98.1</v>
      </c>
      <c r="M25" s="12">
        <f t="shared" si="2"/>
        <v>19.62</v>
      </c>
    </row>
  </sheetData>
  <conditionalFormatting sqref="B12:AF14 B16:AF17 B15:E15 H15:AF15">
    <cfRule type="containsText" dxfId="11" priority="5" operator="containsText" text="Absent">
      <formula>NOT(ISERROR(SEARCH("Absent",B12)))</formula>
    </cfRule>
    <cfRule type="containsText" dxfId="10" priority="6" operator="containsText" text="Leave">
      <formula>NOT(ISERROR(SEARCH("Leave",B12)))</formula>
    </cfRule>
  </conditionalFormatting>
  <conditionalFormatting sqref="F15:G15">
    <cfRule type="containsText" dxfId="9" priority="1" operator="containsText" text="Absent">
      <formula>NOT(ISERROR(SEARCH("Absent",F15)))</formula>
    </cfRule>
    <cfRule type="containsText" dxfId="8" priority="2" operator="containsText" text="Leave">
      <formula>NOT(ISERROR(SEARCH("Leave",F15)))</formula>
    </cfRule>
    <cfRule type="expression" dxfId="7" priority="3">
      <formula>F15&gt;TIME(16,30,0)</formula>
    </cfRule>
  </conditionalFormatting>
  <conditionalFormatting sqref="F15:G15">
    <cfRule type="containsText" dxfId="6" priority="4" operator="containsText" text="Absent">
      <formula>NOT(ISERROR(SEARCH("Absent",F15)))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48B5-E0A6-4684-9916-A86F894DD07F}">
  <dimension ref="A1:AG19"/>
  <sheetViews>
    <sheetView workbookViewId="0">
      <selection activeCell="A9" sqref="A9"/>
    </sheetView>
  </sheetViews>
  <sheetFormatPr defaultRowHeight="14.4" x14ac:dyDescent="0.3"/>
  <cols>
    <col min="1" max="1" width="25.6640625" bestFit="1" customWidth="1"/>
    <col min="2" max="2" width="13.77734375" bestFit="1" customWidth="1"/>
    <col min="3" max="3" width="14" bestFit="1" customWidth="1"/>
  </cols>
  <sheetData>
    <row r="1" spans="1:33" x14ac:dyDescent="0.3">
      <c r="A1" s="19" t="s">
        <v>62</v>
      </c>
    </row>
    <row r="2" spans="1:33" x14ac:dyDescent="0.3">
      <c r="A2" s="3" t="s">
        <v>28</v>
      </c>
    </row>
    <row r="3" spans="1:33" ht="72" x14ac:dyDescent="0.3">
      <c r="A3" s="7" t="s">
        <v>18</v>
      </c>
      <c r="B3" s="9">
        <v>45870</v>
      </c>
      <c r="C3" s="9">
        <v>45871</v>
      </c>
      <c r="D3" s="9">
        <v>45872</v>
      </c>
      <c r="E3" s="9">
        <v>45873</v>
      </c>
      <c r="F3" s="9">
        <v>45874</v>
      </c>
      <c r="G3" s="9">
        <v>45875</v>
      </c>
      <c r="H3" s="9">
        <v>45876</v>
      </c>
      <c r="I3" s="9">
        <v>45877</v>
      </c>
      <c r="J3" s="9">
        <v>45878</v>
      </c>
      <c r="K3" s="9">
        <v>45879</v>
      </c>
      <c r="L3" s="9">
        <v>45880</v>
      </c>
      <c r="M3" s="9">
        <v>45881</v>
      </c>
      <c r="N3" s="9">
        <v>45882</v>
      </c>
      <c r="O3" s="9">
        <v>45883</v>
      </c>
      <c r="P3" s="9">
        <v>45884</v>
      </c>
      <c r="Q3" s="9">
        <v>45885</v>
      </c>
      <c r="R3" s="9">
        <v>45886</v>
      </c>
      <c r="S3" s="9">
        <v>45887</v>
      </c>
      <c r="T3" s="9">
        <v>45888</v>
      </c>
      <c r="U3" s="9">
        <v>45889</v>
      </c>
      <c r="V3" s="9">
        <v>45890</v>
      </c>
      <c r="W3" s="9">
        <v>45891</v>
      </c>
      <c r="X3" s="9">
        <v>45892</v>
      </c>
      <c r="Y3" s="9">
        <v>45893</v>
      </c>
      <c r="Z3" s="9">
        <v>45894</v>
      </c>
      <c r="AA3" s="9">
        <v>45895</v>
      </c>
      <c r="AB3" s="9">
        <v>45896</v>
      </c>
      <c r="AC3" s="9">
        <v>45897</v>
      </c>
      <c r="AD3" s="9">
        <v>45898</v>
      </c>
      <c r="AE3" s="9">
        <v>45899</v>
      </c>
      <c r="AF3" s="9">
        <v>45900</v>
      </c>
      <c r="AG3" t="s">
        <v>29</v>
      </c>
    </row>
    <row r="4" spans="1:33" x14ac:dyDescent="0.3">
      <c r="A4" t="s">
        <v>1</v>
      </c>
      <c r="B4" s="11"/>
      <c r="C4" s="11"/>
      <c r="D4" s="12">
        <v>100</v>
      </c>
      <c r="E4" s="12" t="s">
        <v>7</v>
      </c>
      <c r="F4" s="12">
        <v>97</v>
      </c>
      <c r="G4" s="12">
        <v>99</v>
      </c>
      <c r="H4" s="12">
        <v>99</v>
      </c>
      <c r="I4" s="11"/>
      <c r="J4" s="11"/>
      <c r="K4" s="12">
        <v>99</v>
      </c>
      <c r="L4" s="12">
        <v>99</v>
      </c>
      <c r="M4" s="12">
        <v>97</v>
      </c>
      <c r="N4" s="12">
        <v>99</v>
      </c>
      <c r="O4" s="12">
        <v>99</v>
      </c>
      <c r="P4" s="11"/>
      <c r="Q4" s="11"/>
      <c r="R4" s="12">
        <v>97</v>
      </c>
      <c r="S4" s="12">
        <v>99</v>
      </c>
      <c r="T4" s="12">
        <v>99</v>
      </c>
      <c r="U4" s="12">
        <v>99</v>
      </c>
      <c r="V4" s="12">
        <v>99</v>
      </c>
      <c r="W4" s="11"/>
      <c r="X4" s="11"/>
      <c r="Y4" s="12">
        <v>97</v>
      </c>
      <c r="Z4" s="12">
        <v>99</v>
      </c>
      <c r="AA4" s="12">
        <v>99</v>
      </c>
      <c r="AB4" s="12">
        <v>99</v>
      </c>
      <c r="AC4" s="12">
        <v>100</v>
      </c>
      <c r="AD4" s="11"/>
      <c r="AE4" s="11"/>
      <c r="AF4" s="12">
        <v>99</v>
      </c>
      <c r="AG4" s="12">
        <f>AVERAGE(B4:AF4)</f>
        <v>98.7</v>
      </c>
    </row>
    <row r="5" spans="1:33" x14ac:dyDescent="0.3">
      <c r="A5" t="s">
        <v>2</v>
      </c>
      <c r="B5" s="11"/>
      <c r="C5" s="11"/>
      <c r="D5" s="12">
        <v>99</v>
      </c>
      <c r="E5" s="12">
        <v>98</v>
      </c>
      <c r="F5" s="12">
        <v>99</v>
      </c>
      <c r="G5" s="12">
        <v>98</v>
      </c>
      <c r="H5" s="12">
        <v>97</v>
      </c>
      <c r="I5" s="11"/>
      <c r="J5" s="11"/>
      <c r="K5" s="12">
        <v>97</v>
      </c>
      <c r="L5" s="12">
        <v>99</v>
      </c>
      <c r="M5" s="12">
        <v>99</v>
      </c>
      <c r="N5" s="12">
        <v>98</v>
      </c>
      <c r="O5" s="12">
        <v>97</v>
      </c>
      <c r="P5" s="11"/>
      <c r="Q5" s="11"/>
      <c r="R5" s="12">
        <v>99</v>
      </c>
      <c r="S5" s="12">
        <v>98</v>
      </c>
      <c r="T5" s="12">
        <v>97</v>
      </c>
      <c r="U5" s="12">
        <v>98</v>
      </c>
      <c r="V5" s="12">
        <v>98</v>
      </c>
      <c r="W5" s="11"/>
      <c r="X5" s="11"/>
      <c r="Y5" s="12">
        <v>99</v>
      </c>
      <c r="Z5" s="12">
        <v>97</v>
      </c>
      <c r="AA5" s="12">
        <v>99</v>
      </c>
      <c r="AB5" s="12">
        <v>99</v>
      </c>
      <c r="AC5" s="12">
        <v>97</v>
      </c>
      <c r="AD5" s="11"/>
      <c r="AE5" s="11"/>
      <c r="AF5" s="12">
        <v>98</v>
      </c>
      <c r="AG5" s="12">
        <f t="shared" ref="AG5:AG8" si="0">AVERAGE(B5:AF5)</f>
        <v>98.095238095238102</v>
      </c>
    </row>
    <row r="6" spans="1:33" x14ac:dyDescent="0.3">
      <c r="A6" t="s">
        <v>3</v>
      </c>
      <c r="B6" s="11"/>
      <c r="C6" s="11"/>
      <c r="D6" s="12" t="s">
        <v>8</v>
      </c>
      <c r="E6" s="12" t="s">
        <v>8</v>
      </c>
      <c r="F6" s="12">
        <v>97</v>
      </c>
      <c r="G6" s="12" t="s">
        <v>8</v>
      </c>
      <c r="H6" s="12">
        <v>96</v>
      </c>
      <c r="I6" s="11"/>
      <c r="J6" s="11"/>
      <c r="K6" s="12" t="s">
        <v>53</v>
      </c>
      <c r="L6" s="12">
        <v>90</v>
      </c>
      <c r="M6" s="12">
        <v>97</v>
      </c>
      <c r="N6" s="12">
        <v>96</v>
      </c>
      <c r="O6" s="12">
        <v>97</v>
      </c>
      <c r="P6" s="11"/>
      <c r="Q6" s="11"/>
      <c r="R6" s="12" t="s">
        <v>53</v>
      </c>
      <c r="S6" s="12">
        <v>97</v>
      </c>
      <c r="T6" s="12">
        <v>99</v>
      </c>
      <c r="U6" s="12">
        <v>99</v>
      </c>
      <c r="V6" s="12">
        <v>97</v>
      </c>
      <c r="W6" s="11"/>
      <c r="X6" s="11"/>
      <c r="Y6" s="12">
        <v>97</v>
      </c>
      <c r="Z6" s="12">
        <v>99</v>
      </c>
      <c r="AA6" s="12">
        <v>98</v>
      </c>
      <c r="AB6" s="12">
        <v>97</v>
      </c>
      <c r="AC6" s="12">
        <v>99</v>
      </c>
      <c r="AD6" s="11"/>
      <c r="AE6" s="11"/>
      <c r="AF6" s="12">
        <v>97</v>
      </c>
      <c r="AG6" s="12">
        <f t="shared" si="0"/>
        <v>97</v>
      </c>
    </row>
    <row r="7" spans="1:33" x14ac:dyDescent="0.3">
      <c r="A7" t="s">
        <v>4</v>
      </c>
      <c r="B7" s="11"/>
      <c r="C7" s="11"/>
      <c r="D7" s="12">
        <v>97</v>
      </c>
      <c r="E7" s="12">
        <v>99</v>
      </c>
      <c r="F7" s="12" t="s">
        <v>8</v>
      </c>
      <c r="G7" s="12" t="s">
        <v>8</v>
      </c>
      <c r="H7" s="12">
        <v>97</v>
      </c>
      <c r="I7" s="11"/>
      <c r="J7" s="11"/>
      <c r="K7" s="12" t="s">
        <v>8</v>
      </c>
      <c r="L7" s="12">
        <v>99</v>
      </c>
      <c r="M7" s="12" t="s">
        <v>7</v>
      </c>
      <c r="N7" s="12">
        <v>97</v>
      </c>
      <c r="O7" s="12">
        <v>99</v>
      </c>
      <c r="P7" s="11"/>
      <c r="Q7" s="11"/>
      <c r="R7" s="12">
        <v>97</v>
      </c>
      <c r="S7" s="12">
        <v>99</v>
      </c>
      <c r="T7" s="12">
        <v>97</v>
      </c>
      <c r="U7" s="12">
        <v>99</v>
      </c>
      <c r="V7" s="12">
        <v>99</v>
      </c>
      <c r="W7" s="11"/>
      <c r="X7" s="11"/>
      <c r="Y7" s="12">
        <v>99</v>
      </c>
      <c r="Z7" s="12">
        <v>96</v>
      </c>
      <c r="AA7" s="12">
        <v>97</v>
      </c>
      <c r="AB7" s="12">
        <v>99</v>
      </c>
      <c r="AC7" s="12">
        <v>99</v>
      </c>
      <c r="AD7" s="11"/>
      <c r="AE7" s="11"/>
      <c r="AF7" s="12">
        <v>99</v>
      </c>
      <c r="AG7" s="12">
        <f t="shared" si="0"/>
        <v>98.117647058823536</v>
      </c>
    </row>
    <row r="8" spans="1:33" x14ac:dyDescent="0.3">
      <c r="A8" t="s">
        <v>5</v>
      </c>
      <c r="B8" s="11"/>
      <c r="C8" s="11"/>
      <c r="D8" s="12">
        <v>99</v>
      </c>
      <c r="E8" s="12">
        <v>98</v>
      </c>
      <c r="F8" s="12">
        <v>97</v>
      </c>
      <c r="G8" s="12">
        <v>99</v>
      </c>
      <c r="H8" s="12">
        <v>99</v>
      </c>
      <c r="I8" s="11"/>
      <c r="J8" s="11"/>
      <c r="K8" s="12">
        <v>98</v>
      </c>
      <c r="L8" s="12">
        <v>97</v>
      </c>
      <c r="M8" s="12">
        <v>99</v>
      </c>
      <c r="N8" s="12">
        <v>99</v>
      </c>
      <c r="O8" s="12">
        <v>98</v>
      </c>
      <c r="P8" s="11"/>
      <c r="Q8" s="11"/>
      <c r="R8" s="12">
        <v>99</v>
      </c>
      <c r="S8" s="12" t="s">
        <v>7</v>
      </c>
      <c r="T8" s="12">
        <v>99</v>
      </c>
      <c r="U8" s="12">
        <v>98</v>
      </c>
      <c r="V8" s="12">
        <v>97</v>
      </c>
      <c r="W8" s="11"/>
      <c r="X8" s="11"/>
      <c r="Y8" s="12">
        <v>98</v>
      </c>
      <c r="Z8" s="12">
        <v>97</v>
      </c>
      <c r="AA8" s="12">
        <v>99</v>
      </c>
      <c r="AB8" s="12">
        <v>98</v>
      </c>
      <c r="AC8" s="12">
        <v>97</v>
      </c>
      <c r="AD8" s="11"/>
      <c r="AE8" s="11"/>
      <c r="AF8" s="12">
        <v>97</v>
      </c>
      <c r="AG8" s="12">
        <f t="shared" si="0"/>
        <v>98.1</v>
      </c>
    </row>
    <row r="9" spans="1:33" x14ac:dyDescent="0.3">
      <c r="A9" s="19" t="s">
        <v>63</v>
      </c>
    </row>
    <row r="10" spans="1:33" x14ac:dyDescent="0.3">
      <c r="A10" t="s">
        <v>30</v>
      </c>
      <c r="B10" t="s">
        <v>31</v>
      </c>
      <c r="C10" t="s">
        <v>32</v>
      </c>
    </row>
    <row r="11" spans="1:33" x14ac:dyDescent="0.3">
      <c r="A11" t="s">
        <v>1</v>
      </c>
      <c r="B11" s="12">
        <f>AG4</f>
        <v>98.7</v>
      </c>
      <c r="C11" s="12">
        <f>B11*10/100</f>
        <v>9.8699999999999992</v>
      </c>
    </row>
    <row r="12" spans="1:33" x14ac:dyDescent="0.3">
      <c r="A12" t="s">
        <v>2</v>
      </c>
      <c r="B12" s="12">
        <f t="shared" ref="B12:B15" si="1">AG5</f>
        <v>98.095238095238102</v>
      </c>
      <c r="C12" s="12">
        <f t="shared" ref="C12:C15" si="2">B12*10/100</f>
        <v>9.8095238095238102</v>
      </c>
    </row>
    <row r="13" spans="1:33" x14ac:dyDescent="0.3">
      <c r="A13" t="s">
        <v>3</v>
      </c>
      <c r="B13" s="12">
        <f t="shared" si="1"/>
        <v>97</v>
      </c>
      <c r="C13" s="12">
        <f t="shared" si="2"/>
        <v>9.6999999999999993</v>
      </c>
    </row>
    <row r="14" spans="1:33" x14ac:dyDescent="0.3">
      <c r="A14" t="s">
        <v>4</v>
      </c>
      <c r="B14" s="12">
        <f t="shared" si="1"/>
        <v>98.117647058823536</v>
      </c>
      <c r="C14" s="12">
        <f t="shared" si="2"/>
        <v>9.8117647058823536</v>
      </c>
    </row>
    <row r="15" spans="1:33" x14ac:dyDescent="0.3">
      <c r="A15" t="s">
        <v>5</v>
      </c>
      <c r="B15" s="12">
        <f t="shared" si="1"/>
        <v>98.1</v>
      </c>
      <c r="C15" s="12">
        <f t="shared" si="2"/>
        <v>9.81</v>
      </c>
    </row>
    <row r="19" spans="6:6" x14ac:dyDescent="0.3">
      <c r="F19" t="s">
        <v>27</v>
      </c>
    </row>
  </sheetData>
  <conditionalFormatting sqref="B4:AF8">
    <cfRule type="containsText" dxfId="5" priority="1" operator="containsText" text="Absent">
      <formula>NOT(ISERROR(SEARCH("Absent",B4)))</formula>
    </cfRule>
    <cfRule type="containsText" dxfId="4" priority="2" operator="containsText" text="Leave">
      <formula>NOT(ISERROR(SEARCH("Leave",B4)))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1468-98F3-452A-909E-2A689D8F1B9C}">
  <dimension ref="A1:AG24"/>
  <sheetViews>
    <sheetView topLeftCell="A7" workbookViewId="0">
      <selection activeCell="A17" sqref="A17"/>
    </sheetView>
  </sheetViews>
  <sheetFormatPr defaultRowHeight="14.4" x14ac:dyDescent="0.3"/>
  <cols>
    <col min="1" max="1" width="22.5546875" bestFit="1" customWidth="1"/>
    <col min="2" max="2" width="6.21875" bestFit="1" customWidth="1"/>
    <col min="3" max="3" width="5.6640625" bestFit="1" customWidth="1"/>
    <col min="4" max="4" width="7.6640625" bestFit="1" customWidth="1"/>
    <col min="5" max="5" width="8.33203125" bestFit="1" customWidth="1"/>
    <col min="6" max="7" width="7.6640625" bestFit="1" customWidth="1"/>
    <col min="8" max="8" width="15" customWidth="1"/>
    <col min="9" max="10" width="3.5546875" bestFit="1" customWidth="1"/>
    <col min="11" max="11" width="11.6640625" customWidth="1"/>
    <col min="12" max="12" width="7.6640625" bestFit="1" customWidth="1"/>
    <col min="13" max="13" width="10" customWidth="1"/>
    <col min="14" max="15" width="7.6640625" bestFit="1" customWidth="1"/>
    <col min="16" max="17" width="3.5546875" bestFit="1" customWidth="1"/>
    <col min="18" max="22" width="7.6640625" bestFit="1" customWidth="1"/>
    <col min="23" max="24" width="3.5546875" bestFit="1" customWidth="1"/>
    <col min="25" max="29" width="7.6640625" bestFit="1" customWidth="1"/>
    <col min="30" max="31" width="3.5546875" bestFit="1" customWidth="1"/>
    <col min="32" max="32" width="7.6640625" bestFit="1" customWidth="1"/>
  </cols>
  <sheetData>
    <row r="1" spans="1:33" x14ac:dyDescent="0.3">
      <c r="A1" s="19" t="s">
        <v>62</v>
      </c>
    </row>
    <row r="2" spans="1:33" x14ac:dyDescent="0.3">
      <c r="A2" s="3" t="s">
        <v>23</v>
      </c>
    </row>
    <row r="3" spans="1:33" x14ac:dyDescent="0.3">
      <c r="A3" s="7" t="s">
        <v>0</v>
      </c>
      <c r="B3" t="s">
        <v>21</v>
      </c>
      <c r="H3" s="4"/>
    </row>
    <row r="4" spans="1:33" x14ac:dyDescent="0.3">
      <c r="A4" t="s">
        <v>1</v>
      </c>
      <c r="B4">
        <v>120</v>
      </c>
      <c r="C4" t="s">
        <v>19</v>
      </c>
      <c r="E4" s="13"/>
      <c r="H4" s="12"/>
    </row>
    <row r="5" spans="1:33" x14ac:dyDescent="0.3">
      <c r="A5" t="s">
        <v>2</v>
      </c>
      <c r="B5">
        <v>60</v>
      </c>
      <c r="C5" t="s">
        <v>19</v>
      </c>
      <c r="H5" s="12"/>
    </row>
    <row r="6" spans="1:33" x14ac:dyDescent="0.3">
      <c r="A6" t="s">
        <v>3</v>
      </c>
      <c r="B6">
        <v>80</v>
      </c>
      <c r="C6" t="s">
        <v>19</v>
      </c>
      <c r="H6" s="12"/>
    </row>
    <row r="7" spans="1:33" x14ac:dyDescent="0.3">
      <c r="A7" t="s">
        <v>4</v>
      </c>
      <c r="B7">
        <v>75</v>
      </c>
      <c r="C7" t="s">
        <v>19</v>
      </c>
      <c r="H7" s="12"/>
    </row>
    <row r="8" spans="1:33" x14ac:dyDescent="0.3">
      <c r="A8" t="s">
        <v>5</v>
      </c>
      <c r="B8">
        <v>35</v>
      </c>
      <c r="C8" t="s">
        <v>19</v>
      </c>
      <c r="H8" s="12"/>
    </row>
    <row r="10" spans="1:33" x14ac:dyDescent="0.3">
      <c r="A10" s="3" t="s">
        <v>20</v>
      </c>
    </row>
    <row r="11" spans="1:33" ht="72" x14ac:dyDescent="0.3">
      <c r="A11" s="7" t="s">
        <v>18</v>
      </c>
      <c r="B11" s="9">
        <v>45870</v>
      </c>
      <c r="C11" s="9">
        <v>45871</v>
      </c>
      <c r="D11" s="9">
        <v>45872</v>
      </c>
      <c r="E11" s="9">
        <v>45873</v>
      </c>
      <c r="F11" s="9">
        <v>45874</v>
      </c>
      <c r="G11" s="9">
        <v>45875</v>
      </c>
      <c r="H11" s="9">
        <v>45876</v>
      </c>
      <c r="I11" s="9">
        <v>45877</v>
      </c>
      <c r="J11" s="9">
        <v>45878</v>
      </c>
      <c r="K11" s="9">
        <v>45879</v>
      </c>
      <c r="L11" s="9">
        <v>45880</v>
      </c>
      <c r="M11" s="9">
        <v>45881</v>
      </c>
      <c r="N11" s="9">
        <v>45882</v>
      </c>
      <c r="O11" s="9">
        <v>45883</v>
      </c>
      <c r="P11" s="9">
        <v>45884</v>
      </c>
      <c r="Q11" s="9">
        <v>45885</v>
      </c>
      <c r="R11" s="9">
        <v>45886</v>
      </c>
      <c r="S11" s="9">
        <v>45887</v>
      </c>
      <c r="T11" s="9">
        <v>45888</v>
      </c>
      <c r="U11" s="9">
        <v>45889</v>
      </c>
      <c r="V11" s="9">
        <v>45890</v>
      </c>
      <c r="W11" s="9">
        <v>45891</v>
      </c>
      <c r="X11" s="9">
        <v>45892</v>
      </c>
      <c r="Y11" s="9">
        <v>45893</v>
      </c>
      <c r="Z11" s="9">
        <v>45894</v>
      </c>
      <c r="AA11" s="9">
        <v>45895</v>
      </c>
      <c r="AB11" s="9">
        <v>45896</v>
      </c>
      <c r="AC11" s="9">
        <v>45897</v>
      </c>
      <c r="AD11" s="9">
        <v>45898</v>
      </c>
      <c r="AE11" s="9">
        <v>45899</v>
      </c>
      <c r="AF11" s="9">
        <v>45900</v>
      </c>
      <c r="AG11" t="s">
        <v>29</v>
      </c>
    </row>
    <row r="12" spans="1:33" x14ac:dyDescent="0.3">
      <c r="A12" t="s">
        <v>1</v>
      </c>
      <c r="B12" s="11"/>
      <c r="C12" s="11"/>
      <c r="D12" s="12">
        <v>100</v>
      </c>
      <c r="E12" s="12" t="s">
        <v>7</v>
      </c>
      <c r="F12" s="12">
        <v>97</v>
      </c>
      <c r="G12" s="12">
        <v>97</v>
      </c>
      <c r="H12" s="12">
        <v>99</v>
      </c>
      <c r="I12" s="11"/>
      <c r="J12" s="11"/>
      <c r="K12" s="12">
        <v>99</v>
      </c>
      <c r="L12" s="12">
        <v>97</v>
      </c>
      <c r="M12" s="12">
        <v>99</v>
      </c>
      <c r="N12" s="12">
        <v>97</v>
      </c>
      <c r="O12" s="12">
        <v>98</v>
      </c>
      <c r="P12" s="11"/>
      <c r="Q12" s="11"/>
      <c r="R12" s="12">
        <v>99</v>
      </c>
      <c r="S12" s="12">
        <v>97</v>
      </c>
      <c r="T12" s="12">
        <v>99</v>
      </c>
      <c r="U12" s="12">
        <v>99</v>
      </c>
      <c r="V12" s="12">
        <v>99</v>
      </c>
      <c r="W12" s="11"/>
      <c r="X12" s="11"/>
      <c r="Y12" s="12">
        <v>98</v>
      </c>
      <c r="Z12" s="12">
        <v>97</v>
      </c>
      <c r="AA12" s="12">
        <v>99</v>
      </c>
      <c r="AB12" s="12">
        <v>99</v>
      </c>
      <c r="AC12" s="12">
        <v>100</v>
      </c>
      <c r="AD12" s="11"/>
      <c r="AE12" s="11"/>
      <c r="AF12" s="12">
        <v>99</v>
      </c>
      <c r="AG12" s="12">
        <f>AVERAGE(B12:AF12)</f>
        <v>98.4</v>
      </c>
    </row>
    <row r="13" spans="1:33" x14ac:dyDescent="0.3">
      <c r="A13" t="s">
        <v>2</v>
      </c>
      <c r="B13" s="11"/>
      <c r="C13" s="11"/>
      <c r="D13" s="12">
        <v>99</v>
      </c>
      <c r="E13" s="12">
        <v>97</v>
      </c>
      <c r="F13" s="12">
        <v>99</v>
      </c>
      <c r="G13" s="12">
        <v>99</v>
      </c>
      <c r="H13" s="12">
        <v>98</v>
      </c>
      <c r="I13" s="11"/>
      <c r="J13" s="11"/>
      <c r="K13" s="12">
        <v>97</v>
      </c>
      <c r="L13" s="12">
        <v>99</v>
      </c>
      <c r="M13" s="12">
        <v>99</v>
      </c>
      <c r="N13" s="12">
        <v>97</v>
      </c>
      <c r="O13" s="12">
        <v>99</v>
      </c>
      <c r="P13" s="11"/>
      <c r="Q13" s="11"/>
      <c r="R13" s="12">
        <v>97</v>
      </c>
      <c r="S13" s="12">
        <v>99</v>
      </c>
      <c r="T13" s="12">
        <v>99</v>
      </c>
      <c r="U13" s="12">
        <v>97</v>
      </c>
      <c r="V13" s="12">
        <v>99</v>
      </c>
      <c r="W13" s="11"/>
      <c r="X13" s="11"/>
      <c r="Y13" s="12">
        <v>97</v>
      </c>
      <c r="Z13" s="12">
        <v>98</v>
      </c>
      <c r="AA13" s="12">
        <v>97</v>
      </c>
      <c r="AB13" s="12">
        <v>99</v>
      </c>
      <c r="AC13" s="12">
        <v>97</v>
      </c>
      <c r="AD13" s="11"/>
      <c r="AE13" s="11"/>
      <c r="AF13" s="12">
        <v>98</v>
      </c>
      <c r="AG13" s="12">
        <f t="shared" ref="AG13:AG16" si="0">AVERAGE(B13:AF13)</f>
        <v>98.095238095238102</v>
      </c>
    </row>
    <row r="14" spans="1:33" x14ac:dyDescent="0.3">
      <c r="A14" t="s">
        <v>3</v>
      </c>
      <c r="B14" s="11"/>
      <c r="C14" s="11"/>
      <c r="D14" s="12">
        <v>98</v>
      </c>
      <c r="E14" s="12">
        <v>99</v>
      </c>
      <c r="F14" s="12">
        <v>98</v>
      </c>
      <c r="G14" s="12" t="s">
        <v>8</v>
      </c>
      <c r="H14" s="12">
        <v>96</v>
      </c>
      <c r="I14" s="11"/>
      <c r="J14" s="11"/>
      <c r="K14" s="12">
        <v>92</v>
      </c>
      <c r="L14" s="12">
        <v>97</v>
      </c>
      <c r="M14" s="12">
        <v>97</v>
      </c>
      <c r="N14" s="12">
        <v>99</v>
      </c>
      <c r="O14" s="12">
        <v>85</v>
      </c>
      <c r="P14" s="11"/>
      <c r="Q14" s="11"/>
      <c r="R14" s="12">
        <v>96</v>
      </c>
      <c r="S14" s="12">
        <v>94</v>
      </c>
      <c r="T14" s="12">
        <v>97</v>
      </c>
      <c r="U14" s="12">
        <v>99</v>
      </c>
      <c r="V14" s="12">
        <v>98</v>
      </c>
      <c r="W14" s="11"/>
      <c r="X14" s="11"/>
      <c r="Y14" s="12">
        <v>97</v>
      </c>
      <c r="Z14" s="12">
        <v>97</v>
      </c>
      <c r="AA14" s="12">
        <v>98</v>
      </c>
      <c r="AB14" s="12">
        <v>97</v>
      </c>
      <c r="AC14" s="12">
        <v>99</v>
      </c>
      <c r="AD14" s="11"/>
      <c r="AE14" s="11"/>
      <c r="AF14" s="12">
        <v>97</v>
      </c>
      <c r="AG14" s="12">
        <f t="shared" si="0"/>
        <v>96.5</v>
      </c>
    </row>
    <row r="15" spans="1:33" x14ac:dyDescent="0.3">
      <c r="A15" t="s">
        <v>4</v>
      </c>
      <c r="B15" s="11"/>
      <c r="C15" s="11"/>
      <c r="D15" s="12">
        <v>97</v>
      </c>
      <c r="E15" s="12">
        <v>99</v>
      </c>
      <c r="F15" s="12">
        <v>99</v>
      </c>
      <c r="G15" s="12">
        <v>97</v>
      </c>
      <c r="H15" s="12">
        <v>99</v>
      </c>
      <c r="I15" s="11"/>
      <c r="J15" s="11"/>
      <c r="K15" s="12" t="s">
        <v>8</v>
      </c>
      <c r="L15" s="12">
        <v>99</v>
      </c>
      <c r="M15" s="12" t="s">
        <v>7</v>
      </c>
      <c r="N15" s="12">
        <v>97</v>
      </c>
      <c r="O15" s="12">
        <v>99</v>
      </c>
      <c r="P15" s="11"/>
      <c r="Q15" s="11"/>
      <c r="R15" s="12">
        <v>97</v>
      </c>
      <c r="S15" s="12">
        <v>97</v>
      </c>
      <c r="T15" s="12">
        <v>98</v>
      </c>
      <c r="U15" s="12">
        <v>97</v>
      </c>
      <c r="V15" s="12">
        <v>99</v>
      </c>
      <c r="W15" s="11"/>
      <c r="X15" s="11"/>
      <c r="Y15" s="12">
        <v>99</v>
      </c>
      <c r="Z15" s="12">
        <v>98</v>
      </c>
      <c r="AA15" s="12">
        <v>97</v>
      </c>
      <c r="AB15" s="12">
        <v>99</v>
      </c>
      <c r="AC15" s="12">
        <v>99</v>
      </c>
      <c r="AD15" s="11"/>
      <c r="AE15" s="11"/>
      <c r="AF15" s="12">
        <v>99</v>
      </c>
      <c r="AG15" s="12">
        <f t="shared" si="0"/>
        <v>98.15789473684211</v>
      </c>
    </row>
    <row r="16" spans="1:33" x14ac:dyDescent="0.3">
      <c r="A16" t="s">
        <v>5</v>
      </c>
      <c r="B16" s="11"/>
      <c r="C16" s="11"/>
      <c r="D16" s="12">
        <v>99</v>
      </c>
      <c r="E16" s="12">
        <v>98</v>
      </c>
      <c r="F16" s="12">
        <v>97</v>
      </c>
      <c r="G16" s="12">
        <v>99</v>
      </c>
      <c r="H16" s="12">
        <v>98</v>
      </c>
      <c r="I16" s="11"/>
      <c r="J16" s="11"/>
      <c r="K16" s="12">
        <v>98</v>
      </c>
      <c r="L16" s="12">
        <v>97</v>
      </c>
      <c r="M16" s="12">
        <v>99</v>
      </c>
      <c r="N16" s="12">
        <v>99</v>
      </c>
      <c r="O16" s="12">
        <v>98</v>
      </c>
      <c r="P16" s="11"/>
      <c r="Q16" s="11"/>
      <c r="R16" s="12">
        <v>99</v>
      </c>
      <c r="S16" s="12" t="s">
        <v>7</v>
      </c>
      <c r="T16" s="12">
        <v>97</v>
      </c>
      <c r="U16" s="12">
        <v>97</v>
      </c>
      <c r="V16" s="12">
        <v>99</v>
      </c>
      <c r="W16" s="11"/>
      <c r="X16" s="11"/>
      <c r="Y16" s="12">
        <v>98</v>
      </c>
      <c r="Z16" s="12">
        <v>97</v>
      </c>
      <c r="AA16" s="12">
        <v>97</v>
      </c>
      <c r="AB16" s="12">
        <v>99</v>
      </c>
      <c r="AC16" s="12">
        <v>99</v>
      </c>
      <c r="AD16" s="11"/>
      <c r="AE16" s="11"/>
      <c r="AF16" s="12">
        <v>97</v>
      </c>
      <c r="AG16" s="12">
        <f t="shared" si="0"/>
        <v>98.05</v>
      </c>
    </row>
    <row r="17" spans="1:13" x14ac:dyDescent="0.3">
      <c r="A17" s="19" t="s">
        <v>63</v>
      </c>
    </row>
    <row r="18" spans="1:13" x14ac:dyDescent="0.3">
      <c r="A18" s="3" t="s">
        <v>35</v>
      </c>
    </row>
    <row r="19" spans="1:13" ht="43.2" x14ac:dyDescent="0.3">
      <c r="A19" s="7" t="s">
        <v>0</v>
      </c>
      <c r="B19" t="s">
        <v>21</v>
      </c>
      <c r="E19" t="s">
        <v>22</v>
      </c>
      <c r="H19" s="4" t="s">
        <v>33</v>
      </c>
      <c r="K19" s="4" t="s">
        <v>24</v>
      </c>
      <c r="M19" s="4" t="s">
        <v>34</v>
      </c>
    </row>
    <row r="20" spans="1:13" x14ac:dyDescent="0.3">
      <c r="A20" t="s">
        <v>1</v>
      </c>
      <c r="B20">
        <f>B4</f>
        <v>120</v>
      </c>
      <c r="C20" t="s">
        <v>19</v>
      </c>
      <c r="E20" s="13">
        <v>110</v>
      </c>
      <c r="F20" t="s">
        <v>19</v>
      </c>
      <c r="H20" s="12">
        <f>E20*10/B20</f>
        <v>9.1666666666666661</v>
      </c>
      <c r="K20" s="12">
        <f>AG12</f>
        <v>98.4</v>
      </c>
      <c r="M20" s="12">
        <f>K20*H20/100</f>
        <v>9.02</v>
      </c>
    </row>
    <row r="21" spans="1:13" x14ac:dyDescent="0.3">
      <c r="A21" t="s">
        <v>2</v>
      </c>
      <c r="B21">
        <f t="shared" ref="B21:B24" si="1">B5</f>
        <v>60</v>
      </c>
      <c r="C21" t="s">
        <v>19</v>
      </c>
      <c r="E21">
        <v>60</v>
      </c>
      <c r="F21" t="s">
        <v>19</v>
      </c>
      <c r="H21" s="12">
        <f t="shared" ref="H21:H24" si="2">E21*10/B21</f>
        <v>10</v>
      </c>
      <c r="K21" s="12">
        <f t="shared" ref="K21:K24" si="3">AG13</f>
        <v>98.095238095238102</v>
      </c>
      <c r="M21" s="12">
        <f t="shared" ref="M21:M24" si="4">K21*H21/100</f>
        <v>9.8095238095238102</v>
      </c>
    </row>
    <row r="22" spans="1:13" x14ac:dyDescent="0.3">
      <c r="A22" t="s">
        <v>3</v>
      </c>
      <c r="B22">
        <f t="shared" si="1"/>
        <v>80</v>
      </c>
      <c r="C22" t="s">
        <v>19</v>
      </c>
      <c r="E22">
        <v>60</v>
      </c>
      <c r="F22" t="s">
        <v>19</v>
      </c>
      <c r="H22" s="12">
        <f t="shared" si="2"/>
        <v>7.5</v>
      </c>
      <c r="K22" s="12">
        <f t="shared" si="3"/>
        <v>96.5</v>
      </c>
      <c r="M22" s="12">
        <f t="shared" si="4"/>
        <v>7.2374999999999998</v>
      </c>
    </row>
    <row r="23" spans="1:13" x14ac:dyDescent="0.3">
      <c r="A23" t="s">
        <v>4</v>
      </c>
      <c r="B23">
        <f t="shared" si="1"/>
        <v>75</v>
      </c>
      <c r="C23" t="s">
        <v>19</v>
      </c>
      <c r="E23">
        <v>65</v>
      </c>
      <c r="F23" t="s">
        <v>19</v>
      </c>
      <c r="H23" s="12">
        <f t="shared" si="2"/>
        <v>8.6666666666666661</v>
      </c>
      <c r="K23" s="12">
        <f t="shared" si="3"/>
        <v>98.15789473684211</v>
      </c>
      <c r="M23" s="12">
        <f t="shared" si="4"/>
        <v>8.50701754385965</v>
      </c>
    </row>
    <row r="24" spans="1:13" x14ac:dyDescent="0.3">
      <c r="A24" t="s">
        <v>5</v>
      </c>
      <c r="B24">
        <f t="shared" si="1"/>
        <v>35</v>
      </c>
      <c r="C24" t="s">
        <v>19</v>
      </c>
      <c r="E24">
        <v>30</v>
      </c>
      <c r="F24" t="s">
        <v>19</v>
      </c>
      <c r="H24" s="12">
        <f t="shared" si="2"/>
        <v>8.5714285714285712</v>
      </c>
      <c r="K24" s="12">
        <f t="shared" si="3"/>
        <v>98.05</v>
      </c>
      <c r="M24" s="12">
        <f t="shared" si="4"/>
        <v>8.404285714285713</v>
      </c>
    </row>
  </sheetData>
  <conditionalFormatting sqref="B12:AF16">
    <cfRule type="containsText" dxfId="3" priority="1" operator="containsText" text="Absent">
      <formula>NOT(ISERROR(SEARCH("Absent",B12)))</formula>
    </cfRule>
    <cfRule type="containsText" dxfId="2" priority="2" operator="containsText" text="Leave">
      <formula>NOT(ISERROR(SEARCH("Leave",B12)))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ABFA-D41E-4B39-B9D5-7A1CEE69BA0A}">
  <dimension ref="A1:V27"/>
  <sheetViews>
    <sheetView topLeftCell="A10" workbookViewId="0">
      <selection activeCell="A21" sqref="A21"/>
    </sheetView>
  </sheetViews>
  <sheetFormatPr defaultRowHeight="14.4" x14ac:dyDescent="0.3"/>
  <sheetData>
    <row r="1" spans="1:22" x14ac:dyDescent="0.3">
      <c r="A1" s="19" t="s">
        <v>62</v>
      </c>
    </row>
    <row r="2" spans="1:22" x14ac:dyDescent="0.3">
      <c r="A2" t="s">
        <v>46</v>
      </c>
    </row>
    <row r="3" spans="1:22" x14ac:dyDescent="0.3">
      <c r="A3" t="s">
        <v>36</v>
      </c>
      <c r="B3">
        <v>20</v>
      </c>
      <c r="C3">
        <v>40</v>
      </c>
    </row>
    <row r="4" spans="1:22" x14ac:dyDescent="0.3">
      <c r="A4" t="s">
        <v>47</v>
      </c>
      <c r="B4">
        <v>10</v>
      </c>
      <c r="C4">
        <v>20</v>
      </c>
    </row>
    <row r="5" spans="1:22" x14ac:dyDescent="0.3">
      <c r="A5" t="s">
        <v>38</v>
      </c>
      <c r="B5">
        <v>10</v>
      </c>
      <c r="C5">
        <v>20</v>
      </c>
    </row>
    <row r="6" spans="1:22" x14ac:dyDescent="0.3">
      <c r="A6" t="s">
        <v>48</v>
      </c>
      <c r="B6">
        <v>10</v>
      </c>
      <c r="C6">
        <v>20</v>
      </c>
    </row>
    <row r="7" spans="1:22" x14ac:dyDescent="0.3">
      <c r="C7" t="s">
        <v>42</v>
      </c>
      <c r="M7" t="s">
        <v>43</v>
      </c>
    </row>
    <row r="8" spans="1:22" x14ac:dyDescent="0.3">
      <c r="C8" t="s">
        <v>39</v>
      </c>
      <c r="F8" t="s">
        <v>40</v>
      </c>
      <c r="I8" t="s">
        <v>41</v>
      </c>
      <c r="L8" t="s">
        <v>49</v>
      </c>
      <c r="M8" t="s">
        <v>39</v>
      </c>
      <c r="P8" t="s">
        <v>40</v>
      </c>
      <c r="S8" t="s">
        <v>41</v>
      </c>
      <c r="V8" t="s">
        <v>49</v>
      </c>
    </row>
    <row r="9" spans="1:22" x14ac:dyDescent="0.3">
      <c r="C9" t="s">
        <v>36</v>
      </c>
      <c r="D9" t="s">
        <v>37</v>
      </c>
      <c r="E9" t="s">
        <v>38</v>
      </c>
      <c r="F9" t="s">
        <v>36</v>
      </c>
      <c r="G9" t="s">
        <v>37</v>
      </c>
      <c r="H9" t="s">
        <v>38</v>
      </c>
      <c r="I9" t="s">
        <v>36</v>
      </c>
      <c r="J9" t="s">
        <v>37</v>
      </c>
      <c r="K9" t="s">
        <v>38</v>
      </c>
      <c r="L9" t="s">
        <v>48</v>
      </c>
      <c r="M9" t="s">
        <v>36</v>
      </c>
      <c r="N9" t="s">
        <v>37</v>
      </c>
      <c r="O9" t="s">
        <v>38</v>
      </c>
      <c r="P9" t="s">
        <v>36</v>
      </c>
      <c r="Q9" t="s">
        <v>37</v>
      </c>
      <c r="R9" t="s">
        <v>38</v>
      </c>
      <c r="S9" t="s">
        <v>36</v>
      </c>
      <c r="T9" t="s">
        <v>37</v>
      </c>
      <c r="U9" t="s">
        <v>38</v>
      </c>
      <c r="V9" t="s">
        <v>48</v>
      </c>
    </row>
    <row r="10" spans="1:22" x14ac:dyDescent="0.3">
      <c r="A10" t="s">
        <v>1</v>
      </c>
      <c r="B10" t="s">
        <v>44</v>
      </c>
      <c r="C10">
        <v>38</v>
      </c>
      <c r="D10">
        <v>18</v>
      </c>
      <c r="E10">
        <v>15</v>
      </c>
      <c r="F10">
        <v>38</v>
      </c>
      <c r="G10">
        <v>18</v>
      </c>
      <c r="H10">
        <v>13</v>
      </c>
      <c r="I10">
        <v>39</v>
      </c>
      <c r="J10">
        <v>16</v>
      </c>
      <c r="K10">
        <v>10</v>
      </c>
      <c r="L10">
        <v>0</v>
      </c>
      <c r="M10">
        <v>39</v>
      </c>
      <c r="N10">
        <v>17</v>
      </c>
      <c r="O10">
        <v>14</v>
      </c>
      <c r="P10">
        <v>38</v>
      </c>
      <c r="Q10">
        <v>18</v>
      </c>
      <c r="R10">
        <v>14</v>
      </c>
      <c r="S10">
        <v>37</v>
      </c>
      <c r="T10">
        <v>15</v>
      </c>
      <c r="U10">
        <v>12</v>
      </c>
      <c r="V10">
        <v>5</v>
      </c>
    </row>
    <row r="11" spans="1:22" x14ac:dyDescent="0.3">
      <c r="A11" t="s">
        <v>1</v>
      </c>
      <c r="B11" t="s">
        <v>45</v>
      </c>
      <c r="C11">
        <v>39</v>
      </c>
      <c r="D11">
        <v>17</v>
      </c>
      <c r="E11">
        <v>14</v>
      </c>
      <c r="F11">
        <v>38</v>
      </c>
      <c r="G11">
        <v>18</v>
      </c>
      <c r="H11">
        <v>14</v>
      </c>
      <c r="I11">
        <v>37</v>
      </c>
      <c r="J11">
        <v>15</v>
      </c>
      <c r="K11">
        <v>12</v>
      </c>
      <c r="L11">
        <v>19</v>
      </c>
      <c r="M11">
        <v>38</v>
      </c>
      <c r="N11">
        <v>16</v>
      </c>
      <c r="O11">
        <v>15</v>
      </c>
      <c r="P11">
        <v>38</v>
      </c>
      <c r="Q11">
        <v>17</v>
      </c>
      <c r="R11">
        <v>15</v>
      </c>
      <c r="S11">
        <v>38</v>
      </c>
      <c r="T11">
        <v>16</v>
      </c>
      <c r="U11">
        <v>14</v>
      </c>
      <c r="V11">
        <v>20</v>
      </c>
    </row>
    <row r="12" spans="1:22" x14ac:dyDescent="0.3">
      <c r="A12" t="s">
        <v>2</v>
      </c>
      <c r="B12" t="s">
        <v>44</v>
      </c>
      <c r="C12">
        <v>38</v>
      </c>
      <c r="D12">
        <v>16</v>
      </c>
      <c r="E12">
        <v>15</v>
      </c>
      <c r="F12">
        <v>38</v>
      </c>
      <c r="G12">
        <v>17</v>
      </c>
      <c r="H12">
        <v>15</v>
      </c>
      <c r="I12">
        <v>38</v>
      </c>
      <c r="J12">
        <v>16</v>
      </c>
      <c r="K12">
        <v>14</v>
      </c>
      <c r="L12">
        <v>20</v>
      </c>
      <c r="M12">
        <v>40</v>
      </c>
      <c r="N12">
        <v>18</v>
      </c>
      <c r="O12">
        <v>15</v>
      </c>
      <c r="P12">
        <v>37</v>
      </c>
      <c r="Q12">
        <v>18</v>
      </c>
      <c r="R12">
        <v>13</v>
      </c>
      <c r="S12">
        <v>39</v>
      </c>
      <c r="T12">
        <v>16</v>
      </c>
      <c r="U12">
        <v>10</v>
      </c>
      <c r="V12">
        <v>20</v>
      </c>
    </row>
    <row r="13" spans="1:22" x14ac:dyDescent="0.3">
      <c r="A13" t="s">
        <v>2</v>
      </c>
      <c r="B13" t="s">
        <v>45</v>
      </c>
      <c r="C13">
        <v>38</v>
      </c>
      <c r="D13">
        <v>16</v>
      </c>
      <c r="E13">
        <v>15</v>
      </c>
      <c r="F13">
        <v>37</v>
      </c>
      <c r="G13">
        <v>17</v>
      </c>
      <c r="H13">
        <v>15</v>
      </c>
      <c r="I13">
        <v>38</v>
      </c>
      <c r="J13">
        <v>16</v>
      </c>
      <c r="K13">
        <v>14</v>
      </c>
      <c r="L13">
        <v>20</v>
      </c>
      <c r="M13">
        <v>39</v>
      </c>
      <c r="N13">
        <v>17</v>
      </c>
      <c r="O13">
        <v>14</v>
      </c>
      <c r="P13">
        <v>38</v>
      </c>
      <c r="Q13">
        <v>18</v>
      </c>
      <c r="R13">
        <v>14</v>
      </c>
      <c r="S13">
        <v>37</v>
      </c>
      <c r="T13">
        <v>15</v>
      </c>
      <c r="U13">
        <v>12</v>
      </c>
      <c r="V13">
        <v>19</v>
      </c>
    </row>
    <row r="14" spans="1:22" x14ac:dyDescent="0.3">
      <c r="A14" t="s">
        <v>3</v>
      </c>
      <c r="B14" t="s">
        <v>44</v>
      </c>
      <c r="C14">
        <v>30</v>
      </c>
      <c r="D14">
        <v>16</v>
      </c>
      <c r="E14">
        <v>12</v>
      </c>
      <c r="F14">
        <v>25</v>
      </c>
      <c r="G14">
        <v>18</v>
      </c>
      <c r="H14">
        <v>13</v>
      </c>
      <c r="I14">
        <v>34</v>
      </c>
      <c r="J14">
        <v>16</v>
      </c>
      <c r="K14">
        <v>10</v>
      </c>
      <c r="L14">
        <v>20</v>
      </c>
      <c r="M14">
        <v>32</v>
      </c>
      <c r="N14">
        <v>16</v>
      </c>
      <c r="O14">
        <v>15</v>
      </c>
      <c r="P14">
        <v>32</v>
      </c>
      <c r="Q14">
        <v>17</v>
      </c>
      <c r="R14">
        <v>15</v>
      </c>
      <c r="S14">
        <v>38</v>
      </c>
      <c r="T14">
        <v>16</v>
      </c>
      <c r="U14">
        <v>14</v>
      </c>
      <c r="V14">
        <v>20</v>
      </c>
    </row>
    <row r="15" spans="1:22" x14ac:dyDescent="0.3">
      <c r="A15" t="s">
        <v>3</v>
      </c>
      <c r="B15" t="s">
        <v>45</v>
      </c>
      <c r="C15">
        <v>35</v>
      </c>
      <c r="D15">
        <v>14</v>
      </c>
      <c r="E15">
        <v>14</v>
      </c>
      <c r="F15">
        <v>25</v>
      </c>
      <c r="G15">
        <v>18</v>
      </c>
      <c r="H15">
        <v>14</v>
      </c>
      <c r="I15">
        <v>37</v>
      </c>
      <c r="J15">
        <v>15</v>
      </c>
      <c r="K15">
        <v>12</v>
      </c>
      <c r="L15">
        <v>5</v>
      </c>
      <c r="M15">
        <v>30</v>
      </c>
      <c r="N15">
        <v>16</v>
      </c>
      <c r="O15">
        <v>15</v>
      </c>
      <c r="P15">
        <v>30</v>
      </c>
      <c r="Q15">
        <v>17</v>
      </c>
      <c r="R15">
        <v>15</v>
      </c>
      <c r="S15">
        <v>36</v>
      </c>
      <c r="T15">
        <v>16</v>
      </c>
      <c r="U15">
        <v>14</v>
      </c>
      <c r="V15">
        <v>20</v>
      </c>
    </row>
    <row r="16" spans="1:22" x14ac:dyDescent="0.3">
      <c r="A16" t="s">
        <v>4</v>
      </c>
      <c r="B16" t="s">
        <v>44</v>
      </c>
      <c r="C16">
        <v>38</v>
      </c>
      <c r="D16">
        <v>16</v>
      </c>
      <c r="E16">
        <v>15</v>
      </c>
      <c r="F16">
        <v>38</v>
      </c>
      <c r="G16">
        <v>17</v>
      </c>
      <c r="H16">
        <v>15</v>
      </c>
      <c r="I16">
        <v>38</v>
      </c>
      <c r="J16">
        <v>16</v>
      </c>
      <c r="K16">
        <v>14</v>
      </c>
      <c r="L16">
        <v>5</v>
      </c>
      <c r="M16">
        <v>38</v>
      </c>
      <c r="N16">
        <v>16</v>
      </c>
      <c r="O16">
        <v>15</v>
      </c>
      <c r="P16">
        <v>38</v>
      </c>
      <c r="Q16">
        <v>17</v>
      </c>
      <c r="R16">
        <v>15</v>
      </c>
      <c r="S16">
        <v>38</v>
      </c>
      <c r="T16">
        <v>16</v>
      </c>
      <c r="U16">
        <v>14</v>
      </c>
      <c r="V16">
        <v>20</v>
      </c>
    </row>
    <row r="17" spans="1:22" x14ac:dyDescent="0.3">
      <c r="A17" t="s">
        <v>4</v>
      </c>
      <c r="B17" t="s">
        <v>45</v>
      </c>
      <c r="C17">
        <v>38</v>
      </c>
      <c r="D17">
        <v>16</v>
      </c>
      <c r="E17">
        <v>15</v>
      </c>
      <c r="F17">
        <v>37</v>
      </c>
      <c r="G17">
        <v>17</v>
      </c>
      <c r="H17">
        <v>15</v>
      </c>
      <c r="I17">
        <v>38</v>
      </c>
      <c r="J17">
        <v>16</v>
      </c>
      <c r="K17">
        <v>14</v>
      </c>
      <c r="L17">
        <v>20</v>
      </c>
      <c r="M17">
        <v>40</v>
      </c>
      <c r="N17">
        <v>18</v>
      </c>
      <c r="O17">
        <v>15</v>
      </c>
      <c r="P17">
        <v>38</v>
      </c>
      <c r="Q17">
        <v>18</v>
      </c>
      <c r="R17">
        <v>13</v>
      </c>
      <c r="S17">
        <v>39</v>
      </c>
      <c r="T17">
        <v>16</v>
      </c>
      <c r="U17">
        <v>10</v>
      </c>
      <c r="V17">
        <v>20</v>
      </c>
    </row>
    <row r="18" spans="1:22" x14ac:dyDescent="0.3">
      <c r="A18" t="s">
        <v>5</v>
      </c>
      <c r="B18" t="s">
        <v>44</v>
      </c>
      <c r="C18">
        <v>40</v>
      </c>
      <c r="D18">
        <v>18</v>
      </c>
      <c r="E18">
        <v>15</v>
      </c>
      <c r="F18">
        <v>39</v>
      </c>
      <c r="G18">
        <v>18</v>
      </c>
      <c r="H18">
        <v>13</v>
      </c>
      <c r="I18">
        <v>39</v>
      </c>
      <c r="J18">
        <v>16</v>
      </c>
      <c r="K18">
        <v>10</v>
      </c>
      <c r="L18">
        <v>20</v>
      </c>
      <c r="M18">
        <v>39</v>
      </c>
      <c r="N18">
        <v>17</v>
      </c>
      <c r="O18">
        <v>14</v>
      </c>
      <c r="P18">
        <v>38</v>
      </c>
      <c r="Q18">
        <v>18</v>
      </c>
      <c r="R18">
        <v>14</v>
      </c>
      <c r="S18">
        <v>37</v>
      </c>
      <c r="T18">
        <v>15</v>
      </c>
      <c r="U18">
        <v>12</v>
      </c>
      <c r="V18">
        <v>19</v>
      </c>
    </row>
    <row r="19" spans="1:22" x14ac:dyDescent="0.3">
      <c r="A19" t="s">
        <v>5</v>
      </c>
      <c r="B19" t="s">
        <v>45</v>
      </c>
      <c r="C19">
        <v>39</v>
      </c>
      <c r="D19">
        <v>17</v>
      </c>
      <c r="E19">
        <v>14</v>
      </c>
      <c r="F19">
        <v>38</v>
      </c>
      <c r="G19">
        <v>18</v>
      </c>
      <c r="H19">
        <v>14</v>
      </c>
      <c r="I19">
        <v>37</v>
      </c>
      <c r="J19">
        <v>15</v>
      </c>
      <c r="K19">
        <v>12</v>
      </c>
      <c r="L19">
        <v>19</v>
      </c>
      <c r="M19">
        <v>38</v>
      </c>
      <c r="N19">
        <v>16</v>
      </c>
      <c r="O19">
        <v>15</v>
      </c>
      <c r="P19">
        <v>37</v>
      </c>
      <c r="Q19">
        <v>17</v>
      </c>
      <c r="R19">
        <v>15</v>
      </c>
      <c r="S19">
        <v>38</v>
      </c>
      <c r="T19">
        <v>16</v>
      </c>
      <c r="U19">
        <v>14</v>
      </c>
      <c r="V19">
        <v>20</v>
      </c>
    </row>
    <row r="21" spans="1:22" x14ac:dyDescent="0.3">
      <c r="A21" s="19" t="s">
        <v>63</v>
      </c>
    </row>
    <row r="22" spans="1:22" ht="28.8" x14ac:dyDescent="0.3">
      <c r="A22" t="s">
        <v>50</v>
      </c>
      <c r="C22" t="s">
        <v>36</v>
      </c>
      <c r="D22" t="s">
        <v>37</v>
      </c>
      <c r="E22" t="s">
        <v>38</v>
      </c>
      <c r="F22" t="s">
        <v>48</v>
      </c>
      <c r="G22" s="4" t="s">
        <v>51</v>
      </c>
    </row>
    <row r="23" spans="1:22" x14ac:dyDescent="0.3">
      <c r="A23" t="s">
        <v>1</v>
      </c>
      <c r="C23" s="14">
        <f>AVERAGE(C10,F10,I10,M10,P10,S10,C11,F11,I11,M11,P11,S11)</f>
        <v>38.083333333333336</v>
      </c>
      <c r="D23" s="14">
        <f t="shared" ref="D23:E23" si="0">AVERAGE(D10,G10,J10,N10,Q10,T10,D11,G11,J11,N11,Q11,T11)</f>
        <v>16.75</v>
      </c>
      <c r="E23" s="14">
        <f t="shared" si="0"/>
        <v>13.5</v>
      </c>
      <c r="F23" s="14">
        <f>AVERAGE(L10,L11,V10,V11)</f>
        <v>11</v>
      </c>
      <c r="G23" s="12">
        <f>(C23+D23+E23+F23)/2</f>
        <v>39.666666666666671</v>
      </c>
    </row>
    <row r="24" spans="1:22" x14ac:dyDescent="0.3">
      <c r="A24" t="s">
        <v>2</v>
      </c>
      <c r="C24" s="14">
        <f>AVERAGE(C12,F12,I12,M12,P12,S12,C13,F13,I13,M13,P13,S13)</f>
        <v>38.083333333333336</v>
      </c>
      <c r="D24" s="14">
        <f>AVERAGE(D12,G12,J12,N12,Q12,T12,D13,G13,J13,N13,Q13,T13)</f>
        <v>16.666666666666668</v>
      </c>
      <c r="E24" s="14">
        <f t="shared" ref="D24:E24" si="1">AVERAGE(E12,H12,K12,O12,R12,U12,E13,H13,K13,O13,R13,U13)</f>
        <v>13.833333333333334</v>
      </c>
      <c r="F24" s="14">
        <f>AVERAGE(L12,L13,V12,V13)</f>
        <v>19.75</v>
      </c>
      <c r="G24" s="12">
        <f t="shared" ref="G24:G27" si="2">(C24+D24+E24+F24)/2</f>
        <v>44.166666666666664</v>
      </c>
    </row>
    <row r="25" spans="1:22" x14ac:dyDescent="0.3">
      <c r="A25" t="s">
        <v>3</v>
      </c>
      <c r="C25" s="14">
        <f>AVERAGE(C14,F14,I14,M14,P14,S14,C15,F15,I15,M15,P15,S15)</f>
        <v>32</v>
      </c>
      <c r="D25" s="14">
        <f>AVERAGE(D14,G14,J14,N14,Q14,T14,D15,G15,J15,N15,Q15,T15)</f>
        <v>16.25</v>
      </c>
      <c r="E25" s="14">
        <f>AVERAGE(E14,H14,K14,O14,R14,U14,E15,H15,K15,O15,R15,U15)</f>
        <v>13.583333333333334</v>
      </c>
      <c r="F25" s="14">
        <f>AVERAGE(L14,L15,V14,V15)</f>
        <v>16.25</v>
      </c>
      <c r="G25" s="12">
        <f t="shared" si="2"/>
        <v>39.041666666666671</v>
      </c>
    </row>
    <row r="26" spans="1:22" x14ac:dyDescent="0.3">
      <c r="A26" t="s">
        <v>4</v>
      </c>
      <c r="C26" s="14">
        <f>AVERAGE(C16,F16,I16,M16,P16,S16,C17,F17,I17,M17,P17,S17)</f>
        <v>38.166666666666664</v>
      </c>
      <c r="D26" s="14">
        <f t="shared" ref="D26:E26" si="3">AVERAGE(D16,G16,J16,N16,Q16,T16,D17,G17,J17,N17,Q17,T17)</f>
        <v>16.583333333333332</v>
      </c>
      <c r="E26" s="14">
        <f t="shared" si="3"/>
        <v>14.166666666666666</v>
      </c>
      <c r="F26" s="14">
        <f>AVERAGE(L16,L17,V16,V17)</f>
        <v>16.25</v>
      </c>
      <c r="G26" s="12">
        <f t="shared" si="2"/>
        <v>42.583333333333336</v>
      </c>
    </row>
    <row r="27" spans="1:22" x14ac:dyDescent="0.3">
      <c r="A27" t="s">
        <v>5</v>
      </c>
      <c r="C27" s="14">
        <f>AVERAGE(C18,F18,I18,M18,P18,S18,C19,F19,I19,M19,P19,S19)</f>
        <v>38.25</v>
      </c>
      <c r="D27" s="14">
        <f t="shared" ref="D27:E27" si="4">AVERAGE(D18,G18,J18,N18,Q18,T18,D19,G19,J19,N19,Q19,T19)</f>
        <v>16.75</v>
      </c>
      <c r="E27" s="14">
        <f t="shared" si="4"/>
        <v>13.5</v>
      </c>
      <c r="F27" s="14">
        <f>AVERAGE(L18,L19,V18,V19)</f>
        <v>19.5</v>
      </c>
      <c r="G27" s="12">
        <f t="shared" si="2"/>
        <v>44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2511-7B2F-46A1-894C-C8A38B05BF22}">
  <dimension ref="A1:M6"/>
  <sheetViews>
    <sheetView tabSelected="1" workbookViewId="0">
      <selection activeCell="M19" sqref="M19"/>
    </sheetView>
  </sheetViews>
  <sheetFormatPr defaultRowHeight="14.4" x14ac:dyDescent="0.3"/>
  <cols>
    <col min="7" max="7" width="10.33203125" bestFit="1" customWidth="1"/>
    <col min="10" max="10" width="9.6640625" customWidth="1"/>
    <col min="13" max="13" width="18.5546875" bestFit="1" customWidth="1"/>
  </cols>
  <sheetData>
    <row r="1" spans="1:13" ht="43.2" x14ac:dyDescent="0.3">
      <c r="A1" s="15" t="s">
        <v>0</v>
      </c>
      <c r="B1" s="15" t="s">
        <v>54</v>
      </c>
      <c r="C1" s="15" t="s">
        <v>55</v>
      </c>
      <c r="D1" s="15" t="s">
        <v>6</v>
      </c>
      <c r="E1" s="15" t="s">
        <v>10</v>
      </c>
      <c r="F1" s="15" t="s">
        <v>11</v>
      </c>
      <c r="G1" s="16" t="s">
        <v>56</v>
      </c>
      <c r="H1" s="17" t="s">
        <v>57</v>
      </c>
      <c r="I1" s="17" t="s">
        <v>58</v>
      </c>
      <c r="J1" s="15" t="s">
        <v>59</v>
      </c>
      <c r="K1" s="17" t="s">
        <v>60</v>
      </c>
      <c r="L1" s="17" t="s">
        <v>61</v>
      </c>
      <c r="M1" s="18" t="s">
        <v>52</v>
      </c>
    </row>
    <row r="2" spans="1:13" x14ac:dyDescent="0.3">
      <c r="A2" s="18" t="s">
        <v>1</v>
      </c>
      <c r="B2">
        <f>Attendance!C20</f>
        <v>20</v>
      </c>
      <c r="C2">
        <f>Attendance!E20</f>
        <v>20</v>
      </c>
      <c r="D2">
        <f>Attendance!F20</f>
        <v>0</v>
      </c>
      <c r="E2">
        <f>Attendance!G20</f>
        <v>9</v>
      </c>
      <c r="F2">
        <f>Attendance!H20</f>
        <v>0</v>
      </c>
      <c r="G2" s="10">
        <f>Attendance!I20</f>
        <v>10</v>
      </c>
      <c r="H2" s="12">
        <f>Sobok!M21</f>
        <v>17.783999999999999</v>
      </c>
      <c r="I2" s="12">
        <f>Morajeya_Jadeeda!C11</f>
        <v>9.8699999999999992</v>
      </c>
      <c r="J2" s="12">
        <f>'Morajeya Qadeema'!M20</f>
        <v>9.02</v>
      </c>
      <c r="K2" s="12">
        <f>'Monthly test'!G23</f>
        <v>39.666666666666671</v>
      </c>
      <c r="L2">
        <f t="shared" ref="L2:L6" si="0">SUM(G2:K2)</f>
        <v>86.340666666666664</v>
      </c>
      <c r="M2" t="str">
        <f>IF(L2=MAX($L$2:$L$6),"Student of the month",IF(L2&lt;80,"Unsatisfactory",""))</f>
        <v/>
      </c>
    </row>
    <row r="3" spans="1:13" x14ac:dyDescent="0.3">
      <c r="A3" s="18" t="s">
        <v>2</v>
      </c>
      <c r="B3">
        <f>Attendance!C21</f>
        <v>21</v>
      </c>
      <c r="C3">
        <f>Attendance!E21</f>
        <v>21</v>
      </c>
      <c r="D3">
        <f>Attendance!F21</f>
        <v>0</v>
      </c>
      <c r="E3">
        <f>Attendance!G21</f>
        <v>3</v>
      </c>
      <c r="F3">
        <f>Attendance!H21</f>
        <v>2</v>
      </c>
      <c r="G3" s="10">
        <f>Attendance!I21</f>
        <v>10</v>
      </c>
      <c r="H3" s="12">
        <f>Sobok!M22</f>
        <v>19.523809523809522</v>
      </c>
      <c r="I3" s="12">
        <f>Morajeya_Jadeeda!C12</f>
        <v>9.8095238095238102</v>
      </c>
      <c r="J3" s="12">
        <f>'Morajeya Qadeema'!M21</f>
        <v>9.8095238095238102</v>
      </c>
      <c r="K3" s="12">
        <f>'Monthly test'!G24</f>
        <v>44.166666666666664</v>
      </c>
      <c r="L3">
        <f t="shared" si="0"/>
        <v>93.309523809523796</v>
      </c>
      <c r="M3" t="str">
        <f>IF(L3=MAX($L$2:$L$6),"Student of the month",IF(L3&lt;80,"Unsatisfactory",""))</f>
        <v>Student of the month</v>
      </c>
    </row>
    <row r="4" spans="1:13" x14ac:dyDescent="0.3">
      <c r="A4" s="18" t="s">
        <v>3</v>
      </c>
      <c r="B4">
        <f>Attendance!C22</f>
        <v>21</v>
      </c>
      <c r="C4">
        <f>Attendance!E22</f>
        <v>18</v>
      </c>
      <c r="D4">
        <f>Attendance!F22</f>
        <v>3</v>
      </c>
      <c r="E4">
        <f>Attendance!G22</f>
        <v>0</v>
      </c>
      <c r="F4">
        <f>Attendance!H22</f>
        <v>1</v>
      </c>
      <c r="G4" s="10">
        <f>Attendance!I22</f>
        <v>8.5714285714285712</v>
      </c>
      <c r="H4" s="12">
        <f>Sobok!M23</f>
        <v>14.516666666666666</v>
      </c>
      <c r="I4" s="12">
        <f>Morajeya_Jadeeda!C13</f>
        <v>9.6999999999999993</v>
      </c>
      <c r="J4" s="12">
        <f>'Morajeya Qadeema'!M22</f>
        <v>7.2374999999999998</v>
      </c>
      <c r="K4" s="12">
        <f>'Monthly test'!G25</f>
        <v>39.041666666666671</v>
      </c>
      <c r="L4">
        <f t="shared" si="0"/>
        <v>79.067261904761907</v>
      </c>
      <c r="M4" t="str">
        <f t="shared" ref="M4:M6" si="1">IF(L4=MAX($L$2:$L$6),"Student of the month",IF(L4&lt;80,"Unsatisfactory",""))</f>
        <v>Unsatisfactory</v>
      </c>
    </row>
    <row r="5" spans="1:13" x14ac:dyDescent="0.3">
      <c r="A5" s="18" t="s">
        <v>4</v>
      </c>
      <c r="B5">
        <f>Attendance!C23</f>
        <v>20</v>
      </c>
      <c r="C5">
        <f>Attendance!E23</f>
        <v>17</v>
      </c>
      <c r="D5">
        <f>Attendance!F23</f>
        <v>3</v>
      </c>
      <c r="E5">
        <f>Attendance!G23</f>
        <v>5</v>
      </c>
      <c r="F5">
        <f>Attendance!H23</f>
        <v>5</v>
      </c>
      <c r="G5" s="10">
        <f>Attendance!I23</f>
        <v>8.5</v>
      </c>
      <c r="H5" s="12">
        <f>Sobok!M24</f>
        <v>18.458131487889275</v>
      </c>
      <c r="I5" s="12">
        <f>Morajeya_Jadeeda!C14</f>
        <v>9.8117647058823536</v>
      </c>
      <c r="J5" s="12">
        <f>'Morajeya Qadeema'!M23</f>
        <v>8.50701754385965</v>
      </c>
      <c r="K5" s="12">
        <f>'Monthly test'!G26</f>
        <v>42.583333333333336</v>
      </c>
      <c r="L5">
        <f t="shared" si="0"/>
        <v>87.860247070964618</v>
      </c>
      <c r="M5" t="str">
        <f t="shared" si="1"/>
        <v/>
      </c>
    </row>
    <row r="6" spans="1:13" x14ac:dyDescent="0.3">
      <c r="A6" s="18" t="s">
        <v>5</v>
      </c>
      <c r="B6">
        <f>Attendance!C24</f>
        <v>20</v>
      </c>
      <c r="C6">
        <f>Attendance!E24</f>
        <v>20</v>
      </c>
      <c r="D6">
        <f>Attendance!F24</f>
        <v>0</v>
      </c>
      <c r="E6">
        <f>Attendance!G24</f>
        <v>0</v>
      </c>
      <c r="F6">
        <f>Attendance!H24</f>
        <v>1</v>
      </c>
      <c r="G6" s="10">
        <f>Attendance!I24</f>
        <v>10</v>
      </c>
      <c r="H6" s="12">
        <f>Sobok!M25</f>
        <v>19.62</v>
      </c>
      <c r="I6" s="12">
        <f>Morajeya_Jadeeda!C15</f>
        <v>9.81</v>
      </c>
      <c r="J6" s="12">
        <f>'Morajeya Qadeema'!M24</f>
        <v>8.404285714285713</v>
      </c>
      <c r="K6" s="12">
        <f>'Monthly test'!G27</f>
        <v>44</v>
      </c>
      <c r="L6">
        <f t="shared" si="0"/>
        <v>91.834285714285713</v>
      </c>
      <c r="M6" t="str">
        <f t="shared" si="1"/>
        <v/>
      </c>
    </row>
  </sheetData>
  <conditionalFormatting sqref="M2:M6">
    <cfRule type="containsText" dxfId="1" priority="1" operator="containsText" text="Unsatisfactory">
      <formula>NOT(ISERROR(SEARCH("Unsatisfactory",M2)))</formula>
    </cfRule>
    <cfRule type="containsText" dxfId="0" priority="2" operator="containsText" text="Student of the Month">
      <formula>NOT(ISERROR(SEARCH("Student of the Month",M2)))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Sobok</vt:lpstr>
      <vt:lpstr>Morajeya_Jadeeda</vt:lpstr>
      <vt:lpstr>Morajeya Qadeema</vt:lpstr>
      <vt:lpstr>Monthly test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Mazhar</dc:creator>
  <cp:lastModifiedBy>Mazhar</cp:lastModifiedBy>
  <dcterms:created xsi:type="dcterms:W3CDTF">2015-06-05T18:17:20Z</dcterms:created>
  <dcterms:modified xsi:type="dcterms:W3CDTF">2025-08-09T11:23:30Z</dcterms:modified>
</cp:coreProperties>
</file>