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3960" tabRatio="500" activeTab="2"/>
  </bookViews>
  <sheets>
    <sheet name="Constants" sheetId="2" r:id="rId1"/>
    <sheet name="Matrix A" sheetId="1" r:id="rId2"/>
    <sheet name="Matrix B" sheetId="4" r:id="rId3"/>
    <sheet name="Matrix C" sheetId="5" r:id="rId4"/>
    <sheet name="Sheet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8" i="4" l="1"/>
  <c r="BA29" i="4"/>
  <c r="BB30" i="4"/>
  <c r="BC31" i="4"/>
  <c r="BD32" i="4"/>
  <c r="BE33" i="4"/>
  <c r="BF34" i="4"/>
  <c r="BG35" i="4"/>
  <c r="BH36" i="4"/>
  <c r="BI37" i="4"/>
  <c r="BJ38" i="4"/>
  <c r="BK39" i="4"/>
  <c r="BL40" i="4"/>
  <c r="BM41" i="4"/>
  <c r="BN42" i="4"/>
  <c r="BO43" i="4"/>
  <c r="BP44" i="4"/>
  <c r="BQ45" i="4"/>
  <c r="AY27" i="4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O3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Z18" i="2"/>
  <c r="BO23" i="4"/>
  <c r="BP24" i="4"/>
  <c r="BQ25" i="4"/>
  <c r="BH16" i="4"/>
  <c r="BI17" i="4"/>
  <c r="BJ18" i="4"/>
  <c r="BK19" i="4"/>
  <c r="BL20" i="4"/>
  <c r="BM21" i="4"/>
  <c r="BN22" i="4"/>
  <c r="BD12" i="4"/>
  <c r="BE13" i="4"/>
  <c r="BF14" i="4"/>
  <c r="BG15" i="4"/>
  <c r="AD17" i="4"/>
  <c r="AE22" i="4"/>
  <c r="AN14" i="4"/>
  <c r="AO15" i="4"/>
  <c r="AP16" i="4"/>
  <c r="AQ18" i="4"/>
  <c r="AR19" i="4"/>
  <c r="AS20" i="4"/>
  <c r="AT21" i="4"/>
  <c r="AU23" i="4"/>
  <c r="AV24" i="4"/>
  <c r="AW25" i="4"/>
  <c r="AX26" i="4"/>
  <c r="AM13" i="4"/>
  <c r="BC11" i="4"/>
  <c r="AC12" i="4"/>
  <c r="AJ9" i="4"/>
  <c r="AK10" i="4"/>
  <c r="AL11" i="4"/>
  <c r="AI8" i="4"/>
  <c r="BB10" i="4"/>
  <c r="BA9" i="4"/>
  <c r="AZ8" i="4"/>
  <c r="AY7" i="4"/>
  <c r="AB7" i="4"/>
  <c r="AH6" i="4"/>
  <c r="AG5" i="4"/>
  <c r="AF4" i="4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Z16" i="2"/>
  <c r="G16" i="2"/>
  <c r="C16" i="2"/>
  <c r="AF3" i="4"/>
  <c r="AB3" i="4"/>
  <c r="AA3" i="4"/>
  <c r="AV68" i="1"/>
  <c r="AU66" i="1"/>
  <c r="AU2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I4" i="2"/>
  <c r="H3" i="2"/>
  <c r="AS15" i="2"/>
  <c r="B70" i="5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Z13" i="2"/>
  <c r="AE66" i="1"/>
  <c r="AD61" i="1"/>
  <c r="AW68" i="1"/>
  <c r="AW69" i="1"/>
  <c r="AX69" i="1"/>
  <c r="AX70" i="1"/>
  <c r="AO58" i="1"/>
  <c r="AP59" i="1"/>
  <c r="AQ61" i="1"/>
  <c r="AR62" i="1"/>
  <c r="AS63" i="1"/>
  <c r="AT64" i="1"/>
  <c r="AV67" i="1"/>
  <c r="AO59" i="1"/>
  <c r="AP60" i="1"/>
  <c r="AQ62" i="1"/>
  <c r="AR63" i="1"/>
  <c r="AS64" i="1"/>
  <c r="AT65" i="1"/>
  <c r="AU67" i="1"/>
  <c r="AN57" i="1"/>
  <c r="AN58" i="1"/>
  <c r="AM56" i="1"/>
  <c r="AM57" i="1"/>
  <c r="AC56" i="1"/>
  <c r="AF47" i="1"/>
  <c r="AG48" i="1"/>
  <c r="AH49" i="1"/>
  <c r="AI51" i="1"/>
  <c r="AJ52" i="1"/>
  <c r="AK53" i="1"/>
  <c r="AF48" i="1"/>
  <c r="AG49" i="1"/>
  <c r="AH50" i="1"/>
  <c r="AI52" i="1"/>
  <c r="AJ53" i="1"/>
  <c r="AK54" i="1"/>
  <c r="AL54" i="1"/>
  <c r="AL55" i="1"/>
  <c r="BI61" i="1"/>
  <c r="BJ62" i="1"/>
  <c r="BK63" i="1"/>
  <c r="BL64" i="1"/>
  <c r="BM65" i="1"/>
  <c r="BN66" i="1"/>
  <c r="BO67" i="1"/>
  <c r="BP68" i="1"/>
  <c r="BQ69" i="1"/>
  <c r="BC55" i="1"/>
  <c r="BD56" i="1"/>
  <c r="BE57" i="1"/>
  <c r="BF58" i="1"/>
  <c r="BG59" i="1"/>
  <c r="BH60" i="1"/>
  <c r="BB54" i="1"/>
  <c r="BA53" i="1"/>
  <c r="AZ52" i="1"/>
  <c r="AY51" i="1"/>
  <c r="AB51" i="1"/>
  <c r="AE50" i="1"/>
  <c r="AD49" i="1"/>
  <c r="AC48" i="1"/>
  <c r="AB47" i="1"/>
  <c r="AA47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3" i="5"/>
  <c r="BB30" i="1"/>
  <c r="BC31" i="1"/>
  <c r="BD32" i="1"/>
  <c r="BE33" i="1"/>
  <c r="BF34" i="1"/>
  <c r="BG35" i="1"/>
  <c r="BH36" i="1"/>
  <c r="BI37" i="1"/>
  <c r="BJ38" i="1"/>
  <c r="BK39" i="1"/>
  <c r="BL40" i="1"/>
  <c r="BM41" i="1"/>
  <c r="BN42" i="1"/>
  <c r="BO43" i="1"/>
  <c r="BP44" i="1"/>
  <c r="BQ45" i="1"/>
  <c r="AW25" i="1"/>
  <c r="AX26" i="1"/>
  <c r="AY27" i="1"/>
  <c r="AZ28" i="1"/>
  <c r="BA29" i="1"/>
  <c r="AQ19" i="1"/>
  <c r="AR20" i="1"/>
  <c r="AS21" i="1"/>
  <c r="AT22" i="1"/>
  <c r="AV24" i="1"/>
  <c r="AI11" i="1"/>
  <c r="AJ12" i="1"/>
  <c r="AK13" i="1"/>
  <c r="AL14" i="1"/>
  <c r="AM15" i="1"/>
  <c r="AN16" i="1"/>
  <c r="AO17" i="1"/>
  <c r="AP18" i="1"/>
  <c r="AD6" i="1"/>
  <c r="AE7" i="1"/>
  <c r="AF8" i="1"/>
  <c r="AG9" i="1"/>
  <c r="AH10" i="1"/>
  <c r="AC5" i="1"/>
  <c r="AB4" i="1"/>
  <c r="AA3" i="1"/>
</calcChain>
</file>

<file path=xl/sharedStrings.xml><?xml version="1.0" encoding="utf-8"?>
<sst xmlns="http://schemas.openxmlformats.org/spreadsheetml/2006/main" count="460" uniqueCount="255">
  <si>
    <t>Matrix A</t>
  </si>
  <si>
    <t>P_A</t>
  </si>
  <si>
    <t>P_B</t>
  </si>
  <si>
    <t>P_C</t>
  </si>
  <si>
    <t>P_D</t>
  </si>
  <si>
    <t>P_E</t>
  </si>
  <si>
    <t>P_F</t>
  </si>
  <si>
    <t>P_G</t>
  </si>
  <si>
    <t>P_H</t>
  </si>
  <si>
    <t>P_I</t>
  </si>
  <si>
    <t>P_J</t>
  </si>
  <si>
    <t>P_K</t>
  </si>
  <si>
    <t>P_L</t>
  </si>
  <si>
    <t>P_M</t>
  </si>
  <si>
    <t>P_N</t>
  </si>
  <si>
    <t>P_O</t>
  </si>
  <si>
    <t>P_P</t>
  </si>
  <si>
    <t>P_Q</t>
  </si>
  <si>
    <t>P_R</t>
  </si>
  <si>
    <t>P_S</t>
  </si>
  <si>
    <t>P_T</t>
  </si>
  <si>
    <t>P_U</t>
  </si>
  <si>
    <t>P_V</t>
  </si>
  <si>
    <t>P_W</t>
  </si>
  <si>
    <t>P_X</t>
  </si>
  <si>
    <t>P_Y</t>
  </si>
  <si>
    <t>Equation 1</t>
  </si>
  <si>
    <t>Equation 2</t>
  </si>
  <si>
    <t>Equation 3</t>
  </si>
  <si>
    <t>Equation 4</t>
  </si>
  <si>
    <t>Equation 5</t>
  </si>
  <si>
    <t>Equation 6</t>
  </si>
  <si>
    <t>Equation 7</t>
  </si>
  <si>
    <t>Equation 8</t>
  </si>
  <si>
    <t>Equation 9</t>
  </si>
  <si>
    <t>Equation 10</t>
  </si>
  <si>
    <t>Equation 11</t>
  </si>
  <si>
    <t>Equation 12</t>
  </si>
  <si>
    <t>Equation 13</t>
  </si>
  <si>
    <t>Equation 14</t>
  </si>
  <si>
    <t>Equation 15</t>
  </si>
  <si>
    <t>Equation 16</t>
  </si>
  <si>
    <t>Equation 17</t>
  </si>
  <si>
    <t>Equation 18</t>
  </si>
  <si>
    <t>Equation 19</t>
  </si>
  <si>
    <t>Equation 20</t>
  </si>
  <si>
    <t>Equation 21</t>
  </si>
  <si>
    <t>Equation 22</t>
  </si>
  <si>
    <t>Equation 23</t>
  </si>
  <si>
    <t>Equation 24</t>
  </si>
  <si>
    <t>Equation 25</t>
  </si>
  <si>
    <t>Equation 26</t>
  </si>
  <si>
    <t>Equation 27</t>
  </si>
  <si>
    <t>Equation 28</t>
  </si>
  <si>
    <t>Equation 29</t>
  </si>
  <si>
    <t>Equation 30</t>
  </si>
  <si>
    <t>Equation 31</t>
  </si>
  <si>
    <t>Equation 32</t>
  </si>
  <si>
    <t>Equation 33</t>
  </si>
  <si>
    <t>Equation 34</t>
  </si>
  <si>
    <t>Equation 35</t>
  </si>
  <si>
    <t>Equation 36</t>
  </si>
  <si>
    <t>Equation 37</t>
  </si>
  <si>
    <t>Equation 38</t>
  </si>
  <si>
    <t>Equation 39</t>
  </si>
  <si>
    <t>Equation 40</t>
  </si>
  <si>
    <t>Equation 41</t>
  </si>
  <si>
    <t>Equation 42</t>
  </si>
  <si>
    <t>Equation 43</t>
  </si>
  <si>
    <t>Equation 44</t>
  </si>
  <si>
    <t>Equation 45</t>
  </si>
  <si>
    <t>Equation 46</t>
  </si>
  <si>
    <t>Equation 47</t>
  </si>
  <si>
    <t>Equation 48</t>
  </si>
  <si>
    <t>Equation 49</t>
  </si>
  <si>
    <t>Equation 50</t>
  </si>
  <si>
    <t>Equation 51</t>
  </si>
  <si>
    <t>Equation 52</t>
  </si>
  <si>
    <t>Equation 53</t>
  </si>
  <si>
    <t>Equation 54</t>
  </si>
  <si>
    <t>Equation 55</t>
  </si>
  <si>
    <t>Equation 56</t>
  </si>
  <si>
    <t>Equation 57</t>
  </si>
  <si>
    <t>Equation 58</t>
  </si>
  <si>
    <t>Equation 59</t>
  </si>
  <si>
    <t>Equation 60</t>
  </si>
  <si>
    <t>Equation 61</t>
  </si>
  <si>
    <t>Equation 62</t>
  </si>
  <si>
    <t>Equation 63</t>
  </si>
  <si>
    <t>Equation 64</t>
  </si>
  <si>
    <t>Equation 65</t>
  </si>
  <si>
    <t>Equation 66</t>
  </si>
  <si>
    <t>V1</t>
  </si>
  <si>
    <t>Equation 67</t>
  </si>
  <si>
    <t>Equation 68</t>
  </si>
  <si>
    <t>Constants</t>
  </si>
  <si>
    <t>A to B</t>
  </si>
  <si>
    <t>B to C</t>
  </si>
  <si>
    <t>C to D</t>
  </si>
  <si>
    <t>D to E</t>
  </si>
  <si>
    <t>B to F</t>
  </si>
  <si>
    <t>V2</t>
  </si>
  <si>
    <t>V3</t>
  </si>
  <si>
    <t>V4</t>
  </si>
  <si>
    <t>V5</t>
  </si>
  <si>
    <t>V6</t>
  </si>
  <si>
    <t>V7</t>
  </si>
  <si>
    <t>C to K</t>
  </si>
  <si>
    <t>D to P</t>
  </si>
  <si>
    <t>E to U</t>
  </si>
  <si>
    <t>V8</t>
  </si>
  <si>
    <t>V10</t>
  </si>
  <si>
    <t>V12</t>
  </si>
  <si>
    <t>V14</t>
  </si>
  <si>
    <t>V16</t>
  </si>
  <si>
    <t>V20</t>
  </si>
  <si>
    <t>V22</t>
  </si>
  <si>
    <t>V24</t>
  </si>
  <si>
    <t>V26</t>
  </si>
  <si>
    <t>V30</t>
  </si>
  <si>
    <t>V32</t>
  </si>
  <si>
    <t>V34</t>
  </si>
  <si>
    <t>V36</t>
  </si>
  <si>
    <t>V40</t>
  </si>
  <si>
    <t>V42</t>
  </si>
  <si>
    <t>V44</t>
  </si>
  <si>
    <t>V46</t>
  </si>
  <si>
    <t>V11</t>
  </si>
  <si>
    <t>F to G</t>
  </si>
  <si>
    <t>G to H</t>
  </si>
  <si>
    <t>H to I</t>
  </si>
  <si>
    <t>I to J</t>
  </si>
  <si>
    <t>K to L</t>
  </si>
  <si>
    <t>L to M</t>
  </si>
  <si>
    <t>M to N</t>
  </si>
  <si>
    <t>N to O</t>
  </si>
  <si>
    <t>P to Q</t>
  </si>
  <si>
    <t>Q to R</t>
  </si>
  <si>
    <t>S to T</t>
  </si>
  <si>
    <t>R to S</t>
  </si>
  <si>
    <t>U to V</t>
  </si>
  <si>
    <t>V to W</t>
  </si>
  <si>
    <t>W to X</t>
  </si>
  <si>
    <t>X to Y</t>
  </si>
  <si>
    <t>Group 1</t>
  </si>
  <si>
    <t>Group 2</t>
  </si>
  <si>
    <t>Group 3</t>
  </si>
  <si>
    <t>V19</t>
  </si>
  <si>
    <t>V13</t>
  </si>
  <si>
    <t>V15</t>
  </si>
  <si>
    <t>V17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</si>
  <si>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</si>
  <si>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</si>
  <si>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</si>
  <si>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</si>
  <si>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</si>
  <si>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</si>
  <si>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</si>
  <si>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</si>
  <si>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</si>
  <si>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</si>
  <si>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V41</t>
  </si>
  <si>
    <t>V43</t>
  </si>
  <si>
    <t>V45</t>
  </si>
  <si>
    <t>V47</t>
  </si>
  <si>
    <t>Group 4</t>
  </si>
  <si>
    <t>F to Z</t>
  </si>
  <si>
    <t>G to Z</t>
  </si>
  <si>
    <t>H to Z</t>
  </si>
  <si>
    <t>I to Z</t>
  </si>
  <si>
    <t>J to Z</t>
  </si>
  <si>
    <t>K to Z</t>
  </si>
  <si>
    <t>L to Z</t>
  </si>
  <si>
    <t>M to Z</t>
  </si>
  <si>
    <t>N to Z</t>
  </si>
  <si>
    <t>O to Z</t>
  </si>
  <si>
    <t>P to Z</t>
  </si>
  <si>
    <t>Q to Z</t>
  </si>
  <si>
    <t>R to Z</t>
  </si>
  <si>
    <t>S to Z</t>
  </si>
  <si>
    <t>T to Z</t>
  </si>
  <si>
    <t>U to Z</t>
  </si>
  <si>
    <t>V to Z</t>
  </si>
  <si>
    <t>W to Z</t>
  </si>
  <si>
    <t>X to Z</t>
  </si>
  <si>
    <t>Spreadsheet for coefficients of matricies for equation: Ax+Bx^2+C</t>
  </si>
  <si>
    <t>Atm Pressure @ 275 m elevation [Pa]</t>
  </si>
  <si>
    <t>mu [Pa*s]</t>
  </si>
  <si>
    <t>rho [kg/m^3]</t>
  </si>
  <si>
    <t>Matrix C</t>
  </si>
  <si>
    <t>ENERGY EQUATIONS</t>
  </si>
  <si>
    <t>g [m/s^2]</t>
  </si>
  <si>
    <t>Y to Z</t>
  </si>
  <si>
    <t>V49</t>
  </si>
  <si>
    <t>Final V  flow rate m^3/s</t>
  </si>
  <si>
    <t>Velocity [m/s]</t>
  </si>
  <si>
    <t>(Zin-Zout) [m]</t>
  </si>
  <si>
    <t>P [Pa]</t>
  </si>
  <si>
    <t>D [m]</t>
  </si>
  <si>
    <t>L [m]</t>
  </si>
  <si>
    <t>[ul/hr]</t>
  </si>
  <si>
    <t>Matrix B</t>
  </si>
  <si>
    <t>using 0.5</t>
  </si>
  <si>
    <t>using 0.25</t>
  </si>
  <si>
    <t>% diff</t>
  </si>
  <si>
    <t>v_1</t>
  </si>
  <si>
    <t>v_2</t>
  </si>
  <si>
    <t>v_4</t>
  </si>
  <si>
    <t>v_6</t>
  </si>
  <si>
    <t>v_8</t>
  </si>
  <si>
    <t>v_3</t>
  </si>
  <si>
    <t>v_5</t>
  </si>
  <si>
    <t>v_7</t>
  </si>
  <si>
    <t>v_10</t>
  </si>
  <si>
    <t>v_12</t>
  </si>
  <si>
    <t>v_14</t>
  </si>
  <si>
    <t>v_16</t>
  </si>
  <si>
    <t>v_20</t>
  </si>
  <si>
    <t>v_22</t>
  </si>
  <si>
    <t>v_24</t>
  </si>
  <si>
    <t>v_26</t>
  </si>
  <si>
    <t>v_30</t>
  </si>
  <si>
    <t>v_32</t>
  </si>
  <si>
    <t>v_34</t>
  </si>
  <si>
    <t>v_36</t>
  </si>
  <si>
    <t>v_40</t>
  </si>
  <si>
    <t>v_42</t>
  </si>
  <si>
    <t>v_44</t>
  </si>
  <si>
    <t>v_46</t>
  </si>
  <si>
    <t>v_11</t>
  </si>
  <si>
    <t>v_13</t>
  </si>
  <si>
    <t>v_15</t>
  </si>
  <si>
    <t>v_17</t>
  </si>
  <si>
    <t>v_19</t>
  </si>
  <si>
    <t>v_21</t>
  </si>
  <si>
    <t>v_23</t>
  </si>
  <si>
    <t>v_25</t>
  </si>
  <si>
    <t>v_27</t>
  </si>
  <si>
    <t>v_29</t>
  </si>
  <si>
    <t>v_31</t>
  </si>
  <si>
    <t>v_33</t>
  </si>
  <si>
    <t>v_35</t>
  </si>
  <si>
    <t>v_37</t>
  </si>
  <si>
    <t>v_39</t>
  </si>
  <si>
    <t>v_41</t>
  </si>
  <si>
    <t>v_43</t>
  </si>
  <si>
    <t>v_45</t>
  </si>
  <si>
    <t>v_47</t>
  </si>
  <si>
    <t>v_49</t>
  </si>
  <si>
    <t>Kc</t>
  </si>
  <si>
    <t>Kc1</t>
  </si>
  <si>
    <t>Kc2</t>
  </si>
  <si>
    <t>Ke</t>
  </si>
  <si>
    <t>Ke1</t>
  </si>
  <si>
    <t>Ktee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</si>
</sst>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E+00"/>
    <numFmt numFmtId="165" formatCode="0.0000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opLeftCell="P1" workbookViewId="0">
      <selection activeCell="Y19" sqref="Y19"/>
    </sheetView>
  </sheetViews>
  <sheetFormatPr baseColWidth="10" defaultRowHeight="15" x14ac:dyDescent="0"/>
  <cols>
    <col min="1" max="1" width="15" bestFit="1" customWidth="1"/>
    <col min="3" max="3" width="9.1640625" bestFit="1" customWidth="1"/>
    <col min="4" max="4" width="10.1640625" customWidth="1"/>
    <col min="8" max="8" width="12.1640625" bestFit="1" customWidth="1"/>
    <col min="10" max="10" width="12.1640625" bestFit="1" customWidth="1"/>
    <col min="45" max="45" width="12.1640625" bestFit="1" customWidth="1"/>
  </cols>
  <sheetData>
    <row r="1" spans="1:45" ht="16" thickBot="1">
      <c r="A1" s="7" t="s">
        <v>185</v>
      </c>
      <c r="B1" s="7"/>
      <c r="C1" s="7"/>
      <c r="D1" s="7"/>
      <c r="E1" s="7"/>
      <c r="F1" s="7"/>
      <c r="G1" s="7"/>
    </row>
    <row r="2" spans="1:45" ht="16" thickBot="1">
      <c r="A2" s="8" t="s">
        <v>95</v>
      </c>
      <c r="B2" s="9"/>
      <c r="C2" s="9"/>
      <c r="D2" s="9"/>
      <c r="E2" s="9"/>
      <c r="F2" s="9"/>
      <c r="G2" s="9"/>
      <c r="H2" s="10"/>
    </row>
    <row r="3" spans="1:45">
      <c r="A3" s="3" t="s">
        <v>187</v>
      </c>
      <c r="B3" s="3">
        <v>-7.9799999999999999E-4</v>
      </c>
      <c r="C3" s="3"/>
      <c r="D3" s="3" t="s">
        <v>186</v>
      </c>
      <c r="E3" s="3">
        <v>97421.6</v>
      </c>
      <c r="F3" s="3"/>
      <c r="G3" s="3" t="s">
        <v>194</v>
      </c>
      <c r="H3">
        <f>I4*0.001^3</f>
        <v>1.3888888888888888E-11</v>
      </c>
      <c r="K3" t="s">
        <v>250</v>
      </c>
      <c r="L3">
        <v>0.5</v>
      </c>
      <c r="N3" t="s">
        <v>254</v>
      </c>
      <c r="O3">
        <f>2</f>
        <v>2</v>
      </c>
    </row>
    <row r="4" spans="1:45">
      <c r="A4" s="1" t="s">
        <v>188</v>
      </c>
      <c r="B4" s="1">
        <v>1000</v>
      </c>
      <c r="C4" s="1"/>
      <c r="D4" s="1" t="s">
        <v>191</v>
      </c>
      <c r="E4" s="1">
        <v>9.81</v>
      </c>
      <c r="F4" s="1"/>
      <c r="G4" s="1" t="s">
        <v>200</v>
      </c>
      <c r="H4" s="1">
        <v>50</v>
      </c>
      <c r="I4">
        <f>H4/3600</f>
        <v>1.3888888888888888E-2</v>
      </c>
      <c r="K4" t="s">
        <v>251</v>
      </c>
      <c r="L4">
        <v>0.5</v>
      </c>
    </row>
    <row r="5" spans="1:45">
      <c r="A5" s="2"/>
      <c r="B5" s="2"/>
      <c r="C5" s="2"/>
      <c r="D5" s="2"/>
      <c r="E5" s="2"/>
      <c r="K5" t="s">
        <v>253</v>
      </c>
      <c r="L5">
        <v>1</v>
      </c>
    </row>
    <row r="6" spans="1:45" ht="16" thickBot="1">
      <c r="A6" s="2"/>
      <c r="B6" s="2"/>
      <c r="C6" s="2"/>
      <c r="D6" s="2"/>
      <c r="E6" s="2"/>
    </row>
    <row r="7" spans="1:45" ht="16" thickBot="1">
      <c r="B7" s="8" t="s">
        <v>190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10"/>
    </row>
    <row r="8" spans="1:45">
      <c r="B8" s="3" t="s">
        <v>144</v>
      </c>
      <c r="C8" s="14" t="s">
        <v>145</v>
      </c>
      <c r="D8" s="14"/>
      <c r="E8" s="14"/>
      <c r="F8" s="14"/>
      <c r="G8" s="14" t="s">
        <v>146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1" t="s">
        <v>165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</row>
    <row r="9" spans="1:45">
      <c r="B9" t="s">
        <v>92</v>
      </c>
      <c r="C9" t="s">
        <v>101</v>
      </c>
      <c r="D9" t="s">
        <v>103</v>
      </c>
      <c r="E9" t="s">
        <v>105</v>
      </c>
      <c r="F9" t="s">
        <v>110</v>
      </c>
      <c r="G9" t="s">
        <v>102</v>
      </c>
      <c r="H9" t="s">
        <v>104</v>
      </c>
      <c r="I9" t="s">
        <v>106</v>
      </c>
      <c r="J9" t="s">
        <v>111</v>
      </c>
      <c r="K9" t="s">
        <v>112</v>
      </c>
      <c r="L9" t="s">
        <v>113</v>
      </c>
      <c r="M9" t="s">
        <v>114</v>
      </c>
      <c r="N9" t="s">
        <v>115</v>
      </c>
      <c r="O9" t="s">
        <v>116</v>
      </c>
      <c r="P9" t="s">
        <v>117</v>
      </c>
      <c r="Q9" t="s">
        <v>118</v>
      </c>
      <c r="R9" t="s">
        <v>119</v>
      </c>
      <c r="S9" t="s">
        <v>120</v>
      </c>
      <c r="T9" t="s">
        <v>121</v>
      </c>
      <c r="U9" t="s">
        <v>122</v>
      </c>
      <c r="V9" t="s">
        <v>123</v>
      </c>
      <c r="W9" t="s">
        <v>124</v>
      </c>
      <c r="X9" t="s">
        <v>125</v>
      </c>
      <c r="Y9" t="s">
        <v>126</v>
      </c>
      <c r="Z9" t="s">
        <v>127</v>
      </c>
      <c r="AA9" t="s">
        <v>148</v>
      </c>
      <c r="AB9" t="s">
        <v>149</v>
      </c>
      <c r="AC9" t="s">
        <v>150</v>
      </c>
      <c r="AD9" t="s">
        <v>147</v>
      </c>
      <c r="AE9" t="s">
        <v>151</v>
      </c>
      <c r="AF9" t="s">
        <v>152</v>
      </c>
      <c r="AG9" t="s">
        <v>153</v>
      </c>
      <c r="AH9" t="s">
        <v>154</v>
      </c>
      <c r="AI9" t="s">
        <v>155</v>
      </c>
      <c r="AJ9" t="s">
        <v>156</v>
      </c>
      <c r="AK9" t="s">
        <v>157</v>
      </c>
      <c r="AL9" t="s">
        <v>158</v>
      </c>
      <c r="AM9" t="s">
        <v>159</v>
      </c>
      <c r="AN9" t="s">
        <v>160</v>
      </c>
      <c r="AO9" t="s">
        <v>161</v>
      </c>
      <c r="AP9" t="s">
        <v>162</v>
      </c>
      <c r="AQ9" t="s">
        <v>163</v>
      </c>
      <c r="AR9" t="s">
        <v>164</v>
      </c>
      <c r="AS9" t="s">
        <v>193</v>
      </c>
    </row>
    <row r="10" spans="1:45">
      <c r="B10" t="s">
        <v>96</v>
      </c>
      <c r="C10" t="s">
        <v>100</v>
      </c>
      <c r="D10" t="s">
        <v>107</v>
      </c>
      <c r="E10" t="s">
        <v>108</v>
      </c>
      <c r="F10" t="s">
        <v>109</v>
      </c>
      <c r="G10" t="s">
        <v>97</v>
      </c>
      <c r="H10" t="s">
        <v>98</v>
      </c>
      <c r="I10" t="s">
        <v>99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 t="s">
        <v>139</v>
      </c>
      <c r="U10" t="s">
        <v>138</v>
      </c>
      <c r="V10" t="s">
        <v>140</v>
      </c>
      <c r="W10" t="s">
        <v>141</v>
      </c>
      <c r="X10" t="s">
        <v>142</v>
      </c>
      <c r="Y10" t="s">
        <v>143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171</v>
      </c>
      <c r="AF10" t="s">
        <v>172</v>
      </c>
      <c r="AG10" t="s">
        <v>173</v>
      </c>
      <c r="AH10" t="s">
        <v>174</v>
      </c>
      <c r="AI10" t="s">
        <v>175</v>
      </c>
      <c r="AJ10" t="s">
        <v>176</v>
      </c>
      <c r="AK10" t="s">
        <v>177</v>
      </c>
      <c r="AL10" t="s">
        <v>178</v>
      </c>
      <c r="AM10" t="s">
        <v>179</v>
      </c>
      <c r="AN10" t="s">
        <v>180</v>
      </c>
      <c r="AO10" t="s">
        <v>181</v>
      </c>
      <c r="AP10" t="s">
        <v>182</v>
      </c>
      <c r="AQ10" t="s">
        <v>183</v>
      </c>
      <c r="AR10" t="s">
        <v>184</v>
      </c>
      <c r="AS10" t="s">
        <v>192</v>
      </c>
    </row>
    <row r="11" spans="1:45">
      <c r="A11" t="s">
        <v>199</v>
      </c>
      <c r="B11">
        <v>3</v>
      </c>
      <c r="C11">
        <v>0.05</v>
      </c>
      <c r="D11">
        <v>0.05</v>
      </c>
      <c r="E11">
        <v>0.05</v>
      </c>
      <c r="F11">
        <v>0.05</v>
      </c>
      <c r="G11">
        <v>3.5000000000000003E-2</v>
      </c>
      <c r="H11">
        <v>3.5000000000000003E-2</v>
      </c>
      <c r="I11">
        <v>3.5000000000000003E-2</v>
      </c>
      <c r="J11">
        <v>3.5000000000000003E-2</v>
      </c>
      <c r="K11">
        <v>3.5000000000000003E-2</v>
      </c>
      <c r="L11">
        <v>3.5000000000000003E-2</v>
      </c>
      <c r="M11">
        <v>3.5000000000000003E-2</v>
      </c>
      <c r="N11">
        <v>3.5000000000000003E-2</v>
      </c>
      <c r="O11">
        <v>3.5000000000000003E-2</v>
      </c>
      <c r="P11">
        <v>3.5000000000000003E-2</v>
      </c>
      <c r="Q11">
        <v>3.5000000000000003E-2</v>
      </c>
      <c r="R11">
        <v>3.5000000000000003E-2</v>
      </c>
      <c r="S11">
        <v>3.5000000000000003E-2</v>
      </c>
      <c r="T11">
        <v>3.5000000000000003E-2</v>
      </c>
      <c r="U11">
        <v>3.5000000000000003E-2</v>
      </c>
      <c r="V11">
        <v>3.5000000000000003E-2</v>
      </c>
      <c r="W11">
        <v>3.5000000000000003E-2</v>
      </c>
      <c r="X11">
        <v>3.5000000000000003E-2</v>
      </c>
      <c r="Y11">
        <v>3.5000000000000003E-2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</row>
    <row r="12" spans="1:45">
      <c r="A12" t="s">
        <v>198</v>
      </c>
      <c r="B12">
        <v>6.3499999999999997E-3</v>
      </c>
      <c r="C12">
        <v>3.1749999999999999E-3</v>
      </c>
      <c r="D12">
        <v>3.1749999999999999E-3</v>
      </c>
      <c r="E12">
        <v>3.1749999999999999E-3</v>
      </c>
      <c r="F12">
        <v>3.1749999999999999E-3</v>
      </c>
      <c r="G12">
        <v>3.1749999999999999E-3</v>
      </c>
      <c r="H12">
        <v>3.1749999999999999E-3</v>
      </c>
      <c r="I12">
        <v>3.1749999999999999E-3</v>
      </c>
      <c r="J12">
        <v>3.1749999999999999E-3</v>
      </c>
      <c r="K12">
        <v>3.1749999999999999E-3</v>
      </c>
      <c r="L12">
        <v>3.1749999999999999E-3</v>
      </c>
      <c r="M12">
        <v>3.1749999999999999E-3</v>
      </c>
      <c r="N12">
        <v>3.1749999999999999E-3</v>
      </c>
      <c r="O12">
        <v>3.1749999999999999E-3</v>
      </c>
      <c r="P12">
        <v>3.1749999999999999E-3</v>
      </c>
      <c r="Q12">
        <v>3.1749999999999999E-3</v>
      </c>
      <c r="R12">
        <v>3.1749999999999999E-3</v>
      </c>
      <c r="S12">
        <v>3.1749999999999999E-3</v>
      </c>
      <c r="T12">
        <v>3.1749999999999999E-3</v>
      </c>
      <c r="U12">
        <v>3.1749999999999999E-3</v>
      </c>
      <c r="V12">
        <v>3.1749999999999999E-3</v>
      </c>
      <c r="W12">
        <v>3.1749999999999999E-3</v>
      </c>
      <c r="X12">
        <v>3.1749999999999999E-3</v>
      </c>
      <c r="Y12">
        <v>3.1749999999999999E-3</v>
      </c>
      <c r="Z12">
        <v>1.5874999999999999E-3</v>
      </c>
      <c r="AA12">
        <v>1.5874999999999999E-3</v>
      </c>
      <c r="AB12">
        <v>1.5874999999999999E-3</v>
      </c>
      <c r="AC12">
        <v>1.5874999999999999E-3</v>
      </c>
      <c r="AD12">
        <v>1.5874999999999999E-3</v>
      </c>
      <c r="AE12">
        <v>1.5874999999999999E-3</v>
      </c>
      <c r="AF12">
        <v>1.5874999999999999E-3</v>
      </c>
      <c r="AG12">
        <v>1.5874999999999999E-3</v>
      </c>
      <c r="AH12">
        <v>1.5874999999999999E-3</v>
      </c>
      <c r="AI12">
        <v>1.5874999999999999E-3</v>
      </c>
      <c r="AJ12">
        <v>1.5874999999999999E-3</v>
      </c>
      <c r="AK12">
        <v>1.5874999999999999E-3</v>
      </c>
      <c r="AL12">
        <v>1.5874999999999999E-3</v>
      </c>
      <c r="AM12">
        <v>1.5874999999999999E-3</v>
      </c>
      <c r="AN12">
        <v>1.5874999999999999E-3</v>
      </c>
      <c r="AO12">
        <v>1.5874999999999999E-3</v>
      </c>
      <c r="AP12">
        <v>1.5874999999999999E-3</v>
      </c>
      <c r="AQ12">
        <v>1.5874999999999999E-3</v>
      </c>
      <c r="AR12">
        <v>1.5874999999999999E-3</v>
      </c>
      <c r="AS12">
        <v>1.5874999999999999E-3</v>
      </c>
    </row>
    <row r="13" spans="1:45">
      <c r="A13" t="s">
        <v>197</v>
      </c>
      <c r="Z13">
        <f>-$E$3</f>
        <v>-97421.6</v>
      </c>
      <c r="AA13">
        <f t="shared" ref="AA13:AS13" si="0">-$E$3</f>
        <v>-97421.6</v>
      </c>
      <c r="AB13">
        <f t="shared" si="0"/>
        <v>-97421.6</v>
      </c>
      <c r="AC13">
        <f t="shared" si="0"/>
        <v>-97421.6</v>
      </c>
      <c r="AD13">
        <f t="shared" si="0"/>
        <v>-97421.6</v>
      </c>
      <c r="AE13">
        <f t="shared" si="0"/>
        <v>-97421.6</v>
      </c>
      <c r="AF13">
        <f t="shared" si="0"/>
        <v>-97421.6</v>
      </c>
      <c r="AG13">
        <f t="shared" si="0"/>
        <v>-97421.6</v>
      </c>
      <c r="AH13">
        <f t="shared" si="0"/>
        <v>-97421.6</v>
      </c>
      <c r="AI13">
        <f t="shared" si="0"/>
        <v>-97421.6</v>
      </c>
      <c r="AJ13">
        <f t="shared" si="0"/>
        <v>-97421.6</v>
      </c>
      <c r="AK13">
        <f t="shared" si="0"/>
        <v>-97421.6</v>
      </c>
      <c r="AL13">
        <f t="shared" si="0"/>
        <v>-97421.6</v>
      </c>
      <c r="AM13">
        <f t="shared" si="0"/>
        <v>-97421.6</v>
      </c>
      <c r="AN13">
        <f t="shared" si="0"/>
        <v>-97421.6</v>
      </c>
      <c r="AO13">
        <f t="shared" si="0"/>
        <v>-97421.6</v>
      </c>
      <c r="AP13">
        <f t="shared" si="0"/>
        <v>-97421.6</v>
      </c>
      <c r="AQ13">
        <f t="shared" si="0"/>
        <v>-97421.6</v>
      </c>
      <c r="AR13">
        <f t="shared" si="0"/>
        <v>-97421.6</v>
      </c>
      <c r="AS13">
        <f t="shared" si="0"/>
        <v>-97421.6</v>
      </c>
    </row>
    <row r="14" spans="1:45">
      <c r="A14" t="s">
        <v>196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s">
        <v>195</v>
      </c>
      <c r="AS15">
        <f>H3/(PI()*(AS12/2)^2)</f>
        <v>7.01697863605328E-6</v>
      </c>
    </row>
    <row r="16" spans="1:45">
      <c r="A16" t="s">
        <v>249</v>
      </c>
      <c r="C16">
        <f>$L$3</f>
        <v>0.5</v>
      </c>
      <c r="G16">
        <f>L3</f>
        <v>0.5</v>
      </c>
      <c r="Z16">
        <f>$L$4</f>
        <v>0.5</v>
      </c>
      <c r="AA16">
        <f t="shared" ref="AA16:AS16" si="1">$L$4</f>
        <v>0.5</v>
      </c>
      <c r="AB16">
        <f t="shared" si="1"/>
        <v>0.5</v>
      </c>
      <c r="AC16">
        <f t="shared" si="1"/>
        <v>0.5</v>
      </c>
      <c r="AD16">
        <f t="shared" si="1"/>
        <v>0.5</v>
      </c>
      <c r="AE16">
        <f t="shared" si="1"/>
        <v>0.5</v>
      </c>
      <c r="AF16">
        <f t="shared" si="1"/>
        <v>0.5</v>
      </c>
      <c r="AG16">
        <f t="shared" si="1"/>
        <v>0.5</v>
      </c>
      <c r="AH16">
        <f t="shared" si="1"/>
        <v>0.5</v>
      </c>
      <c r="AI16">
        <f t="shared" si="1"/>
        <v>0.5</v>
      </c>
      <c r="AJ16">
        <f t="shared" si="1"/>
        <v>0.5</v>
      </c>
      <c r="AK16">
        <f t="shared" si="1"/>
        <v>0.5</v>
      </c>
      <c r="AL16">
        <f t="shared" si="1"/>
        <v>0.5</v>
      </c>
      <c r="AM16">
        <f t="shared" si="1"/>
        <v>0.5</v>
      </c>
      <c r="AN16">
        <f t="shared" si="1"/>
        <v>0.5</v>
      </c>
      <c r="AO16">
        <f t="shared" si="1"/>
        <v>0.5</v>
      </c>
      <c r="AP16">
        <f t="shared" si="1"/>
        <v>0.5</v>
      </c>
      <c r="AQ16">
        <f t="shared" si="1"/>
        <v>0.5</v>
      </c>
      <c r="AR16">
        <f t="shared" si="1"/>
        <v>0.5</v>
      </c>
      <c r="AS16">
        <f t="shared" si="1"/>
        <v>0.5</v>
      </c>
    </row>
    <row r="17" spans="1:45">
      <c r="A17" t="s">
        <v>254</v>
      </c>
      <c r="B17">
        <f>$O$3</f>
        <v>2</v>
      </c>
      <c r="C17">
        <f t="shared" ref="C17:Y17" si="2">$O$3</f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si="2"/>
        <v>2</v>
      </c>
      <c r="T17">
        <f t="shared" si="2"/>
        <v>2</v>
      </c>
      <c r="U17">
        <f t="shared" si="2"/>
        <v>2</v>
      </c>
      <c r="V17">
        <f t="shared" si="2"/>
        <v>2</v>
      </c>
      <c r="W17">
        <f t="shared" si="2"/>
        <v>2</v>
      </c>
      <c r="X17">
        <f t="shared" si="2"/>
        <v>2</v>
      </c>
      <c r="Y17">
        <f t="shared" si="2"/>
        <v>2</v>
      </c>
    </row>
    <row r="18" spans="1:45">
      <c r="A18" t="s">
        <v>252</v>
      </c>
      <c r="Z18">
        <f>$L$5</f>
        <v>1</v>
      </c>
      <c r="AA18">
        <f t="shared" ref="AA18:AS18" si="3">$L$5</f>
        <v>1</v>
      </c>
      <c r="AB18">
        <f t="shared" si="3"/>
        <v>1</v>
      </c>
      <c r="AC18">
        <f t="shared" si="3"/>
        <v>1</v>
      </c>
      <c r="AD18">
        <f t="shared" si="3"/>
        <v>1</v>
      </c>
      <c r="AE18">
        <f t="shared" si="3"/>
        <v>1</v>
      </c>
      <c r="AF18">
        <f t="shared" si="3"/>
        <v>1</v>
      </c>
      <c r="AG18">
        <f t="shared" si="3"/>
        <v>1</v>
      </c>
      <c r="AH18">
        <f t="shared" si="3"/>
        <v>1</v>
      </c>
      <c r="AI18">
        <f t="shared" si="3"/>
        <v>1</v>
      </c>
      <c r="AJ18">
        <f t="shared" si="3"/>
        <v>1</v>
      </c>
      <c r="AK18">
        <f t="shared" si="3"/>
        <v>1</v>
      </c>
      <c r="AL18">
        <f t="shared" si="3"/>
        <v>1</v>
      </c>
      <c r="AM18">
        <f t="shared" si="3"/>
        <v>1</v>
      </c>
      <c r="AN18">
        <f t="shared" si="3"/>
        <v>1</v>
      </c>
      <c r="AO18">
        <f t="shared" si="3"/>
        <v>1</v>
      </c>
      <c r="AP18">
        <f t="shared" si="3"/>
        <v>1</v>
      </c>
      <c r="AQ18">
        <f t="shared" si="3"/>
        <v>1</v>
      </c>
      <c r="AR18">
        <f t="shared" si="3"/>
        <v>1</v>
      </c>
      <c r="AS18">
        <f t="shared" si="3"/>
        <v>1</v>
      </c>
    </row>
  </sheetData>
  <mergeCells count="6">
    <mergeCell ref="A1:G1"/>
    <mergeCell ref="B7:AS7"/>
    <mergeCell ref="Z8:AS8"/>
    <mergeCell ref="A2:H2"/>
    <mergeCell ref="C8:F8"/>
    <mergeCell ref="G8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0"/>
  <sheetViews>
    <sheetView workbookViewId="0">
      <pane xSplit="1" ySplit="2" topLeftCell="C5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8" width="12.83203125" bestFit="1" customWidth="1"/>
    <col min="29" max="29" width="12.1640625" bestFit="1" customWidth="1"/>
    <col min="30" max="30" width="11.1640625" bestFit="1" customWidth="1"/>
    <col min="31" max="40" width="12.83203125" bestFit="1" customWidth="1"/>
    <col min="41" max="69" width="12.1640625" bestFit="1" customWidth="1"/>
    <col min="70" max="70" width="5.33203125" bestFit="1" customWidth="1"/>
  </cols>
  <sheetData>
    <row r="1" spans="1:70">
      <c r="A1" t="s">
        <v>0</v>
      </c>
    </row>
    <row r="2" spans="1:7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s="6" t="s">
        <v>248</v>
      </c>
    </row>
    <row r="3" spans="1:70">
      <c r="A3" t="s">
        <v>26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>Constants!B11*32*Constants!$B$3/Constants!B12^2</f>
        <v>-1899.8821997643995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70">
      <c r="A4" t="s">
        <v>27</v>
      </c>
      <c r="C4">
        <v>1</v>
      </c>
      <c r="G4">
        <v>-1</v>
      </c>
      <c r="AB4">
        <f>Constants!C11*32*Constants!$B$3/Constants!C12^2</f>
        <v>-126.65881331762664</v>
      </c>
    </row>
    <row r="5" spans="1:70">
      <c r="A5" t="s">
        <v>28</v>
      </c>
      <c r="D5">
        <v>1</v>
      </c>
      <c r="L5">
        <v>-1</v>
      </c>
      <c r="AC5">
        <f>Constants!D11*32*Constants!$B$3/Constants!D12^2</f>
        <v>-126.65881331762664</v>
      </c>
    </row>
    <row r="6" spans="1:70">
      <c r="A6" t="s">
        <v>29</v>
      </c>
      <c r="E6">
        <v>1</v>
      </c>
      <c r="Q6">
        <v>-1</v>
      </c>
      <c r="AD6">
        <f>Constants!E11*32*Constants!$B$3/Constants!E12^2</f>
        <v>-126.65881331762664</v>
      </c>
    </row>
    <row r="7" spans="1:70">
      <c r="A7" t="s">
        <v>30</v>
      </c>
      <c r="F7">
        <v>1</v>
      </c>
      <c r="V7">
        <v>-1</v>
      </c>
      <c r="AE7">
        <f>Constants!F11*32*Constants!$B$3/Constants!F12^2</f>
        <v>-126.65881331762664</v>
      </c>
    </row>
    <row r="8" spans="1:70">
      <c r="A8" t="s">
        <v>31</v>
      </c>
      <c r="C8">
        <v>1</v>
      </c>
      <c r="D8">
        <v>-1</v>
      </c>
      <c r="AF8">
        <f>Constants!G11*32*Constants!$B$3/Constants!G12^2</f>
        <v>-88.661169322338651</v>
      </c>
    </row>
    <row r="9" spans="1:70">
      <c r="A9" t="s">
        <v>32</v>
      </c>
      <c r="D9">
        <v>1</v>
      </c>
      <c r="E9">
        <v>-1</v>
      </c>
      <c r="AG9">
        <f>Constants!H11*32*Constants!$B$3/Constants!H12^2</f>
        <v>-88.661169322338651</v>
      </c>
    </row>
    <row r="10" spans="1:70">
      <c r="A10" t="s">
        <v>33</v>
      </c>
      <c r="E10">
        <v>1</v>
      </c>
      <c r="F10">
        <v>-1</v>
      </c>
      <c r="AH10">
        <f>Constants!I11*32*Constants!$B$3/Constants!I12^2</f>
        <v>-88.661169322338651</v>
      </c>
    </row>
    <row r="11" spans="1:70">
      <c r="A11" t="s">
        <v>34</v>
      </c>
      <c r="G11">
        <v>1</v>
      </c>
      <c r="H11">
        <v>-1</v>
      </c>
      <c r="AI11">
        <f>Constants!J11*32*Constants!$B$3/Constants!J12^2</f>
        <v>-88.661169322338651</v>
      </c>
    </row>
    <row r="12" spans="1:70">
      <c r="A12" t="s">
        <v>35</v>
      </c>
      <c r="H12">
        <v>1</v>
      </c>
      <c r="I12">
        <v>-1</v>
      </c>
      <c r="AJ12">
        <f>Constants!K11*32*Constants!$B$3/Constants!K12^2</f>
        <v>-88.661169322338651</v>
      </c>
    </row>
    <row r="13" spans="1:70">
      <c r="A13" t="s">
        <v>36</v>
      </c>
      <c r="I13">
        <v>1</v>
      </c>
      <c r="J13">
        <v>-1</v>
      </c>
      <c r="AK13">
        <f>Constants!L11*32*Constants!$B$3/Constants!L12^2</f>
        <v>-88.661169322338651</v>
      </c>
    </row>
    <row r="14" spans="1:70">
      <c r="A14" t="s">
        <v>37</v>
      </c>
      <c r="J14">
        <v>1</v>
      </c>
      <c r="K14">
        <v>-1</v>
      </c>
      <c r="AL14">
        <f>Constants!M11*32*Constants!$B$3/Constants!M12^2</f>
        <v>-88.661169322338651</v>
      </c>
    </row>
    <row r="15" spans="1:70">
      <c r="A15" t="s">
        <v>38</v>
      </c>
      <c r="L15">
        <v>1</v>
      </c>
      <c r="M15">
        <v>-1</v>
      </c>
      <c r="AM15">
        <f>Constants!N11*32*Constants!$B$3/Constants!N12^2</f>
        <v>-88.661169322338651</v>
      </c>
    </row>
    <row r="16" spans="1:70">
      <c r="A16" t="s">
        <v>39</v>
      </c>
      <c r="M16">
        <v>1</v>
      </c>
      <c r="N16">
        <v>-1</v>
      </c>
      <c r="AN16">
        <f>Constants!O11*32*Constants!$B$3/Constants!O12^2</f>
        <v>-88.661169322338651</v>
      </c>
    </row>
    <row r="17" spans="1:56">
      <c r="A17" t="s">
        <v>40</v>
      </c>
      <c r="N17">
        <v>1</v>
      </c>
      <c r="O17">
        <v>-1</v>
      </c>
      <c r="AO17">
        <f>Constants!P11*32*Constants!$B$3/Constants!P12^2</f>
        <v>-88.661169322338651</v>
      </c>
    </row>
    <row r="18" spans="1:56">
      <c r="A18" t="s">
        <v>41</v>
      </c>
      <c r="O18">
        <v>1</v>
      </c>
      <c r="P18">
        <v>-1</v>
      </c>
      <c r="AP18">
        <f>Constants!Q11*32*Constants!$B$3/Constants!Q12^2</f>
        <v>-88.661169322338651</v>
      </c>
    </row>
    <row r="19" spans="1:56">
      <c r="A19" t="s">
        <v>42</v>
      </c>
      <c r="Q19">
        <v>1</v>
      </c>
      <c r="R19">
        <v>-1</v>
      </c>
      <c r="AQ19">
        <f>Constants!R11*32*Constants!$B$3/Constants!R12^2</f>
        <v>-88.661169322338651</v>
      </c>
    </row>
    <row r="20" spans="1:56">
      <c r="A20" t="s">
        <v>43</v>
      </c>
      <c r="R20">
        <v>1</v>
      </c>
      <c r="S20">
        <v>-1</v>
      </c>
      <c r="AR20">
        <f>Constants!S11*32*Constants!$B$3/Constants!S12^2</f>
        <v>-88.661169322338651</v>
      </c>
    </row>
    <row r="21" spans="1:56">
      <c r="A21" t="s">
        <v>44</v>
      </c>
      <c r="S21">
        <v>1</v>
      </c>
      <c r="T21">
        <v>-1</v>
      </c>
      <c r="AS21">
        <f>Constants!T11*32*Constants!$B$3/Constants!T12^2</f>
        <v>-88.661169322338651</v>
      </c>
    </row>
    <row r="22" spans="1:56">
      <c r="A22" t="s">
        <v>45</v>
      </c>
      <c r="T22">
        <v>1</v>
      </c>
      <c r="U22">
        <v>-1</v>
      </c>
      <c r="AT22">
        <f>Constants!U11*32*Constants!$B$3/Constants!U12^2</f>
        <v>-88.661169322338651</v>
      </c>
    </row>
    <row r="23" spans="1:56">
      <c r="A23" t="s">
        <v>46</v>
      </c>
      <c r="V23">
        <v>1</v>
      </c>
      <c r="W23">
        <v>-1</v>
      </c>
      <c r="AU23">
        <f>Constants!V11*32*Constants!$B$3/Constants!V12^2</f>
        <v>-88.661169322338651</v>
      </c>
    </row>
    <row r="24" spans="1:56">
      <c r="A24" t="s">
        <v>47</v>
      </c>
      <c r="W24">
        <v>1</v>
      </c>
      <c r="X24">
        <v>-1</v>
      </c>
      <c r="AV24">
        <f>Constants!W11*32*Constants!$B$3/Constants!W12^2</f>
        <v>-88.661169322338651</v>
      </c>
    </row>
    <row r="25" spans="1:56">
      <c r="A25" t="s">
        <v>48</v>
      </c>
      <c r="X25">
        <v>1</v>
      </c>
      <c r="Y25">
        <v>-1</v>
      </c>
      <c r="AW25">
        <f>Constants!X11*32*Constants!$B$3/Constants!X12^2</f>
        <v>-88.661169322338651</v>
      </c>
    </row>
    <row r="26" spans="1:56">
      <c r="A26" t="s">
        <v>49</v>
      </c>
      <c r="Y26">
        <v>1</v>
      </c>
      <c r="Z26">
        <v>-1</v>
      </c>
      <c r="AX26">
        <f>Constants!Y11*32*Constants!$B$3/Constants!Y12^2</f>
        <v>-88.661169322338651</v>
      </c>
    </row>
    <row r="27" spans="1:56">
      <c r="A27" t="s">
        <v>50</v>
      </c>
      <c r="G27">
        <v>1</v>
      </c>
      <c r="AY27">
        <f>Constants!Z11*32*Constants!$B$3/Constants!Z12^2</f>
        <v>-1013.2705065410131</v>
      </c>
    </row>
    <row r="28" spans="1:56">
      <c r="A28" t="s">
        <v>51</v>
      </c>
      <c r="H28">
        <v>1</v>
      </c>
      <c r="AZ28">
        <f>Constants!AA11*32*Constants!$B$3/Constants!AA12^2</f>
        <v>-1013.2705065410131</v>
      </c>
    </row>
    <row r="29" spans="1:56">
      <c r="A29" t="s">
        <v>52</v>
      </c>
      <c r="I29">
        <v>1</v>
      </c>
      <c r="BA29">
        <f>Constants!AB11*32*Constants!$B$3/Constants!AB12^2</f>
        <v>-1013.2705065410131</v>
      </c>
    </row>
    <row r="30" spans="1:56">
      <c r="A30" t="s">
        <v>53</v>
      </c>
      <c r="J30">
        <v>1</v>
      </c>
      <c r="BB30">
        <f>Constants!AC11*32*Constants!$B$3/Constants!AC12^2</f>
        <v>-1013.2705065410131</v>
      </c>
    </row>
    <row r="31" spans="1:56">
      <c r="A31" t="s">
        <v>54</v>
      </c>
      <c r="K31">
        <v>1</v>
      </c>
      <c r="BC31">
        <f>Constants!AD11*32*Constants!$B$3/Constants!AD12^2</f>
        <v>-1013.2705065410131</v>
      </c>
    </row>
    <row r="32" spans="1:56">
      <c r="A32" t="s">
        <v>55</v>
      </c>
      <c r="L32">
        <v>1</v>
      </c>
      <c r="BD32">
        <f>Constants!AE11*32*Constants!$B$3/Constants!AE12^2</f>
        <v>-1013.2705065410131</v>
      </c>
    </row>
    <row r="33" spans="1:69">
      <c r="A33" t="s">
        <v>56</v>
      </c>
      <c r="M33">
        <v>1</v>
      </c>
      <c r="BE33">
        <f>Constants!AF11*32*Constants!$B$3/Constants!AF12^2</f>
        <v>-1013.2705065410131</v>
      </c>
    </row>
    <row r="34" spans="1:69">
      <c r="A34" t="s">
        <v>57</v>
      </c>
      <c r="N34">
        <v>1</v>
      </c>
      <c r="BF34">
        <f>Constants!AG11*32*Constants!$B$3/Constants!AG12^2</f>
        <v>-1013.2705065410131</v>
      </c>
    </row>
    <row r="35" spans="1:69">
      <c r="A35" t="s">
        <v>58</v>
      </c>
      <c r="O35">
        <v>1</v>
      </c>
      <c r="BG35">
        <f>Constants!AH11*32*Constants!$B$3/Constants!AH12^2</f>
        <v>-1013.2705065410131</v>
      </c>
    </row>
    <row r="36" spans="1:69">
      <c r="A36" t="s">
        <v>59</v>
      </c>
      <c r="P36">
        <v>1</v>
      </c>
      <c r="BH36">
        <f>Constants!AI11*32*Constants!$B$3/Constants!AI12^2</f>
        <v>-1013.2705065410131</v>
      </c>
    </row>
    <row r="37" spans="1:69">
      <c r="A37" t="s">
        <v>60</v>
      </c>
      <c r="Q37">
        <v>1</v>
      </c>
      <c r="BI37">
        <f>Constants!AJ11*32*Constants!$B$3/Constants!AJ12^2</f>
        <v>-1013.2705065410131</v>
      </c>
    </row>
    <row r="38" spans="1:69">
      <c r="A38" t="s">
        <v>61</v>
      </c>
      <c r="R38">
        <v>1</v>
      </c>
      <c r="BJ38">
        <f>Constants!AK11*32*Constants!$B$3/Constants!AK12^2</f>
        <v>-1013.2705065410131</v>
      </c>
    </row>
    <row r="39" spans="1:69">
      <c r="A39" t="s">
        <v>62</v>
      </c>
      <c r="S39">
        <v>1</v>
      </c>
      <c r="BK39">
        <f>Constants!AL11*32*Constants!$B$3/Constants!AL12^2</f>
        <v>-1013.2705065410131</v>
      </c>
    </row>
    <row r="40" spans="1:69">
      <c r="A40" t="s">
        <v>63</v>
      </c>
      <c r="T40">
        <v>1</v>
      </c>
      <c r="BL40">
        <f>Constants!AM11*32*Constants!$B$3/Constants!AM12^2</f>
        <v>-1013.2705065410131</v>
      </c>
    </row>
    <row r="41" spans="1:69">
      <c r="A41" t="s">
        <v>64</v>
      </c>
      <c r="U41">
        <v>1</v>
      </c>
      <c r="BM41">
        <f>Constants!AN11*32*Constants!$B$3/Constants!AN12^2</f>
        <v>-1013.2705065410131</v>
      </c>
    </row>
    <row r="42" spans="1:69">
      <c r="A42" t="s">
        <v>65</v>
      </c>
      <c r="V42">
        <v>1</v>
      </c>
      <c r="BN42">
        <f>Constants!AO11*32*Constants!$B$3/Constants!AO12^2</f>
        <v>-1013.2705065410131</v>
      </c>
    </row>
    <row r="43" spans="1:69">
      <c r="A43" t="s">
        <v>66</v>
      </c>
      <c r="W43">
        <v>1</v>
      </c>
      <c r="BO43">
        <f>Constants!AP11*32*Constants!$B$3/Constants!AP12^2</f>
        <v>-1013.2705065410131</v>
      </c>
    </row>
    <row r="44" spans="1:69">
      <c r="A44" t="s">
        <v>67</v>
      </c>
      <c r="X44">
        <v>1</v>
      </c>
      <c r="BP44">
        <f>Constants!AQ11*32*Constants!$B$3/Constants!AQ12^2</f>
        <v>-1013.2705065410131</v>
      </c>
    </row>
    <row r="45" spans="1:69">
      <c r="A45" t="s">
        <v>68</v>
      </c>
      <c r="Y45">
        <v>1</v>
      </c>
      <c r="BQ45">
        <f>Constants!AR11*32*Constants!$B$3/Constants!AR12^2</f>
        <v>-1013.2705065410131</v>
      </c>
    </row>
    <row r="46" spans="1:69">
      <c r="A46" t="s">
        <v>69</v>
      </c>
      <c r="Z46">
        <v>1</v>
      </c>
    </row>
    <row r="47" spans="1:69">
      <c r="A47" t="s">
        <v>70</v>
      </c>
      <c r="AA47">
        <f>-1*Constants!B12^2</f>
        <v>-4.0322499999999999E-5</v>
      </c>
      <c r="AB47">
        <f>1*Constants!C12^2</f>
        <v>1.0080625E-5</v>
      </c>
      <c r="AF47">
        <f>1*Constants!G12^2</f>
        <v>1.0080625E-5</v>
      </c>
    </row>
    <row r="48" spans="1:69">
      <c r="A48" t="s">
        <v>71</v>
      </c>
      <c r="AC48">
        <f>1*Constants!D12^2</f>
        <v>1.0080625E-5</v>
      </c>
      <c r="AF48">
        <f>-AF47</f>
        <v>-1.0080625E-5</v>
      </c>
      <c r="AG48">
        <f>1*Constants!H12^2</f>
        <v>1.0080625E-5</v>
      </c>
    </row>
    <row r="49" spans="1:64">
      <c r="A49" t="s">
        <v>72</v>
      </c>
      <c r="AD49">
        <f>1*Constants!E12^2</f>
        <v>1.0080625E-5</v>
      </c>
      <c r="AG49">
        <f>-AG48</f>
        <v>-1.0080625E-5</v>
      </c>
      <c r="AH49">
        <f>1*Constants!I12^2</f>
        <v>1.0080625E-5</v>
      </c>
    </row>
    <row r="50" spans="1:64">
      <c r="A50" t="s">
        <v>73</v>
      </c>
      <c r="AE50">
        <f>1*Constants!F12^2</f>
        <v>1.0080625E-5</v>
      </c>
      <c r="AH50">
        <f>-AH49</f>
        <v>-1.0080625E-5</v>
      </c>
    </row>
    <row r="51" spans="1:64">
      <c r="A51" t="s">
        <v>74</v>
      </c>
      <c r="AB51">
        <f>-1*Constants!C12^2</f>
        <v>-1.0080625E-5</v>
      </c>
      <c r="AI51">
        <f>1*Constants!J12^2</f>
        <v>1.0080625E-5</v>
      </c>
      <c r="AY51">
        <f>1*Constants!Z12^2</f>
        <v>2.5201562499999999E-6</v>
      </c>
    </row>
    <row r="52" spans="1:64">
      <c r="A52" t="s">
        <v>75</v>
      </c>
      <c r="AI52">
        <f>-AI51</f>
        <v>-1.0080625E-5</v>
      </c>
      <c r="AJ52">
        <f>1*Constants!K12^2</f>
        <v>1.0080625E-5</v>
      </c>
      <c r="AZ52">
        <f>1*Constants!AA12^2</f>
        <v>2.5201562499999999E-6</v>
      </c>
    </row>
    <row r="53" spans="1:64">
      <c r="A53" t="s">
        <v>76</v>
      </c>
      <c r="AJ53">
        <f>-AJ52</f>
        <v>-1.0080625E-5</v>
      </c>
      <c r="AK53">
        <f>1*Constants!L12^2</f>
        <v>1.0080625E-5</v>
      </c>
      <c r="BA53">
        <f>1*Constants!AB12^2</f>
        <v>2.5201562499999999E-6</v>
      </c>
    </row>
    <row r="54" spans="1:64">
      <c r="A54" t="s">
        <v>77</v>
      </c>
      <c r="AK54">
        <f>-AK53</f>
        <v>-1.0080625E-5</v>
      </c>
      <c r="AL54">
        <f>1*Constants!M12^2</f>
        <v>1.0080625E-5</v>
      </c>
      <c r="BB54">
        <f>1*Constants!AC12^2</f>
        <v>2.5201562499999999E-6</v>
      </c>
    </row>
    <row r="55" spans="1:64">
      <c r="A55" t="s">
        <v>78</v>
      </c>
      <c r="AL55">
        <f>-AL54</f>
        <v>-1.0080625E-5</v>
      </c>
      <c r="BC55">
        <f>1*Constants!AD12^2</f>
        <v>2.5201562499999999E-6</v>
      </c>
    </row>
    <row r="56" spans="1:64">
      <c r="A56" t="s">
        <v>79</v>
      </c>
      <c r="AC56">
        <f>-1*Constants!D12^2</f>
        <v>-1.0080625E-5</v>
      </c>
      <c r="AM56">
        <f>1*Constants!N12^2</f>
        <v>1.0080625E-5</v>
      </c>
      <c r="BD56">
        <f>1*Constants!AE12^2</f>
        <v>2.5201562499999999E-6</v>
      </c>
    </row>
    <row r="57" spans="1:64">
      <c r="A57" t="s">
        <v>80</v>
      </c>
      <c r="AM57">
        <f>-AM56</f>
        <v>-1.0080625E-5</v>
      </c>
      <c r="AN57">
        <f>1*Constants!O12^2</f>
        <v>1.0080625E-5</v>
      </c>
      <c r="BE57">
        <f>1*Constants!AF12^2</f>
        <v>2.5201562499999999E-6</v>
      </c>
    </row>
    <row r="58" spans="1:64">
      <c r="A58" t="s">
        <v>81</v>
      </c>
      <c r="AN58">
        <f>-AN57</f>
        <v>-1.0080625E-5</v>
      </c>
      <c r="AO58">
        <f>1*Constants!P12^2</f>
        <v>1.0080625E-5</v>
      </c>
      <c r="BF58">
        <f>1*Constants!AG12^2</f>
        <v>2.5201562499999999E-6</v>
      </c>
    </row>
    <row r="59" spans="1:64">
      <c r="A59" t="s">
        <v>82</v>
      </c>
      <c r="AO59">
        <f>-AO58</f>
        <v>-1.0080625E-5</v>
      </c>
      <c r="AP59">
        <f>1*Constants!Q12^2</f>
        <v>1.0080625E-5</v>
      </c>
      <c r="BG59">
        <f>1*Constants!AH12^2</f>
        <v>2.5201562499999999E-6</v>
      </c>
    </row>
    <row r="60" spans="1:64">
      <c r="A60" t="s">
        <v>83</v>
      </c>
      <c r="AP60">
        <f>-AP59</f>
        <v>-1.0080625E-5</v>
      </c>
      <c r="BH60">
        <f>1*Constants!AI12^2</f>
        <v>2.5201562499999999E-6</v>
      </c>
    </row>
    <row r="61" spans="1:64">
      <c r="A61" t="s">
        <v>84</v>
      </c>
      <c r="AD61">
        <f>-1*Constants!E12^2</f>
        <v>-1.0080625E-5</v>
      </c>
      <c r="AQ61">
        <f>1*Constants!R12^2</f>
        <v>1.0080625E-5</v>
      </c>
      <c r="BI61">
        <f>1*Constants!AJ12^2</f>
        <v>2.5201562499999999E-6</v>
      </c>
    </row>
    <row r="62" spans="1:64">
      <c r="A62" t="s">
        <v>85</v>
      </c>
      <c r="AQ62">
        <f>-AQ61</f>
        <v>-1.0080625E-5</v>
      </c>
      <c r="AR62">
        <f>1*Constants!S12^2</f>
        <v>1.0080625E-5</v>
      </c>
      <c r="BJ62">
        <f>1*Constants!AK12^2</f>
        <v>2.5201562499999999E-6</v>
      </c>
    </row>
    <row r="63" spans="1:64">
      <c r="A63" t="s">
        <v>86</v>
      </c>
      <c r="AR63">
        <f>-AR62</f>
        <v>-1.0080625E-5</v>
      </c>
      <c r="AS63">
        <f>1*Constants!T12^2</f>
        <v>1.0080625E-5</v>
      </c>
      <c r="BK63">
        <f>1*Constants!AL12^2</f>
        <v>2.5201562499999999E-6</v>
      </c>
    </row>
    <row r="64" spans="1:64">
      <c r="A64" t="s">
        <v>87</v>
      </c>
      <c r="AS64">
        <f>-AS63</f>
        <v>-1.0080625E-5</v>
      </c>
      <c r="AT64">
        <f>1*Constants!U12^2</f>
        <v>1.0080625E-5</v>
      </c>
      <c r="BL64">
        <f>1*Constants!AM12^2</f>
        <v>2.5201562499999999E-6</v>
      </c>
    </row>
    <row r="65" spans="1:69">
      <c r="A65" t="s">
        <v>88</v>
      </c>
      <c r="AT65">
        <f>-AT64</f>
        <v>-1.0080625E-5</v>
      </c>
      <c r="BM65">
        <f>1*Constants!AN12^2</f>
        <v>2.5201562499999999E-6</v>
      </c>
    </row>
    <row r="66" spans="1:69">
      <c r="A66" t="s">
        <v>89</v>
      </c>
      <c r="AE66">
        <f>-1*Constants!F12^2</f>
        <v>-1.0080625E-5</v>
      </c>
      <c r="AU66">
        <f>1*Constants!V12^2</f>
        <v>1.0080625E-5</v>
      </c>
      <c r="BN66">
        <f>1*Constants!AO12^2</f>
        <v>2.5201562499999999E-6</v>
      </c>
    </row>
    <row r="67" spans="1:69">
      <c r="A67" t="s">
        <v>90</v>
      </c>
      <c r="AU67">
        <f>-AU66</f>
        <v>-1.0080625E-5</v>
      </c>
      <c r="AV67">
        <f>1*Constants!W12^2</f>
        <v>1.0080625E-5</v>
      </c>
      <c r="BO67">
        <f>1*Constants!AP12^2</f>
        <v>2.5201562499999999E-6</v>
      </c>
    </row>
    <row r="68" spans="1:69">
      <c r="A68" t="s">
        <v>91</v>
      </c>
      <c r="AV68">
        <f>-AV67</f>
        <v>-1.0080625E-5</v>
      </c>
      <c r="AW68">
        <f>1*Constants!X12^2</f>
        <v>1.0080625E-5</v>
      </c>
      <c r="BP68">
        <f>1*Constants!AQ12^2</f>
        <v>2.5201562499999999E-6</v>
      </c>
    </row>
    <row r="69" spans="1:69">
      <c r="A69" t="s">
        <v>93</v>
      </c>
      <c r="AW69">
        <f>-AW68</f>
        <v>-1.0080625E-5</v>
      </c>
      <c r="AX69">
        <f>1*Constants!Y12^2</f>
        <v>1.0080625E-5</v>
      </c>
      <c r="BQ69">
        <f>1*Constants!AR12^2</f>
        <v>2.5201562499999999E-6</v>
      </c>
    </row>
    <row r="70" spans="1:69">
      <c r="A70" t="s">
        <v>94</v>
      </c>
      <c r="AX70">
        <f>-AX69</f>
        <v>-1.0080625E-5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"/>
  <sheetViews>
    <sheetView tabSelected="1"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BC23" sqref="BC23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7" width="4.1640625" bestFit="1" customWidth="1"/>
    <col min="28" max="28" width="4.83203125" bestFit="1" customWidth="1"/>
    <col min="29" max="31" width="4.1640625" bestFit="1" customWidth="1"/>
    <col min="32" max="32" width="4.83203125" bestFit="1" customWidth="1"/>
    <col min="33" max="34" width="4.1640625" bestFit="1" customWidth="1"/>
    <col min="35" max="69" width="5.1640625" bestFit="1" customWidth="1"/>
  </cols>
  <sheetData>
    <row r="1" spans="1:69">
      <c r="A1" t="s">
        <v>201</v>
      </c>
    </row>
    <row r="2" spans="1:6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</row>
    <row r="3" spans="1:69">
      <c r="A3" t="s">
        <v>26</v>
      </c>
      <c r="AA3">
        <f>-Constants!B17</f>
        <v>-2</v>
      </c>
      <c r="AB3">
        <f>-Constants!C$16</f>
        <v>-0.5</v>
      </c>
      <c r="AF3">
        <f>-Constants!G$16</f>
        <v>-0.5</v>
      </c>
    </row>
    <row r="4" spans="1:69">
      <c r="A4" t="s">
        <v>27</v>
      </c>
      <c r="AF4">
        <f>-Constants!G$17</f>
        <v>-2</v>
      </c>
    </row>
    <row r="5" spans="1:69">
      <c r="A5" t="s">
        <v>28</v>
      </c>
      <c r="AG5">
        <f>-Constants!H$17</f>
        <v>-2</v>
      </c>
    </row>
    <row r="6" spans="1:69">
      <c r="A6" t="s">
        <v>29</v>
      </c>
      <c r="AH6">
        <f>-Constants!I$17</f>
        <v>-2</v>
      </c>
    </row>
    <row r="7" spans="1:69">
      <c r="A7" t="s">
        <v>30</v>
      </c>
      <c r="AB7">
        <f>-Constants!C$17</f>
        <v>-2</v>
      </c>
      <c r="AY7">
        <f>-Constants!Z16</f>
        <v>-0.5</v>
      </c>
    </row>
    <row r="8" spans="1:69">
      <c r="A8" t="s">
        <v>31</v>
      </c>
      <c r="AI8">
        <f>-Constants!J$17</f>
        <v>-2</v>
      </c>
      <c r="AZ8">
        <f>-Constants!AA16</f>
        <v>-0.5</v>
      </c>
    </row>
    <row r="9" spans="1:69">
      <c r="A9" t="s">
        <v>32</v>
      </c>
      <c r="AJ9">
        <f>-Constants!K$17</f>
        <v>-2</v>
      </c>
      <c r="BA9">
        <f>-Constants!AB16</f>
        <v>-0.5</v>
      </c>
    </row>
    <row r="10" spans="1:69">
      <c r="A10" t="s">
        <v>33</v>
      </c>
      <c r="AK10">
        <f>-Constants!L$17</f>
        <v>-2</v>
      </c>
      <c r="BB10">
        <f>-Constants!AC16</f>
        <v>-0.5</v>
      </c>
    </row>
    <row r="11" spans="1:69">
      <c r="A11" t="s">
        <v>34</v>
      </c>
      <c r="AL11">
        <f>-Constants!M$17</f>
        <v>-2</v>
      </c>
      <c r="BC11">
        <f>-Constants!AD16</f>
        <v>-0.5</v>
      </c>
    </row>
    <row r="12" spans="1:69">
      <c r="A12" t="s">
        <v>35</v>
      </c>
      <c r="AC12">
        <f>-Constants!D$17</f>
        <v>-2</v>
      </c>
      <c r="BD12">
        <f>-Constants!AE16</f>
        <v>-0.5</v>
      </c>
    </row>
    <row r="13" spans="1:69">
      <c r="A13" t="s">
        <v>36</v>
      </c>
      <c r="AM13">
        <f>-Constants!N$17</f>
        <v>-2</v>
      </c>
      <c r="BE13">
        <f>-Constants!AF16</f>
        <v>-0.5</v>
      </c>
    </row>
    <row r="14" spans="1:69">
      <c r="A14" t="s">
        <v>37</v>
      </c>
      <c r="AN14">
        <f>-Constants!O$17</f>
        <v>-2</v>
      </c>
      <c r="BF14">
        <f>-Constants!AG16</f>
        <v>-0.5</v>
      </c>
    </row>
    <row r="15" spans="1:69">
      <c r="A15" t="s">
        <v>38</v>
      </c>
      <c r="AO15">
        <f>-Constants!P$17</f>
        <v>-2</v>
      </c>
      <c r="BG15">
        <f>-Constants!AH16</f>
        <v>-0.5</v>
      </c>
    </row>
    <row r="16" spans="1:69">
      <c r="A16" t="s">
        <v>39</v>
      </c>
      <c r="AP16">
        <f>-Constants!Q$17</f>
        <v>-2</v>
      </c>
      <c r="BH16">
        <f>-Constants!AI16</f>
        <v>-0.5</v>
      </c>
    </row>
    <row r="17" spans="1:69">
      <c r="A17" t="s">
        <v>40</v>
      </c>
      <c r="AD17">
        <f>-Constants!E$17</f>
        <v>-2</v>
      </c>
      <c r="BI17">
        <f>-Constants!AJ16</f>
        <v>-0.5</v>
      </c>
    </row>
    <row r="18" spans="1:69">
      <c r="A18" t="s">
        <v>41</v>
      </c>
      <c r="AQ18">
        <f>-Constants!R$17</f>
        <v>-2</v>
      </c>
      <c r="BJ18">
        <f>-Constants!AK16</f>
        <v>-0.5</v>
      </c>
    </row>
    <row r="19" spans="1:69">
      <c r="A19" t="s">
        <v>42</v>
      </c>
      <c r="AR19">
        <f>-Constants!S$17</f>
        <v>-2</v>
      </c>
      <c r="BK19">
        <f>-Constants!AL16</f>
        <v>-0.5</v>
      </c>
    </row>
    <row r="20" spans="1:69">
      <c r="A20" t="s">
        <v>43</v>
      </c>
      <c r="AS20">
        <f>-Constants!T$17</f>
        <v>-2</v>
      </c>
      <c r="BL20">
        <f>-Constants!AM16</f>
        <v>-0.5</v>
      </c>
    </row>
    <row r="21" spans="1:69">
      <c r="A21" t="s">
        <v>44</v>
      </c>
      <c r="AT21">
        <f>-Constants!U$17</f>
        <v>-2</v>
      </c>
      <c r="BM21">
        <f>-Constants!AN16</f>
        <v>-0.5</v>
      </c>
    </row>
    <row r="22" spans="1:69">
      <c r="A22" t="s">
        <v>45</v>
      </c>
      <c r="AE22">
        <f>-Constants!F$17</f>
        <v>-2</v>
      </c>
      <c r="BN22">
        <f>-Constants!AO16</f>
        <v>-0.5</v>
      </c>
    </row>
    <row r="23" spans="1:69">
      <c r="A23" t="s">
        <v>46</v>
      </c>
      <c r="AU23">
        <f>-Constants!V$17</f>
        <v>-2</v>
      </c>
      <c r="BO23">
        <f>-Constants!AP16</f>
        <v>-0.5</v>
      </c>
    </row>
    <row r="24" spans="1:69">
      <c r="A24" t="s">
        <v>47</v>
      </c>
      <c r="AV24">
        <f>-Constants!W$17</f>
        <v>-2</v>
      </c>
      <c r="BP24">
        <f>-Constants!AQ16</f>
        <v>-0.5</v>
      </c>
    </row>
    <row r="25" spans="1:69">
      <c r="A25" t="s">
        <v>48</v>
      </c>
      <c r="AW25">
        <f>-Constants!X$17</f>
        <v>-2</v>
      </c>
      <c r="BQ25">
        <f>-Constants!AR16</f>
        <v>-0.5</v>
      </c>
    </row>
    <row r="26" spans="1:69">
      <c r="A26" t="s">
        <v>49</v>
      </c>
      <c r="AX26">
        <f>-Constants!Y$17</f>
        <v>-2</v>
      </c>
    </row>
    <row r="27" spans="1:69">
      <c r="A27" t="s">
        <v>50</v>
      </c>
      <c r="AY27">
        <f>-Constants!Z18</f>
        <v>-1</v>
      </c>
    </row>
    <row r="28" spans="1:69">
      <c r="A28" t="s">
        <v>51</v>
      </c>
      <c r="AZ28">
        <f>-Constants!AA18</f>
        <v>-1</v>
      </c>
    </row>
    <row r="29" spans="1:69">
      <c r="A29" t="s">
        <v>52</v>
      </c>
      <c r="BA29">
        <f>-Constants!AB18</f>
        <v>-1</v>
      </c>
    </row>
    <row r="30" spans="1:69">
      <c r="A30" t="s">
        <v>53</v>
      </c>
      <c r="BB30">
        <f>-Constants!AC18</f>
        <v>-1</v>
      </c>
    </row>
    <row r="31" spans="1:69">
      <c r="A31" t="s">
        <v>54</v>
      </c>
      <c r="BC31">
        <f>-Constants!AD18</f>
        <v>-1</v>
      </c>
    </row>
    <row r="32" spans="1:69">
      <c r="A32" t="s">
        <v>55</v>
      </c>
      <c r="BD32">
        <f>-Constants!AE18</f>
        <v>-1</v>
      </c>
    </row>
    <row r="33" spans="1:69">
      <c r="A33" t="s">
        <v>56</v>
      </c>
      <c r="BE33">
        <f>-Constants!AF18</f>
        <v>-1</v>
      </c>
    </row>
    <row r="34" spans="1:69">
      <c r="A34" t="s">
        <v>57</v>
      </c>
      <c r="BF34">
        <f>-Constants!AG18</f>
        <v>-1</v>
      </c>
    </row>
    <row r="35" spans="1:69">
      <c r="A35" t="s">
        <v>58</v>
      </c>
      <c r="BG35">
        <f>-Constants!AH18</f>
        <v>-1</v>
      </c>
    </row>
    <row r="36" spans="1:69">
      <c r="A36" t="s">
        <v>59</v>
      </c>
      <c r="BH36">
        <f>-Constants!AI18</f>
        <v>-1</v>
      </c>
    </row>
    <row r="37" spans="1:69">
      <c r="A37" t="s">
        <v>60</v>
      </c>
      <c r="BI37">
        <f>-Constants!AJ18</f>
        <v>-1</v>
      </c>
    </row>
    <row r="38" spans="1:69">
      <c r="A38" t="s">
        <v>61</v>
      </c>
      <c r="BJ38">
        <f>-Constants!AK18</f>
        <v>-1</v>
      </c>
    </row>
    <row r="39" spans="1:69">
      <c r="A39" t="s">
        <v>62</v>
      </c>
      <c r="BK39">
        <f>-Constants!AL18</f>
        <v>-1</v>
      </c>
    </row>
    <row r="40" spans="1:69">
      <c r="A40" t="s">
        <v>63</v>
      </c>
      <c r="BL40">
        <f>-Constants!AM18</f>
        <v>-1</v>
      </c>
    </row>
    <row r="41" spans="1:69">
      <c r="A41" t="s">
        <v>64</v>
      </c>
      <c r="BM41">
        <f>-Constants!AN18</f>
        <v>-1</v>
      </c>
    </row>
    <row r="42" spans="1:69">
      <c r="A42" t="s">
        <v>65</v>
      </c>
      <c r="BN42">
        <f>-Constants!AO18</f>
        <v>-1</v>
      </c>
    </row>
    <row r="43" spans="1:69">
      <c r="A43" t="s">
        <v>66</v>
      </c>
      <c r="BO43">
        <f>-Constants!AP18</f>
        <v>-1</v>
      </c>
    </row>
    <row r="44" spans="1:69">
      <c r="A44" t="s">
        <v>67</v>
      </c>
      <c r="BP44">
        <f>-Constants!AQ18</f>
        <v>-1</v>
      </c>
    </row>
    <row r="45" spans="1:69">
      <c r="A45" t="s">
        <v>68</v>
      </c>
      <c r="BQ45">
        <f>-Constants!AR18</f>
        <v>-1</v>
      </c>
    </row>
    <row r="46" spans="1:69">
      <c r="A46" t="s">
        <v>69</v>
      </c>
    </row>
    <row r="47" spans="1:69">
      <c r="A47" t="s">
        <v>70</v>
      </c>
    </row>
    <row r="48" spans="1:69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  <row r="61" spans="1:1">
      <c r="A61" t="s">
        <v>84</v>
      </c>
    </row>
    <row r="62" spans="1:1">
      <c r="A62" t="s">
        <v>85</v>
      </c>
    </row>
    <row r="63" spans="1:1">
      <c r="A63" t="s">
        <v>86</v>
      </c>
    </row>
    <row r="64" spans="1:1">
      <c r="A64" t="s">
        <v>87</v>
      </c>
    </row>
    <row r="65" spans="1:1">
      <c r="A65" t="s">
        <v>88</v>
      </c>
    </row>
    <row r="66" spans="1:1">
      <c r="A66" t="s">
        <v>89</v>
      </c>
    </row>
    <row r="67" spans="1:1">
      <c r="A67" t="s">
        <v>90</v>
      </c>
    </row>
    <row r="68" spans="1:1">
      <c r="A68" t="s">
        <v>91</v>
      </c>
    </row>
    <row r="69" spans="1:1">
      <c r="A69" t="s">
        <v>93</v>
      </c>
    </row>
    <row r="70" spans="1:1">
      <c r="A70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5" workbookViewId="0">
      <selection activeCell="B70" sqref="B70"/>
    </sheetView>
  </sheetViews>
  <sheetFormatPr baseColWidth="10" defaultRowHeight="15" x14ac:dyDescent="0"/>
  <cols>
    <col min="2" max="2" width="12.1640625" bestFit="1" customWidth="1"/>
  </cols>
  <sheetData>
    <row r="1" spans="1:2">
      <c r="A1" t="s">
        <v>189</v>
      </c>
    </row>
    <row r="3" spans="1:2">
      <c r="A3" t="s">
        <v>26</v>
      </c>
      <c r="B3">
        <f>INDEX(Constants!$B$13:$AS$13,1,ROW(A3)-2)+INDEX(Constants!$B$14:$AS$14,1,ROW(A3)-2)*Constants!$B$4*Constants!$E$4</f>
        <v>-9810</v>
      </c>
    </row>
    <row r="4" spans="1:2">
      <c r="A4" t="s">
        <v>27</v>
      </c>
      <c r="B4">
        <f>INDEX(Constants!$B$13:$AS$13,1,ROW(A4)-2)+INDEX(Constants!$B$14:$AS$14,1,ROW(A4)-2)*Constants!$B$4*Constants!$E$4</f>
        <v>0</v>
      </c>
    </row>
    <row r="5" spans="1:2">
      <c r="A5" t="s">
        <v>28</v>
      </c>
      <c r="B5">
        <f>INDEX(Constants!$B$13:$AS$13,1,ROW(A5)-2)+INDEX(Constants!$B$14:$AS$14,1,ROW(A5)-2)*Constants!$B$4*Constants!$E$4</f>
        <v>0</v>
      </c>
    </row>
    <row r="6" spans="1:2">
      <c r="A6" t="s">
        <v>29</v>
      </c>
      <c r="B6">
        <f>INDEX(Constants!$B$13:$AS$13,1,ROW(A6)-2)+INDEX(Constants!$B$14:$AS$14,1,ROW(A6)-2)*Constants!$B$4*Constants!$E$4</f>
        <v>0</v>
      </c>
    </row>
    <row r="7" spans="1:2">
      <c r="A7" t="s">
        <v>30</v>
      </c>
      <c r="B7">
        <f>INDEX(Constants!$B$13:$AS$13,1,ROW(A7)-2)+INDEX(Constants!$B$14:$AS$14,1,ROW(A7)-2)*Constants!$B$4*Constants!$E$4</f>
        <v>0</v>
      </c>
    </row>
    <row r="8" spans="1:2">
      <c r="A8" t="s">
        <v>31</v>
      </c>
      <c r="B8">
        <f>INDEX(Constants!$B$13:$AS$13,1,ROW(A8)-2)+INDEX(Constants!$B$14:$AS$14,1,ROW(A8)-2)*Constants!$B$4*Constants!$E$4</f>
        <v>0</v>
      </c>
    </row>
    <row r="9" spans="1:2">
      <c r="A9" t="s">
        <v>32</v>
      </c>
      <c r="B9">
        <f>INDEX(Constants!$B$13:$AS$13,1,ROW(A9)-2)+INDEX(Constants!$B$14:$AS$14,1,ROW(A9)-2)*Constants!$B$4*Constants!$E$4</f>
        <v>0</v>
      </c>
    </row>
    <row r="10" spans="1:2">
      <c r="A10" t="s">
        <v>33</v>
      </c>
      <c r="B10">
        <f>INDEX(Constants!$B$13:$AS$13,1,ROW(A10)-2)+INDEX(Constants!$B$14:$AS$14,1,ROW(A10)-2)*Constants!$B$4*Constants!$E$4</f>
        <v>0</v>
      </c>
    </row>
    <row r="11" spans="1:2">
      <c r="A11" t="s">
        <v>34</v>
      </c>
      <c r="B11">
        <f>INDEX(Constants!$B$13:$AS$13,1,ROW(A11)-2)+INDEX(Constants!$B$14:$AS$14,1,ROW(A11)-2)*Constants!$B$4*Constants!$E$4</f>
        <v>0</v>
      </c>
    </row>
    <row r="12" spans="1:2">
      <c r="A12" t="s">
        <v>35</v>
      </c>
      <c r="B12">
        <f>INDEX(Constants!$B$13:$AS$13,1,ROW(A12)-2)+INDEX(Constants!$B$14:$AS$14,1,ROW(A12)-2)*Constants!$B$4*Constants!$E$4</f>
        <v>0</v>
      </c>
    </row>
    <row r="13" spans="1:2">
      <c r="A13" t="s">
        <v>36</v>
      </c>
      <c r="B13">
        <f>INDEX(Constants!$B$13:$AS$13,1,ROW(A13)-2)+INDEX(Constants!$B$14:$AS$14,1,ROW(A13)-2)*Constants!$B$4*Constants!$E$4</f>
        <v>0</v>
      </c>
    </row>
    <row r="14" spans="1:2">
      <c r="A14" t="s">
        <v>37</v>
      </c>
      <c r="B14">
        <f>INDEX(Constants!$B$13:$AS$13,1,ROW(A14)-2)+INDEX(Constants!$B$14:$AS$14,1,ROW(A14)-2)*Constants!$B$4*Constants!$E$4</f>
        <v>0</v>
      </c>
    </row>
    <row r="15" spans="1:2">
      <c r="A15" t="s">
        <v>38</v>
      </c>
      <c r="B15">
        <f>INDEX(Constants!$B$13:$AS$13,1,ROW(A15)-2)+INDEX(Constants!$B$14:$AS$14,1,ROW(A15)-2)*Constants!$B$4*Constants!$E$4</f>
        <v>0</v>
      </c>
    </row>
    <row r="16" spans="1:2">
      <c r="A16" t="s">
        <v>39</v>
      </c>
      <c r="B16">
        <f>INDEX(Constants!$B$13:$AS$13,1,ROW(A16)-2)+INDEX(Constants!$B$14:$AS$14,1,ROW(A16)-2)*Constants!$B$4*Constants!$E$4</f>
        <v>0</v>
      </c>
    </row>
    <row r="17" spans="1:2">
      <c r="A17" t="s">
        <v>40</v>
      </c>
      <c r="B17">
        <f>INDEX(Constants!$B$13:$AS$13,1,ROW(A17)-2)+INDEX(Constants!$B$14:$AS$14,1,ROW(A17)-2)*Constants!$B$4*Constants!$E$4</f>
        <v>0</v>
      </c>
    </row>
    <row r="18" spans="1:2">
      <c r="A18" t="s">
        <v>41</v>
      </c>
      <c r="B18">
        <f>INDEX(Constants!$B$13:$AS$13,1,ROW(A18)-2)+INDEX(Constants!$B$14:$AS$14,1,ROW(A18)-2)*Constants!$B$4*Constants!$E$4</f>
        <v>0</v>
      </c>
    </row>
    <row r="19" spans="1:2">
      <c r="A19" t="s">
        <v>42</v>
      </c>
      <c r="B19">
        <f>INDEX(Constants!$B$13:$AS$13,1,ROW(A19)-2)+INDEX(Constants!$B$14:$AS$14,1,ROW(A19)-2)*Constants!$B$4*Constants!$E$4</f>
        <v>0</v>
      </c>
    </row>
    <row r="20" spans="1:2">
      <c r="A20" t="s">
        <v>43</v>
      </c>
      <c r="B20">
        <f>INDEX(Constants!$B$13:$AS$13,1,ROW(A20)-2)+INDEX(Constants!$B$14:$AS$14,1,ROW(A20)-2)*Constants!$B$4*Constants!$E$4</f>
        <v>0</v>
      </c>
    </row>
    <row r="21" spans="1:2">
      <c r="A21" t="s">
        <v>44</v>
      </c>
      <c r="B21">
        <f>INDEX(Constants!$B$13:$AS$13,1,ROW(A21)-2)+INDEX(Constants!$B$14:$AS$14,1,ROW(A21)-2)*Constants!$B$4*Constants!$E$4</f>
        <v>0</v>
      </c>
    </row>
    <row r="22" spans="1:2">
      <c r="A22" t="s">
        <v>45</v>
      </c>
      <c r="B22">
        <f>INDEX(Constants!$B$13:$AS$13,1,ROW(A22)-2)+INDEX(Constants!$B$14:$AS$14,1,ROW(A22)-2)*Constants!$B$4*Constants!$E$4</f>
        <v>0</v>
      </c>
    </row>
    <row r="23" spans="1:2">
      <c r="A23" t="s">
        <v>46</v>
      </c>
      <c r="B23">
        <f>INDEX(Constants!$B$13:$AS$13,1,ROW(A23)-2)+INDEX(Constants!$B$14:$AS$14,1,ROW(A23)-2)*Constants!$B$4*Constants!$E$4</f>
        <v>0</v>
      </c>
    </row>
    <row r="24" spans="1:2">
      <c r="A24" t="s">
        <v>47</v>
      </c>
      <c r="B24">
        <f>INDEX(Constants!$B$13:$AS$13,1,ROW(A24)-2)+INDEX(Constants!$B$14:$AS$14,1,ROW(A24)-2)*Constants!$B$4*Constants!$E$4</f>
        <v>0</v>
      </c>
    </row>
    <row r="25" spans="1:2">
      <c r="A25" t="s">
        <v>48</v>
      </c>
      <c r="B25">
        <f>INDEX(Constants!$B$13:$AS$13,1,ROW(A25)-2)+INDEX(Constants!$B$14:$AS$14,1,ROW(A25)-2)*Constants!$B$4*Constants!$E$4</f>
        <v>0</v>
      </c>
    </row>
    <row r="26" spans="1:2">
      <c r="A26" t="s">
        <v>49</v>
      </c>
      <c r="B26">
        <f>INDEX(Constants!$B$13:$AS$13,1,ROW(A26)-2)+INDEX(Constants!$B$14:$AS$14,1,ROW(A26)-2)*Constants!$B$4*Constants!$E$4</f>
        <v>0</v>
      </c>
    </row>
    <row r="27" spans="1:2">
      <c r="A27" t="s">
        <v>50</v>
      </c>
      <c r="B27">
        <f>INDEX(Constants!$B$13:$AS$13,1,ROW(A27)-2)+INDEX(Constants!$B$14:$AS$14,1,ROW(A27)-2)*Constants!$B$4*Constants!$E$4</f>
        <v>-97421.6</v>
      </c>
    </row>
    <row r="28" spans="1:2">
      <c r="A28" t="s">
        <v>51</v>
      </c>
      <c r="B28">
        <f>INDEX(Constants!$B$13:$AS$13,1,ROW(A28)-2)+INDEX(Constants!$B$14:$AS$14,1,ROW(A28)-2)*Constants!$B$4*Constants!$E$4</f>
        <v>-97421.6</v>
      </c>
    </row>
    <row r="29" spans="1:2">
      <c r="A29" t="s">
        <v>52</v>
      </c>
      <c r="B29">
        <f>INDEX(Constants!$B$13:$AS$13,1,ROW(A29)-2)+INDEX(Constants!$B$14:$AS$14,1,ROW(A29)-2)*Constants!$B$4*Constants!$E$4</f>
        <v>-97421.6</v>
      </c>
    </row>
    <row r="30" spans="1:2">
      <c r="A30" t="s">
        <v>53</v>
      </c>
      <c r="B30">
        <f>INDEX(Constants!$B$13:$AS$13,1,ROW(A30)-2)+INDEX(Constants!$B$14:$AS$14,1,ROW(A30)-2)*Constants!$B$4*Constants!$E$4</f>
        <v>-97421.6</v>
      </c>
    </row>
    <row r="31" spans="1:2">
      <c r="A31" t="s">
        <v>54</v>
      </c>
      <c r="B31">
        <f>INDEX(Constants!$B$13:$AS$13,1,ROW(A31)-2)+INDEX(Constants!$B$14:$AS$14,1,ROW(A31)-2)*Constants!$B$4*Constants!$E$4</f>
        <v>-97421.6</v>
      </c>
    </row>
    <row r="32" spans="1:2">
      <c r="A32" t="s">
        <v>55</v>
      </c>
      <c r="B32">
        <f>INDEX(Constants!$B$13:$AS$13,1,ROW(A32)-2)+INDEX(Constants!$B$14:$AS$14,1,ROW(A32)-2)*Constants!$B$4*Constants!$E$4</f>
        <v>-97421.6</v>
      </c>
    </row>
    <row r="33" spans="1:2">
      <c r="A33" t="s">
        <v>56</v>
      </c>
      <c r="B33">
        <f>INDEX(Constants!$B$13:$AS$13,1,ROW(A33)-2)+INDEX(Constants!$B$14:$AS$14,1,ROW(A33)-2)*Constants!$B$4*Constants!$E$4</f>
        <v>-97421.6</v>
      </c>
    </row>
    <row r="34" spans="1:2">
      <c r="A34" t="s">
        <v>57</v>
      </c>
      <c r="B34">
        <f>INDEX(Constants!$B$13:$AS$13,1,ROW(A34)-2)+INDEX(Constants!$B$14:$AS$14,1,ROW(A34)-2)*Constants!$B$4*Constants!$E$4</f>
        <v>-97421.6</v>
      </c>
    </row>
    <row r="35" spans="1:2">
      <c r="A35" t="s">
        <v>58</v>
      </c>
      <c r="B35">
        <f>INDEX(Constants!$B$13:$AS$13,1,ROW(A35)-2)+INDEX(Constants!$B$14:$AS$14,1,ROW(A35)-2)*Constants!$B$4*Constants!$E$4</f>
        <v>-97421.6</v>
      </c>
    </row>
    <row r="36" spans="1:2">
      <c r="A36" t="s">
        <v>59</v>
      </c>
      <c r="B36">
        <f>INDEX(Constants!$B$13:$AS$13,1,ROW(A36)-2)+INDEX(Constants!$B$14:$AS$14,1,ROW(A36)-2)*Constants!$B$4*Constants!$E$4</f>
        <v>-97421.6</v>
      </c>
    </row>
    <row r="37" spans="1:2">
      <c r="A37" t="s">
        <v>60</v>
      </c>
      <c r="B37">
        <f>INDEX(Constants!$B$13:$AS$13,1,ROW(A37)-2)+INDEX(Constants!$B$14:$AS$14,1,ROW(A37)-2)*Constants!$B$4*Constants!$E$4</f>
        <v>-97421.6</v>
      </c>
    </row>
    <row r="38" spans="1:2">
      <c r="A38" t="s">
        <v>61</v>
      </c>
      <c r="B38">
        <f>INDEX(Constants!$B$13:$AS$13,1,ROW(A38)-2)+INDEX(Constants!$B$14:$AS$14,1,ROW(A38)-2)*Constants!$B$4*Constants!$E$4</f>
        <v>-97421.6</v>
      </c>
    </row>
    <row r="39" spans="1:2">
      <c r="A39" t="s">
        <v>62</v>
      </c>
      <c r="B39">
        <f>INDEX(Constants!$B$13:$AS$13,1,ROW(A39)-2)+INDEX(Constants!$B$14:$AS$14,1,ROW(A39)-2)*Constants!$B$4*Constants!$E$4</f>
        <v>-97421.6</v>
      </c>
    </row>
    <row r="40" spans="1:2">
      <c r="A40" t="s">
        <v>63</v>
      </c>
      <c r="B40">
        <f>INDEX(Constants!$B$13:$AS$13,1,ROW(A40)-2)+INDEX(Constants!$B$14:$AS$14,1,ROW(A40)-2)*Constants!$B$4*Constants!$E$4</f>
        <v>-97421.6</v>
      </c>
    </row>
    <row r="41" spans="1:2">
      <c r="A41" t="s">
        <v>64</v>
      </c>
      <c r="B41">
        <f>INDEX(Constants!$B$13:$AS$13,1,ROW(A41)-2)+INDEX(Constants!$B$14:$AS$14,1,ROW(A41)-2)*Constants!$B$4*Constants!$E$4</f>
        <v>-97421.6</v>
      </c>
    </row>
    <row r="42" spans="1:2">
      <c r="A42" t="s">
        <v>65</v>
      </c>
      <c r="B42">
        <f>INDEX(Constants!$B$13:$AS$13,1,ROW(A42)-2)+INDEX(Constants!$B$14:$AS$14,1,ROW(A42)-2)*Constants!$B$4*Constants!$E$4</f>
        <v>-97421.6</v>
      </c>
    </row>
    <row r="43" spans="1:2">
      <c r="A43" t="s">
        <v>66</v>
      </c>
      <c r="B43">
        <f>INDEX(Constants!$B$13:$AS$13,1,ROW(A43)-2)+INDEX(Constants!$B$14:$AS$14,1,ROW(A43)-2)*Constants!$B$4*Constants!$E$4</f>
        <v>-97421.6</v>
      </c>
    </row>
    <row r="44" spans="1:2">
      <c r="A44" t="s">
        <v>67</v>
      </c>
      <c r="B44">
        <f>INDEX(Constants!$B$13:$AS$13,1,ROW(A44)-2)+INDEX(Constants!$B$14:$AS$14,1,ROW(A44)-2)*Constants!$B$4*Constants!$E$4</f>
        <v>-97421.6</v>
      </c>
    </row>
    <row r="45" spans="1:2">
      <c r="A45" t="s">
        <v>68</v>
      </c>
      <c r="B45">
        <f>INDEX(Constants!$B$13:$AS$13,1,ROW(A45)-2)+INDEX(Constants!$B$14:$AS$14,1,ROW(A45)-2)*Constants!$B$4*Constants!$E$4</f>
        <v>-97421.6</v>
      </c>
    </row>
    <row r="46" spans="1:2">
      <c r="A46" t="s">
        <v>69</v>
      </c>
      <c r="B46">
        <f>INDEX(Constants!$B$13:$AS$13,1,ROW(A46)-2)+INDEX(Constants!$B$14:$AS$14,1,ROW(A46)-2)*Constants!$B$4*Constants!$E$4</f>
        <v>-97421.6</v>
      </c>
    </row>
    <row r="47" spans="1:2">
      <c r="A47" t="s">
        <v>70</v>
      </c>
      <c r="B47">
        <v>0</v>
      </c>
    </row>
    <row r="48" spans="1:2">
      <c r="A48" t="s">
        <v>71</v>
      </c>
      <c r="B48">
        <v>0</v>
      </c>
    </row>
    <row r="49" spans="1:2">
      <c r="A49" t="s">
        <v>72</v>
      </c>
      <c r="B49">
        <v>0</v>
      </c>
    </row>
    <row r="50" spans="1:2">
      <c r="A50" t="s">
        <v>73</v>
      </c>
      <c r="B50">
        <v>0</v>
      </c>
    </row>
    <row r="51" spans="1:2">
      <c r="A51" t="s">
        <v>74</v>
      </c>
      <c r="B51">
        <v>0</v>
      </c>
    </row>
    <row r="52" spans="1:2">
      <c r="A52" t="s">
        <v>75</v>
      </c>
      <c r="B52">
        <v>0</v>
      </c>
    </row>
    <row r="53" spans="1:2">
      <c r="A53" t="s">
        <v>76</v>
      </c>
      <c r="B53">
        <v>0</v>
      </c>
    </row>
    <row r="54" spans="1:2">
      <c r="A54" t="s">
        <v>77</v>
      </c>
      <c r="B54">
        <v>0</v>
      </c>
    </row>
    <row r="55" spans="1:2">
      <c r="A55" t="s">
        <v>78</v>
      </c>
      <c r="B55">
        <v>0</v>
      </c>
    </row>
    <row r="56" spans="1:2">
      <c r="A56" t="s">
        <v>79</v>
      </c>
      <c r="B56">
        <v>0</v>
      </c>
    </row>
    <row r="57" spans="1:2">
      <c r="A57" t="s">
        <v>80</v>
      </c>
      <c r="B57">
        <v>0</v>
      </c>
    </row>
    <row r="58" spans="1:2">
      <c r="A58" t="s">
        <v>81</v>
      </c>
      <c r="B58">
        <v>0</v>
      </c>
    </row>
    <row r="59" spans="1:2">
      <c r="A59" t="s">
        <v>82</v>
      </c>
      <c r="B59">
        <v>0</v>
      </c>
    </row>
    <row r="60" spans="1:2">
      <c r="A60" t="s">
        <v>83</v>
      </c>
      <c r="B60">
        <v>0</v>
      </c>
    </row>
    <row r="61" spans="1:2">
      <c r="A61" t="s">
        <v>84</v>
      </c>
      <c r="B61">
        <v>0</v>
      </c>
    </row>
    <row r="62" spans="1:2">
      <c r="A62" t="s">
        <v>85</v>
      </c>
      <c r="B62">
        <v>0</v>
      </c>
    </row>
    <row r="63" spans="1:2">
      <c r="A63" t="s">
        <v>86</v>
      </c>
      <c r="B63">
        <v>0</v>
      </c>
    </row>
    <row r="64" spans="1:2">
      <c r="A64" t="s">
        <v>87</v>
      </c>
      <c r="B64">
        <v>0</v>
      </c>
    </row>
    <row r="65" spans="1:2">
      <c r="A65" t="s">
        <v>88</v>
      </c>
      <c r="B65">
        <v>0</v>
      </c>
    </row>
    <row r="66" spans="1:2">
      <c r="A66" t="s">
        <v>89</v>
      </c>
      <c r="B66">
        <v>0</v>
      </c>
    </row>
    <row r="67" spans="1:2">
      <c r="A67" t="s">
        <v>90</v>
      </c>
      <c r="B67">
        <v>0</v>
      </c>
    </row>
    <row r="68" spans="1:2">
      <c r="A68" t="s">
        <v>91</v>
      </c>
      <c r="B68">
        <v>0</v>
      </c>
    </row>
    <row r="69" spans="1:2">
      <c r="A69" t="s">
        <v>93</v>
      </c>
      <c r="B69">
        <v>0</v>
      </c>
    </row>
    <row r="70" spans="1:2">
      <c r="A70" t="s">
        <v>94</v>
      </c>
      <c r="B70">
        <f>Constants!AS15*Constants!AS12^2</f>
        <v>1.7683882565766148E-11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69" sqref="C69"/>
    </sheetView>
  </sheetViews>
  <sheetFormatPr baseColWidth="10" defaultRowHeight="15" x14ac:dyDescent="0"/>
  <cols>
    <col min="1" max="1" width="24" customWidth="1"/>
    <col min="2" max="2" width="19" bestFit="1" customWidth="1"/>
    <col min="3" max="3" width="25.1640625" bestFit="1" customWidth="1"/>
  </cols>
  <sheetData>
    <row r="1" spans="1:3">
      <c r="A1" t="s">
        <v>202</v>
      </c>
      <c r="B1" t="s">
        <v>203</v>
      </c>
      <c r="C1" t="s">
        <v>204</v>
      </c>
    </row>
    <row r="2" spans="1:3">
      <c r="A2" s="4">
        <v>107231.61500000001</v>
      </c>
      <c r="B2" s="4">
        <v>107231.613</v>
      </c>
      <c r="C2" s="5">
        <f>ABS((A2-B2)/A2)</f>
        <v>1.8651215946746779E-8</v>
      </c>
    </row>
    <row r="3" spans="1:3">
      <c r="A3" s="4">
        <v>97421.603700000007</v>
      </c>
      <c r="B3" s="4">
        <v>97421.603600000002</v>
      </c>
      <c r="C3" s="5">
        <f t="shared" ref="C3:C66" si="0">ABS((A3-B3)/A3)</f>
        <v>1.0264664196833082E-9</v>
      </c>
    </row>
    <row r="4" spans="1:3">
      <c r="A4" s="4">
        <v>97421.602499999994</v>
      </c>
      <c r="B4" s="4">
        <v>97421.602499999994</v>
      </c>
      <c r="C4" s="5">
        <f t="shared" si="0"/>
        <v>0</v>
      </c>
    </row>
    <row r="5" spans="1:3">
      <c r="A5" s="4">
        <v>97421.601500000004</v>
      </c>
      <c r="B5" s="4">
        <v>97421.601500000004</v>
      </c>
      <c r="C5" s="5">
        <f t="shared" si="0"/>
        <v>0</v>
      </c>
    </row>
    <row r="6" spans="1:3">
      <c r="A6" s="4">
        <v>97421.601200000005</v>
      </c>
      <c r="B6" s="4">
        <v>97421.601200000005</v>
      </c>
      <c r="C6" s="5">
        <f t="shared" si="0"/>
        <v>0</v>
      </c>
    </row>
    <row r="7" spans="1:3">
      <c r="A7" s="4">
        <v>97421.602400000003</v>
      </c>
      <c r="B7" s="4">
        <v>97421.602799999993</v>
      </c>
      <c r="C7" s="5">
        <f t="shared" si="0"/>
        <v>4.1058654347811264E-9</v>
      </c>
    </row>
    <row r="8" spans="1:3">
      <c r="A8" s="4">
        <v>97421.601999999999</v>
      </c>
      <c r="B8" s="4">
        <v>97421.602400000003</v>
      </c>
      <c r="C8" s="5">
        <f t="shared" si="0"/>
        <v>4.1058656010097773E-9</v>
      </c>
    </row>
    <row r="9" spans="1:3">
      <c r="A9" s="4">
        <v>97421.601800000004</v>
      </c>
      <c r="B9" s="4">
        <v>97421.602299999999</v>
      </c>
      <c r="C9" s="5">
        <f t="shared" si="0"/>
        <v>5.1323318997706642E-9</v>
      </c>
    </row>
    <row r="10" spans="1:3">
      <c r="A10" s="4">
        <v>97421.601599999995</v>
      </c>
      <c r="B10" s="4">
        <v>97421.602100000004</v>
      </c>
      <c r="C10" s="5">
        <f t="shared" si="0"/>
        <v>5.1323320596775169E-9</v>
      </c>
    </row>
    <row r="11" spans="1:3">
      <c r="A11" s="4">
        <v>97421.601599999995</v>
      </c>
      <c r="B11" s="4">
        <v>97421.602100000004</v>
      </c>
      <c r="C11" s="5">
        <f t="shared" si="0"/>
        <v>5.1323320596775169E-9</v>
      </c>
    </row>
    <row r="12" spans="1:3">
      <c r="A12" s="4">
        <v>97421.602100000004</v>
      </c>
      <c r="B12" s="4">
        <v>97421.602100000004</v>
      </c>
      <c r="C12" s="5">
        <f t="shared" si="0"/>
        <v>0</v>
      </c>
    </row>
    <row r="13" spans="1:3">
      <c r="A13" s="4">
        <v>97421.601899999994</v>
      </c>
      <c r="B13" s="4">
        <v>97421.601999999999</v>
      </c>
      <c r="C13" s="5">
        <f t="shared" si="0"/>
        <v>1.0264664386487073E-9</v>
      </c>
    </row>
    <row r="14" spans="1:3">
      <c r="A14" s="4">
        <v>97421.601800000004</v>
      </c>
      <c r="B14" s="4">
        <v>97421.601899999994</v>
      </c>
      <c r="C14" s="5">
        <f t="shared" si="0"/>
        <v>1.0264662903318215E-9</v>
      </c>
    </row>
    <row r="15" spans="1:3">
      <c r="A15" s="4">
        <v>97421.601699999999</v>
      </c>
      <c r="B15" s="4">
        <v>97421.601800000004</v>
      </c>
      <c r="C15" s="5">
        <f t="shared" si="0"/>
        <v>1.0264664407559739E-9</v>
      </c>
    </row>
    <row r="16" spans="1:3">
      <c r="A16" s="4">
        <v>97421.601699999999</v>
      </c>
      <c r="B16" s="4">
        <v>97421.601699999999</v>
      </c>
      <c r="C16" s="5">
        <f t="shared" si="0"/>
        <v>0</v>
      </c>
    </row>
    <row r="17" spans="1:3">
      <c r="A17" s="4">
        <v>97421.6008</v>
      </c>
      <c r="B17" s="4">
        <v>97421.6008</v>
      </c>
      <c r="C17" s="5">
        <f t="shared" si="0"/>
        <v>0</v>
      </c>
    </row>
    <row r="18" spans="1:3">
      <c r="A18" s="4">
        <v>97421.600399999996</v>
      </c>
      <c r="B18" s="4">
        <v>97421.6005</v>
      </c>
      <c r="C18" s="5">
        <f t="shared" si="0"/>
        <v>1.026466454453207E-9</v>
      </c>
    </row>
    <row r="19" spans="1:3">
      <c r="A19" s="4">
        <v>97421.600300000006</v>
      </c>
      <c r="B19" s="4">
        <v>97421.600300000006</v>
      </c>
      <c r="C19" s="5">
        <f t="shared" si="0"/>
        <v>0</v>
      </c>
    </row>
    <row r="20" spans="1:3">
      <c r="A20" s="4">
        <v>97421.600099999996</v>
      </c>
      <c r="B20" s="4">
        <v>97421.600200000001</v>
      </c>
      <c r="C20" s="5">
        <f t="shared" si="0"/>
        <v>1.0264664576141069E-9</v>
      </c>
    </row>
    <row r="21" spans="1:3">
      <c r="A21" s="4">
        <v>97421.600099999996</v>
      </c>
      <c r="B21" s="4">
        <v>97421.600200000001</v>
      </c>
      <c r="C21" s="5">
        <f t="shared" si="0"/>
        <v>1.0264664576141069E-9</v>
      </c>
    </row>
    <row r="22" spans="1:3">
      <c r="A22" s="4">
        <v>97421.6008</v>
      </c>
      <c r="B22" s="4">
        <v>97421.6008</v>
      </c>
      <c r="C22" s="5">
        <f t="shared" si="0"/>
        <v>0</v>
      </c>
    </row>
    <row r="23" spans="1:3">
      <c r="A23" s="4">
        <v>97421.6005</v>
      </c>
      <c r="B23" s="4">
        <v>97421.6005</v>
      </c>
      <c r="C23" s="5">
        <f t="shared" si="0"/>
        <v>0</v>
      </c>
    </row>
    <row r="24" spans="1:3">
      <c r="A24" s="4">
        <v>97421.600300000006</v>
      </c>
      <c r="B24" s="4">
        <v>97421.600300000006</v>
      </c>
      <c r="C24" s="5">
        <f t="shared" si="0"/>
        <v>0</v>
      </c>
    </row>
    <row r="25" spans="1:3">
      <c r="A25" s="4">
        <v>97421.600200000001</v>
      </c>
      <c r="B25" s="4">
        <v>97421.600200000001</v>
      </c>
      <c r="C25" s="5">
        <f t="shared" si="0"/>
        <v>0</v>
      </c>
    </row>
    <row r="26" spans="1:3">
      <c r="A26" s="4">
        <v>97421.6</v>
      </c>
      <c r="B26" s="4">
        <v>97421.6</v>
      </c>
      <c r="C26" s="5">
        <f t="shared" si="0"/>
        <v>0</v>
      </c>
    </row>
    <row r="27" spans="1:3">
      <c r="A27" s="4">
        <v>6.05407221E-6</v>
      </c>
      <c r="B27" s="4">
        <v>5.1085435599999999E-6</v>
      </c>
      <c r="C27" s="5">
        <f t="shared" si="0"/>
        <v>0.15618060327033992</v>
      </c>
    </row>
    <row r="28" spans="1:3">
      <c r="A28" s="4">
        <v>1.00752278E-5</v>
      </c>
      <c r="B28" s="4">
        <v>6.8050368700000002E-6</v>
      </c>
      <c r="C28" s="5">
        <f t="shared" si="0"/>
        <v>0.32457736886107924</v>
      </c>
    </row>
    <row r="29" spans="1:3">
      <c r="A29" s="4">
        <v>3.0766376600000001E-6</v>
      </c>
      <c r="B29" s="4">
        <v>2.6005153499999999E-6</v>
      </c>
      <c r="C29" s="5">
        <f t="shared" si="0"/>
        <v>0.15475410581823282</v>
      </c>
    </row>
    <row r="30" spans="1:3">
      <c r="A30" s="4">
        <v>6.2117510600000003E-6</v>
      </c>
      <c r="B30" s="4">
        <v>6.1252829300000002E-6</v>
      </c>
      <c r="C30" s="5">
        <f t="shared" si="0"/>
        <v>1.3920089386196386E-2</v>
      </c>
    </row>
    <row r="31" spans="1:3">
      <c r="A31" s="4">
        <v>3.4438266800000002E-6</v>
      </c>
      <c r="B31" s="4">
        <v>3.4433132500000001E-6</v>
      </c>
      <c r="C31" s="5">
        <f t="shared" si="0"/>
        <v>1.4908706148941572E-4</v>
      </c>
    </row>
    <row r="32" spans="1:3">
      <c r="A32" s="4">
        <v>1.37174567E-5</v>
      </c>
      <c r="B32" s="4">
        <v>1.3153300699999999E-5</v>
      </c>
      <c r="C32" s="5">
        <f t="shared" si="0"/>
        <v>4.112686574035259E-2</v>
      </c>
    </row>
    <row r="33" spans="1:3">
      <c r="A33" s="4">
        <v>1.0433346599999999E-5</v>
      </c>
      <c r="B33" s="4">
        <v>1.0457458600000001E-5</v>
      </c>
      <c r="C33" s="5">
        <f t="shared" si="0"/>
        <v>2.3110513744460008E-3</v>
      </c>
    </row>
    <row r="34" spans="1:3">
      <c r="A34" s="4">
        <v>3.8270354799999999E-6</v>
      </c>
      <c r="B34" s="4">
        <v>3.8838715600000004E-6</v>
      </c>
      <c r="C34" s="5">
        <f t="shared" si="0"/>
        <v>1.4851202790521417E-2</v>
      </c>
    </row>
    <row r="35" spans="1:3">
      <c r="A35" s="4">
        <v>5.0296301799999999E-6</v>
      </c>
      <c r="B35" s="4">
        <v>3.72596493E-6</v>
      </c>
      <c r="C35" s="5">
        <f t="shared" si="0"/>
        <v>0.25919703901569952</v>
      </c>
    </row>
    <row r="36" spans="1:3">
      <c r="A36" s="4">
        <v>2.2920687799999999E-6</v>
      </c>
      <c r="B36" s="4">
        <v>2.11797697E-6</v>
      </c>
      <c r="C36" s="5">
        <f t="shared" si="0"/>
        <v>7.5954007802505774E-2</v>
      </c>
    </row>
    <row r="37" spans="1:3">
      <c r="A37" s="4">
        <v>1.7462108699999999E-6</v>
      </c>
      <c r="B37" s="4">
        <v>1.4216576399999999E-6</v>
      </c>
      <c r="C37" s="5">
        <f t="shared" si="0"/>
        <v>0.18586141890183058</v>
      </c>
    </row>
    <row r="38" spans="1:3">
      <c r="A38" s="4">
        <v>4.3967226799999999E-7</v>
      </c>
      <c r="B38" s="4">
        <v>5.9309713699999997E-7</v>
      </c>
      <c r="C38" s="5">
        <f t="shared" si="0"/>
        <v>0.34895279999783835</v>
      </c>
    </row>
    <row r="39" spans="1:3">
      <c r="A39" s="4">
        <v>1.8143210600000001E-6</v>
      </c>
      <c r="B39" s="4">
        <v>1.9263154299999999E-6</v>
      </c>
      <c r="C39" s="5">
        <f t="shared" si="0"/>
        <v>6.1727977737302923E-2</v>
      </c>
    </row>
    <row r="40" spans="1:3">
      <c r="A40" s="4">
        <v>1.31288117E-6</v>
      </c>
      <c r="B40" s="4">
        <v>1.38711662E-6</v>
      </c>
      <c r="C40" s="5">
        <f t="shared" si="0"/>
        <v>5.6543921640676675E-2</v>
      </c>
    </row>
    <row r="41" spans="1:3">
      <c r="A41" s="4">
        <v>8.6260793399999999E-7</v>
      </c>
      <c r="B41" s="4">
        <v>9.1987013200000005E-7</v>
      </c>
      <c r="C41" s="5">
        <f t="shared" si="0"/>
        <v>6.6382647020726396E-2</v>
      </c>
    </row>
    <row r="42" spans="1:3">
      <c r="A42" s="4">
        <v>4.2581343499999999E-7</v>
      </c>
      <c r="B42" s="4">
        <v>4.5367432599999998E-7</v>
      </c>
      <c r="C42" s="5">
        <f t="shared" si="0"/>
        <v>6.5429807305164026E-2</v>
      </c>
    </row>
    <row r="43" spans="1:3">
      <c r="A43" s="4">
        <v>3.5301967299999999E-6</v>
      </c>
      <c r="B43" s="4">
        <v>3.3416410499999999E-6</v>
      </c>
      <c r="C43" s="5">
        <f t="shared" si="0"/>
        <v>5.3412230088378088E-2</v>
      </c>
    </row>
    <row r="44" spans="1:3">
      <c r="A44" s="4">
        <v>1.76180094E-6</v>
      </c>
      <c r="B44" s="4">
        <v>1.68819188E-6</v>
      </c>
      <c r="C44" s="5">
        <f t="shared" si="0"/>
        <v>4.1780577095162669E-2</v>
      </c>
    </row>
    <row r="45" spans="1:3">
      <c r="A45" s="4">
        <v>1.6265839600000001E-6</v>
      </c>
      <c r="B45" s="4">
        <v>1.5460278499999999E-6</v>
      </c>
      <c r="C45" s="5">
        <f t="shared" si="0"/>
        <v>4.9524716818183892E-2</v>
      </c>
    </row>
    <row r="46" spans="1:3">
      <c r="A46" s="4">
        <v>5.53868235E-8</v>
      </c>
      <c r="B46" s="4">
        <v>5.9787725000000001E-8</v>
      </c>
      <c r="C46" s="5">
        <f t="shared" si="0"/>
        <v>7.9457553654435534E-2</v>
      </c>
    </row>
    <row r="47" spans="1:3">
      <c r="A47" s="4">
        <v>2.6245923300000002E-6</v>
      </c>
      <c r="B47" s="4">
        <v>2.62459287E-6</v>
      </c>
      <c r="C47" s="5">
        <f t="shared" si="0"/>
        <v>2.0574623863252096E-7</v>
      </c>
    </row>
    <row r="48" spans="1:3">
      <c r="A48" s="4">
        <v>2.4831470800000001E-6</v>
      </c>
      <c r="B48" s="4">
        <v>2.4831470800000001E-6</v>
      </c>
      <c r="C48" s="5">
        <f t="shared" si="0"/>
        <v>0</v>
      </c>
    </row>
    <row r="49" spans="1:3">
      <c r="A49" s="4">
        <v>1.7949560299999999E-6</v>
      </c>
      <c r="B49" s="4">
        <v>1.7949560299999999E-6</v>
      </c>
      <c r="C49" s="5">
        <f t="shared" si="0"/>
        <v>0</v>
      </c>
    </row>
    <row r="50" spans="1:3">
      <c r="A50" s="4">
        <v>1.7542446600000001E-6</v>
      </c>
      <c r="B50" s="4">
        <v>1.7542446600000001E-6</v>
      </c>
      <c r="C50" s="5">
        <f t="shared" si="0"/>
        <v>0</v>
      </c>
    </row>
    <row r="51" spans="1:3">
      <c r="A51" s="4">
        <v>2.3766181800000001E-6</v>
      </c>
      <c r="B51" s="4">
        <v>2.7430471599999998E-6</v>
      </c>
      <c r="C51" s="5">
        <f t="shared" si="0"/>
        <v>0.15418083690666695</v>
      </c>
    </row>
    <row r="52" spans="1:3">
      <c r="A52" s="4">
        <v>1.9365253699999999E-6</v>
      </c>
      <c r="B52" s="4">
        <v>2.41702512E-6</v>
      </c>
      <c r="C52" s="5">
        <f t="shared" si="0"/>
        <v>0.24812468632930951</v>
      </c>
    </row>
    <row r="53" spans="1:3">
      <c r="A53" s="4">
        <v>1.73596935E-6</v>
      </c>
      <c r="B53" s="4">
        <v>2.2317021300000001E-6</v>
      </c>
      <c r="C53" s="5">
        <f t="shared" si="0"/>
        <v>0.28556539895131217</v>
      </c>
    </row>
    <row r="54" spans="1:3">
      <c r="A54" s="4">
        <v>1.5831759E-6</v>
      </c>
      <c r="B54" s="4">
        <v>2.1073070899999998E-6</v>
      </c>
      <c r="C54" s="5">
        <f t="shared" si="0"/>
        <v>0.33106314339423676</v>
      </c>
    </row>
    <row r="55" spans="1:3">
      <c r="A55" s="4">
        <v>1.5447045700000001E-6</v>
      </c>
      <c r="B55" s="4">
        <v>2.0554110799999998E-6</v>
      </c>
      <c r="C55" s="5">
        <f t="shared" si="0"/>
        <v>0.33061759505249583</v>
      </c>
    </row>
    <row r="56" spans="1:3">
      <c r="A56" s="4">
        <v>2.0511643599999998E-6</v>
      </c>
      <c r="B56" s="4">
        <v>2.11769846E-6</v>
      </c>
      <c r="C56" s="5">
        <f t="shared" si="0"/>
        <v>3.2437234820129265E-2</v>
      </c>
    </row>
    <row r="57" spans="1:3">
      <c r="A57" s="4">
        <v>1.89241124E-6</v>
      </c>
      <c r="B57" s="4">
        <v>1.9491458300000001E-6</v>
      </c>
      <c r="C57" s="5">
        <f t="shared" si="0"/>
        <v>2.9980053384168304E-2</v>
      </c>
    </row>
    <row r="58" spans="1:3">
      <c r="A58" s="4">
        <v>1.7775341400000001E-6</v>
      </c>
      <c r="B58" s="4">
        <v>1.8277731400000001E-6</v>
      </c>
      <c r="C58" s="5">
        <f t="shared" si="0"/>
        <v>2.8263310880768781E-2</v>
      </c>
    </row>
    <row r="59" spans="1:3">
      <c r="A59" s="4">
        <v>1.7020559500000001E-6</v>
      </c>
      <c r="B59" s="4">
        <v>1.7472845000000001E-6</v>
      </c>
      <c r="C59" s="5">
        <f t="shared" si="0"/>
        <v>2.6572892624358219E-2</v>
      </c>
    </row>
    <row r="60" spans="1:3">
      <c r="A60" s="4">
        <v>1.66479727E-6</v>
      </c>
      <c r="B60" s="4">
        <v>1.70758798E-6</v>
      </c>
      <c r="C60" s="5">
        <f t="shared" si="0"/>
        <v>2.5703255748371099E-2</v>
      </c>
    </row>
    <row r="61" spans="1:3">
      <c r="A61" s="4">
        <v>7.4635733099999997E-7</v>
      </c>
      <c r="B61" s="4">
        <v>7.6207487099999998E-7</v>
      </c>
      <c r="C61" s="5">
        <f t="shared" si="0"/>
        <v>2.1059001294917286E-2</v>
      </c>
    </row>
    <row r="62" spans="1:3">
      <c r="A62" s="4">
        <v>4.3746510000000003E-7</v>
      </c>
      <c r="B62" s="4">
        <v>4.6968125900000002E-7</v>
      </c>
      <c r="C62" s="5">
        <f t="shared" si="0"/>
        <v>7.3642809449256622E-2</v>
      </c>
    </row>
    <row r="63" spans="1:3">
      <c r="A63" s="4">
        <v>2.8330752299999998E-7</v>
      </c>
      <c r="B63" s="4">
        <v>3.2196448999999999E-7</v>
      </c>
      <c r="C63" s="5">
        <f t="shared" si="0"/>
        <v>0.13644878395975393</v>
      </c>
    </row>
    <row r="64" spans="1:3">
      <c r="A64" s="4">
        <v>1.4098143999999999E-7</v>
      </c>
      <c r="B64" s="4">
        <v>1.8668705299999999E-7</v>
      </c>
      <c r="C64" s="5">
        <f t="shared" si="0"/>
        <v>0.3241959579927684</v>
      </c>
    </row>
    <row r="65" spans="1:3">
      <c r="A65" s="4">
        <v>1.36135088E-7</v>
      </c>
      <c r="B65" s="4">
        <v>1.8145563099999999E-7</v>
      </c>
      <c r="C65" s="5">
        <f t="shared" si="0"/>
        <v>0.33290861060008275</v>
      </c>
    </row>
    <row r="66" spans="1:3">
      <c r="A66" s="4">
        <v>7.5748227900000004E-7</v>
      </c>
      <c r="B66" s="4">
        <v>7.5748231200000005E-7</v>
      </c>
      <c r="C66" s="5">
        <f t="shared" si="0"/>
        <v>4.3565375624883989E-8</v>
      </c>
    </row>
    <row r="67" spans="1:3">
      <c r="A67" s="4">
        <v>5.2783042599999999E-7</v>
      </c>
      <c r="B67" s="4">
        <v>5.2783044000000004E-7</v>
      </c>
      <c r="C67" s="5">
        <f t="shared" ref="C67:C69" si="1">ABS((A67-B67)/A67)</f>
        <v>2.6523670029557774E-8</v>
      </c>
    </row>
    <row r="68" spans="1:3">
      <c r="A68" s="4">
        <v>3.1055505900000002E-7</v>
      </c>
      <c r="B68" s="4">
        <v>3.10555055E-7</v>
      </c>
      <c r="C68" s="5">
        <f t="shared" si="1"/>
        <v>1.2880163753861033E-8</v>
      </c>
    </row>
    <row r="69" spans="1:3">
      <c r="A69" s="4">
        <v>1.53496406E-7</v>
      </c>
      <c r="B69" s="4">
        <v>1.5349640700000001E-7</v>
      </c>
      <c r="C69" s="5">
        <f t="shared" si="1"/>
        <v>6.514810539782239E-9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Matrix A</vt:lpstr>
      <vt:lpstr>Matrix B</vt:lpstr>
      <vt:lpstr>Matrix C</vt:lpstr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2014-02-06T21:14:16Z</dcterms:created>
  <dcterms:modified xsi:type="dcterms:W3CDTF">2014-02-26T20:11:58Z</dcterms:modified>
</cp:coreProperties>
</file>