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54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9" i="4" l="1"/>
  <c r="B218" i="4"/>
  <c r="B215" i="4"/>
  <c r="B216" i="4"/>
  <c r="B217" i="4"/>
  <c r="B214" i="4"/>
  <c r="B208" i="4"/>
  <c r="B204" i="4"/>
  <c r="B205" i="4"/>
  <c r="B206" i="4"/>
  <c r="B207" i="4"/>
  <c r="B203" i="4"/>
  <c r="B197" i="4"/>
  <c r="B193" i="4"/>
  <c r="B194" i="4"/>
  <c r="B195" i="4"/>
  <c r="B196" i="4"/>
  <c r="B186" i="4"/>
  <c r="B192" i="4"/>
  <c r="B182" i="4"/>
  <c r="B183" i="4"/>
  <c r="B184" i="4"/>
  <c r="B185" i="4"/>
  <c r="B181" i="4"/>
  <c r="B175" i="4"/>
  <c r="B171" i="4"/>
  <c r="B172" i="4"/>
  <c r="B173" i="4"/>
  <c r="B174" i="4"/>
  <c r="B170" i="4"/>
  <c r="B164" i="4"/>
  <c r="B160" i="4"/>
  <c r="B161" i="4"/>
  <c r="B162" i="4"/>
  <c r="B163" i="4"/>
  <c r="B159" i="4"/>
  <c r="B153" i="4"/>
  <c r="B149" i="4"/>
  <c r="B150" i="4"/>
  <c r="B151" i="4"/>
  <c r="B152" i="4"/>
  <c r="B148" i="4"/>
  <c r="B142" i="4"/>
  <c r="B138" i="4"/>
  <c r="B139" i="4"/>
  <c r="B140" i="4"/>
  <c r="B141" i="4"/>
  <c r="B137" i="4"/>
  <c r="B131" i="4"/>
  <c r="B127" i="4"/>
  <c r="B128" i="4"/>
  <c r="B129" i="4"/>
  <c r="B130" i="4"/>
  <c r="B126" i="4"/>
  <c r="B120" i="4"/>
  <c r="B116" i="4"/>
  <c r="B117" i="4"/>
  <c r="B118" i="4"/>
  <c r="B119" i="4"/>
  <c r="B115" i="4"/>
  <c r="B109" i="4"/>
  <c r="B105" i="4"/>
  <c r="B106" i="4"/>
  <c r="B107" i="4"/>
  <c r="B108" i="4"/>
  <c r="B104" i="4"/>
  <c r="B98" i="4"/>
  <c r="B94" i="4"/>
  <c r="B95" i="4"/>
  <c r="B96" i="4"/>
  <c r="B97" i="4"/>
  <c r="B93" i="4"/>
  <c r="B87" i="4"/>
  <c r="B83" i="4"/>
  <c r="B84" i="4"/>
  <c r="B85" i="4"/>
  <c r="B86" i="4"/>
  <c r="B82" i="4"/>
  <c r="B76" i="4"/>
  <c r="B3" i="4"/>
  <c r="B72" i="4"/>
  <c r="B73" i="4"/>
  <c r="B74" i="4"/>
  <c r="B75" i="4"/>
  <c r="B71" i="4"/>
  <c r="B65" i="4"/>
  <c r="B61" i="4"/>
  <c r="B62" i="4"/>
  <c r="B63" i="4"/>
  <c r="B64" i="4"/>
  <c r="B60" i="4"/>
  <c r="B54" i="4"/>
  <c r="B50" i="4"/>
  <c r="B51" i="4"/>
  <c r="B52" i="4"/>
  <c r="B53" i="4"/>
  <c r="B49" i="4"/>
  <c r="B43" i="4"/>
  <c r="B39" i="4"/>
  <c r="B40" i="4"/>
  <c r="B41" i="4"/>
  <c r="B42" i="4"/>
  <c r="B38" i="4"/>
  <c r="B32" i="4"/>
  <c r="B28" i="4"/>
  <c r="B29" i="4"/>
  <c r="B30" i="4"/>
  <c r="B31" i="4"/>
  <c r="B27" i="4"/>
  <c r="B21" i="4"/>
  <c r="B17" i="4"/>
  <c r="B18" i="4"/>
  <c r="B19" i="4"/>
  <c r="B20" i="4"/>
  <c r="B16" i="4"/>
  <c r="B10" i="4"/>
  <c r="B6" i="4"/>
  <c r="B7" i="4"/>
  <c r="B8" i="4"/>
  <c r="B9" i="4"/>
  <c r="B5" i="4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54" i="1"/>
  <c r="DY49" i="2"/>
  <c r="EE60" i="2"/>
  <c r="I7" i="1"/>
  <c r="CZ3" i="2"/>
  <c r="I17" i="1"/>
  <c r="DG4" i="2"/>
  <c r="DM4" i="2"/>
  <c r="DS4" i="2"/>
  <c r="DY4" i="2"/>
  <c r="EE4" i="2"/>
  <c r="EK4" i="2"/>
  <c r="EQ4" i="2"/>
  <c r="EW4" i="2"/>
  <c r="FC4" i="2"/>
  <c r="FI4" i="2"/>
  <c r="FO4" i="2"/>
  <c r="FU4" i="2"/>
  <c r="GA4" i="2"/>
  <c r="GG4" i="2"/>
  <c r="GM4" i="2"/>
  <c r="GS4" i="2"/>
  <c r="GY4" i="2"/>
  <c r="HE4" i="2"/>
  <c r="HK4" i="2"/>
  <c r="CZ4" i="2"/>
  <c r="DA4" i="2"/>
  <c r="B223" i="4"/>
  <c r="HK214" i="2"/>
  <c r="HE203" i="2"/>
  <c r="GY192" i="2"/>
  <c r="GS181" i="2"/>
  <c r="GM170" i="2"/>
  <c r="GG159" i="2"/>
  <c r="GA148" i="2"/>
  <c r="FU137" i="2"/>
  <c r="FO126" i="2"/>
  <c r="FI115" i="2"/>
  <c r="FC104" i="2"/>
  <c r="EW93" i="2"/>
  <c r="EQ82" i="2"/>
  <c r="EK71" i="2"/>
  <c r="DS38" i="2"/>
  <c r="DM27" i="2"/>
  <c r="DG16" i="2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I50" i="1"/>
  <c r="J50" i="1"/>
  <c r="K50" i="1"/>
  <c r="L50" i="1"/>
  <c r="M50" i="1"/>
  <c r="N50" i="1"/>
  <c r="H50" i="1"/>
  <c r="G50" i="1"/>
  <c r="F50" i="1"/>
  <c r="E50" i="1"/>
  <c r="D50" i="1"/>
  <c r="C50" i="1"/>
  <c r="B50" i="1"/>
  <c r="B224" i="4"/>
  <c r="B42" i="1"/>
  <c r="HO219" i="3"/>
  <c r="HO218" i="3"/>
  <c r="HN217" i="3"/>
  <c r="B10" i="1"/>
  <c r="I4" i="1"/>
  <c r="HM216" i="3"/>
  <c r="HM215" i="3"/>
  <c r="B9" i="1"/>
  <c r="I3" i="1"/>
  <c r="HK214" i="3"/>
  <c r="HJ208" i="3"/>
  <c r="HJ207" i="3"/>
  <c r="HH206" i="3"/>
  <c r="HG205" i="3"/>
  <c r="HG204" i="3"/>
  <c r="HE203" i="3"/>
  <c r="HD197" i="3"/>
  <c r="HD196" i="3"/>
  <c r="HB195" i="3"/>
  <c r="HA194" i="3"/>
  <c r="HA193" i="3"/>
  <c r="GY192" i="3"/>
  <c r="GX186" i="3"/>
  <c r="GX185" i="3"/>
  <c r="GV184" i="3"/>
  <c r="GU183" i="3"/>
  <c r="GU182" i="3"/>
  <c r="GS181" i="3"/>
  <c r="GR175" i="3"/>
  <c r="GR174" i="3"/>
  <c r="GP173" i="3"/>
  <c r="GO172" i="3"/>
  <c r="GO171" i="3"/>
  <c r="GM170" i="3"/>
  <c r="GL164" i="3"/>
  <c r="GL163" i="3"/>
  <c r="GJ162" i="3"/>
  <c r="GI161" i="3"/>
  <c r="GI160" i="3"/>
  <c r="GG159" i="3"/>
  <c r="GF153" i="3"/>
  <c r="GF152" i="3"/>
  <c r="GD151" i="3"/>
  <c r="GC150" i="3"/>
  <c r="GC149" i="3"/>
  <c r="GA148" i="3"/>
  <c r="FZ142" i="3"/>
  <c r="FZ141" i="3"/>
  <c r="FX140" i="3"/>
  <c r="FW139" i="3"/>
  <c r="FW138" i="3"/>
  <c r="FU137" i="3"/>
  <c r="FT131" i="3"/>
  <c r="FT130" i="3"/>
  <c r="FR129" i="3"/>
  <c r="FQ128" i="3"/>
  <c r="FQ127" i="3"/>
  <c r="FO126" i="3"/>
  <c r="FN120" i="3"/>
  <c r="FN119" i="3"/>
  <c r="FL118" i="3"/>
  <c r="FK117" i="3"/>
  <c r="FK116" i="3"/>
  <c r="FI115" i="3"/>
  <c r="FH109" i="3"/>
  <c r="FH108" i="3"/>
  <c r="FF107" i="3"/>
  <c r="FE106" i="3"/>
  <c r="FE105" i="3"/>
  <c r="FC104" i="3"/>
  <c r="FB98" i="3"/>
  <c r="FB97" i="3"/>
  <c r="EZ96" i="3"/>
  <c r="EY95" i="3"/>
  <c r="EY94" i="3"/>
  <c r="EW93" i="3"/>
  <c r="EV87" i="3"/>
  <c r="EV86" i="3"/>
  <c r="ET85" i="3"/>
  <c r="ES84" i="3"/>
  <c r="ES83" i="3"/>
  <c r="EQ82" i="3"/>
  <c r="EP76" i="3"/>
  <c r="EP75" i="3"/>
  <c r="EN74" i="3"/>
  <c r="EM73" i="3"/>
  <c r="EM72" i="3"/>
  <c r="EK71" i="3"/>
  <c r="EJ65" i="3"/>
  <c r="EJ64" i="3"/>
  <c r="EH63" i="3"/>
  <c r="EG62" i="3"/>
  <c r="EG61" i="3"/>
  <c r="EE60" i="3"/>
  <c r="ED54" i="3"/>
  <c r="ED53" i="3"/>
  <c r="EB52" i="3"/>
  <c r="EA51" i="3"/>
  <c r="EA50" i="3"/>
  <c r="DY49" i="3"/>
  <c r="DX43" i="3"/>
  <c r="DX42" i="3"/>
  <c r="DV41" i="3"/>
  <c r="DU40" i="3"/>
  <c r="DU39" i="3"/>
  <c r="DS38" i="3"/>
  <c r="DR32" i="3"/>
  <c r="DR31" i="3"/>
  <c r="DP30" i="3"/>
  <c r="DO29" i="3"/>
  <c r="DO28" i="3"/>
  <c r="DM27" i="3"/>
  <c r="DL21" i="3"/>
  <c r="DL20" i="3"/>
  <c r="DJ19" i="3"/>
  <c r="DI18" i="3"/>
  <c r="DI17" i="3"/>
  <c r="DG16" i="3"/>
  <c r="DF10" i="3"/>
  <c r="DF9" i="3"/>
  <c r="DD8" i="3"/>
  <c r="DC7" i="3"/>
  <c r="DC6" i="3"/>
  <c r="DA5" i="3"/>
  <c r="HK3" i="3"/>
  <c r="HE3" i="3"/>
  <c r="GY3" i="3"/>
  <c r="GS3" i="3"/>
  <c r="GM3" i="3"/>
  <c r="GG3" i="3"/>
  <c r="GA3" i="3"/>
  <c r="FU3" i="3"/>
  <c r="FO3" i="3"/>
  <c r="FI3" i="3"/>
  <c r="FC3" i="3"/>
  <c r="EW3" i="3"/>
  <c r="EQ3" i="3"/>
  <c r="EK3" i="3"/>
  <c r="EE3" i="3"/>
  <c r="DY3" i="3"/>
  <c r="DS3" i="3"/>
  <c r="DM3" i="3"/>
  <c r="DG3" i="3"/>
  <c r="DA3" i="3"/>
  <c r="CZ3" i="3"/>
  <c r="HO224" i="2"/>
  <c r="HN222" i="2"/>
  <c r="HN223" i="2"/>
  <c r="HM221" i="2"/>
  <c r="HM222" i="2"/>
  <c r="HL220" i="2"/>
  <c r="HL221" i="2"/>
  <c r="HK220" i="2"/>
  <c r="HJ213" i="2"/>
  <c r="HI212" i="2"/>
  <c r="HI213" i="2"/>
  <c r="HH211" i="2"/>
  <c r="HH212" i="2"/>
  <c r="HG210" i="2"/>
  <c r="HG211" i="2"/>
  <c r="HF209" i="2"/>
  <c r="HF210" i="2"/>
  <c r="HE209" i="2"/>
  <c r="HD202" i="2"/>
  <c r="HC201" i="2"/>
  <c r="HC202" i="2"/>
  <c r="HB200" i="2"/>
  <c r="HB201" i="2"/>
  <c r="HA199" i="2"/>
  <c r="HA200" i="2"/>
  <c r="GZ198" i="2"/>
  <c r="GZ199" i="2"/>
  <c r="GY198" i="2"/>
  <c r="GX191" i="2"/>
  <c r="GW190" i="2"/>
  <c r="GW191" i="2"/>
  <c r="GV189" i="2"/>
  <c r="GV190" i="2"/>
  <c r="GU188" i="2"/>
  <c r="GU189" i="2"/>
  <c r="GT187" i="2"/>
  <c r="GT188" i="2"/>
  <c r="GS187" i="2"/>
  <c r="GR180" i="2"/>
  <c r="GQ179" i="2"/>
  <c r="GQ180" i="2"/>
  <c r="GP178" i="2"/>
  <c r="GP179" i="2"/>
  <c r="GO177" i="2"/>
  <c r="GO178" i="2"/>
  <c r="GN176" i="2"/>
  <c r="GN177" i="2"/>
  <c r="GM176" i="2"/>
  <c r="GL169" i="2"/>
  <c r="GK168" i="2"/>
  <c r="GK169" i="2"/>
  <c r="GJ167" i="2"/>
  <c r="GJ168" i="2"/>
  <c r="GI166" i="2"/>
  <c r="GI167" i="2"/>
  <c r="GH165" i="2"/>
  <c r="GH166" i="2"/>
  <c r="GG165" i="2"/>
  <c r="GF158" i="2"/>
  <c r="GE157" i="2"/>
  <c r="GE158" i="2"/>
  <c r="GD156" i="2"/>
  <c r="GD157" i="2"/>
  <c r="GC155" i="2"/>
  <c r="GC156" i="2"/>
  <c r="GB154" i="2"/>
  <c r="GB155" i="2"/>
  <c r="GA154" i="2"/>
  <c r="FZ147" i="2"/>
  <c r="FY146" i="2"/>
  <c r="FY147" i="2"/>
  <c r="FX145" i="2"/>
  <c r="FX146" i="2"/>
  <c r="FW144" i="2"/>
  <c r="FW145" i="2"/>
  <c r="FV143" i="2"/>
  <c r="FV144" i="2"/>
  <c r="FU143" i="2"/>
  <c r="FT136" i="2"/>
  <c r="FS135" i="2"/>
  <c r="FS136" i="2"/>
  <c r="FR134" i="2"/>
  <c r="FR135" i="2"/>
  <c r="FQ133" i="2"/>
  <c r="FQ134" i="2"/>
  <c r="FP132" i="2"/>
  <c r="FP133" i="2"/>
  <c r="FO132" i="2"/>
  <c r="FN125" i="2"/>
  <c r="FM124" i="2"/>
  <c r="FM125" i="2"/>
  <c r="FL123" i="2"/>
  <c r="FL124" i="2"/>
  <c r="FK122" i="2"/>
  <c r="FK123" i="2"/>
  <c r="FJ121" i="2"/>
  <c r="FJ122" i="2"/>
  <c r="FI121" i="2"/>
  <c r="FH114" i="2"/>
  <c r="FG113" i="2"/>
  <c r="FG114" i="2"/>
  <c r="FF112" i="2"/>
  <c r="FF113" i="2"/>
  <c r="FE111" i="2"/>
  <c r="FE112" i="2"/>
  <c r="FD110" i="2"/>
  <c r="FD111" i="2"/>
  <c r="FC110" i="2"/>
  <c r="FB103" i="2"/>
  <c r="FA102" i="2"/>
  <c r="FA103" i="2"/>
  <c r="EZ101" i="2"/>
  <c r="EZ102" i="2"/>
  <c r="EY100" i="2"/>
  <c r="EY101" i="2"/>
  <c r="EX99" i="2"/>
  <c r="EX100" i="2"/>
  <c r="EW99" i="2"/>
  <c r="EV92" i="2"/>
  <c r="EU91" i="2"/>
  <c r="EU92" i="2"/>
  <c r="ET90" i="2"/>
  <c r="ET91" i="2"/>
  <c r="ES89" i="2"/>
  <c r="ES90" i="2"/>
  <c r="ER88" i="2"/>
  <c r="ER89" i="2"/>
  <c r="EQ88" i="2"/>
  <c r="EP81" i="2"/>
  <c r="EO80" i="2"/>
  <c r="EO81" i="2"/>
  <c r="EN79" i="2"/>
  <c r="EN80" i="2"/>
  <c r="EM78" i="2"/>
  <c r="EM79" i="2"/>
  <c r="EL77" i="2"/>
  <c r="EL78" i="2"/>
  <c r="EK77" i="2"/>
  <c r="EJ70" i="2"/>
  <c r="EI69" i="2"/>
  <c r="EI70" i="2"/>
  <c r="EH68" i="2"/>
  <c r="EH69" i="2"/>
  <c r="EG67" i="2"/>
  <c r="EG68" i="2"/>
  <c r="EF66" i="2"/>
  <c r="EF67" i="2"/>
  <c r="EE66" i="2"/>
  <c r="ED59" i="2"/>
  <c r="EC58" i="2"/>
  <c r="EC59" i="2"/>
  <c r="EB57" i="2"/>
  <c r="EB58" i="2"/>
  <c r="EA56" i="2"/>
  <c r="EA57" i="2"/>
  <c r="DZ55" i="2"/>
  <c r="DZ56" i="2"/>
  <c r="DY55" i="2"/>
  <c r="DX48" i="2"/>
  <c r="DW47" i="2"/>
  <c r="DW48" i="2"/>
  <c r="DV46" i="2"/>
  <c r="DV47" i="2"/>
  <c r="DU45" i="2"/>
  <c r="DU46" i="2"/>
  <c r="DT44" i="2"/>
  <c r="DT45" i="2"/>
  <c r="DS44" i="2"/>
  <c r="DR37" i="2"/>
  <c r="DQ36" i="2"/>
  <c r="DQ37" i="2"/>
  <c r="DP35" i="2"/>
  <c r="DP36" i="2"/>
  <c r="DO34" i="2"/>
  <c r="DO35" i="2"/>
  <c r="DN33" i="2"/>
  <c r="DN34" i="2"/>
  <c r="DM33" i="2"/>
  <c r="DL26" i="2"/>
  <c r="DK25" i="2"/>
  <c r="DK26" i="2"/>
  <c r="DJ24" i="2"/>
  <c r="DJ25" i="2"/>
  <c r="DI23" i="2"/>
  <c r="DI24" i="2"/>
  <c r="DH22" i="2"/>
  <c r="DH23" i="2"/>
  <c r="DG22" i="2"/>
  <c r="DF15" i="2"/>
  <c r="DE14" i="2"/>
  <c r="DD13" i="2"/>
  <c r="DC12" i="2"/>
  <c r="DB11" i="2"/>
  <c r="DB12" i="2"/>
  <c r="DA11" i="2"/>
  <c r="DE15" i="2"/>
  <c r="DD14" i="2"/>
  <c r="DC13" i="2"/>
  <c r="DF10" i="2"/>
  <c r="DE9" i="2"/>
  <c r="DD8" i="2"/>
  <c r="I13" i="1"/>
  <c r="DC7" i="2"/>
  <c r="DB6" i="2"/>
  <c r="I11" i="1"/>
  <c r="DA5" i="2"/>
  <c r="I16" i="1"/>
  <c r="I15" i="1"/>
  <c r="I14" i="1"/>
  <c r="I12" i="1"/>
  <c r="I9" i="1"/>
  <c r="I8" i="1"/>
  <c r="I5" i="1"/>
  <c r="I6" i="1"/>
  <c r="I2" i="1"/>
  <c r="B11" i="1"/>
  <c r="B20" i="1"/>
  <c r="B18" i="1"/>
  <c r="B5" i="1"/>
</calcChain>
</file>

<file path=xl/sharedStrings.xml><?xml version="1.0" encoding="utf-8"?>
<sst xmlns="http://schemas.openxmlformats.org/spreadsheetml/2006/main" count="1459" uniqueCount="645">
  <si>
    <t>m^2</t>
  </si>
  <si>
    <t>=</t>
  </si>
  <si>
    <t>in^2</t>
  </si>
  <si>
    <t>Pa</t>
  </si>
  <si>
    <t>μ</t>
  </si>
  <si>
    <t>Pa*s</t>
  </si>
  <si>
    <t>K_c</t>
  </si>
  <si>
    <t>K_e2</t>
  </si>
  <si>
    <t>K_e3</t>
  </si>
  <si>
    <t>ρ</t>
  </si>
  <si>
    <t>kg/m^3</t>
  </si>
  <si>
    <t>P_atm</t>
  </si>
  <si>
    <t>P_source</t>
  </si>
  <si>
    <t>m</t>
  </si>
  <si>
    <t>&lt;--Note: this is 10% of the to incubator length</t>
  </si>
  <si>
    <t>&lt;--Note: this is 90% of the to incubator length</t>
  </si>
  <si>
    <t>m/s</t>
  </si>
  <si>
    <t>g</t>
  </si>
  <si>
    <t>m/s^2</t>
  </si>
  <si>
    <t>lbs</t>
  </si>
  <si>
    <t>max force</t>
  </si>
  <si>
    <t>K_e1</t>
  </si>
  <si>
    <t>Matrix A</t>
  </si>
  <si>
    <t>Eqn 1</t>
  </si>
  <si>
    <t>Eqn 2</t>
  </si>
  <si>
    <t>Eqn 3</t>
  </si>
  <si>
    <t>Eqn 4</t>
  </si>
  <si>
    <t>Eqn 5</t>
  </si>
  <si>
    <t>Eqn 6</t>
  </si>
  <si>
    <t>Eqn 7</t>
  </si>
  <si>
    <t>Eqn 8</t>
  </si>
  <si>
    <t>Eqn 9</t>
  </si>
  <si>
    <t>Eqn 10</t>
  </si>
  <si>
    <t>Eqn 11</t>
  </si>
  <si>
    <t>Eqn 12</t>
  </si>
  <si>
    <t>Eqn 13</t>
  </si>
  <si>
    <t>Eqn 14</t>
  </si>
  <si>
    <t>Eqn 15</t>
  </si>
  <si>
    <t>Eqn 16</t>
  </si>
  <si>
    <t>Eqn 17</t>
  </si>
  <si>
    <t>Eqn 18</t>
  </si>
  <si>
    <t>Eqn 19</t>
  </si>
  <si>
    <t>Eqn 20</t>
  </si>
  <si>
    <t>Eqn 21</t>
  </si>
  <si>
    <t>Eqn 22</t>
  </si>
  <si>
    <t>Eqn 23</t>
  </si>
  <si>
    <t>Eqn 24</t>
  </si>
  <si>
    <t>Eqn 25</t>
  </si>
  <si>
    <t>Eqn 26</t>
  </si>
  <si>
    <t>Eqn 27</t>
  </si>
  <si>
    <t>Eqn 28</t>
  </si>
  <si>
    <t>Eqn 29</t>
  </si>
  <si>
    <t>Eqn 30</t>
  </si>
  <si>
    <t>Eqn 31</t>
  </si>
  <si>
    <t>Eqn 32</t>
  </si>
  <si>
    <t>Eqn 33</t>
  </si>
  <si>
    <t>Eqn 34</t>
  </si>
  <si>
    <t>Eqn 35</t>
  </si>
  <si>
    <t>Eqn 36</t>
  </si>
  <si>
    <t>Eqn 37</t>
  </si>
  <si>
    <t>Eqn 38</t>
  </si>
  <si>
    <t>Eqn 39</t>
  </si>
  <si>
    <t>Eqn 40</t>
  </si>
  <si>
    <t>Eqn 41</t>
  </si>
  <si>
    <t>Eqn 42</t>
  </si>
  <si>
    <t>Eqn 43</t>
  </si>
  <si>
    <t>Eqn 44</t>
  </si>
  <si>
    <t>Eqn 45</t>
  </si>
  <si>
    <t>Eqn 46</t>
  </si>
  <si>
    <t>Eqn 47</t>
  </si>
  <si>
    <t>Eqn 48</t>
  </si>
  <si>
    <t>Eqn 49</t>
  </si>
  <si>
    <t>Eqn 50</t>
  </si>
  <si>
    <t>Eqn 51</t>
  </si>
  <si>
    <t>Eqn 52</t>
  </si>
  <si>
    <t>Eqn 53</t>
  </si>
  <si>
    <t>Eqn 54</t>
  </si>
  <si>
    <t>Eqn 55</t>
  </si>
  <si>
    <t>Eqn 56</t>
  </si>
  <si>
    <t>Eqn 57</t>
  </si>
  <si>
    <t>Eqn 58</t>
  </si>
  <si>
    <t>Eqn 59</t>
  </si>
  <si>
    <t>Eqn 60</t>
  </si>
  <si>
    <t>Eqn 61</t>
  </si>
  <si>
    <t>Eqn 62</t>
  </si>
  <si>
    <t>Eqn 63</t>
  </si>
  <si>
    <t>Eqn 64</t>
  </si>
  <si>
    <t>Eqn 65</t>
  </si>
  <si>
    <t>Eqn 66</t>
  </si>
  <si>
    <t>Eqn 67</t>
  </si>
  <si>
    <t>Eqn 68</t>
  </si>
  <si>
    <t>Eqn 69</t>
  </si>
  <si>
    <t>Eqn 70</t>
  </si>
  <si>
    <t>Eqn 71</t>
  </si>
  <si>
    <t>Eqn 72</t>
  </si>
  <si>
    <t>Eqn 73</t>
  </si>
  <si>
    <t>Eqn 74</t>
  </si>
  <si>
    <t>Eqn 75</t>
  </si>
  <si>
    <t>Eqn 76</t>
  </si>
  <si>
    <t>Eqn 77</t>
  </si>
  <si>
    <t>Eqn 78</t>
  </si>
  <si>
    <t>Eqn 79</t>
  </si>
  <si>
    <t>Eqn 80</t>
  </si>
  <si>
    <t>Eqn 81</t>
  </si>
  <si>
    <t>Eqn 82</t>
  </si>
  <si>
    <t>Eqn 83</t>
  </si>
  <si>
    <t>Eqn 84</t>
  </si>
  <si>
    <t>Eqn 85</t>
  </si>
  <si>
    <t>Eqn 86</t>
  </si>
  <si>
    <t>Eqn 87</t>
  </si>
  <si>
    <t>Eqn 88</t>
  </si>
  <si>
    <t>Eqn 89</t>
  </si>
  <si>
    <t>Eqn 90</t>
  </si>
  <si>
    <t>Eqn 91</t>
  </si>
  <si>
    <t>Eqn 92</t>
  </si>
  <si>
    <t>Eqn 93</t>
  </si>
  <si>
    <t>Eqn 94</t>
  </si>
  <si>
    <t>Eqn 95</t>
  </si>
  <si>
    <t>Eqn 96</t>
  </si>
  <si>
    <t>Eqn 97</t>
  </si>
  <si>
    <t>Eqn 98</t>
  </si>
  <si>
    <t>Eqn 99</t>
  </si>
  <si>
    <t>Eqn 100</t>
  </si>
  <si>
    <t>Eqn 101</t>
  </si>
  <si>
    <t>Eqn 102</t>
  </si>
  <si>
    <t>Eqn 103</t>
  </si>
  <si>
    <t>Eqn 104</t>
  </si>
  <si>
    <t>Eqn 105</t>
  </si>
  <si>
    <t>Eqn 106</t>
  </si>
  <si>
    <t>Eqn 107</t>
  </si>
  <si>
    <t>Eqn 108</t>
  </si>
  <si>
    <t>Eqn 109</t>
  </si>
  <si>
    <t>Eqn 110</t>
  </si>
  <si>
    <t>Eqn 111</t>
  </si>
  <si>
    <t>Eqn 112</t>
  </si>
  <si>
    <t>Eqn 113</t>
  </si>
  <si>
    <t>Eqn 114</t>
  </si>
  <si>
    <t>Eqn 115</t>
  </si>
  <si>
    <t>Eqn 116</t>
  </si>
  <si>
    <t>Eqn 117</t>
  </si>
  <si>
    <t>Eqn 118</t>
  </si>
  <si>
    <t>Eqn 119</t>
  </si>
  <si>
    <t>Eqn 120</t>
  </si>
  <si>
    <t>Eqn 121</t>
  </si>
  <si>
    <t>Eqn 122</t>
  </si>
  <si>
    <t>Eqn 123</t>
  </si>
  <si>
    <t>Eqn 124</t>
  </si>
  <si>
    <t>Eqn 125</t>
  </si>
  <si>
    <t>Eqn 126</t>
  </si>
  <si>
    <t>Eqn 127</t>
  </si>
  <si>
    <t>Eqn 128</t>
  </si>
  <si>
    <t>Eqn 129</t>
  </si>
  <si>
    <t>Eqn 130</t>
  </si>
  <si>
    <t>Eqn 131</t>
  </si>
  <si>
    <t>Eqn 132</t>
  </si>
  <si>
    <t>Eqn 133</t>
  </si>
  <si>
    <t>Eqn 134</t>
  </si>
  <si>
    <t>Eqn 135</t>
  </si>
  <si>
    <t>Eqn 136</t>
  </si>
  <si>
    <t>Eqn 137</t>
  </si>
  <si>
    <t>Eqn 138</t>
  </si>
  <si>
    <t>Eqn 139</t>
  </si>
  <si>
    <t>Eqn 140</t>
  </si>
  <si>
    <t>Eqn 141</t>
  </si>
  <si>
    <t>Eqn 142</t>
  </si>
  <si>
    <t>Eqn 143</t>
  </si>
  <si>
    <t>Eqn 144</t>
  </si>
  <si>
    <t>Eqn 145</t>
  </si>
  <si>
    <t>Eqn 146</t>
  </si>
  <si>
    <t>Eqn 147</t>
  </si>
  <si>
    <t>Eqn 148</t>
  </si>
  <si>
    <t>Eqn 149</t>
  </si>
  <si>
    <t>Eqn 150</t>
  </si>
  <si>
    <t>Eqn 151</t>
  </si>
  <si>
    <t>Eqn 152</t>
  </si>
  <si>
    <t>Eqn 153</t>
  </si>
  <si>
    <t>Eqn 154</t>
  </si>
  <si>
    <t>Eqn 155</t>
  </si>
  <si>
    <t>Eqn 156</t>
  </si>
  <si>
    <t>Eqn 157</t>
  </si>
  <si>
    <t>Eqn 158</t>
  </si>
  <si>
    <t>Eqn 159</t>
  </si>
  <si>
    <t>Eqn 160</t>
  </si>
  <si>
    <t>Eqn 161</t>
  </si>
  <si>
    <t>Eqn 162</t>
  </si>
  <si>
    <t>Eqn 163</t>
  </si>
  <si>
    <t>Eqn 164</t>
  </si>
  <si>
    <t>Eqn 165</t>
  </si>
  <si>
    <t>Eqn 166</t>
  </si>
  <si>
    <t>Eqn 167</t>
  </si>
  <si>
    <t>Eqn 168</t>
  </si>
  <si>
    <t>Eqn 169</t>
  </si>
  <si>
    <t>Eqn 170</t>
  </si>
  <si>
    <t>Eqn 171</t>
  </si>
  <si>
    <t>Eqn 172</t>
  </si>
  <si>
    <t>Eqn 173</t>
  </si>
  <si>
    <t>Eqn 174</t>
  </si>
  <si>
    <t>Eqn 175</t>
  </si>
  <si>
    <t>Eqn 176</t>
  </si>
  <si>
    <t>Eqn 177</t>
  </si>
  <si>
    <t>Eqn 178</t>
  </si>
  <si>
    <t>Eqn 179</t>
  </si>
  <si>
    <t>Eqn 180</t>
  </si>
  <si>
    <t>Eqn 181</t>
  </si>
  <si>
    <t>Eqn 182</t>
  </si>
  <si>
    <t>Eqn 183</t>
  </si>
  <si>
    <t>Eqn 184</t>
  </si>
  <si>
    <t>Eqn 185</t>
  </si>
  <si>
    <t>Eqn 186</t>
  </si>
  <si>
    <t>Eqn 187</t>
  </si>
  <si>
    <t>Eqn 188</t>
  </si>
  <si>
    <t>Eqn 189</t>
  </si>
  <si>
    <t>Eqn 190</t>
  </si>
  <si>
    <t>Eqn 191</t>
  </si>
  <si>
    <t>Eqn 192</t>
  </si>
  <si>
    <t>Eqn 193</t>
  </si>
  <si>
    <t>Eqn 194</t>
  </si>
  <si>
    <t>Eqn 195</t>
  </si>
  <si>
    <t>Eqn 196</t>
  </si>
  <si>
    <t>Eqn 197</t>
  </si>
  <si>
    <t>Eqn 198</t>
  </si>
  <si>
    <t>Eqn 199</t>
  </si>
  <si>
    <t>Eqn 200</t>
  </si>
  <si>
    <t>Eqn 201</t>
  </si>
  <si>
    <t>Eqn 202</t>
  </si>
  <si>
    <t>Eqn 203</t>
  </si>
  <si>
    <t>Eqn 204</t>
  </si>
  <si>
    <t>P_A</t>
  </si>
  <si>
    <t>Matrix B</t>
  </si>
  <si>
    <t>Matrix C</t>
  </si>
  <si>
    <t>P_B1</t>
  </si>
  <si>
    <t>P_B2</t>
  </si>
  <si>
    <t>P_C1</t>
  </si>
  <si>
    <t>P_D1</t>
  </si>
  <si>
    <t>P_E1</t>
  </si>
  <si>
    <t>P_C2</t>
  </si>
  <si>
    <t>P_D2</t>
  </si>
  <si>
    <t>P_E2</t>
  </si>
  <si>
    <t>P_B3</t>
  </si>
  <si>
    <t>P_C3</t>
  </si>
  <si>
    <t>P_D3</t>
  </si>
  <si>
    <t>P_E3</t>
  </si>
  <si>
    <t>P_B4</t>
  </si>
  <si>
    <t>P_C4</t>
  </si>
  <si>
    <t>P_D4</t>
  </si>
  <si>
    <t>P_E4</t>
  </si>
  <si>
    <t>P_B5</t>
  </si>
  <si>
    <t>P_C5</t>
  </si>
  <si>
    <t>P_D5</t>
  </si>
  <si>
    <t>P_E5</t>
  </si>
  <si>
    <t>P_B6</t>
  </si>
  <si>
    <t>P_C6</t>
  </si>
  <si>
    <t>P_D6</t>
  </si>
  <si>
    <t>P_E6</t>
  </si>
  <si>
    <t>P_B7</t>
  </si>
  <si>
    <t>P_C7</t>
  </si>
  <si>
    <t>P_D7</t>
  </si>
  <si>
    <t>P_E7</t>
  </si>
  <si>
    <t>P_B8</t>
  </si>
  <si>
    <t>P_C8</t>
  </si>
  <si>
    <t>P_D8</t>
  </si>
  <si>
    <t>P_E8</t>
  </si>
  <si>
    <t>P_B9</t>
  </si>
  <si>
    <t>P_C9</t>
  </si>
  <si>
    <t>P_D9</t>
  </si>
  <si>
    <t>P_E9</t>
  </si>
  <si>
    <t>P_B10</t>
  </si>
  <si>
    <t>P_C10</t>
  </si>
  <si>
    <t>P_D10</t>
  </si>
  <si>
    <t>P_E10</t>
  </si>
  <si>
    <t>P_B11</t>
  </si>
  <si>
    <t>P_C11</t>
  </si>
  <si>
    <t>P_D11</t>
  </si>
  <si>
    <t>P_E11</t>
  </si>
  <si>
    <t>P_B12</t>
  </si>
  <si>
    <t>P_C12</t>
  </si>
  <si>
    <t>P_D12</t>
  </si>
  <si>
    <t>P_E12</t>
  </si>
  <si>
    <t>P_B13</t>
  </si>
  <si>
    <t>P_C13</t>
  </si>
  <si>
    <t>P_D13</t>
  </si>
  <si>
    <t>P_E13</t>
  </si>
  <si>
    <t>P_B14</t>
  </si>
  <si>
    <t>P_C14</t>
  </si>
  <si>
    <t>P_D14</t>
  </si>
  <si>
    <t>P_E14</t>
  </si>
  <si>
    <t>P_B15</t>
  </si>
  <si>
    <t>P_C15</t>
  </si>
  <si>
    <t>P_D15</t>
  </si>
  <si>
    <t>P_E15</t>
  </si>
  <si>
    <t>P_B16</t>
  </si>
  <si>
    <t>P_C16</t>
  </si>
  <si>
    <t>P_D16</t>
  </si>
  <si>
    <t>P_E16</t>
  </si>
  <si>
    <t>P_B17</t>
  </si>
  <si>
    <t>P_C17</t>
  </si>
  <si>
    <t>P_D17</t>
  </si>
  <si>
    <t>P_E17</t>
  </si>
  <si>
    <t>P_B18</t>
  </si>
  <si>
    <t>P_C18</t>
  </si>
  <si>
    <t>P_D18</t>
  </si>
  <si>
    <t>P_E18</t>
  </si>
  <si>
    <t>P_B19</t>
  </si>
  <si>
    <t>P_C19</t>
  </si>
  <si>
    <t>P_D19</t>
  </si>
  <si>
    <t>P_E19</t>
  </si>
  <si>
    <t>P_B20</t>
  </si>
  <si>
    <t>P_C20</t>
  </si>
  <si>
    <t>P_D20</t>
  </si>
  <si>
    <t>P_E20</t>
  </si>
  <si>
    <t>v_AB1</t>
  </si>
  <si>
    <t>v_BC1</t>
  </si>
  <si>
    <t>v_CD1</t>
  </si>
  <si>
    <t>v_DE1</t>
  </si>
  <si>
    <t>v_AB2</t>
  </si>
  <si>
    <t>v_BC2</t>
  </si>
  <si>
    <t>v_CD2</t>
  </si>
  <si>
    <t>v_DE2</t>
  </si>
  <si>
    <t>v_AB3</t>
  </si>
  <si>
    <t>v_BC3</t>
  </si>
  <si>
    <t>v_CD3</t>
  </si>
  <si>
    <t>v_DE3</t>
  </si>
  <si>
    <t>v_AB4</t>
  </si>
  <si>
    <t>v_BC4</t>
  </si>
  <si>
    <t>v_CD4</t>
  </si>
  <si>
    <t>v_DE4</t>
  </si>
  <si>
    <t>v_AB5</t>
  </si>
  <si>
    <t>v_BC5</t>
  </si>
  <si>
    <t>v_CD5</t>
  </si>
  <si>
    <t>v_DE5</t>
  </si>
  <si>
    <t>v_AB6</t>
  </si>
  <si>
    <t>v_BC6</t>
  </si>
  <si>
    <t>v_CD6</t>
  </si>
  <si>
    <t>v_DE6</t>
  </si>
  <si>
    <t>v_AB7</t>
  </si>
  <si>
    <t>v_BC7</t>
  </si>
  <si>
    <t>v_CD7</t>
  </si>
  <si>
    <t>v_DE7</t>
  </si>
  <si>
    <t>v_AB8</t>
  </si>
  <si>
    <t>v_BC8</t>
  </si>
  <si>
    <t>v_CD8</t>
  </si>
  <si>
    <t>v_DE8</t>
  </si>
  <si>
    <t>v_AB9</t>
  </si>
  <si>
    <t>v_BC9</t>
  </si>
  <si>
    <t>v_CD9</t>
  </si>
  <si>
    <t>v_DE9</t>
  </si>
  <si>
    <t>v_AB10</t>
  </si>
  <si>
    <t>v_BC10</t>
  </si>
  <si>
    <t>v_CD10</t>
  </si>
  <si>
    <t>v_DE10</t>
  </si>
  <si>
    <t>v_AB11</t>
  </si>
  <si>
    <t>v_BC11</t>
  </si>
  <si>
    <t>v_CD11</t>
  </si>
  <si>
    <t>v_DE11</t>
  </si>
  <si>
    <t>v_AB12</t>
  </si>
  <si>
    <t>v_BC12</t>
  </si>
  <si>
    <t>v_CD12</t>
  </si>
  <si>
    <t>v_DE12</t>
  </si>
  <si>
    <t>v_AB13</t>
  </si>
  <si>
    <t>v_BC13</t>
  </si>
  <si>
    <t>v_CD13</t>
  </si>
  <si>
    <t>v_DE13</t>
  </si>
  <si>
    <t>v_AB14</t>
  </si>
  <si>
    <t>v_BC14</t>
  </si>
  <si>
    <t>v_CD14</t>
  </si>
  <si>
    <t>v_DE14</t>
  </si>
  <si>
    <t>v_AB15</t>
  </si>
  <si>
    <t>v_BC15</t>
  </si>
  <si>
    <t>v_CD15</t>
  </si>
  <si>
    <t>v_DE15</t>
  </si>
  <si>
    <t>v_AB16</t>
  </si>
  <si>
    <t>v_BC16</t>
  </si>
  <si>
    <t>v_CD16</t>
  </si>
  <si>
    <t>v_DE16</t>
  </si>
  <si>
    <t>v_AB17</t>
  </si>
  <si>
    <t>v_BC17</t>
  </si>
  <si>
    <t>v_CD17</t>
  </si>
  <si>
    <t>v_DE17</t>
  </si>
  <si>
    <t>v_AB18</t>
  </si>
  <si>
    <t>v_BC18</t>
  </si>
  <si>
    <t>v_CD18</t>
  </si>
  <si>
    <t>v_DE18</t>
  </si>
  <si>
    <t>v_AB19</t>
  </si>
  <si>
    <t>v_BC19</t>
  </si>
  <si>
    <t>v_CD19</t>
  </si>
  <si>
    <t>v_DE19</t>
  </si>
  <si>
    <t>v_AB20</t>
  </si>
  <si>
    <t>v_BC20</t>
  </si>
  <si>
    <t>v_CD20</t>
  </si>
  <si>
    <t>v_DE20</t>
  </si>
  <si>
    <t>K_T</t>
  </si>
  <si>
    <t>N</t>
  </si>
  <si>
    <t>Constants</t>
  </si>
  <si>
    <t>Eqn 205</t>
  </si>
  <si>
    <t>Eqn 206</t>
  </si>
  <si>
    <t>Eqn 207</t>
  </si>
  <si>
    <t>Eqn 208</t>
  </si>
  <si>
    <t>Eqn 209</t>
  </si>
  <si>
    <t>Eqn 210</t>
  </si>
  <si>
    <t>Eqn 211</t>
  </si>
  <si>
    <t>Eqn 212</t>
  </si>
  <si>
    <t>Eqn 213</t>
  </si>
  <si>
    <t>Eqn 214</t>
  </si>
  <si>
    <t>Eqn 215</t>
  </si>
  <si>
    <t>Eqn 216</t>
  </si>
  <si>
    <t>Eqn 217</t>
  </si>
  <si>
    <t>Eqn 218</t>
  </si>
  <si>
    <t>Eqn 219</t>
  </si>
  <si>
    <t>Eqn 220</t>
  </si>
  <si>
    <t>Eqn 221</t>
  </si>
  <si>
    <t>Eqn 222</t>
  </si>
  <si>
    <t>P_F1</t>
  </si>
  <si>
    <t>P_F2</t>
  </si>
  <si>
    <t>P_F3</t>
  </si>
  <si>
    <t>P_F4</t>
  </si>
  <si>
    <t>P_F5</t>
  </si>
  <si>
    <t>P_F6</t>
  </si>
  <si>
    <t>P_F7</t>
  </si>
  <si>
    <t>P_F8</t>
  </si>
  <si>
    <t>P_F9</t>
  </si>
  <si>
    <t>P_F10</t>
  </si>
  <si>
    <t>P_F11</t>
  </si>
  <si>
    <t>P_F12</t>
  </si>
  <si>
    <t>P_F13</t>
  </si>
  <si>
    <t>P_F14</t>
  </si>
  <si>
    <t>P_F15</t>
  </si>
  <si>
    <t>P_F16</t>
  </si>
  <si>
    <t>P_F17</t>
  </si>
  <si>
    <t>P_F18</t>
  </si>
  <si>
    <t>P_F19</t>
  </si>
  <si>
    <t>P_F20</t>
  </si>
  <si>
    <t>v_SA</t>
  </si>
  <si>
    <t>v_EF1</t>
  </si>
  <si>
    <t>v_FZ1</t>
  </si>
  <si>
    <t>v_EF2</t>
  </si>
  <si>
    <t>v_FZ2</t>
  </si>
  <si>
    <t>v_EF3</t>
  </si>
  <si>
    <t>v_FZ3</t>
  </si>
  <si>
    <t>v_EF4</t>
  </si>
  <si>
    <t>v_FZ4</t>
  </si>
  <si>
    <t>v_EF5</t>
  </si>
  <si>
    <t>v_FZ5</t>
  </si>
  <si>
    <t>v_EF6</t>
  </si>
  <si>
    <t>v_FZ6</t>
  </si>
  <si>
    <t>v_EF7</t>
  </si>
  <si>
    <t>v_FZ7</t>
  </si>
  <si>
    <t>v_EF8</t>
  </si>
  <si>
    <t>v_FZ8</t>
  </si>
  <si>
    <t>v_EF9</t>
  </si>
  <si>
    <t>v_FZ9</t>
  </si>
  <si>
    <t>v_EF10</t>
  </si>
  <si>
    <t>v_FZ10</t>
  </si>
  <si>
    <t>v_EF11</t>
  </si>
  <si>
    <t>v_FZ11</t>
  </si>
  <si>
    <t>v_EF12</t>
  </si>
  <si>
    <t>v_FZ12</t>
  </si>
  <si>
    <t>v_EF13</t>
  </si>
  <si>
    <t>v_FZ13</t>
  </si>
  <si>
    <t>v_EF14</t>
  </si>
  <si>
    <t>v_FZ14</t>
  </si>
  <si>
    <t>v_EF15</t>
  </si>
  <si>
    <t>v_FZ15</t>
  </si>
  <si>
    <t>v_EF16</t>
  </si>
  <si>
    <t>v_FZ16</t>
  </si>
  <si>
    <t>v_EF17</t>
  </si>
  <si>
    <t>v_FZ17</t>
  </si>
  <si>
    <t>v_EF18</t>
  </si>
  <si>
    <t>v_FZ18</t>
  </si>
  <si>
    <t>v_EF19</t>
  </si>
  <si>
    <t>v_FZ19</t>
  </si>
  <si>
    <t>v_EF20</t>
  </si>
  <si>
    <t>v_FZ20</t>
  </si>
  <si>
    <t>Constants in SI units and other necessary conversions</t>
  </si>
  <si>
    <t>area (syringe)</t>
  </si>
  <si>
    <t>K_e4</t>
  </si>
  <si>
    <t>L_sa</t>
  </si>
  <si>
    <t>L_ab</t>
  </si>
  <si>
    <t>L_bc</t>
  </si>
  <si>
    <t>L_cd</t>
  </si>
  <si>
    <t>L_de</t>
  </si>
  <si>
    <t>L_ef</t>
  </si>
  <si>
    <t>L_fz</t>
  </si>
  <si>
    <t>d_sa</t>
  </si>
  <si>
    <t>d_ab</t>
  </si>
  <si>
    <t>d_bc</t>
  </si>
  <si>
    <t>d_cd</t>
  </si>
  <si>
    <t>d_de</t>
  </si>
  <si>
    <t>d_ef</t>
  </si>
  <si>
    <t>d_fz</t>
  </si>
  <si>
    <t>z_Tot</t>
  </si>
  <si>
    <t>(negative = up, positive = down)</t>
  </si>
  <si>
    <t>v_EF20 is set constant</t>
  </si>
  <si>
    <t>&lt;-- assumed</t>
  </si>
  <si>
    <t>&lt;-- expands to "infinite" diameter</t>
  </si>
  <si>
    <t>Useful Combinations of Constants</t>
  </si>
  <si>
    <t>32μ</t>
  </si>
  <si>
    <t>K_e1*ρ/2</t>
  </si>
  <si>
    <t>K_e2*ρ/2</t>
  </si>
  <si>
    <t>K_e3*ρ/2</t>
  </si>
  <si>
    <t>K_e4*ρ/2</t>
  </si>
  <si>
    <t>K_c*ρ/2</t>
  </si>
  <si>
    <t>K_T*ρ/2</t>
  </si>
  <si>
    <t>ρg</t>
  </si>
  <si>
    <t>-32μ*L_ab/d_ab^2</t>
  </si>
  <si>
    <t>-32μ*L_bc/d_bc^2</t>
  </si>
  <si>
    <t>-32μ*L_cd/d_cd^2</t>
  </si>
  <si>
    <t>-32μ*L_de/d_de^2</t>
  </si>
  <si>
    <t>-32μ*L_ef/d_ef^2</t>
  </si>
  <si>
    <t>-32μ*L_fz/d_fz^2</t>
  </si>
  <si>
    <t>&lt;-- average syringe length</t>
  </si>
  <si>
    <t>&lt;-- 30 microns chosen from previous calculations</t>
  </si>
  <si>
    <t>z_SA</t>
  </si>
  <si>
    <t>z_AB</t>
  </si>
  <si>
    <t>z_BC</t>
  </si>
  <si>
    <t>z_CD</t>
  </si>
  <si>
    <t>z_DE</t>
  </si>
  <si>
    <t>z_EF</t>
  </si>
  <si>
    <t>z_FZ</t>
  </si>
  <si>
    <t>SUM:</t>
  </si>
  <si>
    <t>should equal z_Tot</t>
  </si>
  <si>
    <t>V_SA</t>
  </si>
  <si>
    <t>V_AB1</t>
  </si>
  <si>
    <t>V_BC1</t>
  </si>
  <si>
    <t>V_CD1</t>
  </si>
  <si>
    <t>V_DE1</t>
  </si>
  <si>
    <t>V_EF1</t>
  </si>
  <si>
    <t>V_AB2</t>
  </si>
  <si>
    <t>V_BC2</t>
  </si>
  <si>
    <t>V_CD2</t>
  </si>
  <si>
    <t>V_DE2</t>
  </si>
  <si>
    <t>V_EF2</t>
  </si>
  <si>
    <t>V_AB3</t>
  </si>
  <si>
    <t>V_BC3</t>
  </si>
  <si>
    <t>V_CD3</t>
  </si>
  <si>
    <t>V_DE3</t>
  </si>
  <si>
    <t>V_EF3</t>
  </si>
  <si>
    <t>V_AB4</t>
  </si>
  <si>
    <t>V_BC4</t>
  </si>
  <si>
    <t>V_CD4</t>
  </si>
  <si>
    <t>V_DE4</t>
  </si>
  <si>
    <t>V_EF4</t>
  </si>
  <si>
    <t>V_AB5</t>
  </si>
  <si>
    <t>V_BC5</t>
  </si>
  <si>
    <t>V_CD5</t>
  </si>
  <si>
    <t>V_DE5</t>
  </si>
  <si>
    <t>V_EF5</t>
  </si>
  <si>
    <t>V_AB6</t>
  </si>
  <si>
    <t>V_BC6</t>
  </si>
  <si>
    <t>V_CD6</t>
  </si>
  <si>
    <t>V_DE6</t>
  </si>
  <si>
    <t>V_EF6</t>
  </si>
  <si>
    <t>V_AB7</t>
  </si>
  <si>
    <t>V_BC7</t>
  </si>
  <si>
    <t>V_CD7</t>
  </si>
  <si>
    <t>V_DE7</t>
  </si>
  <si>
    <t>V_EF7</t>
  </si>
  <si>
    <t>V_AB8</t>
  </si>
  <si>
    <t>V_BC8</t>
  </si>
  <si>
    <t>V_CD8</t>
  </si>
  <si>
    <t>V_DE8</t>
  </si>
  <si>
    <t>V_EF8</t>
  </si>
  <si>
    <t>V_AB9</t>
  </si>
  <si>
    <t>V_BC9</t>
  </si>
  <si>
    <t>V_CD9</t>
  </si>
  <si>
    <t>V_DE9</t>
  </si>
  <si>
    <t>V_EF9</t>
  </si>
  <si>
    <t>V_AB10</t>
  </si>
  <si>
    <t>V_BC10</t>
  </si>
  <si>
    <t>V_CD10</t>
  </si>
  <si>
    <t>V_DE10</t>
  </si>
  <si>
    <t>V_EF10</t>
  </si>
  <si>
    <t>V_AB11</t>
  </si>
  <si>
    <t>V_BC11</t>
  </si>
  <si>
    <t>V_CD11</t>
  </si>
  <si>
    <t>V_DE11</t>
  </si>
  <si>
    <t>V_EF11</t>
  </si>
  <si>
    <t>V_AB12</t>
  </si>
  <si>
    <t>V_BC12</t>
  </si>
  <si>
    <t>V_CD12</t>
  </si>
  <si>
    <t>V_DE12</t>
  </si>
  <si>
    <t>V_EF12</t>
  </si>
  <si>
    <t>V_AB13</t>
  </si>
  <si>
    <t>V_BC13</t>
  </si>
  <si>
    <t>V_CD13</t>
  </si>
  <si>
    <t>V_DE13</t>
  </si>
  <si>
    <t>V_EF13</t>
  </si>
  <si>
    <t>V_AB14</t>
  </si>
  <si>
    <t>V_BC14</t>
  </si>
  <si>
    <t>V_CD14</t>
  </si>
  <si>
    <t>V_DE14</t>
  </si>
  <si>
    <t>V_EF14</t>
  </si>
  <si>
    <t>V_AB15</t>
  </si>
  <si>
    <t>V_BC15</t>
  </si>
  <si>
    <t>V_CD15</t>
  </si>
  <si>
    <t>V_DE15</t>
  </si>
  <si>
    <t>V_EF15</t>
  </si>
  <si>
    <t>V_AB16</t>
  </si>
  <si>
    <t>V_BC16</t>
  </si>
  <si>
    <t>V_CD16</t>
  </si>
  <si>
    <t>V_DE16</t>
  </si>
  <si>
    <t>V_EF16</t>
  </si>
  <si>
    <t>V_AB17</t>
  </si>
  <si>
    <t>V_BC17</t>
  </si>
  <si>
    <t>V_CD17</t>
  </si>
  <si>
    <t>V_DE17</t>
  </si>
  <si>
    <t>V_EF17</t>
  </si>
  <si>
    <t>V_AB18</t>
  </si>
  <si>
    <t>V_BC18</t>
  </si>
  <si>
    <t>V_CD18</t>
  </si>
  <si>
    <t>V_DE18</t>
  </si>
  <si>
    <t>V_EF18</t>
  </si>
  <si>
    <t>V_AB19</t>
  </si>
  <si>
    <t>V_BC19</t>
  </si>
  <si>
    <t>V_CD19</t>
  </si>
  <si>
    <t>V_DE19</t>
  </si>
  <si>
    <t>V_EF19</t>
  </si>
  <si>
    <t>V_AB20</t>
  </si>
  <si>
    <t>V_BC20</t>
  </si>
  <si>
    <t>V_CD20</t>
  </si>
  <si>
    <t>V_DE20</t>
  </si>
  <si>
    <t>V_EF20</t>
  </si>
  <si>
    <t>V_FG1</t>
  </si>
  <si>
    <t>V_FG2</t>
  </si>
  <si>
    <t>V_FG3</t>
  </si>
  <si>
    <t>V_FG4</t>
  </si>
  <si>
    <t>V_FG5</t>
  </si>
  <si>
    <t>V_FG6</t>
  </si>
  <si>
    <t>V_FG7</t>
  </si>
  <si>
    <t>V_FG8</t>
  </si>
  <si>
    <t>V_FG9</t>
  </si>
  <si>
    <t>V_FG10</t>
  </si>
  <si>
    <t>V_FG11</t>
  </si>
  <si>
    <t>V_FG12</t>
  </si>
  <si>
    <t>V_FG13</t>
  </si>
  <si>
    <t>V_FG14</t>
  </si>
  <si>
    <t>V_FG15</t>
  </si>
  <si>
    <t>V_FG16</t>
  </si>
  <si>
    <t>V_FG17</t>
  </si>
  <si>
    <t>V_FG18</t>
  </si>
  <si>
    <t>V_FG19</t>
  </si>
  <si>
    <t>V_FG20</t>
  </si>
  <si>
    <t>P_G</t>
  </si>
  <si>
    <t>Givens</t>
  </si>
  <si>
    <t>-32μ*L_sa/d_sa^2</t>
  </si>
  <si>
    <t>Delta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</si>
</sst>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FF0000"/>
      <name val="Calibri"/>
      <scheme val="minor"/>
    </font>
    <font>
      <b/>
      <u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149998474074526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0" xfId="0" quotePrefix="1"/>
    <xf numFmtId="11" fontId="0" fillId="2" borderId="0" xfId="0" applyNumberForma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4" xfId="0" applyFont="1" applyFill="1" applyBorder="1"/>
    <xf numFmtId="0" fontId="6" fillId="0" borderId="5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1" fillId="4" borderId="3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6" fillId="0" borderId="3" xfId="0" applyFont="1" applyFill="1" applyBorder="1"/>
    <xf numFmtId="0" fontId="1" fillId="3" borderId="5" xfId="0" applyFont="1" applyFill="1" applyBorder="1"/>
    <xf numFmtId="0" fontId="0" fillId="0" borderId="3" xfId="0" applyFill="1" applyBorder="1"/>
    <xf numFmtId="0" fontId="0" fillId="0" borderId="3" xfId="0" applyFont="1" applyFill="1" applyBorder="1"/>
    <xf numFmtId="0" fontId="5" fillId="0" borderId="1" xfId="0" applyFont="1" applyBorder="1"/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ill="1" applyBorder="1"/>
    <xf numFmtId="0" fontId="9" fillId="0" borderId="0" xfId="0" applyFont="1"/>
    <xf numFmtId="11" fontId="0" fillId="0" borderId="0" xfId="0" applyNumberFormat="1" applyBorder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74"/>
  <sheetViews>
    <sheetView tabSelected="1" topLeftCell="A36" workbookViewId="0">
      <selection activeCell="D61" sqref="D61"/>
    </sheetView>
  </sheetViews>
  <sheetFormatPr baseColWidth="10" defaultRowHeight="15" x14ac:dyDescent="0"/>
  <cols>
    <col min="1" max="1" width="12.33203125" bestFit="1" customWidth="1"/>
    <col min="2" max="2" width="16.33203125" customWidth="1"/>
    <col min="7" max="7" width="10.83203125" style="19"/>
    <col min="8" max="8" width="16.6640625" bestFit="1" customWidth="1"/>
    <col min="9" max="9" width="12.83203125" bestFit="1" customWidth="1"/>
  </cols>
  <sheetData>
    <row r="1" spans="1:14" s="10" customFormat="1">
      <c r="A1" s="33" t="s">
        <v>472</v>
      </c>
      <c r="B1" s="33"/>
      <c r="C1" s="33"/>
      <c r="D1" s="33"/>
      <c r="E1" s="33"/>
      <c r="F1" s="33"/>
      <c r="G1" s="34"/>
      <c r="H1" s="35" t="s">
        <v>494</v>
      </c>
      <c r="I1" s="33"/>
      <c r="J1" s="34"/>
      <c r="L1" s="32"/>
      <c r="M1" s="32"/>
      <c r="N1" s="32"/>
    </row>
    <row r="2" spans="1:14">
      <c r="A2" t="s">
        <v>4</v>
      </c>
      <c r="B2">
        <v>7.9799999999999999E-4</v>
      </c>
      <c r="C2" t="s">
        <v>5</v>
      </c>
      <c r="H2" t="s">
        <v>495</v>
      </c>
      <c r="I2">
        <f>B2*32</f>
        <v>2.5536E-2</v>
      </c>
    </row>
    <row r="3" spans="1:14">
      <c r="A3" t="s">
        <v>9</v>
      </c>
      <c r="B3">
        <v>1000</v>
      </c>
      <c r="C3" t="s">
        <v>10</v>
      </c>
      <c r="H3" t="s">
        <v>496</v>
      </c>
      <c r="I3">
        <f>B9*$B$3/2</f>
        <v>405.72014128094219</v>
      </c>
    </row>
    <row r="4" spans="1:14">
      <c r="A4" t="s">
        <v>17</v>
      </c>
      <c r="B4">
        <v>9.81</v>
      </c>
      <c r="C4" t="s">
        <v>18</v>
      </c>
      <c r="H4" t="s">
        <v>497</v>
      </c>
      <c r="I4">
        <f t="shared" ref="I4:I8" si="0">B10*$B$3/2</f>
        <v>496.03986460747433</v>
      </c>
    </row>
    <row r="5" spans="1:14">
      <c r="A5" s="1" t="s">
        <v>473</v>
      </c>
      <c r="B5" s="2">
        <f>PI()*0.0192^2</f>
        <v>1.1581167158193411E-3</v>
      </c>
      <c r="C5" s="1" t="s">
        <v>0</v>
      </c>
      <c r="D5" t="s">
        <v>1</v>
      </c>
      <c r="E5">
        <v>1.7950849</v>
      </c>
      <c r="F5" t="s">
        <v>2</v>
      </c>
      <c r="H5" t="s">
        <v>498</v>
      </c>
      <c r="I5">
        <f t="shared" si="0"/>
        <v>469.37097050940508</v>
      </c>
    </row>
    <row r="6" spans="1:14">
      <c r="A6" s="1" t="s">
        <v>20</v>
      </c>
      <c r="B6" s="2">
        <v>293.58</v>
      </c>
      <c r="C6" s="1" t="s">
        <v>391</v>
      </c>
      <c r="D6" t="s">
        <v>1</v>
      </c>
      <c r="E6">
        <v>66</v>
      </c>
      <c r="F6" t="s">
        <v>19</v>
      </c>
      <c r="H6" t="s">
        <v>499</v>
      </c>
      <c r="I6">
        <f t="shared" si="0"/>
        <v>500</v>
      </c>
    </row>
    <row r="7" spans="1:14">
      <c r="A7" t="s">
        <v>11</v>
      </c>
      <c r="B7">
        <v>97421.6</v>
      </c>
      <c r="C7" t="s">
        <v>3</v>
      </c>
      <c r="H7" t="s">
        <v>500</v>
      </c>
      <c r="I7">
        <f t="shared" si="0"/>
        <v>0</v>
      </c>
    </row>
    <row r="8" spans="1:14">
      <c r="H8" t="s">
        <v>501</v>
      </c>
      <c r="I8">
        <f t="shared" si="0"/>
        <v>500</v>
      </c>
    </row>
    <row r="9" spans="1:14">
      <c r="A9" t="s">
        <v>21</v>
      </c>
      <c r="B9">
        <f>(1-(B25/B26)^2)^2</f>
        <v>0.81144028256188439</v>
      </c>
      <c r="H9" t="s">
        <v>502</v>
      </c>
      <c r="I9">
        <f>B3*B4</f>
        <v>9810</v>
      </c>
    </row>
    <row r="10" spans="1:14">
      <c r="A10" t="s">
        <v>7</v>
      </c>
      <c r="B10">
        <f>(1-(B27/B28)^2)^2</f>
        <v>0.99207972921494869</v>
      </c>
    </row>
    <row r="11" spans="1:14">
      <c r="A11" t="s">
        <v>8</v>
      </c>
      <c r="B11">
        <f>(1-(B28/B29)^2)^2</f>
        <v>0.93874194101881014</v>
      </c>
      <c r="H11" s="6" t="s">
        <v>503</v>
      </c>
      <c r="I11">
        <f>-I2*B17/(B25)^2</f>
        <v>-102.14400000000001</v>
      </c>
    </row>
    <row r="12" spans="1:14">
      <c r="A12" t="s">
        <v>474</v>
      </c>
      <c r="B12">
        <v>1</v>
      </c>
      <c r="D12" t="s">
        <v>493</v>
      </c>
      <c r="H12" s="6" t="s">
        <v>504</v>
      </c>
      <c r="I12">
        <f>-I2*B18/(B26)^2</f>
        <v>-8090.9649947299904</v>
      </c>
    </row>
    <row r="13" spans="1:14">
      <c r="A13" t="s">
        <v>6</v>
      </c>
      <c r="B13" s="5">
        <v>0</v>
      </c>
      <c r="H13" s="6" t="s">
        <v>505</v>
      </c>
      <c r="I13">
        <f>-I2*B19/(B27)^2</f>
        <v>-2553.6</v>
      </c>
    </row>
    <row r="14" spans="1:14">
      <c r="A14" t="s">
        <v>390</v>
      </c>
      <c r="B14" s="5">
        <v>1</v>
      </c>
      <c r="H14" s="6" t="s">
        <v>506</v>
      </c>
      <c r="I14">
        <f>-I2*B20/(B28)^2</f>
        <v>-72818.684952569907</v>
      </c>
    </row>
    <row r="15" spans="1:14">
      <c r="H15" s="6" t="s">
        <v>507</v>
      </c>
      <c r="I15">
        <f>-I2*B21/(B29)^2</f>
        <v>-31.525925925925929</v>
      </c>
    </row>
    <row r="16" spans="1:14">
      <c r="A16" t="s">
        <v>475</v>
      </c>
      <c r="B16" s="5">
        <v>0.05</v>
      </c>
      <c r="C16" t="s">
        <v>13</v>
      </c>
      <c r="D16" t="s">
        <v>509</v>
      </c>
      <c r="H16" s="6" t="s">
        <v>508</v>
      </c>
      <c r="I16">
        <f>-I2*B22/(B30)^2</f>
        <v>-30398.115196230392</v>
      </c>
      <c r="M16" s="3"/>
    </row>
    <row r="17" spans="1:13">
      <c r="A17" t="s">
        <v>476</v>
      </c>
      <c r="B17" s="5">
        <v>1E-3</v>
      </c>
      <c r="C17" t="s">
        <v>13</v>
      </c>
      <c r="H17" s="6" t="s">
        <v>643</v>
      </c>
      <c r="I17" s="37">
        <f>-I2*B16/(B24^2)</f>
        <v>-3.4635416666666674</v>
      </c>
    </row>
    <row r="18" spans="1:13">
      <c r="A18" t="s">
        <v>477</v>
      </c>
      <c r="B18" s="5">
        <f>(7.3+0.685)*0.1</f>
        <v>0.79849999999999999</v>
      </c>
      <c r="C18" t="s">
        <v>13</v>
      </c>
      <c r="D18" t="s">
        <v>14</v>
      </c>
    </row>
    <row r="19" spans="1:13">
      <c r="A19" t="s">
        <v>478</v>
      </c>
      <c r="B19" s="5">
        <v>1E-3</v>
      </c>
      <c r="C19" t="s">
        <v>13</v>
      </c>
      <c r="D19" t="s">
        <v>492</v>
      </c>
    </row>
    <row r="20" spans="1:13">
      <c r="A20" t="s">
        <v>479</v>
      </c>
      <c r="B20" s="5">
        <f>(7.3+0.685)*0.9</f>
        <v>7.1864999999999997</v>
      </c>
      <c r="C20" t="s">
        <v>13</v>
      </c>
      <c r="D20" t="s">
        <v>15</v>
      </c>
    </row>
    <row r="21" spans="1:13">
      <c r="A21" t="s">
        <v>480</v>
      </c>
      <c r="B21">
        <v>0.1</v>
      </c>
      <c r="C21" t="s">
        <v>13</v>
      </c>
      <c r="M21" s="3"/>
    </row>
    <row r="22" spans="1:13">
      <c r="A22" t="s">
        <v>481</v>
      </c>
      <c r="B22" s="5">
        <v>3</v>
      </c>
      <c r="C22" t="s">
        <v>13</v>
      </c>
      <c r="D22" t="s">
        <v>492</v>
      </c>
    </row>
    <row r="24" spans="1:13">
      <c r="A24" t="s">
        <v>482</v>
      </c>
      <c r="B24" s="7">
        <v>1.9199999999999998E-2</v>
      </c>
      <c r="C24" t="s">
        <v>13</v>
      </c>
    </row>
    <row r="25" spans="1:13">
      <c r="A25" t="s">
        <v>483</v>
      </c>
      <c r="B25" s="7">
        <v>5.0000000000000001E-4</v>
      </c>
      <c r="C25" t="s">
        <v>13</v>
      </c>
    </row>
    <row r="26" spans="1:13">
      <c r="A26" t="s">
        <v>484</v>
      </c>
      <c r="B26">
        <v>1.5874999999999999E-3</v>
      </c>
      <c r="C26" t="s">
        <v>13</v>
      </c>
    </row>
    <row r="27" spans="1:13">
      <c r="A27" t="s">
        <v>485</v>
      </c>
      <c r="B27">
        <v>1E-4</v>
      </c>
      <c r="C27" t="s">
        <v>13</v>
      </c>
      <c r="D27" t="s">
        <v>510</v>
      </c>
      <c r="H27" s="3">
        <v>3.0000000000000001E-5</v>
      </c>
    </row>
    <row r="28" spans="1:13">
      <c r="A28" t="s">
        <v>486</v>
      </c>
      <c r="B28">
        <v>1.5874999999999999E-3</v>
      </c>
      <c r="C28" t="s">
        <v>13</v>
      </c>
    </row>
    <row r="29" spans="1:13">
      <c r="A29" t="s">
        <v>487</v>
      </c>
      <c r="B29">
        <v>8.9999999999999993E-3</v>
      </c>
      <c r="C29" t="s">
        <v>13</v>
      </c>
    </row>
    <row r="30" spans="1:13">
      <c r="A30" t="s">
        <v>488</v>
      </c>
      <c r="B30">
        <v>1.5874999999999999E-3</v>
      </c>
      <c r="C30" t="s">
        <v>13</v>
      </c>
    </row>
    <row r="32" spans="1:13">
      <c r="A32" t="s">
        <v>470</v>
      </c>
      <c r="B32" s="37">
        <v>7.0169999999999999E-6</v>
      </c>
      <c r="C32" t="s">
        <v>16</v>
      </c>
    </row>
    <row r="34" spans="1:4">
      <c r="A34" t="s">
        <v>489</v>
      </c>
      <c r="B34">
        <v>0</v>
      </c>
      <c r="C34" t="s">
        <v>13</v>
      </c>
      <c r="D34" t="s">
        <v>490</v>
      </c>
    </row>
    <row r="35" spans="1:4">
      <c r="A35" t="s">
        <v>511</v>
      </c>
      <c r="B35">
        <v>0</v>
      </c>
      <c r="C35" t="s">
        <v>13</v>
      </c>
    </row>
    <row r="36" spans="1:4">
      <c r="A36" t="s">
        <v>512</v>
      </c>
      <c r="B36">
        <v>0</v>
      </c>
      <c r="C36" t="s">
        <v>13</v>
      </c>
    </row>
    <row r="37" spans="1:4">
      <c r="A37" t="s">
        <v>513</v>
      </c>
      <c r="B37">
        <v>0</v>
      </c>
      <c r="C37" t="s">
        <v>13</v>
      </c>
    </row>
    <row r="38" spans="1:4">
      <c r="A38" t="s">
        <v>514</v>
      </c>
      <c r="B38">
        <v>0</v>
      </c>
      <c r="C38" t="s">
        <v>13</v>
      </c>
    </row>
    <row r="39" spans="1:4">
      <c r="A39" t="s">
        <v>515</v>
      </c>
      <c r="B39">
        <v>0</v>
      </c>
      <c r="C39" t="s">
        <v>13</v>
      </c>
    </row>
    <row r="40" spans="1:4">
      <c r="A40" t="s">
        <v>516</v>
      </c>
      <c r="B40">
        <v>0</v>
      </c>
      <c r="C40" t="s">
        <v>13</v>
      </c>
    </row>
    <row r="41" spans="1:4">
      <c r="A41" t="s">
        <v>517</v>
      </c>
      <c r="B41">
        <v>0</v>
      </c>
      <c r="C41" t="s">
        <v>13</v>
      </c>
    </row>
    <row r="42" spans="1:4">
      <c r="A42" t="s">
        <v>518</v>
      </c>
      <c r="B42">
        <f>SUM(B35:B41)</f>
        <v>0</v>
      </c>
      <c r="C42" t="s">
        <v>13</v>
      </c>
      <c r="D42" t="s">
        <v>519</v>
      </c>
    </row>
    <row r="49" spans="1:122">
      <c r="B49" t="s">
        <v>520</v>
      </c>
      <c r="C49" t="s">
        <v>521</v>
      </c>
      <c r="D49" t="s">
        <v>522</v>
      </c>
      <c r="E49" t="s">
        <v>523</v>
      </c>
      <c r="F49" t="s">
        <v>524</v>
      </c>
      <c r="G49" s="19" t="s">
        <v>525</v>
      </c>
      <c r="H49" s="29" t="s">
        <v>621</v>
      </c>
      <c r="I49" t="s">
        <v>526</v>
      </c>
      <c r="J49" t="s">
        <v>527</v>
      </c>
      <c r="K49" t="s">
        <v>528</v>
      </c>
      <c r="L49" t="s">
        <v>529</v>
      </c>
      <c r="M49" s="19" t="s">
        <v>530</v>
      </c>
      <c r="N49" s="29" t="s">
        <v>622</v>
      </c>
      <c r="O49" t="s">
        <v>531</v>
      </c>
      <c r="P49" t="s">
        <v>532</v>
      </c>
      <c r="Q49" t="s">
        <v>533</v>
      </c>
      <c r="R49" t="s">
        <v>534</v>
      </c>
      <c r="S49" s="19" t="s">
        <v>535</v>
      </c>
      <c r="T49" s="29" t="s">
        <v>623</v>
      </c>
      <c r="U49" t="s">
        <v>536</v>
      </c>
      <c r="V49" t="s">
        <v>537</v>
      </c>
      <c r="W49" t="s">
        <v>538</v>
      </c>
      <c r="X49" t="s">
        <v>539</v>
      </c>
      <c r="Y49" s="19" t="s">
        <v>540</v>
      </c>
      <c r="Z49" s="29" t="s">
        <v>624</v>
      </c>
      <c r="AA49" t="s">
        <v>541</v>
      </c>
      <c r="AB49" t="s">
        <v>542</v>
      </c>
      <c r="AC49" t="s">
        <v>543</v>
      </c>
      <c r="AD49" t="s">
        <v>544</v>
      </c>
      <c r="AE49" s="19" t="s">
        <v>545</v>
      </c>
      <c r="AF49" s="29" t="s">
        <v>625</v>
      </c>
      <c r="AG49" t="s">
        <v>546</v>
      </c>
      <c r="AH49" t="s">
        <v>547</v>
      </c>
      <c r="AI49" t="s">
        <v>548</v>
      </c>
      <c r="AJ49" t="s">
        <v>549</v>
      </c>
      <c r="AK49" s="19" t="s">
        <v>550</v>
      </c>
      <c r="AL49" s="29" t="s">
        <v>626</v>
      </c>
      <c r="AM49" t="s">
        <v>551</v>
      </c>
      <c r="AN49" t="s">
        <v>552</v>
      </c>
      <c r="AO49" t="s">
        <v>553</v>
      </c>
      <c r="AP49" t="s">
        <v>554</v>
      </c>
      <c r="AQ49" s="19" t="s">
        <v>555</v>
      </c>
      <c r="AR49" s="29" t="s">
        <v>627</v>
      </c>
      <c r="AS49" t="s">
        <v>556</v>
      </c>
      <c r="AT49" t="s">
        <v>557</v>
      </c>
      <c r="AU49" t="s">
        <v>558</v>
      </c>
      <c r="AV49" t="s">
        <v>559</v>
      </c>
      <c r="AW49" s="19" t="s">
        <v>560</v>
      </c>
      <c r="AX49" s="29" t="s">
        <v>628</v>
      </c>
      <c r="AY49" t="s">
        <v>561</v>
      </c>
      <c r="AZ49" t="s">
        <v>562</v>
      </c>
      <c r="BA49" t="s">
        <v>563</v>
      </c>
      <c r="BB49" t="s">
        <v>564</v>
      </c>
      <c r="BC49" s="19" t="s">
        <v>565</v>
      </c>
      <c r="BD49" s="29" t="s">
        <v>629</v>
      </c>
      <c r="BE49" t="s">
        <v>566</v>
      </c>
      <c r="BF49" t="s">
        <v>567</v>
      </c>
      <c r="BG49" t="s">
        <v>568</v>
      </c>
      <c r="BH49" t="s">
        <v>569</v>
      </c>
      <c r="BI49" s="19" t="s">
        <v>570</v>
      </c>
      <c r="BJ49" s="29" t="s">
        <v>630</v>
      </c>
      <c r="BK49" t="s">
        <v>571</v>
      </c>
      <c r="BL49" t="s">
        <v>572</v>
      </c>
      <c r="BM49" t="s">
        <v>573</v>
      </c>
      <c r="BN49" t="s">
        <v>574</v>
      </c>
      <c r="BO49" s="19" t="s">
        <v>575</v>
      </c>
      <c r="BP49" s="29" t="s">
        <v>631</v>
      </c>
      <c r="BQ49" t="s">
        <v>576</v>
      </c>
      <c r="BR49" t="s">
        <v>577</v>
      </c>
      <c r="BS49" t="s">
        <v>578</v>
      </c>
      <c r="BT49" t="s">
        <v>579</v>
      </c>
      <c r="BU49" s="19" t="s">
        <v>580</v>
      </c>
      <c r="BV49" s="29" t="s">
        <v>632</v>
      </c>
      <c r="BW49" t="s">
        <v>581</v>
      </c>
      <c r="BX49" t="s">
        <v>582</v>
      </c>
      <c r="BY49" t="s">
        <v>583</v>
      </c>
      <c r="BZ49" t="s">
        <v>584</v>
      </c>
      <c r="CA49" s="19" t="s">
        <v>585</v>
      </c>
      <c r="CB49" s="29" t="s">
        <v>633</v>
      </c>
      <c r="CC49" t="s">
        <v>586</v>
      </c>
      <c r="CD49" t="s">
        <v>587</v>
      </c>
      <c r="CE49" t="s">
        <v>588</v>
      </c>
      <c r="CF49" t="s">
        <v>589</v>
      </c>
      <c r="CG49" s="19" t="s">
        <v>590</v>
      </c>
      <c r="CH49" s="29" t="s">
        <v>634</v>
      </c>
      <c r="CI49" t="s">
        <v>591</v>
      </c>
      <c r="CJ49" t="s">
        <v>592</v>
      </c>
      <c r="CK49" t="s">
        <v>593</v>
      </c>
      <c r="CL49" t="s">
        <v>594</v>
      </c>
      <c r="CM49" s="19" t="s">
        <v>595</v>
      </c>
      <c r="CN49" s="29" t="s">
        <v>635</v>
      </c>
      <c r="CO49" t="s">
        <v>596</v>
      </c>
      <c r="CP49" t="s">
        <v>597</v>
      </c>
      <c r="CQ49" t="s">
        <v>598</v>
      </c>
      <c r="CR49" t="s">
        <v>599</v>
      </c>
      <c r="CS49" s="19" t="s">
        <v>600</v>
      </c>
      <c r="CT49" s="29" t="s">
        <v>636</v>
      </c>
      <c r="CU49" t="s">
        <v>601</v>
      </c>
      <c r="CV49" t="s">
        <v>602</v>
      </c>
      <c r="CW49" t="s">
        <v>603</v>
      </c>
      <c r="CX49" t="s">
        <v>604</v>
      </c>
      <c r="CY49" s="19" t="s">
        <v>605</v>
      </c>
      <c r="CZ49" s="29" t="s">
        <v>637</v>
      </c>
      <c r="DA49" t="s">
        <v>606</v>
      </c>
      <c r="DB49" t="s">
        <v>607</v>
      </c>
      <c r="DC49" t="s">
        <v>608</v>
      </c>
      <c r="DD49" t="s">
        <v>609</v>
      </c>
      <c r="DE49" s="19" t="s">
        <v>610</v>
      </c>
      <c r="DF49" s="29" t="s">
        <v>638</v>
      </c>
      <c r="DG49" t="s">
        <v>611</v>
      </c>
      <c r="DH49" t="s">
        <v>612</v>
      </c>
      <c r="DI49" t="s">
        <v>613</v>
      </c>
      <c r="DJ49" t="s">
        <v>614</v>
      </c>
      <c r="DK49" s="19" t="s">
        <v>615</v>
      </c>
      <c r="DL49" s="29" t="s">
        <v>639</v>
      </c>
      <c r="DM49" t="s">
        <v>616</v>
      </c>
      <c r="DN49" t="s">
        <v>617</v>
      </c>
      <c r="DO49" t="s">
        <v>618</v>
      </c>
      <c r="DP49" t="s">
        <v>619</v>
      </c>
      <c r="DQ49" s="19" t="s">
        <v>620</v>
      </c>
      <c r="DR49" s="29" t="s">
        <v>640</v>
      </c>
    </row>
    <row r="50" spans="1:122">
      <c r="B50" s="3">
        <f>B24</f>
        <v>1.9199999999999998E-2</v>
      </c>
      <c r="C50" s="3">
        <f>$B$25</f>
        <v>5.0000000000000001E-4</v>
      </c>
      <c r="D50">
        <f>$B$26</f>
        <v>1.5874999999999999E-3</v>
      </c>
      <c r="E50" s="3">
        <f>$B$27</f>
        <v>1E-4</v>
      </c>
      <c r="F50">
        <f>$B$28</f>
        <v>1.5874999999999999E-3</v>
      </c>
      <c r="G50" s="19">
        <f>$B$29</f>
        <v>8.9999999999999993E-3</v>
      </c>
      <c r="H50">
        <f>$B$30</f>
        <v>1.5874999999999999E-3</v>
      </c>
      <c r="I50" s="3">
        <f>$B$25</f>
        <v>5.0000000000000001E-4</v>
      </c>
      <c r="J50">
        <f>$B$26</f>
        <v>1.5874999999999999E-3</v>
      </c>
      <c r="K50" s="3">
        <f>$B$27</f>
        <v>1E-4</v>
      </c>
      <c r="L50">
        <f>$B$28</f>
        <v>1.5874999999999999E-3</v>
      </c>
      <c r="M50" s="19">
        <f>$B$29</f>
        <v>8.9999999999999993E-3</v>
      </c>
      <c r="N50">
        <f>$B$30</f>
        <v>1.5874999999999999E-3</v>
      </c>
      <c r="O50" s="3">
        <f t="shared" ref="O50" si="1">$B$25</f>
        <v>5.0000000000000001E-4</v>
      </c>
      <c r="P50">
        <f t="shared" ref="P50" si="2">$B$26</f>
        <v>1.5874999999999999E-3</v>
      </c>
      <c r="Q50" s="3">
        <f t="shared" ref="Q50" si="3">$B$27</f>
        <v>1E-4</v>
      </c>
      <c r="R50">
        <f t="shared" ref="R50" si="4">$B$28</f>
        <v>1.5874999999999999E-3</v>
      </c>
      <c r="S50" s="19">
        <f t="shared" ref="S50" si="5">$B$29</f>
        <v>8.9999999999999993E-3</v>
      </c>
      <c r="T50">
        <f t="shared" ref="T50" si="6">$B$30</f>
        <v>1.5874999999999999E-3</v>
      </c>
      <c r="U50" s="3">
        <f t="shared" ref="U50" si="7">$B$25</f>
        <v>5.0000000000000001E-4</v>
      </c>
      <c r="V50">
        <f t="shared" ref="V50" si="8">$B$26</f>
        <v>1.5874999999999999E-3</v>
      </c>
      <c r="W50" s="3">
        <f t="shared" ref="W50" si="9">$B$27</f>
        <v>1E-4</v>
      </c>
      <c r="X50">
        <f t="shared" ref="X50" si="10">$B$28</f>
        <v>1.5874999999999999E-3</v>
      </c>
      <c r="Y50" s="19">
        <f t="shared" ref="Y50" si="11">$B$29</f>
        <v>8.9999999999999993E-3</v>
      </c>
      <c r="Z50">
        <f t="shared" ref="Z50" si="12">$B$30</f>
        <v>1.5874999999999999E-3</v>
      </c>
      <c r="AA50" s="3">
        <f t="shared" ref="AA50" si="13">$B$25</f>
        <v>5.0000000000000001E-4</v>
      </c>
      <c r="AB50">
        <f t="shared" ref="AB50" si="14">$B$26</f>
        <v>1.5874999999999999E-3</v>
      </c>
      <c r="AC50" s="3">
        <f t="shared" ref="AC50" si="15">$B$27</f>
        <v>1E-4</v>
      </c>
      <c r="AD50">
        <f t="shared" ref="AD50" si="16">$B$28</f>
        <v>1.5874999999999999E-3</v>
      </c>
      <c r="AE50" s="19">
        <f t="shared" ref="AE50" si="17">$B$29</f>
        <v>8.9999999999999993E-3</v>
      </c>
      <c r="AF50">
        <f t="shared" ref="AF50" si="18">$B$30</f>
        <v>1.5874999999999999E-3</v>
      </c>
      <c r="AG50" s="3">
        <f t="shared" ref="AG50" si="19">$B$25</f>
        <v>5.0000000000000001E-4</v>
      </c>
      <c r="AH50">
        <f t="shared" ref="AH50" si="20">$B$26</f>
        <v>1.5874999999999999E-3</v>
      </c>
      <c r="AI50" s="3">
        <f t="shared" ref="AI50" si="21">$B$27</f>
        <v>1E-4</v>
      </c>
      <c r="AJ50">
        <f t="shared" ref="AJ50" si="22">$B$28</f>
        <v>1.5874999999999999E-3</v>
      </c>
      <c r="AK50" s="19">
        <f t="shared" ref="AK50" si="23">$B$29</f>
        <v>8.9999999999999993E-3</v>
      </c>
      <c r="AL50">
        <f t="shared" ref="AL50" si="24">$B$30</f>
        <v>1.5874999999999999E-3</v>
      </c>
      <c r="AM50" s="3">
        <f t="shared" ref="AM50" si="25">$B$25</f>
        <v>5.0000000000000001E-4</v>
      </c>
      <c r="AN50">
        <f t="shared" ref="AN50" si="26">$B$26</f>
        <v>1.5874999999999999E-3</v>
      </c>
      <c r="AO50" s="3">
        <f t="shared" ref="AO50" si="27">$B$27</f>
        <v>1E-4</v>
      </c>
      <c r="AP50">
        <f t="shared" ref="AP50" si="28">$B$28</f>
        <v>1.5874999999999999E-3</v>
      </c>
      <c r="AQ50" s="19">
        <f t="shared" ref="AQ50" si="29">$B$29</f>
        <v>8.9999999999999993E-3</v>
      </c>
      <c r="AR50">
        <f t="shared" ref="AR50" si="30">$B$30</f>
        <v>1.5874999999999999E-3</v>
      </c>
      <c r="AS50" s="3">
        <f t="shared" ref="AS50" si="31">$B$25</f>
        <v>5.0000000000000001E-4</v>
      </c>
      <c r="AT50">
        <f t="shared" ref="AT50" si="32">$B$26</f>
        <v>1.5874999999999999E-3</v>
      </c>
      <c r="AU50" s="3">
        <f t="shared" ref="AU50" si="33">$B$27</f>
        <v>1E-4</v>
      </c>
      <c r="AV50">
        <f t="shared" ref="AV50" si="34">$B$28</f>
        <v>1.5874999999999999E-3</v>
      </c>
      <c r="AW50" s="19">
        <f t="shared" ref="AW50" si="35">$B$29</f>
        <v>8.9999999999999993E-3</v>
      </c>
      <c r="AX50">
        <f t="shared" ref="AX50" si="36">$B$30</f>
        <v>1.5874999999999999E-3</v>
      </c>
      <c r="AY50" s="3">
        <f t="shared" ref="AY50" si="37">$B$25</f>
        <v>5.0000000000000001E-4</v>
      </c>
      <c r="AZ50">
        <f t="shared" ref="AZ50" si="38">$B$26</f>
        <v>1.5874999999999999E-3</v>
      </c>
      <c r="BA50" s="3">
        <f t="shared" ref="BA50" si="39">$B$27</f>
        <v>1E-4</v>
      </c>
      <c r="BB50">
        <f t="shared" ref="BB50" si="40">$B$28</f>
        <v>1.5874999999999999E-3</v>
      </c>
      <c r="BC50" s="19">
        <f t="shared" ref="BC50" si="41">$B$29</f>
        <v>8.9999999999999993E-3</v>
      </c>
      <c r="BD50">
        <f t="shared" ref="BD50" si="42">$B$30</f>
        <v>1.5874999999999999E-3</v>
      </c>
      <c r="BE50" s="3">
        <f t="shared" ref="BE50" si="43">$B$25</f>
        <v>5.0000000000000001E-4</v>
      </c>
      <c r="BF50">
        <f t="shared" ref="BF50" si="44">$B$26</f>
        <v>1.5874999999999999E-3</v>
      </c>
      <c r="BG50" s="3">
        <f t="shared" ref="BG50" si="45">$B$27</f>
        <v>1E-4</v>
      </c>
      <c r="BH50">
        <f t="shared" ref="BH50" si="46">$B$28</f>
        <v>1.5874999999999999E-3</v>
      </c>
      <c r="BI50" s="19">
        <f t="shared" ref="BI50" si="47">$B$29</f>
        <v>8.9999999999999993E-3</v>
      </c>
      <c r="BJ50">
        <f t="shared" ref="BJ50" si="48">$B$30</f>
        <v>1.5874999999999999E-3</v>
      </c>
      <c r="BK50" s="3">
        <f t="shared" ref="BK50" si="49">$B$25</f>
        <v>5.0000000000000001E-4</v>
      </c>
      <c r="BL50">
        <f t="shared" ref="BL50" si="50">$B$26</f>
        <v>1.5874999999999999E-3</v>
      </c>
      <c r="BM50" s="3">
        <f t="shared" ref="BM50" si="51">$B$27</f>
        <v>1E-4</v>
      </c>
      <c r="BN50">
        <f t="shared" ref="BN50" si="52">$B$28</f>
        <v>1.5874999999999999E-3</v>
      </c>
      <c r="BO50" s="19">
        <f t="shared" ref="BO50" si="53">$B$29</f>
        <v>8.9999999999999993E-3</v>
      </c>
      <c r="BP50">
        <f t="shared" ref="BP50" si="54">$B$30</f>
        <v>1.5874999999999999E-3</v>
      </c>
      <c r="BQ50" s="3">
        <f t="shared" ref="BQ50" si="55">$B$25</f>
        <v>5.0000000000000001E-4</v>
      </c>
      <c r="BR50">
        <f t="shared" ref="BR50" si="56">$B$26</f>
        <v>1.5874999999999999E-3</v>
      </c>
      <c r="BS50" s="3">
        <f t="shared" ref="BS50" si="57">$B$27</f>
        <v>1E-4</v>
      </c>
      <c r="BT50">
        <f t="shared" ref="BT50" si="58">$B$28</f>
        <v>1.5874999999999999E-3</v>
      </c>
      <c r="BU50" s="19">
        <f t="shared" ref="BU50" si="59">$B$29</f>
        <v>8.9999999999999993E-3</v>
      </c>
      <c r="BV50">
        <f t="shared" ref="BV50" si="60">$B$30</f>
        <v>1.5874999999999999E-3</v>
      </c>
      <c r="BW50" s="3">
        <f t="shared" ref="BW50" si="61">$B$25</f>
        <v>5.0000000000000001E-4</v>
      </c>
      <c r="BX50">
        <f t="shared" ref="BX50" si="62">$B$26</f>
        <v>1.5874999999999999E-3</v>
      </c>
      <c r="BY50" s="3">
        <f t="shared" ref="BY50" si="63">$B$27</f>
        <v>1E-4</v>
      </c>
      <c r="BZ50">
        <f t="shared" ref="BZ50" si="64">$B$28</f>
        <v>1.5874999999999999E-3</v>
      </c>
      <c r="CA50" s="19">
        <f t="shared" ref="CA50" si="65">$B$29</f>
        <v>8.9999999999999993E-3</v>
      </c>
      <c r="CB50">
        <f t="shared" ref="CB50" si="66">$B$30</f>
        <v>1.5874999999999999E-3</v>
      </c>
      <c r="CC50" s="3">
        <f t="shared" ref="CC50" si="67">$B$25</f>
        <v>5.0000000000000001E-4</v>
      </c>
      <c r="CD50">
        <f t="shared" ref="CD50" si="68">$B$26</f>
        <v>1.5874999999999999E-3</v>
      </c>
      <c r="CE50" s="3">
        <f t="shared" ref="CE50" si="69">$B$27</f>
        <v>1E-4</v>
      </c>
      <c r="CF50">
        <f t="shared" ref="CF50" si="70">$B$28</f>
        <v>1.5874999999999999E-3</v>
      </c>
      <c r="CG50" s="19">
        <f t="shared" ref="CG50" si="71">$B$29</f>
        <v>8.9999999999999993E-3</v>
      </c>
      <c r="CH50">
        <f t="shared" ref="CH50" si="72">$B$30</f>
        <v>1.5874999999999999E-3</v>
      </c>
      <c r="CI50" s="3">
        <f t="shared" ref="CI50" si="73">$B$25</f>
        <v>5.0000000000000001E-4</v>
      </c>
      <c r="CJ50">
        <f t="shared" ref="CJ50" si="74">$B$26</f>
        <v>1.5874999999999999E-3</v>
      </c>
      <c r="CK50" s="3">
        <f t="shared" ref="CK50" si="75">$B$27</f>
        <v>1E-4</v>
      </c>
      <c r="CL50">
        <f t="shared" ref="CL50" si="76">$B$28</f>
        <v>1.5874999999999999E-3</v>
      </c>
      <c r="CM50" s="19">
        <f t="shared" ref="CM50" si="77">$B$29</f>
        <v>8.9999999999999993E-3</v>
      </c>
      <c r="CN50">
        <f t="shared" ref="CN50" si="78">$B$30</f>
        <v>1.5874999999999999E-3</v>
      </c>
      <c r="CO50" s="3">
        <f t="shared" ref="CO50" si="79">$B$25</f>
        <v>5.0000000000000001E-4</v>
      </c>
      <c r="CP50">
        <f t="shared" ref="CP50" si="80">$B$26</f>
        <v>1.5874999999999999E-3</v>
      </c>
      <c r="CQ50" s="3">
        <f t="shared" ref="CQ50" si="81">$B$27</f>
        <v>1E-4</v>
      </c>
      <c r="CR50">
        <f t="shared" ref="CR50" si="82">$B$28</f>
        <v>1.5874999999999999E-3</v>
      </c>
      <c r="CS50" s="19">
        <f t="shared" ref="CS50" si="83">$B$29</f>
        <v>8.9999999999999993E-3</v>
      </c>
      <c r="CT50">
        <f t="shared" ref="CT50" si="84">$B$30</f>
        <v>1.5874999999999999E-3</v>
      </c>
      <c r="CU50" s="3">
        <f t="shared" ref="CU50" si="85">$B$25</f>
        <v>5.0000000000000001E-4</v>
      </c>
      <c r="CV50">
        <f t="shared" ref="CV50" si="86">$B$26</f>
        <v>1.5874999999999999E-3</v>
      </c>
      <c r="CW50" s="3">
        <f t="shared" ref="CW50" si="87">$B$27</f>
        <v>1E-4</v>
      </c>
      <c r="CX50">
        <f t="shared" ref="CX50" si="88">$B$28</f>
        <v>1.5874999999999999E-3</v>
      </c>
      <c r="CY50" s="19">
        <f t="shared" ref="CY50" si="89">$B$29</f>
        <v>8.9999999999999993E-3</v>
      </c>
      <c r="CZ50">
        <f t="shared" ref="CZ50" si="90">$B$30</f>
        <v>1.5874999999999999E-3</v>
      </c>
      <c r="DA50" s="3">
        <f t="shared" ref="DA50" si="91">$B$25</f>
        <v>5.0000000000000001E-4</v>
      </c>
      <c r="DB50">
        <f t="shared" ref="DB50" si="92">$B$26</f>
        <v>1.5874999999999999E-3</v>
      </c>
      <c r="DC50" s="3">
        <f t="shared" ref="DC50" si="93">$B$27</f>
        <v>1E-4</v>
      </c>
      <c r="DD50">
        <f t="shared" ref="DD50" si="94">$B$28</f>
        <v>1.5874999999999999E-3</v>
      </c>
      <c r="DE50" s="19">
        <f t="shared" ref="DE50" si="95">$B$29</f>
        <v>8.9999999999999993E-3</v>
      </c>
      <c r="DF50">
        <f t="shared" ref="DF50" si="96">$B$30</f>
        <v>1.5874999999999999E-3</v>
      </c>
      <c r="DG50" s="3">
        <f t="shared" ref="DG50" si="97">$B$25</f>
        <v>5.0000000000000001E-4</v>
      </c>
      <c r="DH50">
        <f t="shared" ref="DH50" si="98">$B$26</f>
        <v>1.5874999999999999E-3</v>
      </c>
      <c r="DI50" s="3">
        <f t="shared" ref="DI50" si="99">$B$27</f>
        <v>1E-4</v>
      </c>
      <c r="DJ50">
        <f t="shared" ref="DJ50" si="100">$B$28</f>
        <v>1.5874999999999999E-3</v>
      </c>
      <c r="DK50" s="19">
        <f t="shared" ref="DK50" si="101">$B$29</f>
        <v>8.9999999999999993E-3</v>
      </c>
      <c r="DL50">
        <f t="shared" ref="DL50" si="102">$B$30</f>
        <v>1.5874999999999999E-3</v>
      </c>
      <c r="DM50" s="3">
        <f t="shared" ref="DM50" si="103">$B$25</f>
        <v>5.0000000000000001E-4</v>
      </c>
      <c r="DN50">
        <f t="shared" ref="DN50" si="104">$B$26</f>
        <v>1.5874999999999999E-3</v>
      </c>
      <c r="DO50" s="3">
        <f t="shared" ref="DO50" si="105">$B$27</f>
        <v>1E-4</v>
      </c>
      <c r="DP50">
        <f t="shared" ref="DP50" si="106">$B$28</f>
        <v>1.5874999999999999E-3</v>
      </c>
      <c r="DQ50" s="19">
        <f t="shared" ref="DQ50" si="107">$B$29</f>
        <v>8.9999999999999993E-3</v>
      </c>
      <c r="DR50">
        <f t="shared" ref="DR50" si="108">$B$30</f>
        <v>1.5874999999999999E-3</v>
      </c>
    </row>
    <row r="51" spans="1:122">
      <c r="A51" t="s">
        <v>644</v>
      </c>
      <c r="B51">
        <v>0.05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</row>
    <row r="52" spans="1:122">
      <c r="G52"/>
    </row>
    <row r="53" spans="1:122">
      <c r="D53" t="s">
        <v>644</v>
      </c>
    </row>
    <row r="54" spans="1:122">
      <c r="B54" t="str">
        <f>INDEX($B$49:$DR$49,1,ROW(A54)-ROW($A$54)+1)</f>
        <v>V_SA</v>
      </c>
      <c r="C54" t="s">
        <v>520</v>
      </c>
      <c r="D54">
        <v>0</v>
      </c>
    </row>
    <row r="55" spans="1:122">
      <c r="B55" t="str">
        <f>INDEX($B$49:$DR$49,1,ROW(A55)-ROW($A$54)+1)</f>
        <v>V_AB1</v>
      </c>
      <c r="C55" t="s">
        <v>521</v>
      </c>
      <c r="D55">
        <v>0</v>
      </c>
    </row>
    <row r="56" spans="1:122">
      <c r="B56" t="str">
        <f>INDEX($B$49:$DR$49,1,ROW(A56)-ROW($A$54)+1)</f>
        <v>V_BC1</v>
      </c>
      <c r="C56" t="s">
        <v>522</v>
      </c>
      <c r="D56">
        <v>0</v>
      </c>
    </row>
    <row r="57" spans="1:122">
      <c r="B57" t="str">
        <f>INDEX($B$49:$DR$49,1,ROW(A57)-ROW($A$54)+1)</f>
        <v>V_CD1</v>
      </c>
      <c r="C57" t="s">
        <v>523</v>
      </c>
      <c r="D57">
        <v>0</v>
      </c>
    </row>
    <row r="58" spans="1:122">
      <c r="B58" t="str">
        <f>INDEX($B$49:$DR$49,1,ROW(A58)-ROW($A$54)+1)</f>
        <v>V_DE1</v>
      </c>
      <c r="C58" t="s">
        <v>524</v>
      </c>
      <c r="D58">
        <v>0</v>
      </c>
    </row>
    <row r="59" spans="1:122">
      <c r="B59" t="str">
        <f>INDEX($B$49:$DR$49,1,ROW(A59)-ROW($A$54)+1)</f>
        <v>V_EF1</v>
      </c>
      <c r="C59" t="s">
        <v>525</v>
      </c>
      <c r="D59">
        <v>0</v>
      </c>
    </row>
    <row r="60" spans="1:122">
      <c r="B60" t="str">
        <f>INDEX($B$49:$DR$49,1,ROW(A60)-ROW($A$54)+1)</f>
        <v>V_FG1</v>
      </c>
      <c r="C60" t="s">
        <v>621</v>
      </c>
      <c r="D60">
        <v>-1</v>
      </c>
    </row>
    <row r="61" spans="1:122">
      <c r="B61" t="str">
        <f>INDEX($B$49:$DR$49,1,ROW(A61)-ROW($A$54)+1)</f>
        <v>V_AB2</v>
      </c>
      <c r="C61" t="s">
        <v>526</v>
      </c>
      <c r="D61">
        <v>0</v>
      </c>
    </row>
    <row r="62" spans="1:122">
      <c r="B62" t="str">
        <f>INDEX($B$49:$DR$49,1,ROW(A62)-ROW($A$54)+1)</f>
        <v>V_BC2</v>
      </c>
      <c r="C62" t="s">
        <v>527</v>
      </c>
      <c r="D62">
        <v>0</v>
      </c>
    </row>
    <row r="63" spans="1:122">
      <c r="B63" t="str">
        <f>INDEX($B$49:$DR$49,1,ROW(A63)-ROW($A$54)+1)</f>
        <v>V_CD2</v>
      </c>
      <c r="C63" t="s">
        <v>528</v>
      </c>
      <c r="D63">
        <v>0</v>
      </c>
    </row>
    <row r="64" spans="1:122">
      <c r="B64" t="str">
        <f>INDEX($B$49:$DR$49,1,ROW(A64)-ROW($A$54)+1)</f>
        <v>V_DE2</v>
      </c>
      <c r="C64" t="s">
        <v>529</v>
      </c>
      <c r="D64">
        <v>0</v>
      </c>
    </row>
    <row r="65" spans="2:4">
      <c r="B65" t="str">
        <f>INDEX($B$49:$DR$49,1,ROW(A65)-ROW($A$54)+1)</f>
        <v>V_EF2</v>
      </c>
      <c r="C65" t="s">
        <v>530</v>
      </c>
      <c r="D65">
        <v>0</v>
      </c>
    </row>
    <row r="66" spans="2:4">
      <c r="B66" t="str">
        <f>INDEX($B$49:$DR$49,1,ROW(A66)-ROW($A$54)+1)</f>
        <v>V_FG2</v>
      </c>
      <c r="C66" t="s">
        <v>622</v>
      </c>
      <c r="D66">
        <v>0</v>
      </c>
    </row>
    <row r="67" spans="2:4">
      <c r="B67" t="str">
        <f>INDEX($B$49:$DR$49,1,ROW(A67)-ROW($A$54)+1)</f>
        <v>V_AB3</v>
      </c>
      <c r="C67" t="s">
        <v>531</v>
      </c>
      <c r="D67">
        <v>0</v>
      </c>
    </row>
    <row r="68" spans="2:4">
      <c r="B68" t="str">
        <f>INDEX($B$49:$DR$49,1,ROW(A68)-ROW($A$54)+1)</f>
        <v>V_BC3</v>
      </c>
      <c r="C68" t="s">
        <v>532</v>
      </c>
      <c r="D68">
        <v>0</v>
      </c>
    </row>
    <row r="69" spans="2:4">
      <c r="B69" t="str">
        <f>INDEX($B$49:$DR$49,1,ROW(A69)-ROW($A$54)+1)</f>
        <v>V_CD3</v>
      </c>
      <c r="C69" t="s">
        <v>533</v>
      </c>
      <c r="D69">
        <v>0</v>
      </c>
    </row>
    <row r="70" spans="2:4">
      <c r="B70" t="str">
        <f>INDEX($B$49:$DR$49,1,ROW(A70)-ROW($A$54)+1)</f>
        <v>V_DE3</v>
      </c>
      <c r="C70" t="s">
        <v>534</v>
      </c>
      <c r="D70">
        <v>0</v>
      </c>
    </row>
    <row r="71" spans="2:4">
      <c r="B71" t="str">
        <f>INDEX($B$49:$DR$49,1,ROW(A71)-ROW($A$54)+1)</f>
        <v>V_EF3</v>
      </c>
      <c r="C71" t="s">
        <v>535</v>
      </c>
      <c r="D71">
        <v>0</v>
      </c>
    </row>
    <row r="72" spans="2:4">
      <c r="B72" t="str">
        <f>INDEX($B$49:$DR$49,1,ROW(A72)-ROW($A$54)+1)</f>
        <v>V_FG3</v>
      </c>
      <c r="C72" t="s">
        <v>623</v>
      </c>
      <c r="D72">
        <v>0</v>
      </c>
    </row>
    <row r="73" spans="2:4">
      <c r="B73" t="str">
        <f>INDEX($B$49:$DR$49,1,ROW(A73)-ROW($A$54)+1)</f>
        <v>V_AB4</v>
      </c>
      <c r="C73" t="s">
        <v>536</v>
      </c>
      <c r="D73">
        <v>0</v>
      </c>
    </row>
    <row r="74" spans="2:4">
      <c r="B74" t="str">
        <f>INDEX($B$49:$DR$49,1,ROW(A74)-ROW($A$54)+1)</f>
        <v>V_BC4</v>
      </c>
      <c r="C74" t="s">
        <v>537</v>
      </c>
      <c r="D74">
        <v>0</v>
      </c>
    </row>
    <row r="75" spans="2:4">
      <c r="B75" t="str">
        <f>INDEX($B$49:$DR$49,1,ROW(A75)-ROW($A$54)+1)</f>
        <v>V_CD4</v>
      </c>
      <c r="C75" t="s">
        <v>538</v>
      </c>
      <c r="D75">
        <v>0</v>
      </c>
    </row>
    <row r="76" spans="2:4">
      <c r="B76" t="str">
        <f>INDEX($B$49:$DR$49,1,ROW(A76)-ROW($A$54)+1)</f>
        <v>V_DE4</v>
      </c>
      <c r="C76" t="s">
        <v>539</v>
      </c>
      <c r="D76">
        <v>0</v>
      </c>
    </row>
    <row r="77" spans="2:4">
      <c r="B77" t="str">
        <f>INDEX($B$49:$DR$49,1,ROW(A77)-ROW($A$54)+1)</f>
        <v>V_EF4</v>
      </c>
      <c r="C77" t="s">
        <v>540</v>
      </c>
      <c r="D77">
        <v>0</v>
      </c>
    </row>
    <row r="78" spans="2:4">
      <c r="B78" t="str">
        <f>INDEX($B$49:$DR$49,1,ROW(A78)-ROW($A$54)+1)</f>
        <v>V_FG4</v>
      </c>
      <c r="C78" t="s">
        <v>624</v>
      </c>
      <c r="D78">
        <v>0</v>
      </c>
    </row>
    <row r="79" spans="2:4">
      <c r="B79" t="str">
        <f>INDEX($B$49:$DR$49,1,ROW(A79)-ROW($A$54)+1)</f>
        <v>V_AB5</v>
      </c>
      <c r="C79" t="s">
        <v>541</v>
      </c>
      <c r="D79">
        <v>0</v>
      </c>
    </row>
    <row r="80" spans="2:4">
      <c r="B80" t="str">
        <f>INDEX($B$49:$DR$49,1,ROW(A80)-ROW($A$54)+1)</f>
        <v>V_BC5</v>
      </c>
      <c r="C80" t="s">
        <v>542</v>
      </c>
      <c r="D80">
        <v>0</v>
      </c>
    </row>
    <row r="81" spans="2:4">
      <c r="B81" t="str">
        <f>INDEX($B$49:$DR$49,1,ROW(A81)-ROW($A$54)+1)</f>
        <v>V_CD5</v>
      </c>
      <c r="C81" t="s">
        <v>543</v>
      </c>
      <c r="D81">
        <v>0</v>
      </c>
    </row>
    <row r="82" spans="2:4">
      <c r="B82" t="str">
        <f>INDEX($B$49:$DR$49,1,ROW(A82)-ROW($A$54)+1)</f>
        <v>V_DE5</v>
      </c>
      <c r="C82" t="s">
        <v>544</v>
      </c>
      <c r="D82">
        <v>0</v>
      </c>
    </row>
    <row r="83" spans="2:4">
      <c r="B83" t="str">
        <f>INDEX($B$49:$DR$49,1,ROW(A83)-ROW($A$54)+1)</f>
        <v>V_EF5</v>
      </c>
      <c r="C83" t="s">
        <v>545</v>
      </c>
      <c r="D83">
        <v>0</v>
      </c>
    </row>
    <row r="84" spans="2:4">
      <c r="B84" t="str">
        <f>INDEX($B$49:$DR$49,1,ROW(A84)-ROW($A$54)+1)</f>
        <v>V_FG5</v>
      </c>
      <c r="C84" t="s">
        <v>625</v>
      </c>
      <c r="D84">
        <v>0</v>
      </c>
    </row>
    <row r="85" spans="2:4">
      <c r="B85" t="str">
        <f>INDEX($B$49:$DR$49,1,ROW(A85)-ROW($A$54)+1)</f>
        <v>V_AB6</v>
      </c>
      <c r="C85" t="s">
        <v>546</v>
      </c>
      <c r="D85">
        <v>0</v>
      </c>
    </row>
    <row r="86" spans="2:4">
      <c r="B86" t="str">
        <f>INDEX($B$49:$DR$49,1,ROW(A86)-ROW($A$54)+1)</f>
        <v>V_BC6</v>
      </c>
      <c r="C86" t="s">
        <v>547</v>
      </c>
      <c r="D86">
        <v>0</v>
      </c>
    </row>
    <row r="87" spans="2:4">
      <c r="B87" t="str">
        <f>INDEX($B$49:$DR$49,1,ROW(A87)-ROW($A$54)+1)</f>
        <v>V_CD6</v>
      </c>
      <c r="C87" t="s">
        <v>548</v>
      </c>
      <c r="D87">
        <v>0</v>
      </c>
    </row>
    <row r="88" spans="2:4">
      <c r="B88" t="str">
        <f>INDEX($B$49:$DR$49,1,ROW(A88)-ROW($A$54)+1)</f>
        <v>V_DE6</v>
      </c>
      <c r="C88" t="s">
        <v>549</v>
      </c>
      <c r="D88">
        <v>0</v>
      </c>
    </row>
    <row r="89" spans="2:4">
      <c r="B89" t="str">
        <f>INDEX($B$49:$DR$49,1,ROW(A89)-ROW($A$54)+1)</f>
        <v>V_EF6</v>
      </c>
      <c r="C89" t="s">
        <v>550</v>
      </c>
      <c r="D89">
        <v>0</v>
      </c>
    </row>
    <row r="90" spans="2:4">
      <c r="B90" t="str">
        <f>INDEX($B$49:$DR$49,1,ROW(A90)-ROW($A$54)+1)</f>
        <v>V_FG6</v>
      </c>
      <c r="C90" t="s">
        <v>626</v>
      </c>
      <c r="D90">
        <v>0</v>
      </c>
    </row>
    <row r="91" spans="2:4">
      <c r="B91" t="str">
        <f>INDEX($B$49:$DR$49,1,ROW(A91)-ROW($A$54)+1)</f>
        <v>V_AB7</v>
      </c>
      <c r="C91" t="s">
        <v>551</v>
      </c>
      <c r="D91">
        <v>0</v>
      </c>
    </row>
    <row r="92" spans="2:4">
      <c r="B92" t="str">
        <f>INDEX($B$49:$DR$49,1,ROW(A92)-ROW($A$54)+1)</f>
        <v>V_BC7</v>
      </c>
      <c r="C92" t="s">
        <v>552</v>
      </c>
      <c r="D92">
        <v>0</v>
      </c>
    </row>
    <row r="93" spans="2:4">
      <c r="B93" t="str">
        <f>INDEX($B$49:$DR$49,1,ROW(A93)-ROW($A$54)+1)</f>
        <v>V_CD7</v>
      </c>
      <c r="C93" t="s">
        <v>553</v>
      </c>
      <c r="D93">
        <v>0</v>
      </c>
    </row>
    <row r="94" spans="2:4">
      <c r="B94" t="str">
        <f>INDEX($B$49:$DR$49,1,ROW(A94)-ROW($A$54)+1)</f>
        <v>V_DE7</v>
      </c>
      <c r="C94" t="s">
        <v>554</v>
      </c>
      <c r="D94">
        <v>0</v>
      </c>
    </row>
    <row r="95" spans="2:4">
      <c r="B95" t="str">
        <f>INDEX($B$49:$DR$49,1,ROW(A95)-ROW($A$54)+1)</f>
        <v>V_EF7</v>
      </c>
      <c r="C95" t="s">
        <v>555</v>
      </c>
      <c r="D95">
        <v>0</v>
      </c>
    </row>
    <row r="96" spans="2:4">
      <c r="B96" t="str">
        <f>INDEX($B$49:$DR$49,1,ROW(A96)-ROW($A$54)+1)</f>
        <v>V_FG7</v>
      </c>
      <c r="C96" t="s">
        <v>627</v>
      </c>
      <c r="D96">
        <v>0</v>
      </c>
    </row>
    <row r="97" spans="2:4">
      <c r="B97" t="str">
        <f>INDEX($B$49:$DR$49,1,ROW(A97)-ROW($A$54)+1)</f>
        <v>V_AB8</v>
      </c>
      <c r="C97" t="s">
        <v>556</v>
      </c>
      <c r="D97">
        <v>0</v>
      </c>
    </row>
    <row r="98" spans="2:4">
      <c r="B98" t="str">
        <f>INDEX($B$49:$DR$49,1,ROW(A98)-ROW($A$54)+1)</f>
        <v>V_BC8</v>
      </c>
      <c r="C98" t="s">
        <v>557</v>
      </c>
      <c r="D98">
        <v>0</v>
      </c>
    </row>
    <row r="99" spans="2:4">
      <c r="B99" t="str">
        <f>INDEX($B$49:$DR$49,1,ROW(A99)-ROW($A$54)+1)</f>
        <v>V_CD8</v>
      </c>
      <c r="C99" t="s">
        <v>558</v>
      </c>
      <c r="D99">
        <v>0</v>
      </c>
    </row>
    <row r="100" spans="2:4">
      <c r="B100" t="str">
        <f>INDEX($B$49:$DR$49,1,ROW(A100)-ROW($A$54)+1)</f>
        <v>V_DE8</v>
      </c>
      <c r="C100" t="s">
        <v>559</v>
      </c>
      <c r="D100">
        <v>0</v>
      </c>
    </row>
    <row r="101" spans="2:4">
      <c r="B101" t="str">
        <f>INDEX($B$49:$DR$49,1,ROW(A101)-ROW($A$54)+1)</f>
        <v>V_EF8</v>
      </c>
      <c r="C101" t="s">
        <v>560</v>
      </c>
      <c r="D101">
        <v>0</v>
      </c>
    </row>
    <row r="102" spans="2:4">
      <c r="B102" t="str">
        <f>INDEX($B$49:$DR$49,1,ROW(A102)-ROW($A$54)+1)</f>
        <v>V_FG8</v>
      </c>
      <c r="C102" t="s">
        <v>628</v>
      </c>
      <c r="D102">
        <v>0</v>
      </c>
    </row>
    <row r="103" spans="2:4">
      <c r="B103" t="str">
        <f>INDEX($B$49:$DR$49,1,ROW(A103)-ROW($A$54)+1)</f>
        <v>V_AB9</v>
      </c>
      <c r="C103" t="s">
        <v>561</v>
      </c>
      <c r="D103">
        <v>0</v>
      </c>
    </row>
    <row r="104" spans="2:4">
      <c r="B104" t="str">
        <f>INDEX($B$49:$DR$49,1,ROW(A104)-ROW($A$54)+1)</f>
        <v>V_BC9</v>
      </c>
      <c r="C104" t="s">
        <v>562</v>
      </c>
      <c r="D104">
        <v>0</v>
      </c>
    </row>
    <row r="105" spans="2:4">
      <c r="B105" t="str">
        <f>INDEX($B$49:$DR$49,1,ROW(A105)-ROW($A$54)+1)</f>
        <v>V_CD9</v>
      </c>
      <c r="C105" t="s">
        <v>563</v>
      </c>
      <c r="D105">
        <v>0</v>
      </c>
    </row>
    <row r="106" spans="2:4">
      <c r="B106" t="str">
        <f>INDEX($B$49:$DR$49,1,ROW(A106)-ROW($A$54)+1)</f>
        <v>V_DE9</v>
      </c>
      <c r="C106" t="s">
        <v>564</v>
      </c>
      <c r="D106">
        <v>0</v>
      </c>
    </row>
    <row r="107" spans="2:4">
      <c r="B107" t="str">
        <f>INDEX($B$49:$DR$49,1,ROW(A107)-ROW($A$54)+1)</f>
        <v>V_EF9</v>
      </c>
      <c r="C107" t="s">
        <v>565</v>
      </c>
      <c r="D107">
        <v>0</v>
      </c>
    </row>
    <row r="108" spans="2:4">
      <c r="B108" t="str">
        <f>INDEX($B$49:$DR$49,1,ROW(A108)-ROW($A$54)+1)</f>
        <v>V_FG9</v>
      </c>
      <c r="C108" t="s">
        <v>629</v>
      </c>
      <c r="D108">
        <v>0</v>
      </c>
    </row>
    <row r="109" spans="2:4">
      <c r="B109" t="str">
        <f>INDEX($B$49:$DR$49,1,ROW(A109)-ROW($A$54)+1)</f>
        <v>V_AB10</v>
      </c>
      <c r="C109" t="s">
        <v>566</v>
      </c>
      <c r="D109">
        <v>0</v>
      </c>
    </row>
    <row r="110" spans="2:4">
      <c r="B110" t="str">
        <f>INDEX($B$49:$DR$49,1,ROW(A110)-ROW($A$54)+1)</f>
        <v>V_BC10</v>
      </c>
      <c r="C110" t="s">
        <v>567</v>
      </c>
      <c r="D110">
        <v>0</v>
      </c>
    </row>
    <row r="111" spans="2:4">
      <c r="B111" t="str">
        <f>INDEX($B$49:$DR$49,1,ROW(A111)-ROW($A$54)+1)</f>
        <v>V_CD10</v>
      </c>
      <c r="C111" t="s">
        <v>568</v>
      </c>
      <c r="D111">
        <v>0</v>
      </c>
    </row>
    <row r="112" spans="2:4">
      <c r="B112" t="str">
        <f>INDEX($B$49:$DR$49,1,ROW(A112)-ROW($A$54)+1)</f>
        <v>V_DE10</v>
      </c>
      <c r="C112" t="s">
        <v>569</v>
      </c>
      <c r="D112">
        <v>0</v>
      </c>
    </row>
    <row r="113" spans="2:4">
      <c r="B113" t="str">
        <f>INDEX($B$49:$DR$49,1,ROW(A113)-ROW($A$54)+1)</f>
        <v>V_EF10</v>
      </c>
      <c r="C113" t="s">
        <v>570</v>
      </c>
      <c r="D113">
        <v>0</v>
      </c>
    </row>
    <row r="114" spans="2:4">
      <c r="B114" t="str">
        <f>INDEX($B$49:$DR$49,1,ROW(A114)-ROW($A$54)+1)</f>
        <v>V_FG10</v>
      </c>
      <c r="C114" t="s">
        <v>630</v>
      </c>
      <c r="D114">
        <v>0</v>
      </c>
    </row>
    <row r="115" spans="2:4">
      <c r="B115" t="str">
        <f>INDEX($B$49:$DR$49,1,ROW(A115)-ROW($A$54)+1)</f>
        <v>V_AB11</v>
      </c>
      <c r="C115" t="s">
        <v>571</v>
      </c>
      <c r="D115">
        <v>0</v>
      </c>
    </row>
    <row r="116" spans="2:4">
      <c r="B116" t="str">
        <f>INDEX($B$49:$DR$49,1,ROW(A116)-ROW($A$54)+1)</f>
        <v>V_BC11</v>
      </c>
      <c r="C116" t="s">
        <v>572</v>
      </c>
      <c r="D116">
        <v>0</v>
      </c>
    </row>
    <row r="117" spans="2:4">
      <c r="B117" t="str">
        <f>INDEX($B$49:$DR$49,1,ROW(A117)-ROW($A$54)+1)</f>
        <v>V_CD11</v>
      </c>
      <c r="C117" t="s">
        <v>573</v>
      </c>
      <c r="D117">
        <v>0</v>
      </c>
    </row>
    <row r="118" spans="2:4">
      <c r="B118" t="str">
        <f>INDEX($B$49:$DR$49,1,ROW(A118)-ROW($A$54)+1)</f>
        <v>V_DE11</v>
      </c>
      <c r="C118" t="s">
        <v>574</v>
      </c>
      <c r="D118">
        <v>0</v>
      </c>
    </row>
    <row r="119" spans="2:4">
      <c r="B119" t="str">
        <f>INDEX($B$49:$DR$49,1,ROW(A119)-ROW($A$54)+1)</f>
        <v>V_EF11</v>
      </c>
      <c r="C119" t="s">
        <v>575</v>
      </c>
      <c r="D119">
        <v>0</v>
      </c>
    </row>
    <row r="120" spans="2:4">
      <c r="B120" t="str">
        <f>INDEX($B$49:$DR$49,1,ROW(A120)-ROW($A$54)+1)</f>
        <v>V_FG11</v>
      </c>
      <c r="C120" t="s">
        <v>631</v>
      </c>
      <c r="D120">
        <v>0</v>
      </c>
    </row>
    <row r="121" spans="2:4">
      <c r="B121" t="str">
        <f>INDEX($B$49:$DR$49,1,ROW(A121)-ROW($A$54)+1)</f>
        <v>V_AB12</v>
      </c>
      <c r="C121" t="s">
        <v>576</v>
      </c>
      <c r="D121">
        <v>0</v>
      </c>
    </row>
    <row r="122" spans="2:4">
      <c r="B122" t="str">
        <f>INDEX($B$49:$DR$49,1,ROW(A122)-ROW($A$54)+1)</f>
        <v>V_BC12</v>
      </c>
      <c r="C122" t="s">
        <v>577</v>
      </c>
      <c r="D122">
        <v>0</v>
      </c>
    </row>
    <row r="123" spans="2:4">
      <c r="B123" t="str">
        <f>INDEX($B$49:$DR$49,1,ROW(A123)-ROW($A$54)+1)</f>
        <v>V_CD12</v>
      </c>
      <c r="C123" t="s">
        <v>578</v>
      </c>
      <c r="D123">
        <v>0</v>
      </c>
    </row>
    <row r="124" spans="2:4">
      <c r="B124" t="str">
        <f>INDEX($B$49:$DR$49,1,ROW(A124)-ROW($A$54)+1)</f>
        <v>V_DE12</v>
      </c>
      <c r="C124" t="s">
        <v>579</v>
      </c>
      <c r="D124">
        <v>0</v>
      </c>
    </row>
    <row r="125" spans="2:4">
      <c r="B125" t="str">
        <f>INDEX($B$49:$DR$49,1,ROW(A125)-ROW($A$54)+1)</f>
        <v>V_EF12</v>
      </c>
      <c r="C125" t="s">
        <v>580</v>
      </c>
      <c r="D125">
        <v>0</v>
      </c>
    </row>
    <row r="126" spans="2:4">
      <c r="B126" t="str">
        <f>INDEX($B$49:$DR$49,1,ROW(A126)-ROW($A$54)+1)</f>
        <v>V_FG12</v>
      </c>
      <c r="C126" t="s">
        <v>632</v>
      </c>
      <c r="D126">
        <v>0</v>
      </c>
    </row>
    <row r="127" spans="2:4">
      <c r="B127" t="str">
        <f>INDEX($B$49:$DR$49,1,ROW(A127)-ROW($A$54)+1)</f>
        <v>V_AB13</v>
      </c>
      <c r="C127" t="s">
        <v>581</v>
      </c>
      <c r="D127">
        <v>0</v>
      </c>
    </row>
    <row r="128" spans="2:4">
      <c r="B128" t="str">
        <f>INDEX($B$49:$DR$49,1,ROW(A128)-ROW($A$54)+1)</f>
        <v>V_BC13</v>
      </c>
      <c r="C128" t="s">
        <v>582</v>
      </c>
      <c r="D128">
        <v>0</v>
      </c>
    </row>
    <row r="129" spans="2:4">
      <c r="B129" t="str">
        <f>INDEX($B$49:$DR$49,1,ROW(A129)-ROW($A$54)+1)</f>
        <v>V_CD13</v>
      </c>
      <c r="C129" t="s">
        <v>583</v>
      </c>
      <c r="D129">
        <v>0</v>
      </c>
    </row>
    <row r="130" spans="2:4">
      <c r="B130" t="str">
        <f>INDEX($B$49:$DR$49,1,ROW(A130)-ROW($A$54)+1)</f>
        <v>V_DE13</v>
      </c>
      <c r="C130" t="s">
        <v>584</v>
      </c>
      <c r="D130">
        <v>0</v>
      </c>
    </row>
    <row r="131" spans="2:4">
      <c r="B131" t="str">
        <f>INDEX($B$49:$DR$49,1,ROW(A131)-ROW($A$54)+1)</f>
        <v>V_EF13</v>
      </c>
      <c r="C131" t="s">
        <v>585</v>
      </c>
      <c r="D131">
        <v>0</v>
      </c>
    </row>
    <row r="132" spans="2:4">
      <c r="B132" t="str">
        <f>INDEX($B$49:$DR$49,1,ROW(A132)-ROW($A$54)+1)</f>
        <v>V_FG13</v>
      </c>
      <c r="C132" t="s">
        <v>633</v>
      </c>
      <c r="D132">
        <v>0</v>
      </c>
    </row>
    <row r="133" spans="2:4">
      <c r="B133" t="str">
        <f>INDEX($B$49:$DR$49,1,ROW(A133)-ROW($A$54)+1)</f>
        <v>V_AB14</v>
      </c>
      <c r="C133" t="s">
        <v>586</v>
      </c>
      <c r="D133">
        <v>0</v>
      </c>
    </row>
    <row r="134" spans="2:4">
      <c r="B134" t="str">
        <f>INDEX($B$49:$DR$49,1,ROW(A134)-ROW($A$54)+1)</f>
        <v>V_BC14</v>
      </c>
      <c r="C134" t="s">
        <v>587</v>
      </c>
      <c r="D134">
        <v>0</v>
      </c>
    </row>
    <row r="135" spans="2:4">
      <c r="B135" t="str">
        <f>INDEX($B$49:$DR$49,1,ROW(A135)-ROW($A$54)+1)</f>
        <v>V_CD14</v>
      </c>
      <c r="C135" t="s">
        <v>588</v>
      </c>
      <c r="D135">
        <v>0</v>
      </c>
    </row>
    <row r="136" spans="2:4">
      <c r="B136" t="str">
        <f>INDEX($B$49:$DR$49,1,ROW(A136)-ROW($A$54)+1)</f>
        <v>V_DE14</v>
      </c>
      <c r="C136" t="s">
        <v>589</v>
      </c>
      <c r="D136">
        <v>0</v>
      </c>
    </row>
    <row r="137" spans="2:4">
      <c r="B137" t="str">
        <f>INDEX($B$49:$DR$49,1,ROW(A137)-ROW($A$54)+1)</f>
        <v>V_EF14</v>
      </c>
      <c r="C137" t="s">
        <v>590</v>
      </c>
      <c r="D137">
        <v>0</v>
      </c>
    </row>
    <row r="138" spans="2:4">
      <c r="B138" t="str">
        <f>INDEX($B$49:$DR$49,1,ROW(A138)-ROW($A$54)+1)</f>
        <v>V_FG14</v>
      </c>
      <c r="C138" t="s">
        <v>634</v>
      </c>
      <c r="D138">
        <v>0</v>
      </c>
    </row>
    <row r="139" spans="2:4">
      <c r="B139" t="str">
        <f>INDEX($B$49:$DR$49,1,ROW(A139)-ROW($A$54)+1)</f>
        <v>V_AB15</v>
      </c>
      <c r="C139" t="s">
        <v>591</v>
      </c>
      <c r="D139">
        <v>0</v>
      </c>
    </row>
    <row r="140" spans="2:4">
      <c r="B140" t="str">
        <f>INDEX($B$49:$DR$49,1,ROW(A140)-ROW($A$54)+1)</f>
        <v>V_BC15</v>
      </c>
      <c r="C140" t="s">
        <v>592</v>
      </c>
      <c r="D140">
        <v>0</v>
      </c>
    </row>
    <row r="141" spans="2:4">
      <c r="B141" t="str">
        <f>INDEX($B$49:$DR$49,1,ROW(A141)-ROW($A$54)+1)</f>
        <v>V_CD15</v>
      </c>
      <c r="C141" t="s">
        <v>593</v>
      </c>
      <c r="D141">
        <v>0</v>
      </c>
    </row>
    <row r="142" spans="2:4">
      <c r="B142" t="str">
        <f>INDEX($B$49:$DR$49,1,ROW(A142)-ROW($A$54)+1)</f>
        <v>V_DE15</v>
      </c>
      <c r="C142" t="s">
        <v>594</v>
      </c>
      <c r="D142">
        <v>0</v>
      </c>
    </row>
    <row r="143" spans="2:4">
      <c r="B143" t="str">
        <f>INDEX($B$49:$DR$49,1,ROW(A143)-ROW($A$54)+1)</f>
        <v>V_EF15</v>
      </c>
      <c r="C143" t="s">
        <v>595</v>
      </c>
      <c r="D143">
        <v>0</v>
      </c>
    </row>
    <row r="144" spans="2:4">
      <c r="B144" t="str">
        <f>INDEX($B$49:$DR$49,1,ROW(A144)-ROW($A$54)+1)</f>
        <v>V_FG15</v>
      </c>
      <c r="C144" t="s">
        <v>635</v>
      </c>
      <c r="D144">
        <v>0</v>
      </c>
    </row>
    <row r="145" spans="2:4">
      <c r="B145" t="str">
        <f>INDEX($B$49:$DR$49,1,ROW(A145)-ROW($A$54)+1)</f>
        <v>V_AB16</v>
      </c>
      <c r="C145" t="s">
        <v>596</v>
      </c>
      <c r="D145">
        <v>0</v>
      </c>
    </row>
    <row r="146" spans="2:4">
      <c r="B146" t="str">
        <f>INDEX($B$49:$DR$49,1,ROW(A146)-ROW($A$54)+1)</f>
        <v>V_BC16</v>
      </c>
      <c r="C146" t="s">
        <v>597</v>
      </c>
      <c r="D146">
        <v>0</v>
      </c>
    </row>
    <row r="147" spans="2:4">
      <c r="B147" t="str">
        <f>INDEX($B$49:$DR$49,1,ROW(A147)-ROW($A$54)+1)</f>
        <v>V_CD16</v>
      </c>
      <c r="C147" t="s">
        <v>598</v>
      </c>
      <c r="D147">
        <v>0</v>
      </c>
    </row>
    <row r="148" spans="2:4">
      <c r="B148" t="str">
        <f>INDEX($B$49:$DR$49,1,ROW(A148)-ROW($A$54)+1)</f>
        <v>V_DE16</v>
      </c>
      <c r="C148" t="s">
        <v>599</v>
      </c>
      <c r="D148">
        <v>0</v>
      </c>
    </row>
    <row r="149" spans="2:4">
      <c r="B149" t="str">
        <f>INDEX($B$49:$DR$49,1,ROW(A149)-ROW($A$54)+1)</f>
        <v>V_EF16</v>
      </c>
      <c r="C149" t="s">
        <v>600</v>
      </c>
      <c r="D149">
        <v>0</v>
      </c>
    </row>
    <row r="150" spans="2:4">
      <c r="B150" t="str">
        <f>INDEX($B$49:$DR$49,1,ROW(A150)-ROW($A$54)+1)</f>
        <v>V_FG16</v>
      </c>
      <c r="C150" t="s">
        <v>636</v>
      </c>
      <c r="D150">
        <v>0</v>
      </c>
    </row>
    <row r="151" spans="2:4">
      <c r="B151" t="str">
        <f>INDEX($B$49:$DR$49,1,ROW(A151)-ROW($A$54)+1)</f>
        <v>V_AB17</v>
      </c>
      <c r="C151" t="s">
        <v>601</v>
      </c>
      <c r="D151">
        <v>0</v>
      </c>
    </row>
    <row r="152" spans="2:4">
      <c r="B152" t="str">
        <f>INDEX($B$49:$DR$49,1,ROW(A152)-ROW($A$54)+1)</f>
        <v>V_BC17</v>
      </c>
      <c r="C152" t="s">
        <v>602</v>
      </c>
      <c r="D152">
        <v>0</v>
      </c>
    </row>
    <row r="153" spans="2:4">
      <c r="B153" t="str">
        <f>INDEX($B$49:$DR$49,1,ROW(A153)-ROW($A$54)+1)</f>
        <v>V_CD17</v>
      </c>
      <c r="C153" t="s">
        <v>603</v>
      </c>
      <c r="D153">
        <v>0</v>
      </c>
    </row>
    <row r="154" spans="2:4">
      <c r="B154" t="str">
        <f>INDEX($B$49:$DR$49,1,ROW(A154)-ROW($A$54)+1)</f>
        <v>V_DE17</v>
      </c>
      <c r="C154" t="s">
        <v>604</v>
      </c>
      <c r="D154">
        <v>0</v>
      </c>
    </row>
    <row r="155" spans="2:4">
      <c r="B155" t="str">
        <f>INDEX($B$49:$DR$49,1,ROW(A155)-ROW($A$54)+1)</f>
        <v>V_EF17</v>
      </c>
      <c r="C155" t="s">
        <v>605</v>
      </c>
      <c r="D155">
        <v>0</v>
      </c>
    </row>
    <row r="156" spans="2:4">
      <c r="B156" t="str">
        <f>INDEX($B$49:$DR$49,1,ROW(A156)-ROW($A$54)+1)</f>
        <v>V_FG17</v>
      </c>
      <c r="C156" t="s">
        <v>637</v>
      </c>
      <c r="D156">
        <v>0</v>
      </c>
    </row>
    <row r="157" spans="2:4">
      <c r="B157" t="str">
        <f>INDEX($B$49:$DR$49,1,ROW(A157)-ROW($A$54)+1)</f>
        <v>V_AB18</v>
      </c>
      <c r="C157" t="s">
        <v>606</v>
      </c>
      <c r="D157">
        <v>0</v>
      </c>
    </row>
    <row r="158" spans="2:4">
      <c r="B158" t="str">
        <f>INDEX($B$49:$DR$49,1,ROW(A158)-ROW($A$54)+1)</f>
        <v>V_BC18</v>
      </c>
      <c r="C158" t="s">
        <v>607</v>
      </c>
      <c r="D158">
        <v>0</v>
      </c>
    </row>
    <row r="159" spans="2:4">
      <c r="B159" t="str">
        <f>INDEX($B$49:$DR$49,1,ROW(A159)-ROW($A$54)+1)</f>
        <v>V_CD18</v>
      </c>
      <c r="C159" t="s">
        <v>608</v>
      </c>
      <c r="D159">
        <v>0</v>
      </c>
    </row>
    <row r="160" spans="2:4">
      <c r="B160" t="str">
        <f>INDEX($B$49:$DR$49,1,ROW(A160)-ROW($A$54)+1)</f>
        <v>V_DE18</v>
      </c>
      <c r="C160" t="s">
        <v>609</v>
      </c>
      <c r="D160">
        <v>0</v>
      </c>
    </row>
    <row r="161" spans="2:4">
      <c r="B161" t="str">
        <f>INDEX($B$49:$DR$49,1,ROW(A161)-ROW($A$54)+1)</f>
        <v>V_EF18</v>
      </c>
      <c r="C161" t="s">
        <v>610</v>
      </c>
      <c r="D161">
        <v>0</v>
      </c>
    </row>
    <row r="162" spans="2:4">
      <c r="B162" t="str">
        <f>INDEX($B$49:$DR$49,1,ROW(A162)-ROW($A$54)+1)</f>
        <v>V_FG18</v>
      </c>
      <c r="C162" t="s">
        <v>638</v>
      </c>
      <c r="D162">
        <v>0</v>
      </c>
    </row>
    <row r="163" spans="2:4">
      <c r="B163" t="str">
        <f>INDEX($B$49:$DR$49,1,ROW(A163)-ROW($A$54)+1)</f>
        <v>V_AB19</v>
      </c>
      <c r="C163" t="s">
        <v>611</v>
      </c>
      <c r="D163">
        <v>0</v>
      </c>
    </row>
    <row r="164" spans="2:4">
      <c r="B164" t="str">
        <f>INDEX($B$49:$DR$49,1,ROW(A164)-ROW($A$54)+1)</f>
        <v>V_BC19</v>
      </c>
      <c r="C164" t="s">
        <v>612</v>
      </c>
      <c r="D164">
        <v>0</v>
      </c>
    </row>
    <row r="165" spans="2:4">
      <c r="B165" t="str">
        <f>INDEX($B$49:$DR$49,1,ROW(A165)-ROW($A$54)+1)</f>
        <v>V_CD19</v>
      </c>
      <c r="C165" t="s">
        <v>613</v>
      </c>
      <c r="D165">
        <v>0</v>
      </c>
    </row>
    <row r="166" spans="2:4">
      <c r="B166" t="str">
        <f>INDEX($B$49:$DR$49,1,ROW(A166)-ROW($A$54)+1)</f>
        <v>V_DE19</v>
      </c>
      <c r="C166" t="s">
        <v>614</v>
      </c>
      <c r="D166">
        <v>0</v>
      </c>
    </row>
    <row r="167" spans="2:4">
      <c r="B167" t="str">
        <f>INDEX($B$49:$DR$49,1,ROW(A167)-ROW($A$54)+1)</f>
        <v>V_EF19</v>
      </c>
      <c r="C167" t="s">
        <v>615</v>
      </c>
      <c r="D167">
        <v>0</v>
      </c>
    </row>
    <row r="168" spans="2:4">
      <c r="B168" t="str">
        <f>INDEX($B$49:$DR$49,1,ROW(A168)-ROW($A$54)+1)</f>
        <v>V_FG19</v>
      </c>
      <c r="C168" t="s">
        <v>639</v>
      </c>
      <c r="D168">
        <v>0</v>
      </c>
    </row>
    <row r="169" spans="2:4">
      <c r="B169" t="str">
        <f>INDEX($B$49:$DR$49,1,ROW(A169)-ROW($A$54)+1)</f>
        <v>V_AB20</v>
      </c>
      <c r="C169" t="s">
        <v>616</v>
      </c>
      <c r="D169">
        <v>0</v>
      </c>
    </row>
    <row r="170" spans="2:4">
      <c r="B170" t="str">
        <f>INDEX($B$49:$DR$49,1,ROW(A170)-ROW($A$54)+1)</f>
        <v>V_BC20</v>
      </c>
      <c r="C170" t="s">
        <v>617</v>
      </c>
      <c r="D170">
        <v>0</v>
      </c>
    </row>
    <row r="171" spans="2:4">
      <c r="B171" t="str">
        <f>INDEX($B$49:$DR$49,1,ROW(A171)-ROW($A$54)+1)</f>
        <v>V_CD20</v>
      </c>
      <c r="C171" t="s">
        <v>618</v>
      </c>
      <c r="D171">
        <v>0</v>
      </c>
    </row>
    <row r="172" spans="2:4">
      <c r="B172" t="str">
        <f>INDEX($B$49:$DR$49,1,ROW(A172)-ROW($A$54)+1)</f>
        <v>V_DE20</v>
      </c>
      <c r="C172" t="s">
        <v>619</v>
      </c>
      <c r="D172">
        <v>0</v>
      </c>
    </row>
    <row r="173" spans="2:4">
      <c r="B173" t="str">
        <f>INDEX($B$49:$DR$49,1,ROW(A173)-ROW($A$54)+1)</f>
        <v>V_EF20</v>
      </c>
      <c r="C173" t="s">
        <v>620</v>
      </c>
      <c r="D173">
        <v>0</v>
      </c>
    </row>
    <row r="174" spans="2:4">
      <c r="B174" t="str">
        <f>INDEX($B$49:$DR$49,1,ROW(A174)-ROW($A$54)+1)</f>
        <v>V_FG20</v>
      </c>
      <c r="C174" t="s">
        <v>640</v>
      </c>
      <c r="D174">
        <v>0</v>
      </c>
    </row>
  </sheetData>
  <mergeCells count="3">
    <mergeCell ref="L1:N1"/>
    <mergeCell ref="A1:G1"/>
    <mergeCell ref="H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370"/>
  <sheetViews>
    <sheetView topLeftCell="A70" workbookViewId="0">
      <selection activeCell="EE61" sqref="EE61"/>
    </sheetView>
  </sheetViews>
  <sheetFormatPr baseColWidth="10" defaultRowHeight="15" x14ac:dyDescent="0"/>
  <cols>
    <col min="1" max="1" width="10.83203125" style="19"/>
    <col min="105" max="105" width="11.83203125" bestFit="1" customWidth="1"/>
    <col min="106" max="106" width="12.83203125" bestFit="1" customWidth="1"/>
    <col min="108" max="108" width="12.83203125" bestFit="1" customWidth="1"/>
    <col min="110" max="110" width="12.83203125" bestFit="1" customWidth="1"/>
    <col min="111" max="111" width="11.83203125" bestFit="1" customWidth="1"/>
  </cols>
  <sheetData>
    <row r="1" spans="1:225">
      <c r="A1" s="25" t="s">
        <v>22</v>
      </c>
      <c r="HM1" s="5" t="s">
        <v>491</v>
      </c>
      <c r="HN1" s="5"/>
      <c r="HP1" s="36" t="s">
        <v>642</v>
      </c>
      <c r="HQ1" s="36"/>
    </row>
    <row r="2" spans="1:225">
      <c r="A2" s="26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520</v>
      </c>
      <c r="DA2" t="s">
        <v>521</v>
      </c>
      <c r="DB2" t="s">
        <v>522</v>
      </c>
      <c r="DC2" t="s">
        <v>523</v>
      </c>
      <c r="DD2" t="s">
        <v>524</v>
      </c>
      <c r="DE2" t="s">
        <v>525</v>
      </c>
      <c r="DF2" t="s">
        <v>621</v>
      </c>
      <c r="DG2" t="s">
        <v>526</v>
      </c>
      <c r="DH2" t="s">
        <v>527</v>
      </c>
      <c r="DI2" t="s">
        <v>528</v>
      </c>
      <c r="DJ2" t="s">
        <v>529</v>
      </c>
      <c r="DK2" t="s">
        <v>530</v>
      </c>
      <c r="DL2" t="s">
        <v>622</v>
      </c>
      <c r="DM2" t="s">
        <v>531</v>
      </c>
      <c r="DN2" t="s">
        <v>532</v>
      </c>
      <c r="DO2" t="s">
        <v>533</v>
      </c>
      <c r="DP2" t="s">
        <v>534</v>
      </c>
      <c r="DQ2" t="s">
        <v>535</v>
      </c>
      <c r="DR2" t="s">
        <v>623</v>
      </c>
      <c r="DS2" t="s">
        <v>536</v>
      </c>
      <c r="DT2" t="s">
        <v>537</v>
      </c>
      <c r="DU2" t="s">
        <v>538</v>
      </c>
      <c r="DV2" t="s">
        <v>539</v>
      </c>
      <c r="DW2" t="s">
        <v>540</v>
      </c>
      <c r="DX2" t="s">
        <v>624</v>
      </c>
      <c r="DY2" t="s">
        <v>541</v>
      </c>
      <c r="DZ2" t="s">
        <v>542</v>
      </c>
      <c r="EA2" t="s">
        <v>543</v>
      </c>
      <c r="EB2" t="s">
        <v>544</v>
      </c>
      <c r="EC2" t="s">
        <v>545</v>
      </c>
      <c r="ED2" t="s">
        <v>625</v>
      </c>
      <c r="EE2" t="s">
        <v>546</v>
      </c>
      <c r="EF2" t="s">
        <v>547</v>
      </c>
      <c r="EG2" t="s">
        <v>548</v>
      </c>
      <c r="EH2" t="s">
        <v>549</v>
      </c>
      <c r="EI2" t="s">
        <v>550</v>
      </c>
      <c r="EJ2" t="s">
        <v>626</v>
      </c>
      <c r="EK2" t="s">
        <v>551</v>
      </c>
      <c r="EL2" t="s">
        <v>552</v>
      </c>
      <c r="EM2" t="s">
        <v>553</v>
      </c>
      <c r="EN2" t="s">
        <v>554</v>
      </c>
      <c r="EO2" t="s">
        <v>555</v>
      </c>
      <c r="EP2" t="s">
        <v>627</v>
      </c>
      <c r="EQ2" t="s">
        <v>556</v>
      </c>
      <c r="ER2" t="s">
        <v>557</v>
      </c>
      <c r="ES2" t="s">
        <v>558</v>
      </c>
      <c r="ET2" t="s">
        <v>559</v>
      </c>
      <c r="EU2" t="s">
        <v>560</v>
      </c>
      <c r="EV2" t="s">
        <v>628</v>
      </c>
      <c r="EW2" t="s">
        <v>561</v>
      </c>
      <c r="EX2" t="s">
        <v>562</v>
      </c>
      <c r="EY2" t="s">
        <v>563</v>
      </c>
      <c r="EZ2" t="s">
        <v>564</v>
      </c>
      <c r="FA2" t="s">
        <v>565</v>
      </c>
      <c r="FB2" t="s">
        <v>629</v>
      </c>
      <c r="FC2" t="s">
        <v>566</v>
      </c>
      <c r="FD2" t="s">
        <v>567</v>
      </c>
      <c r="FE2" t="s">
        <v>568</v>
      </c>
      <c r="FF2" t="s">
        <v>569</v>
      </c>
      <c r="FG2" t="s">
        <v>570</v>
      </c>
      <c r="FH2" t="s">
        <v>630</v>
      </c>
      <c r="FI2" t="s">
        <v>571</v>
      </c>
      <c r="FJ2" t="s">
        <v>572</v>
      </c>
      <c r="FK2" t="s">
        <v>573</v>
      </c>
      <c r="FL2" t="s">
        <v>574</v>
      </c>
      <c r="FM2" t="s">
        <v>575</v>
      </c>
      <c r="FN2" t="s">
        <v>631</v>
      </c>
      <c r="FO2" t="s">
        <v>576</v>
      </c>
      <c r="FP2" t="s">
        <v>577</v>
      </c>
      <c r="FQ2" t="s">
        <v>578</v>
      </c>
      <c r="FR2" t="s">
        <v>579</v>
      </c>
      <c r="FS2" t="s">
        <v>580</v>
      </c>
      <c r="FT2" t="s">
        <v>632</v>
      </c>
      <c r="FU2" t="s">
        <v>581</v>
      </c>
      <c r="FV2" t="s">
        <v>582</v>
      </c>
      <c r="FW2" t="s">
        <v>583</v>
      </c>
      <c r="FX2" t="s">
        <v>584</v>
      </c>
      <c r="FY2" t="s">
        <v>585</v>
      </c>
      <c r="FZ2" t="s">
        <v>633</v>
      </c>
      <c r="GA2" t="s">
        <v>586</v>
      </c>
      <c r="GB2" t="s">
        <v>587</v>
      </c>
      <c r="GC2" t="s">
        <v>588</v>
      </c>
      <c r="GD2" t="s">
        <v>589</v>
      </c>
      <c r="GE2" t="s">
        <v>590</v>
      </c>
      <c r="GF2" t="s">
        <v>634</v>
      </c>
      <c r="GG2" t="s">
        <v>591</v>
      </c>
      <c r="GH2" t="s">
        <v>592</v>
      </c>
      <c r="GI2" t="s">
        <v>593</v>
      </c>
      <c r="GJ2" t="s">
        <v>594</v>
      </c>
      <c r="GK2" t="s">
        <v>595</v>
      </c>
      <c r="GL2" t="s">
        <v>635</v>
      </c>
      <c r="GM2" t="s">
        <v>596</v>
      </c>
      <c r="GN2" t="s">
        <v>597</v>
      </c>
      <c r="GO2" t="s">
        <v>598</v>
      </c>
      <c r="GP2" t="s">
        <v>599</v>
      </c>
      <c r="GQ2" t="s">
        <v>600</v>
      </c>
      <c r="GR2" t="s">
        <v>636</v>
      </c>
      <c r="GS2" t="s">
        <v>601</v>
      </c>
      <c r="GT2" t="s">
        <v>602</v>
      </c>
      <c r="GU2" t="s">
        <v>603</v>
      </c>
      <c r="GV2" t="s">
        <v>604</v>
      </c>
      <c r="GW2" t="s">
        <v>605</v>
      </c>
      <c r="GX2" t="s">
        <v>637</v>
      </c>
      <c r="GY2" t="s">
        <v>606</v>
      </c>
      <c r="GZ2" t="s">
        <v>607</v>
      </c>
      <c r="HA2" t="s">
        <v>608</v>
      </c>
      <c r="HB2" t="s">
        <v>609</v>
      </c>
      <c r="HC2" t="s">
        <v>610</v>
      </c>
      <c r="HD2" t="s">
        <v>638</v>
      </c>
      <c r="HE2" t="s">
        <v>611</v>
      </c>
      <c r="HF2" t="s">
        <v>612</v>
      </c>
      <c r="HG2" t="s">
        <v>613</v>
      </c>
      <c r="HH2" t="s">
        <v>614</v>
      </c>
      <c r="HI2" t="s">
        <v>615</v>
      </c>
      <c r="HJ2" t="s">
        <v>639</v>
      </c>
      <c r="HK2" t="s">
        <v>616</v>
      </c>
      <c r="HL2" t="s">
        <v>617</v>
      </c>
      <c r="HM2" t="s">
        <v>618</v>
      </c>
      <c r="HN2" t="s">
        <v>619</v>
      </c>
      <c r="HO2" t="s">
        <v>640</v>
      </c>
      <c r="HP2" s="30" t="s">
        <v>620</v>
      </c>
      <c r="HQ2" s="30" t="s">
        <v>641</v>
      </c>
    </row>
    <row r="3" spans="1:225" s="8" customFormat="1">
      <c r="A3" s="11" t="s">
        <v>23</v>
      </c>
      <c r="B3" s="8">
        <v>1</v>
      </c>
      <c r="C3" s="8">
        <v>-1</v>
      </c>
      <c r="CZ3" s="8">
        <f>Sheet1!I17</f>
        <v>-3.4635416666666674</v>
      </c>
    </row>
    <row r="4" spans="1:225">
      <c r="A4" s="20" t="s">
        <v>24</v>
      </c>
      <c r="CZ4" s="3">
        <f>Sheet1!B24^2</f>
        <v>3.6863999999999994E-4</v>
      </c>
      <c r="DA4">
        <f>-(Sheet1!$B$25^2)</f>
        <v>-2.4999999999999999E-7</v>
      </c>
      <c r="DG4">
        <f>-(Sheet1!$B$25^2)</f>
        <v>-2.4999999999999999E-7</v>
      </c>
      <c r="DM4">
        <f>-(Sheet1!$B$25^2)</f>
        <v>-2.4999999999999999E-7</v>
      </c>
      <c r="DS4">
        <f>-(Sheet1!$B$25^2)</f>
        <v>-2.4999999999999999E-7</v>
      </c>
      <c r="DY4">
        <f>-(Sheet1!$B$25^2)</f>
        <v>-2.4999999999999999E-7</v>
      </c>
      <c r="EE4">
        <f>-(Sheet1!$B$25^2)</f>
        <v>-2.4999999999999999E-7</v>
      </c>
      <c r="EK4">
        <f>-(Sheet1!$B$25^2)</f>
        <v>-2.4999999999999999E-7</v>
      </c>
      <c r="EQ4">
        <f>-(Sheet1!$B$25^2)</f>
        <v>-2.4999999999999999E-7</v>
      </c>
      <c r="EW4">
        <f>-(Sheet1!$B$25^2)</f>
        <v>-2.4999999999999999E-7</v>
      </c>
      <c r="FC4">
        <f>-(Sheet1!$B$25^2)</f>
        <v>-2.4999999999999999E-7</v>
      </c>
      <c r="FI4">
        <f>-(Sheet1!$B$25^2)</f>
        <v>-2.4999999999999999E-7</v>
      </c>
      <c r="FO4">
        <f>-(Sheet1!$B$25^2)</f>
        <v>-2.4999999999999999E-7</v>
      </c>
      <c r="FU4">
        <f>-(Sheet1!$B$25^2)</f>
        <v>-2.4999999999999999E-7</v>
      </c>
      <c r="GA4">
        <f>-(Sheet1!$B$25^2)</f>
        <v>-2.4999999999999999E-7</v>
      </c>
      <c r="GG4">
        <f>-(Sheet1!$B$25^2)</f>
        <v>-2.4999999999999999E-7</v>
      </c>
      <c r="GM4">
        <f>-(Sheet1!$B$25^2)</f>
        <v>-2.4999999999999999E-7</v>
      </c>
      <c r="GS4">
        <f>-(Sheet1!$B$25^2)</f>
        <v>-2.4999999999999999E-7</v>
      </c>
      <c r="GY4">
        <f>-(Sheet1!$B$25^2)</f>
        <v>-2.4999999999999999E-7</v>
      </c>
      <c r="HE4">
        <f>-(Sheet1!$B$25^2)</f>
        <v>-2.4999999999999999E-7</v>
      </c>
      <c r="HK4">
        <f>-(Sheet1!$B$25^2)</f>
        <v>-2.4999999999999999E-7</v>
      </c>
    </row>
    <row r="5" spans="1:225" s="8" customFormat="1">
      <c r="A5" s="13" t="s">
        <v>25</v>
      </c>
      <c r="C5" s="8">
        <v>1</v>
      </c>
      <c r="D5" s="8">
        <v>-1</v>
      </c>
      <c r="DA5" s="8">
        <f>Sheet1!$I$11</f>
        <v>-102.14400000000001</v>
      </c>
    </row>
    <row r="6" spans="1:225">
      <c r="A6" s="14" t="s">
        <v>26</v>
      </c>
      <c r="D6">
        <v>1</v>
      </c>
      <c r="E6">
        <v>-1</v>
      </c>
      <c r="DB6">
        <f>Sheet1!$I$12</f>
        <v>-8090.9649947299904</v>
      </c>
    </row>
    <row r="7" spans="1:225">
      <c r="A7" s="14" t="s">
        <v>27</v>
      </c>
      <c r="E7">
        <v>1</v>
      </c>
      <c r="F7">
        <v>-1</v>
      </c>
      <c r="DC7">
        <f>Sheet1!$I$13</f>
        <v>-2553.6</v>
      </c>
    </row>
    <row r="8" spans="1:225">
      <c r="A8" s="14" t="s">
        <v>28</v>
      </c>
      <c r="F8">
        <v>1</v>
      </c>
      <c r="G8">
        <v>-1</v>
      </c>
      <c r="DD8">
        <f>Sheet1!$I$14</f>
        <v>-72818.684952569907</v>
      </c>
    </row>
    <row r="9" spans="1:225">
      <c r="A9" s="14" t="s">
        <v>29</v>
      </c>
      <c r="G9">
        <v>1</v>
      </c>
      <c r="H9">
        <v>-1</v>
      </c>
      <c r="DE9">
        <f>Sheet1!$I$15</f>
        <v>-31.525925925925929</v>
      </c>
    </row>
    <row r="10" spans="1:225">
      <c r="A10" s="14" t="s">
        <v>30</v>
      </c>
      <c r="H10">
        <v>1</v>
      </c>
      <c r="DF10">
        <f>Sheet1!$I$16</f>
        <v>-30398.115196230392</v>
      </c>
    </row>
    <row r="11" spans="1:225">
      <c r="A11" s="15" t="s">
        <v>31</v>
      </c>
      <c r="DA11">
        <f>(Sheet1!$B$25^2)</f>
        <v>2.4999999999999999E-7</v>
      </c>
      <c r="DB11">
        <f>-(Sheet1!$B$26^2)</f>
        <v>-2.5201562499999999E-6</v>
      </c>
    </row>
    <row r="12" spans="1:225">
      <c r="A12" s="15" t="s">
        <v>32</v>
      </c>
      <c r="DB12">
        <f>-DB11</f>
        <v>2.5201562499999999E-6</v>
      </c>
      <c r="DC12">
        <f>-(Sheet1!$B$27^2)</f>
        <v>-1E-8</v>
      </c>
    </row>
    <row r="13" spans="1:225">
      <c r="A13" s="15" t="s">
        <v>33</v>
      </c>
      <c r="DC13">
        <f>-DC12</f>
        <v>1E-8</v>
      </c>
      <c r="DD13">
        <f>-(Sheet1!$B$28^2)</f>
        <v>-2.5201562499999999E-6</v>
      </c>
    </row>
    <row r="14" spans="1:225">
      <c r="A14" s="15" t="s">
        <v>34</v>
      </c>
      <c r="DD14">
        <f>-DD13</f>
        <v>2.5201562499999999E-6</v>
      </c>
      <c r="DE14">
        <f>-(Sheet1!$B$29^2)</f>
        <v>-8.099999999999999E-5</v>
      </c>
    </row>
    <row r="15" spans="1:225">
      <c r="A15" s="15" t="s">
        <v>35</v>
      </c>
      <c r="DE15">
        <f>-DE14</f>
        <v>8.099999999999999E-5</v>
      </c>
      <c r="DF15">
        <f>-(Sheet1!$B$30^2)</f>
        <v>-2.5201562499999999E-6</v>
      </c>
    </row>
    <row r="16" spans="1:225" s="8" customFormat="1">
      <c r="A16" s="16" t="s">
        <v>36</v>
      </c>
      <c r="C16" s="8">
        <v>1</v>
      </c>
      <c r="I16" s="8">
        <v>-1</v>
      </c>
      <c r="DG16" s="8">
        <f>Sheet1!$I$11</f>
        <v>-102.14400000000001</v>
      </c>
      <c r="DH16" s="24"/>
      <c r="DI16" s="24"/>
      <c r="DJ16" s="24"/>
      <c r="DK16" s="24"/>
      <c r="DL16" s="24"/>
    </row>
    <row r="17" spans="1:122">
      <c r="A17" s="17" t="s">
        <v>37</v>
      </c>
      <c r="I17">
        <v>1</v>
      </c>
      <c r="J17">
        <v>-1</v>
      </c>
      <c r="DG17" s="4"/>
      <c r="DH17" s="4">
        <v>-8090.9649950000003</v>
      </c>
      <c r="DI17" s="4"/>
      <c r="DJ17" s="4"/>
      <c r="DK17" s="4"/>
      <c r="DL17" s="4"/>
    </row>
    <row r="18" spans="1:122">
      <c r="A18" s="17" t="s">
        <v>38</v>
      </c>
      <c r="J18">
        <v>1</v>
      </c>
      <c r="K18">
        <v>-1</v>
      </c>
      <c r="DG18" s="4"/>
      <c r="DH18" s="4"/>
      <c r="DI18" s="4">
        <v>-28373.333330000001</v>
      </c>
      <c r="DJ18" s="4"/>
      <c r="DK18" s="4"/>
      <c r="DL18" s="4"/>
    </row>
    <row r="19" spans="1:122">
      <c r="A19" s="17" t="s">
        <v>39</v>
      </c>
      <c r="K19">
        <v>1</v>
      </c>
      <c r="L19">
        <v>-1</v>
      </c>
      <c r="DG19" s="4"/>
      <c r="DH19" s="4"/>
      <c r="DI19" s="4"/>
      <c r="DJ19" s="4">
        <v>-72818.684949999995</v>
      </c>
      <c r="DK19" s="4"/>
      <c r="DL19" s="4"/>
    </row>
    <row r="20" spans="1:122">
      <c r="A20" s="17" t="s">
        <v>40</v>
      </c>
      <c r="L20">
        <v>1</v>
      </c>
      <c r="M20">
        <v>-1</v>
      </c>
      <c r="DG20" s="4"/>
      <c r="DH20" s="4"/>
      <c r="DI20" s="4"/>
      <c r="DJ20" s="4"/>
      <c r="DK20" s="4">
        <v>-31.52592593</v>
      </c>
      <c r="DL20" s="4"/>
    </row>
    <row r="21" spans="1:122">
      <c r="A21" s="17" t="s">
        <v>41</v>
      </c>
      <c r="M21">
        <v>1</v>
      </c>
      <c r="DG21" s="4"/>
      <c r="DH21" s="4"/>
      <c r="DI21" s="4"/>
      <c r="DJ21" s="4"/>
      <c r="DK21" s="4"/>
      <c r="DL21" s="4">
        <v>-30398.1152</v>
      </c>
    </row>
    <row r="22" spans="1:122">
      <c r="A22" s="18" t="s">
        <v>42</v>
      </c>
      <c r="DG22">
        <f>(Sheet1!$B$25^2)</f>
        <v>2.4999999999999999E-7</v>
      </c>
      <c r="DH22">
        <f>-(Sheet1!$B$26^2)</f>
        <v>-2.5201562499999999E-6</v>
      </c>
    </row>
    <row r="23" spans="1:122">
      <c r="A23" s="18" t="s">
        <v>43</v>
      </c>
      <c r="DH23">
        <f>-DH22</f>
        <v>2.5201562499999999E-6</v>
      </c>
      <c r="DI23">
        <f>-(Sheet1!$B$27^2)</f>
        <v>-1E-8</v>
      </c>
    </row>
    <row r="24" spans="1:122">
      <c r="A24" s="18" t="s">
        <v>44</v>
      </c>
      <c r="DI24">
        <f>-DI23</f>
        <v>1E-8</v>
      </c>
      <c r="DJ24">
        <f>-(Sheet1!$B$28^2)</f>
        <v>-2.5201562499999999E-6</v>
      </c>
    </row>
    <row r="25" spans="1:122">
      <c r="A25" s="18" t="s">
        <v>45</v>
      </c>
      <c r="DJ25">
        <f>-DJ24</f>
        <v>2.5201562499999999E-6</v>
      </c>
      <c r="DK25">
        <f>-(Sheet1!$B$29^2)</f>
        <v>-8.099999999999999E-5</v>
      </c>
    </row>
    <row r="26" spans="1:122">
      <c r="A26" s="18" t="s">
        <v>46</v>
      </c>
      <c r="DK26">
        <f>-DK25</f>
        <v>8.099999999999999E-5</v>
      </c>
      <c r="DL26">
        <f>-(Sheet1!$B$30^2)</f>
        <v>-2.5201562499999999E-6</v>
      </c>
    </row>
    <row r="27" spans="1:122" s="8" customFormat="1">
      <c r="A27" s="13" t="s">
        <v>47</v>
      </c>
      <c r="C27" s="8">
        <v>1</v>
      </c>
      <c r="N27" s="8">
        <v>-1</v>
      </c>
      <c r="DM27" s="8">
        <f>Sheet1!$I$11</f>
        <v>-102.14400000000001</v>
      </c>
      <c r="DN27" s="24"/>
      <c r="DO27" s="24"/>
      <c r="DP27" s="24"/>
      <c r="DQ27" s="24"/>
      <c r="DR27" s="24"/>
    </row>
    <row r="28" spans="1:122">
      <c r="A28" s="14" t="s">
        <v>48</v>
      </c>
      <c r="N28">
        <v>1</v>
      </c>
      <c r="O28">
        <v>-1</v>
      </c>
      <c r="DM28" s="4"/>
      <c r="DN28" s="4">
        <v>-8090.9649950000003</v>
      </c>
      <c r="DO28" s="4"/>
      <c r="DP28" s="4"/>
      <c r="DQ28" s="4"/>
      <c r="DR28" s="4"/>
    </row>
    <row r="29" spans="1:122">
      <c r="A29" s="14" t="s">
        <v>49</v>
      </c>
      <c r="O29">
        <v>1</v>
      </c>
      <c r="P29">
        <v>-1</v>
      </c>
      <c r="DM29" s="4"/>
      <c r="DN29" s="4"/>
      <c r="DO29" s="4">
        <v>-28373.333330000001</v>
      </c>
      <c r="DP29" s="4"/>
      <c r="DQ29" s="4"/>
      <c r="DR29" s="4"/>
    </row>
    <row r="30" spans="1:122">
      <c r="A30" s="14" t="s">
        <v>50</v>
      </c>
      <c r="P30">
        <v>1</v>
      </c>
      <c r="Q30">
        <v>-1</v>
      </c>
      <c r="DM30" s="4"/>
      <c r="DN30" s="4"/>
      <c r="DO30" s="4"/>
      <c r="DP30" s="4">
        <v>-72818.684949999995</v>
      </c>
      <c r="DQ30" s="4"/>
      <c r="DR30" s="4"/>
    </row>
    <row r="31" spans="1:122">
      <c r="A31" s="14" t="s">
        <v>51</v>
      </c>
      <c r="Q31">
        <v>1</v>
      </c>
      <c r="R31">
        <v>-1</v>
      </c>
      <c r="DM31" s="4"/>
      <c r="DN31" s="4"/>
      <c r="DO31" s="4"/>
      <c r="DP31" s="4"/>
      <c r="DQ31" s="4">
        <v>-31.52592593</v>
      </c>
      <c r="DR31" s="4"/>
    </row>
    <row r="32" spans="1:122">
      <c r="A32" s="14" t="s">
        <v>52</v>
      </c>
      <c r="R32">
        <v>1</v>
      </c>
      <c r="DM32" s="4"/>
      <c r="DN32" s="4"/>
      <c r="DO32" s="4"/>
      <c r="DP32" s="4"/>
      <c r="DQ32" s="4"/>
      <c r="DR32" s="4">
        <v>-30398.1152</v>
      </c>
    </row>
    <row r="33" spans="1:128">
      <c r="A33" s="15" t="s">
        <v>53</v>
      </c>
      <c r="H33" s="4"/>
      <c r="I33" s="4"/>
      <c r="J33" s="4"/>
      <c r="K33" s="4"/>
      <c r="L33" s="4"/>
      <c r="DM33">
        <f>(Sheet1!$B$25^2)</f>
        <v>2.4999999999999999E-7</v>
      </c>
      <c r="DN33">
        <f>-(Sheet1!$B$26^2)</f>
        <v>-2.5201562499999999E-6</v>
      </c>
    </row>
    <row r="34" spans="1:128">
      <c r="A34" s="15" t="s">
        <v>54</v>
      </c>
      <c r="H34" s="4"/>
      <c r="I34" s="4"/>
      <c r="J34" s="4"/>
      <c r="K34" s="4"/>
      <c r="L34" s="4"/>
      <c r="DN34">
        <f>-DN33</f>
        <v>2.5201562499999999E-6</v>
      </c>
      <c r="DO34">
        <f>-(Sheet1!$B$27^2)</f>
        <v>-1E-8</v>
      </c>
    </row>
    <row r="35" spans="1:128">
      <c r="A35" s="15" t="s">
        <v>55</v>
      </c>
      <c r="H35" s="4"/>
      <c r="I35" s="4"/>
      <c r="J35" s="4"/>
      <c r="K35" s="4"/>
      <c r="L35" s="4"/>
      <c r="DO35">
        <f>-DO34</f>
        <v>1E-8</v>
      </c>
      <c r="DP35">
        <f>-(Sheet1!$B$28^2)</f>
        <v>-2.5201562499999999E-6</v>
      </c>
    </row>
    <row r="36" spans="1:128">
      <c r="A36" s="15" t="s">
        <v>56</v>
      </c>
      <c r="H36" s="4"/>
      <c r="I36" s="4"/>
      <c r="J36" s="4"/>
      <c r="K36" s="4"/>
      <c r="L36" s="4"/>
      <c r="DP36">
        <f>-DP35</f>
        <v>2.5201562499999999E-6</v>
      </c>
      <c r="DQ36">
        <f>-(Sheet1!$B$29^2)</f>
        <v>-8.099999999999999E-5</v>
      </c>
    </row>
    <row r="37" spans="1:128">
      <c r="A37" s="15" t="s">
        <v>57</v>
      </c>
      <c r="H37" s="4"/>
      <c r="I37" s="4"/>
      <c r="J37" s="4"/>
      <c r="K37" s="4"/>
      <c r="L37" s="4"/>
      <c r="DQ37">
        <f>-DQ36</f>
        <v>8.099999999999999E-5</v>
      </c>
      <c r="DR37">
        <f>-(Sheet1!$B$30^2)</f>
        <v>-2.5201562499999999E-6</v>
      </c>
    </row>
    <row r="38" spans="1:128" s="8" customFormat="1">
      <c r="A38" s="16" t="s">
        <v>58</v>
      </c>
      <c r="C38" s="8">
        <v>1</v>
      </c>
      <c r="S38" s="8">
        <v>-1</v>
      </c>
      <c r="DS38" s="8">
        <f>Sheet1!$I$11</f>
        <v>-102.14400000000001</v>
      </c>
      <c r="DT38" s="24"/>
      <c r="DU38" s="24"/>
      <c r="DV38" s="24"/>
      <c r="DW38" s="24"/>
      <c r="DX38" s="24"/>
    </row>
    <row r="39" spans="1:128">
      <c r="A39" s="17" t="s">
        <v>59</v>
      </c>
      <c r="S39">
        <v>1</v>
      </c>
      <c r="T39">
        <v>-1</v>
      </c>
      <c r="DS39" s="4"/>
      <c r="DT39" s="4">
        <v>-8090.9649950000003</v>
      </c>
      <c r="DU39" s="4"/>
      <c r="DV39" s="4"/>
      <c r="DW39" s="4"/>
      <c r="DX39" s="4"/>
    </row>
    <row r="40" spans="1:128">
      <c r="A40" s="17" t="s">
        <v>60</v>
      </c>
      <c r="T40">
        <v>1</v>
      </c>
      <c r="U40">
        <v>-1</v>
      </c>
      <c r="DS40" s="4"/>
      <c r="DT40" s="4"/>
      <c r="DU40" s="4">
        <v>-28373.333330000001</v>
      </c>
      <c r="DV40" s="4"/>
      <c r="DW40" s="4"/>
      <c r="DX40" s="4"/>
    </row>
    <row r="41" spans="1:128">
      <c r="A41" s="17" t="s">
        <v>61</v>
      </c>
      <c r="U41">
        <v>1</v>
      </c>
      <c r="V41">
        <v>-1</v>
      </c>
      <c r="DS41" s="4"/>
      <c r="DT41" s="4"/>
      <c r="DU41" s="4"/>
      <c r="DV41" s="4">
        <v>-72818.684949999995</v>
      </c>
      <c r="DW41" s="4"/>
      <c r="DX41" s="4"/>
    </row>
    <row r="42" spans="1:128">
      <c r="A42" s="17" t="s">
        <v>62</v>
      </c>
      <c r="M42" s="4"/>
      <c r="N42" s="4"/>
      <c r="O42" s="4"/>
      <c r="P42" s="4"/>
      <c r="Q42" s="4"/>
      <c r="V42">
        <v>1</v>
      </c>
      <c r="W42">
        <v>-1</v>
      </c>
      <c r="DS42" s="4"/>
      <c r="DT42" s="4"/>
      <c r="DU42" s="4"/>
      <c r="DV42" s="4"/>
      <c r="DW42" s="4">
        <v>-31.52592593</v>
      </c>
      <c r="DX42" s="4"/>
    </row>
    <row r="43" spans="1:128">
      <c r="A43" s="17" t="s">
        <v>63</v>
      </c>
      <c r="M43" s="4"/>
      <c r="N43" s="4"/>
      <c r="O43" s="4"/>
      <c r="P43" s="4"/>
      <c r="Q43" s="4"/>
      <c r="W43">
        <v>1</v>
      </c>
      <c r="DS43" s="4"/>
      <c r="DT43" s="4"/>
      <c r="DU43" s="4"/>
      <c r="DV43" s="4"/>
      <c r="DW43" s="4"/>
      <c r="DX43" s="4">
        <v>-30398.1152</v>
      </c>
    </row>
    <row r="44" spans="1:128">
      <c r="A44" s="18" t="s">
        <v>64</v>
      </c>
      <c r="M44" s="4"/>
      <c r="N44" s="4"/>
      <c r="O44" s="4"/>
      <c r="P44" s="4"/>
      <c r="Q44" s="4"/>
      <c r="DS44">
        <f>(Sheet1!$B$25^2)</f>
        <v>2.4999999999999999E-7</v>
      </c>
      <c r="DT44">
        <f>-(Sheet1!$B$26^2)</f>
        <v>-2.5201562499999999E-6</v>
      </c>
    </row>
    <row r="45" spans="1:128">
      <c r="A45" s="18" t="s">
        <v>65</v>
      </c>
      <c r="M45" s="4"/>
      <c r="N45" s="4"/>
      <c r="O45" s="4"/>
      <c r="P45" s="4"/>
      <c r="Q45" s="4"/>
      <c r="DT45">
        <f>-DT44</f>
        <v>2.5201562499999999E-6</v>
      </c>
      <c r="DU45">
        <f>-(Sheet1!$B$27^2)</f>
        <v>-1E-8</v>
      </c>
    </row>
    <row r="46" spans="1:128">
      <c r="A46" s="18" t="s">
        <v>66</v>
      </c>
      <c r="M46" s="4"/>
      <c r="N46" s="4"/>
      <c r="O46" s="4"/>
      <c r="P46" s="4"/>
      <c r="Q46" s="4"/>
      <c r="DU46">
        <f>-DU45</f>
        <v>1E-8</v>
      </c>
      <c r="DV46">
        <f>-(Sheet1!$B$28^2)</f>
        <v>-2.5201562499999999E-6</v>
      </c>
    </row>
    <row r="47" spans="1:128">
      <c r="A47" s="18" t="s">
        <v>67</v>
      </c>
      <c r="DV47">
        <f>-DV46</f>
        <v>2.5201562499999999E-6</v>
      </c>
      <c r="DW47">
        <f>-(Sheet1!$B$29^2)</f>
        <v>-8.099999999999999E-5</v>
      </c>
    </row>
    <row r="48" spans="1:128">
      <c r="A48" s="18" t="s">
        <v>68</v>
      </c>
      <c r="DW48">
        <f>-DW47</f>
        <v>8.099999999999999E-5</v>
      </c>
      <c r="DX48">
        <f>-(Sheet1!$B$30^2)</f>
        <v>-2.5201562499999999E-6</v>
      </c>
    </row>
    <row r="49" spans="1:140" s="8" customFormat="1">
      <c r="A49" s="13" t="s">
        <v>69</v>
      </c>
      <c r="C49" s="8">
        <v>1</v>
      </c>
      <c r="X49" s="8">
        <v>-1</v>
      </c>
      <c r="DY49" s="8">
        <f>Sheet1!$I$11</f>
        <v>-102.14400000000001</v>
      </c>
      <c r="DZ49" s="24"/>
      <c r="EA49" s="24"/>
      <c r="EB49" s="24"/>
      <c r="EC49" s="24"/>
      <c r="ED49" s="24"/>
    </row>
    <row r="50" spans="1:140">
      <c r="A50" s="14" t="s">
        <v>70</v>
      </c>
      <c r="X50">
        <v>1</v>
      </c>
      <c r="Y50">
        <v>-1</v>
      </c>
      <c r="DY50" s="4"/>
      <c r="DZ50" s="4">
        <v>-8090.9649950000003</v>
      </c>
      <c r="EA50" s="4"/>
      <c r="EB50" s="4"/>
      <c r="EC50" s="4"/>
      <c r="ED50" s="4"/>
    </row>
    <row r="51" spans="1:140">
      <c r="A51" s="14" t="s">
        <v>71</v>
      </c>
      <c r="R51" s="4"/>
      <c r="S51" s="4"/>
      <c r="T51" s="4"/>
      <c r="U51" s="4"/>
      <c r="V51" s="4"/>
      <c r="Y51">
        <v>1</v>
      </c>
      <c r="Z51">
        <v>-1</v>
      </c>
      <c r="DY51" s="4"/>
      <c r="DZ51" s="4"/>
      <c r="EA51" s="4">
        <v>-28373.333330000001</v>
      </c>
      <c r="EB51" s="4"/>
      <c r="EC51" s="4"/>
      <c r="ED51" s="4"/>
    </row>
    <row r="52" spans="1:140">
      <c r="A52" s="14" t="s">
        <v>72</v>
      </c>
      <c r="R52" s="4"/>
      <c r="S52" s="4"/>
      <c r="T52" s="4"/>
      <c r="U52" s="4"/>
      <c r="V52" s="4"/>
      <c r="Z52">
        <v>1</v>
      </c>
      <c r="AA52">
        <v>-1</v>
      </c>
      <c r="DY52" s="4"/>
      <c r="DZ52" s="4"/>
      <c r="EA52" s="4"/>
      <c r="EB52" s="4">
        <v>-72818.684949999995</v>
      </c>
      <c r="EC52" s="4"/>
      <c r="ED52" s="4"/>
    </row>
    <row r="53" spans="1:140">
      <c r="A53" s="14" t="s">
        <v>73</v>
      </c>
      <c r="R53" s="4"/>
      <c r="S53" s="4"/>
      <c r="T53" s="4"/>
      <c r="U53" s="4"/>
      <c r="V53" s="4"/>
      <c r="AA53">
        <v>1</v>
      </c>
      <c r="AB53">
        <v>-1</v>
      </c>
      <c r="DY53" s="4"/>
      <c r="DZ53" s="4"/>
      <c r="EA53" s="4"/>
      <c r="EB53" s="4"/>
      <c r="EC53" s="4">
        <v>-31.52592593</v>
      </c>
      <c r="ED53" s="4"/>
    </row>
    <row r="54" spans="1:140">
      <c r="A54" s="14" t="s">
        <v>74</v>
      </c>
      <c r="R54" s="4"/>
      <c r="S54" s="4"/>
      <c r="T54" s="4"/>
      <c r="U54" s="4"/>
      <c r="V54" s="4"/>
      <c r="AB54">
        <v>1</v>
      </c>
      <c r="DY54" s="4"/>
      <c r="DZ54" s="4"/>
      <c r="EA54" s="4"/>
      <c r="EB54" s="4"/>
      <c r="EC54" s="4"/>
      <c r="ED54" s="4">
        <v>-30398.1152</v>
      </c>
    </row>
    <row r="55" spans="1:140">
      <c r="A55" s="15" t="s">
        <v>75</v>
      </c>
      <c r="R55" s="4"/>
      <c r="S55" s="4"/>
      <c r="T55" s="4"/>
      <c r="U55" s="4"/>
      <c r="V55" s="4"/>
      <c r="DY55">
        <f>(Sheet1!$B$25^2)</f>
        <v>2.4999999999999999E-7</v>
      </c>
      <c r="DZ55">
        <f>-(Sheet1!$B$26^2)</f>
        <v>-2.5201562499999999E-6</v>
      </c>
    </row>
    <row r="56" spans="1:140">
      <c r="A56" s="15" t="s">
        <v>76</v>
      </c>
      <c r="DZ56">
        <f>-DZ55</f>
        <v>2.5201562499999999E-6</v>
      </c>
      <c r="EA56">
        <f>-(Sheet1!$B$27^2)</f>
        <v>-1E-8</v>
      </c>
    </row>
    <row r="57" spans="1:140">
      <c r="A57" s="15" t="s">
        <v>77</v>
      </c>
      <c r="EA57">
        <f>-EA56</f>
        <v>1E-8</v>
      </c>
      <c r="EB57">
        <f>-(Sheet1!$B$28^2)</f>
        <v>-2.5201562499999999E-6</v>
      </c>
    </row>
    <row r="58" spans="1:140">
      <c r="A58" s="15" t="s">
        <v>78</v>
      </c>
      <c r="EB58">
        <f>-EB57</f>
        <v>2.5201562499999999E-6</v>
      </c>
      <c r="EC58">
        <f>-(Sheet1!$B$29^2)</f>
        <v>-8.099999999999999E-5</v>
      </c>
    </row>
    <row r="59" spans="1:140">
      <c r="A59" s="15" t="s">
        <v>79</v>
      </c>
      <c r="EC59">
        <f>-EC58</f>
        <v>8.099999999999999E-5</v>
      </c>
      <c r="ED59">
        <f>-(Sheet1!$B$30^2)</f>
        <v>-2.5201562499999999E-6</v>
      </c>
    </row>
    <row r="60" spans="1:140" s="8" customFormat="1">
      <c r="A60" s="16" t="s">
        <v>80</v>
      </c>
      <c r="C60" s="8">
        <v>1</v>
      </c>
      <c r="W60" s="24"/>
      <c r="X60" s="24"/>
      <c r="Y60" s="24"/>
      <c r="Z60" s="24"/>
      <c r="AA60" s="24"/>
      <c r="AC60" s="8">
        <v>-1</v>
      </c>
      <c r="EE60" s="24">
        <f>DY49</f>
        <v>-102.14400000000001</v>
      </c>
      <c r="EF60" s="24"/>
      <c r="EG60" s="24"/>
      <c r="EH60" s="24"/>
      <c r="EI60" s="24"/>
      <c r="EJ60" s="24"/>
    </row>
    <row r="61" spans="1:140">
      <c r="A61" s="17" t="s">
        <v>81</v>
      </c>
      <c r="W61" s="4"/>
      <c r="X61" s="4"/>
      <c r="Y61" s="4"/>
      <c r="Z61" s="4"/>
      <c r="AA61" s="4"/>
      <c r="AC61">
        <v>1</v>
      </c>
      <c r="AD61">
        <v>-1</v>
      </c>
      <c r="EE61" s="4"/>
      <c r="EF61" s="4">
        <v>-8090.9649950000003</v>
      </c>
      <c r="EG61" s="4"/>
      <c r="EH61" s="4"/>
      <c r="EI61" s="4"/>
      <c r="EJ61" s="4"/>
    </row>
    <row r="62" spans="1:140">
      <c r="A62" s="17" t="s">
        <v>82</v>
      </c>
      <c r="W62" s="4"/>
      <c r="X62" s="4"/>
      <c r="Y62" s="4"/>
      <c r="Z62" s="4"/>
      <c r="AA62" s="4"/>
      <c r="AD62">
        <v>1</v>
      </c>
      <c r="AE62">
        <v>-1</v>
      </c>
      <c r="EE62" s="4"/>
      <c r="EF62" s="4"/>
      <c r="EG62" s="4">
        <v>-28373.333330000001</v>
      </c>
      <c r="EH62" s="4"/>
      <c r="EI62" s="4"/>
      <c r="EJ62" s="4"/>
    </row>
    <row r="63" spans="1:140">
      <c r="A63" s="17" t="s">
        <v>83</v>
      </c>
      <c r="W63" s="4"/>
      <c r="X63" s="4"/>
      <c r="Y63" s="4"/>
      <c r="Z63" s="4"/>
      <c r="AA63" s="4"/>
      <c r="AE63">
        <v>1</v>
      </c>
      <c r="AF63">
        <v>-1</v>
      </c>
      <c r="EE63" s="4"/>
      <c r="EF63" s="4"/>
      <c r="EG63" s="4"/>
      <c r="EH63" s="4">
        <v>-72818.684949999995</v>
      </c>
      <c r="EI63" s="4"/>
      <c r="EJ63" s="4"/>
    </row>
    <row r="64" spans="1:140">
      <c r="A64" s="17" t="s">
        <v>84</v>
      </c>
      <c r="W64" s="4"/>
      <c r="X64" s="4"/>
      <c r="Y64" s="4"/>
      <c r="Z64" s="4"/>
      <c r="AA64" s="4"/>
      <c r="AF64">
        <v>1</v>
      </c>
      <c r="AG64">
        <v>-1</v>
      </c>
      <c r="EE64" s="4"/>
      <c r="EF64" s="4"/>
      <c r="EG64" s="4"/>
      <c r="EH64" s="4"/>
      <c r="EI64" s="4">
        <v>-31.52592593</v>
      </c>
      <c r="EJ64" s="4"/>
    </row>
    <row r="65" spans="1:146">
      <c r="A65" s="17" t="s">
        <v>85</v>
      </c>
      <c r="AG65">
        <v>1</v>
      </c>
      <c r="EE65" s="4"/>
      <c r="EF65" s="4"/>
      <c r="EG65" s="4"/>
      <c r="EH65" s="4"/>
      <c r="EI65" s="4"/>
      <c r="EJ65" s="4">
        <v>-30398.1152</v>
      </c>
    </row>
    <row r="66" spans="1:146">
      <c r="A66" s="18" t="s">
        <v>86</v>
      </c>
      <c r="EE66">
        <f>(Sheet1!$B$25^2)</f>
        <v>2.4999999999999999E-7</v>
      </c>
      <c r="EF66">
        <f>-(Sheet1!$B$26^2)</f>
        <v>-2.5201562499999999E-6</v>
      </c>
    </row>
    <row r="67" spans="1:146">
      <c r="A67" s="18" t="s">
        <v>87</v>
      </c>
      <c r="EF67">
        <f>-EF66</f>
        <v>2.5201562499999999E-6</v>
      </c>
      <c r="EG67">
        <f>-(Sheet1!$B$27^2)</f>
        <v>-1E-8</v>
      </c>
    </row>
    <row r="68" spans="1:146">
      <c r="A68" s="18" t="s">
        <v>88</v>
      </c>
      <c r="EG68">
        <f>-EG67</f>
        <v>1E-8</v>
      </c>
      <c r="EH68">
        <f>-(Sheet1!$B$28^2)</f>
        <v>-2.5201562499999999E-6</v>
      </c>
    </row>
    <row r="69" spans="1:146">
      <c r="A69" s="18" t="s">
        <v>89</v>
      </c>
      <c r="AA69" s="4"/>
      <c r="AB69" s="4"/>
      <c r="AC69" s="4"/>
      <c r="AD69" s="4"/>
      <c r="AE69" s="4"/>
      <c r="AF69" s="4"/>
      <c r="EH69">
        <f>-EH68</f>
        <v>2.5201562499999999E-6</v>
      </c>
      <c r="EI69">
        <f>-(Sheet1!$B$29^2)</f>
        <v>-8.099999999999999E-5</v>
      </c>
    </row>
    <row r="70" spans="1:146">
      <c r="A70" s="18" t="s">
        <v>90</v>
      </c>
      <c r="AA70" s="4"/>
      <c r="AB70" s="4"/>
      <c r="AC70" s="4"/>
      <c r="AD70" s="4"/>
      <c r="AE70" s="4"/>
      <c r="AF70" s="4"/>
      <c r="EI70">
        <f>-EI69</f>
        <v>8.099999999999999E-5</v>
      </c>
      <c r="EJ70">
        <f>-(Sheet1!$B$30^2)</f>
        <v>-2.5201562499999999E-6</v>
      </c>
    </row>
    <row r="71" spans="1:146" s="8" customFormat="1">
      <c r="A71" s="13" t="s">
        <v>91</v>
      </c>
      <c r="C71" s="8">
        <v>1</v>
      </c>
      <c r="AA71" s="24"/>
      <c r="AB71" s="24"/>
      <c r="AC71" s="24"/>
      <c r="AD71" s="24"/>
      <c r="AE71" s="24"/>
      <c r="AF71" s="24"/>
      <c r="AH71" s="8">
        <v>-1</v>
      </c>
      <c r="EK71" s="8">
        <f>Sheet1!$I$11</f>
        <v>-102.14400000000001</v>
      </c>
      <c r="EL71" s="24"/>
      <c r="EM71" s="24"/>
      <c r="EN71" s="24"/>
      <c r="EO71" s="24"/>
      <c r="EP71" s="24"/>
    </row>
    <row r="72" spans="1:146">
      <c r="A72" s="14" t="s">
        <v>92</v>
      </c>
      <c r="AA72" s="4"/>
      <c r="AB72" s="4"/>
      <c r="AC72" s="4"/>
      <c r="AD72" s="4"/>
      <c r="AE72" s="4"/>
      <c r="AF72" s="4"/>
      <c r="AH72">
        <v>1</v>
      </c>
      <c r="AI72">
        <v>-1</v>
      </c>
      <c r="EK72" s="4"/>
      <c r="EL72" s="4">
        <v>-8090.9649950000003</v>
      </c>
      <c r="EM72" s="4"/>
      <c r="EN72" s="4"/>
      <c r="EO72" s="4"/>
      <c r="EP72" s="4"/>
    </row>
    <row r="73" spans="1:146">
      <c r="A73" s="14" t="s">
        <v>93</v>
      </c>
      <c r="AA73" s="4"/>
      <c r="AB73" s="4"/>
      <c r="AC73" s="4"/>
      <c r="AD73" s="4"/>
      <c r="AE73" s="4"/>
      <c r="AF73" s="4"/>
      <c r="AI73">
        <v>1</v>
      </c>
      <c r="AJ73">
        <v>-1</v>
      </c>
      <c r="EK73" s="4"/>
      <c r="EL73" s="4"/>
      <c r="EM73" s="4">
        <v>-28373.333330000001</v>
      </c>
      <c r="EN73" s="4"/>
      <c r="EO73" s="4"/>
      <c r="EP73" s="4"/>
    </row>
    <row r="74" spans="1:146">
      <c r="A74" s="14" t="s">
        <v>94</v>
      </c>
      <c r="AJ74">
        <v>1</v>
      </c>
      <c r="AK74">
        <v>-1</v>
      </c>
      <c r="EK74" s="4"/>
      <c r="EL74" s="4"/>
      <c r="EM74" s="4"/>
      <c r="EN74" s="4">
        <v>-72818.684949999995</v>
      </c>
      <c r="EO74" s="4"/>
      <c r="EP74" s="4"/>
    </row>
    <row r="75" spans="1:146">
      <c r="A75" s="14" t="s">
        <v>95</v>
      </c>
      <c r="AK75">
        <v>1</v>
      </c>
      <c r="AL75">
        <v>-1</v>
      </c>
      <c r="EK75" s="4"/>
      <c r="EL75" s="4"/>
      <c r="EM75" s="4"/>
      <c r="EN75" s="4"/>
      <c r="EO75" s="4">
        <v>-31.52592593</v>
      </c>
      <c r="EP75" s="4"/>
    </row>
    <row r="76" spans="1:146">
      <c r="A76" s="14" t="s">
        <v>96</v>
      </c>
      <c r="AL76">
        <v>1</v>
      </c>
      <c r="EK76" s="4"/>
      <c r="EL76" s="4"/>
      <c r="EM76" s="4"/>
      <c r="EN76" s="4"/>
      <c r="EO76" s="4"/>
      <c r="EP76" s="4">
        <v>-30398.1152</v>
      </c>
    </row>
    <row r="77" spans="1:146">
      <c r="A77" s="15" t="s">
        <v>97</v>
      </c>
      <c r="EK77">
        <f>(Sheet1!$B$25^2)</f>
        <v>2.4999999999999999E-7</v>
      </c>
      <c r="EL77">
        <f>-(Sheet1!$B$26^2)</f>
        <v>-2.5201562499999999E-6</v>
      </c>
    </row>
    <row r="78" spans="1:146">
      <c r="A78" s="15" t="s">
        <v>98</v>
      </c>
      <c r="AG78" s="4"/>
      <c r="AH78" s="4"/>
      <c r="AI78" s="4"/>
      <c r="AJ78" s="4"/>
      <c r="AK78" s="4"/>
      <c r="EL78">
        <f>-EL77</f>
        <v>2.5201562499999999E-6</v>
      </c>
      <c r="EM78">
        <f>-(Sheet1!$B$27^2)</f>
        <v>-1E-8</v>
      </c>
    </row>
    <row r="79" spans="1:146">
      <c r="A79" s="15" t="s">
        <v>99</v>
      </c>
      <c r="AG79" s="4"/>
      <c r="AH79" s="4"/>
      <c r="AI79" s="4"/>
      <c r="AJ79" s="4"/>
      <c r="AK79" s="4"/>
      <c r="EM79">
        <f>-EM78</f>
        <v>1E-8</v>
      </c>
      <c r="EN79">
        <f>-(Sheet1!$B$28^2)</f>
        <v>-2.5201562499999999E-6</v>
      </c>
    </row>
    <row r="80" spans="1:146">
      <c r="A80" s="15" t="s">
        <v>100</v>
      </c>
      <c r="AG80" s="4"/>
      <c r="AH80" s="4"/>
      <c r="AI80" s="4"/>
      <c r="AJ80" s="4"/>
      <c r="AK80" s="4"/>
      <c r="EN80">
        <f>-EN79</f>
        <v>2.5201562499999999E-6</v>
      </c>
      <c r="EO80">
        <f>-(Sheet1!$B$29^2)</f>
        <v>-8.099999999999999E-5</v>
      </c>
    </row>
    <row r="81" spans="1:158">
      <c r="A81" s="15" t="s">
        <v>101</v>
      </c>
      <c r="AG81" s="4"/>
      <c r="AH81" s="4"/>
      <c r="AI81" s="4"/>
      <c r="AJ81" s="4"/>
      <c r="AK81" s="4"/>
      <c r="EO81">
        <f>-EO80</f>
        <v>8.099999999999999E-5</v>
      </c>
      <c r="EP81">
        <f>-(Sheet1!$B$30^2)</f>
        <v>-2.5201562499999999E-6</v>
      </c>
    </row>
    <row r="82" spans="1:158" s="8" customFormat="1">
      <c r="A82" s="16" t="s">
        <v>102</v>
      </c>
      <c r="C82" s="8">
        <v>1</v>
      </c>
      <c r="AG82" s="24"/>
      <c r="AH82" s="24"/>
      <c r="AI82" s="24"/>
      <c r="AJ82" s="24"/>
      <c r="AK82" s="24"/>
      <c r="AM82" s="8">
        <v>-1</v>
      </c>
      <c r="EQ82" s="8">
        <f>Sheet1!$I$11</f>
        <v>-102.14400000000001</v>
      </c>
      <c r="ER82" s="24"/>
      <c r="ES82" s="24"/>
      <c r="ET82" s="24"/>
      <c r="EU82" s="24"/>
      <c r="EV82" s="24"/>
    </row>
    <row r="83" spans="1:158">
      <c r="A83" s="17" t="s">
        <v>103</v>
      </c>
      <c r="AM83">
        <v>1</v>
      </c>
      <c r="AN83">
        <v>-1</v>
      </c>
      <c r="EQ83" s="4"/>
      <c r="ER83" s="4">
        <v>-8090.9649950000003</v>
      </c>
      <c r="ES83" s="4"/>
      <c r="ET83" s="4"/>
      <c r="EU83" s="4"/>
      <c r="EV83" s="4"/>
    </row>
    <row r="84" spans="1:158">
      <c r="A84" s="17" t="s">
        <v>104</v>
      </c>
      <c r="AN84">
        <v>1</v>
      </c>
      <c r="AO84">
        <v>-1</v>
      </c>
      <c r="EQ84" s="4"/>
      <c r="ER84" s="4"/>
      <c r="ES84" s="4">
        <v>-28373.333330000001</v>
      </c>
      <c r="ET84" s="4"/>
      <c r="EU84" s="4"/>
      <c r="EV84" s="4"/>
    </row>
    <row r="85" spans="1:158">
      <c r="A85" s="17" t="s">
        <v>105</v>
      </c>
      <c r="AO85">
        <v>1</v>
      </c>
      <c r="AP85">
        <v>-1</v>
      </c>
      <c r="EQ85" s="4"/>
      <c r="ER85" s="4"/>
      <c r="ES85" s="4"/>
      <c r="ET85" s="4">
        <v>-72818.684949999995</v>
      </c>
      <c r="EU85" s="4"/>
      <c r="EV85" s="4"/>
    </row>
    <row r="86" spans="1:158">
      <c r="A86" s="17" t="s">
        <v>106</v>
      </c>
      <c r="AP86">
        <v>1</v>
      </c>
      <c r="AQ86">
        <v>-1</v>
      </c>
      <c r="EQ86" s="4"/>
      <c r="ER86" s="4"/>
      <c r="ES86" s="4"/>
      <c r="ET86" s="4"/>
      <c r="EU86" s="4">
        <v>-31.52592593</v>
      </c>
      <c r="EV86" s="4"/>
    </row>
    <row r="87" spans="1:158">
      <c r="A87" s="17" t="s">
        <v>107</v>
      </c>
      <c r="AL87" s="4"/>
      <c r="AQ87">
        <v>1</v>
      </c>
      <c r="EQ87" s="4"/>
      <c r="ER87" s="4"/>
      <c r="ES87" s="4"/>
      <c r="ET87" s="4"/>
      <c r="EU87" s="4"/>
      <c r="EV87" s="4">
        <v>-30398.1152</v>
      </c>
    </row>
    <row r="88" spans="1:158">
      <c r="A88" s="18" t="s">
        <v>108</v>
      </c>
      <c r="AL88" s="4"/>
      <c r="AM88" s="4"/>
      <c r="AN88" s="4"/>
      <c r="AO88" s="4"/>
      <c r="AP88" s="4"/>
      <c r="EQ88">
        <f>(Sheet1!$B$25^2)</f>
        <v>2.4999999999999999E-7</v>
      </c>
      <c r="ER88">
        <f>-(Sheet1!$B$26^2)</f>
        <v>-2.5201562499999999E-6</v>
      </c>
    </row>
    <row r="89" spans="1:158">
      <c r="A89" s="18" t="s">
        <v>109</v>
      </c>
      <c r="AL89" s="4"/>
      <c r="AM89" s="4"/>
      <c r="AN89" s="4"/>
      <c r="AO89" s="4"/>
      <c r="AP89" s="4"/>
      <c r="ER89">
        <f>-ER88</f>
        <v>2.5201562499999999E-6</v>
      </c>
      <c r="ES89">
        <f>-(Sheet1!$B$27^2)</f>
        <v>-1E-8</v>
      </c>
    </row>
    <row r="90" spans="1:158">
      <c r="A90" s="18" t="s">
        <v>110</v>
      </c>
      <c r="AL90" s="4"/>
      <c r="AM90" s="4"/>
      <c r="AN90" s="4"/>
      <c r="AO90" s="4"/>
      <c r="AP90" s="4"/>
      <c r="ES90">
        <f>-ES89</f>
        <v>1E-8</v>
      </c>
      <c r="ET90">
        <f>-(Sheet1!$B$28^2)</f>
        <v>-2.5201562499999999E-6</v>
      </c>
    </row>
    <row r="91" spans="1:158">
      <c r="A91" s="18" t="s">
        <v>111</v>
      </c>
      <c r="AL91" s="4"/>
      <c r="AM91" s="4"/>
      <c r="AN91" s="4"/>
      <c r="AO91" s="4"/>
      <c r="AP91" s="4"/>
      <c r="ET91">
        <f>-ET90</f>
        <v>2.5201562499999999E-6</v>
      </c>
      <c r="EU91">
        <f>-(Sheet1!$B$29^2)</f>
        <v>-8.099999999999999E-5</v>
      </c>
    </row>
    <row r="92" spans="1:158">
      <c r="A92" s="18" t="s">
        <v>112</v>
      </c>
      <c r="EU92">
        <f>-EU91</f>
        <v>8.099999999999999E-5</v>
      </c>
      <c r="EV92">
        <f>-(Sheet1!$B$30^2)</f>
        <v>-2.5201562499999999E-6</v>
      </c>
    </row>
    <row r="93" spans="1:158" s="8" customFormat="1">
      <c r="A93" s="13" t="s">
        <v>113</v>
      </c>
      <c r="C93" s="8">
        <v>1</v>
      </c>
      <c r="AR93" s="8">
        <v>-1</v>
      </c>
      <c r="EW93" s="8">
        <f>Sheet1!$I$11</f>
        <v>-102.14400000000001</v>
      </c>
      <c r="EX93" s="24"/>
      <c r="EY93" s="24"/>
      <c r="EZ93" s="24"/>
      <c r="FA93" s="24"/>
      <c r="FB93" s="24"/>
    </row>
    <row r="94" spans="1:158">
      <c r="A94" s="14" t="s">
        <v>114</v>
      </c>
      <c r="AR94">
        <v>1</v>
      </c>
      <c r="AS94">
        <v>-1</v>
      </c>
      <c r="EW94" s="4"/>
      <c r="EX94" s="4">
        <v>-8090.9649950000003</v>
      </c>
      <c r="EY94" s="4"/>
      <c r="EZ94" s="4"/>
      <c r="FA94" s="4"/>
      <c r="FB94" s="4"/>
    </row>
    <row r="95" spans="1:158">
      <c r="A95" s="14" t="s">
        <v>115</v>
      </c>
      <c r="AS95">
        <v>1</v>
      </c>
      <c r="AT95">
        <v>-1</v>
      </c>
      <c r="EW95" s="4"/>
      <c r="EX95" s="4"/>
      <c r="EY95" s="4">
        <v>-28373.333330000001</v>
      </c>
      <c r="EZ95" s="4"/>
      <c r="FA95" s="4"/>
      <c r="FB95" s="4"/>
    </row>
    <row r="96" spans="1:158">
      <c r="A96" s="14" t="s">
        <v>116</v>
      </c>
      <c r="AQ96" s="4"/>
      <c r="AT96">
        <v>1</v>
      </c>
      <c r="AU96">
        <v>-1</v>
      </c>
      <c r="EW96" s="4"/>
      <c r="EX96" s="4"/>
      <c r="EY96" s="4"/>
      <c r="EZ96" s="4">
        <v>-72818.684949999995</v>
      </c>
      <c r="FA96" s="4"/>
      <c r="FB96" s="4"/>
    </row>
    <row r="97" spans="1:164">
      <c r="A97" s="14" t="s">
        <v>117</v>
      </c>
      <c r="AQ97" s="4"/>
      <c r="AU97">
        <v>1</v>
      </c>
      <c r="AV97">
        <v>-1</v>
      </c>
      <c r="EW97" s="4"/>
      <c r="EX97" s="4"/>
      <c r="EY97" s="4"/>
      <c r="EZ97" s="4"/>
      <c r="FA97" s="4">
        <v>-31.52592593</v>
      </c>
      <c r="FB97" s="4"/>
    </row>
    <row r="98" spans="1:164">
      <c r="A98" s="14" t="s">
        <v>118</v>
      </c>
      <c r="AQ98" s="4"/>
      <c r="AV98">
        <v>1</v>
      </c>
      <c r="EW98" s="4"/>
      <c r="EX98" s="4"/>
      <c r="EY98" s="4"/>
      <c r="EZ98" s="4"/>
      <c r="FA98" s="4"/>
      <c r="FB98" s="4">
        <v>-30398.1152</v>
      </c>
    </row>
    <row r="99" spans="1:164">
      <c r="A99" s="15" t="s">
        <v>119</v>
      </c>
      <c r="AQ99" s="4"/>
      <c r="AR99" s="4"/>
      <c r="AS99" s="4"/>
      <c r="AT99" s="4"/>
      <c r="AU99" s="4"/>
      <c r="EW99">
        <f>(Sheet1!$B$25^2)</f>
        <v>2.4999999999999999E-7</v>
      </c>
      <c r="EX99">
        <f>-(Sheet1!$B$26^2)</f>
        <v>-2.5201562499999999E-6</v>
      </c>
    </row>
    <row r="100" spans="1:164">
      <c r="A100" s="15" t="s">
        <v>120</v>
      </c>
      <c r="AQ100" s="4"/>
      <c r="AR100" s="4"/>
      <c r="AS100" s="4"/>
      <c r="AT100" s="4"/>
      <c r="AU100" s="4"/>
      <c r="EX100">
        <f>-EX99</f>
        <v>2.5201562499999999E-6</v>
      </c>
      <c r="EY100">
        <f>-(Sheet1!$B$27^2)</f>
        <v>-1E-8</v>
      </c>
    </row>
    <row r="101" spans="1:164">
      <c r="A101" s="15" t="s">
        <v>121</v>
      </c>
      <c r="EY101">
        <f>-EY100</f>
        <v>1E-8</v>
      </c>
      <c r="EZ101">
        <f>-(Sheet1!$B$28^2)</f>
        <v>-2.5201562499999999E-6</v>
      </c>
    </row>
    <row r="102" spans="1:164">
      <c r="A102" s="15" t="s">
        <v>122</v>
      </c>
      <c r="EZ102">
        <f>-EZ101</f>
        <v>2.5201562499999999E-6</v>
      </c>
      <c r="FA102">
        <f>-(Sheet1!$B$29^2)</f>
        <v>-8.099999999999999E-5</v>
      </c>
    </row>
    <row r="103" spans="1:164">
      <c r="A103" s="15" t="s">
        <v>123</v>
      </c>
      <c r="FA103">
        <f>-FA102</f>
        <v>8.099999999999999E-5</v>
      </c>
      <c r="FB103">
        <f>-(Sheet1!$B$30^2)</f>
        <v>-2.5201562499999999E-6</v>
      </c>
    </row>
    <row r="104" spans="1:164" s="8" customFormat="1">
      <c r="A104" s="16" t="s">
        <v>124</v>
      </c>
      <c r="C104" s="8">
        <v>1</v>
      </c>
      <c r="AW104" s="8">
        <v>-1</v>
      </c>
      <c r="FC104" s="8">
        <f>Sheet1!$I$11</f>
        <v>-102.14400000000001</v>
      </c>
      <c r="FD104" s="24"/>
      <c r="FE104" s="24"/>
      <c r="FF104" s="24"/>
      <c r="FG104" s="24"/>
      <c r="FH104" s="24"/>
    </row>
    <row r="105" spans="1:164">
      <c r="A105" s="17" t="s">
        <v>125</v>
      </c>
      <c r="AV105" s="4"/>
      <c r="AW105">
        <v>1</v>
      </c>
      <c r="AX105">
        <v>-1</v>
      </c>
      <c r="FC105" s="4"/>
      <c r="FD105" s="4">
        <v>-8090.9649950000003</v>
      </c>
      <c r="FE105" s="4"/>
      <c r="FF105" s="4"/>
      <c r="FG105" s="4"/>
      <c r="FH105" s="4"/>
    </row>
    <row r="106" spans="1:164">
      <c r="A106" s="17" t="s">
        <v>126</v>
      </c>
      <c r="AV106" s="4"/>
      <c r="AX106">
        <v>1</v>
      </c>
      <c r="AY106">
        <v>-1</v>
      </c>
      <c r="FC106" s="4"/>
      <c r="FD106" s="4"/>
      <c r="FE106" s="4">
        <v>-28373.333330000001</v>
      </c>
      <c r="FF106" s="4"/>
      <c r="FG106" s="4"/>
      <c r="FH106" s="4"/>
    </row>
    <row r="107" spans="1:164">
      <c r="A107" s="17" t="s">
        <v>127</v>
      </c>
      <c r="AV107" s="4"/>
      <c r="AY107">
        <v>1</v>
      </c>
      <c r="AZ107">
        <v>-1</v>
      </c>
      <c r="FC107" s="4"/>
      <c r="FD107" s="4"/>
      <c r="FE107" s="4"/>
      <c r="FF107" s="4">
        <v>-72818.684949999995</v>
      </c>
      <c r="FG107" s="4"/>
      <c r="FH107" s="4"/>
    </row>
    <row r="108" spans="1:164">
      <c r="A108" s="17" t="s">
        <v>128</v>
      </c>
      <c r="AV108" s="4"/>
      <c r="AZ108">
        <v>1</v>
      </c>
      <c r="BA108">
        <v>-1</v>
      </c>
      <c r="FC108" s="4"/>
      <c r="FD108" s="4"/>
      <c r="FE108" s="4"/>
      <c r="FF108" s="4"/>
      <c r="FG108" s="4">
        <v>-31.52592593</v>
      </c>
      <c r="FH108" s="4"/>
    </row>
    <row r="109" spans="1:164">
      <c r="A109" s="17" t="s">
        <v>129</v>
      </c>
      <c r="AV109" s="4"/>
      <c r="BA109">
        <v>1</v>
      </c>
      <c r="FC109" s="4"/>
      <c r="FD109" s="4"/>
      <c r="FE109" s="4"/>
      <c r="FF109" s="4"/>
      <c r="FG109" s="4"/>
      <c r="FH109" s="4">
        <v>-30398.1152</v>
      </c>
    </row>
    <row r="110" spans="1:164">
      <c r="A110" s="18" t="s">
        <v>130</v>
      </c>
      <c r="FC110">
        <f>(Sheet1!$B$25^2)</f>
        <v>2.4999999999999999E-7</v>
      </c>
      <c r="FD110">
        <f>-(Sheet1!$B$26^2)</f>
        <v>-2.5201562499999999E-6</v>
      </c>
    </row>
    <row r="111" spans="1:164">
      <c r="A111" s="18" t="s">
        <v>131</v>
      </c>
      <c r="FD111">
        <f>-FD110</f>
        <v>2.5201562499999999E-6</v>
      </c>
      <c r="FE111">
        <f>-(Sheet1!$B$27^2)</f>
        <v>-1E-8</v>
      </c>
    </row>
    <row r="112" spans="1:164">
      <c r="A112" s="18" t="s">
        <v>132</v>
      </c>
      <c r="FE112">
        <f>-FE111</f>
        <v>1E-8</v>
      </c>
      <c r="FF112">
        <f>-(Sheet1!$B$28^2)</f>
        <v>-2.5201562499999999E-6</v>
      </c>
    </row>
    <row r="113" spans="1:176">
      <c r="A113" s="18" t="s">
        <v>133</v>
      </c>
      <c r="FF113">
        <f>-FF112</f>
        <v>2.5201562499999999E-6</v>
      </c>
      <c r="FG113">
        <f>-(Sheet1!$B$29^2)</f>
        <v>-8.099999999999999E-5</v>
      </c>
    </row>
    <row r="114" spans="1:176">
      <c r="A114" s="18" t="s">
        <v>134</v>
      </c>
      <c r="BA114" s="4"/>
      <c r="BB114" s="4"/>
      <c r="BC114" s="4"/>
      <c r="BD114" s="4"/>
      <c r="BE114" s="4"/>
      <c r="FG114">
        <f>-FG113</f>
        <v>8.099999999999999E-5</v>
      </c>
      <c r="FH114">
        <f>-(Sheet1!$B$30^2)</f>
        <v>-2.5201562499999999E-6</v>
      </c>
    </row>
    <row r="115" spans="1:176" s="8" customFormat="1">
      <c r="A115" s="13" t="s">
        <v>135</v>
      </c>
      <c r="C115" s="8">
        <v>1</v>
      </c>
      <c r="BA115" s="24"/>
      <c r="BB115" s="8">
        <v>-1</v>
      </c>
      <c r="FI115" s="8">
        <f>Sheet1!$I$11</f>
        <v>-102.14400000000001</v>
      </c>
      <c r="FJ115" s="24"/>
      <c r="FK115" s="24"/>
      <c r="FL115" s="24"/>
      <c r="FM115" s="24"/>
      <c r="FN115" s="24"/>
    </row>
    <row r="116" spans="1:176">
      <c r="A116" s="14" t="s">
        <v>136</v>
      </c>
      <c r="BA116" s="4"/>
      <c r="BB116">
        <v>1</v>
      </c>
      <c r="BC116">
        <v>-1</v>
      </c>
      <c r="FI116" s="4"/>
      <c r="FJ116" s="4">
        <v>-8090.9649950000003</v>
      </c>
      <c r="FK116" s="4"/>
      <c r="FL116" s="4"/>
      <c r="FM116" s="4"/>
      <c r="FN116" s="4"/>
    </row>
    <row r="117" spans="1:176">
      <c r="A117" s="14" t="s">
        <v>137</v>
      </c>
      <c r="BA117" s="4"/>
      <c r="BC117">
        <v>1</v>
      </c>
      <c r="BD117">
        <v>-1</v>
      </c>
      <c r="FI117" s="4"/>
      <c r="FJ117" s="4"/>
      <c r="FK117" s="4">
        <v>-28373.333330000001</v>
      </c>
      <c r="FL117" s="4"/>
      <c r="FM117" s="4"/>
      <c r="FN117" s="4"/>
    </row>
    <row r="118" spans="1:176">
      <c r="A118" s="14" t="s">
        <v>138</v>
      </c>
      <c r="BA118" s="4"/>
      <c r="BD118">
        <v>1</v>
      </c>
      <c r="BE118">
        <v>-1</v>
      </c>
      <c r="FI118" s="4"/>
      <c r="FJ118" s="4"/>
      <c r="FK118" s="4"/>
      <c r="FL118" s="4">
        <v>-72818.684949999995</v>
      </c>
      <c r="FM118" s="4"/>
      <c r="FN118" s="4"/>
    </row>
    <row r="119" spans="1:176">
      <c r="A119" s="14" t="s">
        <v>139</v>
      </c>
      <c r="BE119">
        <v>1</v>
      </c>
      <c r="BF119">
        <v>-1</v>
      </c>
      <c r="FI119" s="4"/>
      <c r="FJ119" s="4"/>
      <c r="FK119" s="4"/>
      <c r="FL119" s="4"/>
      <c r="FM119" s="4">
        <v>-31.52592593</v>
      </c>
      <c r="FN119" s="4"/>
    </row>
    <row r="120" spans="1:176">
      <c r="A120" s="14" t="s">
        <v>140</v>
      </c>
      <c r="BF120">
        <v>1</v>
      </c>
      <c r="FI120" s="4"/>
      <c r="FJ120" s="4"/>
      <c r="FK120" s="4"/>
      <c r="FL120" s="4"/>
      <c r="FM120" s="4"/>
      <c r="FN120" s="4">
        <v>-30398.1152</v>
      </c>
    </row>
    <row r="121" spans="1:176">
      <c r="A121" s="15" t="s">
        <v>141</v>
      </c>
      <c r="FI121">
        <f>(Sheet1!$B$25^2)</f>
        <v>2.4999999999999999E-7</v>
      </c>
      <c r="FJ121">
        <f>-(Sheet1!$B$26^2)</f>
        <v>-2.5201562499999999E-6</v>
      </c>
    </row>
    <row r="122" spans="1:176">
      <c r="A122" s="15" t="s">
        <v>142</v>
      </c>
      <c r="FJ122">
        <f>-FJ121</f>
        <v>2.5201562499999999E-6</v>
      </c>
      <c r="FK122">
        <f>-(Sheet1!$B$27^2)</f>
        <v>-1E-8</v>
      </c>
    </row>
    <row r="123" spans="1:176">
      <c r="A123" s="15" t="s">
        <v>143</v>
      </c>
      <c r="BE123" s="4"/>
      <c r="BF123" s="4"/>
      <c r="BG123" s="4"/>
      <c r="BH123" s="4"/>
      <c r="BI123" s="4"/>
      <c r="BJ123" s="4"/>
      <c r="FK123">
        <f>-FK122</f>
        <v>1E-8</v>
      </c>
      <c r="FL123">
        <f>-(Sheet1!$B$28^2)</f>
        <v>-2.5201562499999999E-6</v>
      </c>
    </row>
    <row r="124" spans="1:176">
      <c r="A124" s="15" t="s">
        <v>144</v>
      </c>
      <c r="BE124" s="4"/>
      <c r="BF124" s="4"/>
      <c r="BG124" s="4"/>
      <c r="BH124" s="4"/>
      <c r="BI124" s="4"/>
      <c r="BJ124" s="4"/>
      <c r="FL124">
        <f>-FL123</f>
        <v>2.5201562499999999E-6</v>
      </c>
      <c r="FM124">
        <f>-(Sheet1!$B$29^2)</f>
        <v>-8.099999999999999E-5</v>
      </c>
    </row>
    <row r="125" spans="1:176">
      <c r="A125" s="15" t="s">
        <v>145</v>
      </c>
      <c r="BE125" s="4"/>
      <c r="BF125" s="4"/>
      <c r="BG125" s="4"/>
      <c r="BH125" s="4"/>
      <c r="BI125" s="4"/>
      <c r="BJ125" s="4"/>
      <c r="FM125">
        <f>-FM124</f>
        <v>8.099999999999999E-5</v>
      </c>
      <c r="FN125">
        <f>-(Sheet1!$B$30^2)</f>
        <v>-2.5201562499999999E-6</v>
      </c>
    </row>
    <row r="126" spans="1:176" s="8" customFormat="1">
      <c r="A126" s="16" t="s">
        <v>146</v>
      </c>
      <c r="C126" s="8">
        <v>1</v>
      </c>
      <c r="BE126" s="24"/>
      <c r="BF126" s="24"/>
      <c r="BG126" s="8">
        <v>-1</v>
      </c>
      <c r="FO126" s="8">
        <f>Sheet1!$I$11</f>
        <v>-102.14400000000001</v>
      </c>
      <c r="FP126" s="24"/>
      <c r="FQ126" s="24"/>
      <c r="FR126" s="24"/>
      <c r="FS126" s="24"/>
      <c r="FT126" s="24"/>
    </row>
    <row r="127" spans="1:176">
      <c r="A127" s="17" t="s">
        <v>147</v>
      </c>
      <c r="BE127" s="4"/>
      <c r="BF127" s="4"/>
      <c r="BG127">
        <v>1</v>
      </c>
      <c r="BH127">
        <v>-1</v>
      </c>
      <c r="FO127" s="4"/>
      <c r="FP127" s="4">
        <v>-8090.9649950000003</v>
      </c>
      <c r="FQ127" s="4"/>
      <c r="FR127" s="4"/>
      <c r="FS127" s="4"/>
      <c r="FT127" s="4"/>
    </row>
    <row r="128" spans="1:176">
      <c r="A128" s="17" t="s">
        <v>148</v>
      </c>
      <c r="BH128">
        <v>1</v>
      </c>
      <c r="BI128">
        <v>-1</v>
      </c>
      <c r="FO128" s="4"/>
      <c r="FP128" s="4"/>
      <c r="FQ128" s="4">
        <v>-28373.333330000001</v>
      </c>
      <c r="FR128" s="4"/>
      <c r="FS128" s="4"/>
      <c r="FT128" s="4"/>
    </row>
    <row r="129" spans="1:182">
      <c r="A129" s="17" t="s">
        <v>149</v>
      </c>
      <c r="BI129">
        <v>1</v>
      </c>
      <c r="BJ129">
        <v>-1</v>
      </c>
      <c r="FO129" s="4"/>
      <c r="FP129" s="4"/>
      <c r="FQ129" s="4"/>
      <c r="FR129" s="4">
        <v>-72818.684949999995</v>
      </c>
      <c r="FS129" s="4"/>
      <c r="FT129" s="4"/>
    </row>
    <row r="130" spans="1:182">
      <c r="A130" s="17" t="s">
        <v>150</v>
      </c>
      <c r="BJ130">
        <v>1</v>
      </c>
      <c r="BK130">
        <v>-1</v>
      </c>
      <c r="FO130" s="4"/>
      <c r="FP130" s="4"/>
      <c r="FQ130" s="4"/>
      <c r="FR130" s="4"/>
      <c r="FS130" s="4">
        <v>-31.52592593</v>
      </c>
      <c r="FT130" s="4"/>
    </row>
    <row r="131" spans="1:182">
      <c r="A131" s="17" t="s">
        <v>151</v>
      </c>
      <c r="BK131">
        <v>1</v>
      </c>
      <c r="FO131" s="4"/>
      <c r="FP131" s="4"/>
      <c r="FQ131" s="4"/>
      <c r="FR131" s="4"/>
      <c r="FS131" s="4"/>
      <c r="FT131" s="4">
        <v>-30398.1152</v>
      </c>
    </row>
    <row r="132" spans="1:182">
      <c r="A132" s="18" t="s">
        <v>152</v>
      </c>
      <c r="BK132" s="4"/>
      <c r="BL132" s="4"/>
      <c r="BM132" s="4"/>
      <c r="BN132" s="4"/>
      <c r="BO132" s="4"/>
      <c r="FO132">
        <f>(Sheet1!$B$25^2)</f>
        <v>2.4999999999999999E-7</v>
      </c>
      <c r="FP132">
        <f>-(Sheet1!$B$26^2)</f>
        <v>-2.5201562499999999E-6</v>
      </c>
    </row>
    <row r="133" spans="1:182">
      <c r="A133" s="18" t="s">
        <v>153</v>
      </c>
      <c r="BK133" s="4"/>
      <c r="BL133" s="4"/>
      <c r="BM133" s="4"/>
      <c r="BN133" s="4"/>
      <c r="BO133" s="4"/>
      <c r="FP133">
        <f>-FP132</f>
        <v>2.5201562499999999E-6</v>
      </c>
      <c r="FQ133">
        <f>-(Sheet1!$B$27^2)</f>
        <v>-1E-8</v>
      </c>
    </row>
    <row r="134" spans="1:182">
      <c r="A134" s="18" t="s">
        <v>154</v>
      </c>
      <c r="BK134" s="4"/>
      <c r="BL134" s="4"/>
      <c r="BM134" s="4"/>
      <c r="BN134" s="4"/>
      <c r="BO134" s="4"/>
      <c r="FQ134">
        <f>-FQ133</f>
        <v>1E-8</v>
      </c>
      <c r="FR134">
        <f>-(Sheet1!$B$28^2)</f>
        <v>-2.5201562499999999E-6</v>
      </c>
    </row>
    <row r="135" spans="1:182">
      <c r="A135" s="18" t="s">
        <v>155</v>
      </c>
      <c r="BK135" s="4"/>
      <c r="BL135" s="4"/>
      <c r="BM135" s="4"/>
      <c r="BN135" s="4"/>
      <c r="BO135" s="4"/>
      <c r="FR135">
        <f>-FR134</f>
        <v>2.5201562499999999E-6</v>
      </c>
      <c r="FS135">
        <f>-(Sheet1!$B$29^2)</f>
        <v>-8.099999999999999E-5</v>
      </c>
    </row>
    <row r="136" spans="1:182">
      <c r="A136" s="18" t="s">
        <v>156</v>
      </c>
      <c r="BK136" s="4"/>
      <c r="BL136" s="4"/>
      <c r="BM136" s="4"/>
      <c r="BN136" s="4"/>
      <c r="BO136" s="4"/>
      <c r="FS136">
        <f>-FS135</f>
        <v>8.099999999999999E-5</v>
      </c>
      <c r="FT136">
        <f>-(Sheet1!$B$30^2)</f>
        <v>-2.5201562499999999E-6</v>
      </c>
    </row>
    <row r="137" spans="1:182" s="8" customFormat="1">
      <c r="A137" s="13" t="s">
        <v>157</v>
      </c>
      <c r="C137" s="8">
        <v>1</v>
      </c>
      <c r="BL137" s="8">
        <v>-1</v>
      </c>
      <c r="FU137" s="8">
        <f>Sheet1!$I$11</f>
        <v>-102.14400000000001</v>
      </c>
      <c r="FV137" s="24"/>
      <c r="FW137" s="24"/>
      <c r="FX137" s="24"/>
      <c r="FY137" s="24"/>
      <c r="FZ137" s="24"/>
    </row>
    <row r="138" spans="1:182">
      <c r="A138" s="14" t="s">
        <v>158</v>
      </c>
      <c r="BL138">
        <v>1</v>
      </c>
      <c r="BM138">
        <v>-1</v>
      </c>
      <c r="FU138" s="4"/>
      <c r="FV138" s="4">
        <v>-8090.9649950000003</v>
      </c>
      <c r="FW138" s="4"/>
      <c r="FX138" s="4"/>
      <c r="FY138" s="4"/>
      <c r="FZ138" s="4"/>
    </row>
    <row r="139" spans="1:182">
      <c r="A139" s="14" t="s">
        <v>159</v>
      </c>
      <c r="BM139">
        <v>1</v>
      </c>
      <c r="BN139">
        <v>-1</v>
      </c>
      <c r="FU139" s="4"/>
      <c r="FV139" s="4"/>
      <c r="FW139" s="4">
        <v>-28373.333330000001</v>
      </c>
      <c r="FX139" s="4"/>
      <c r="FY139" s="4"/>
      <c r="FZ139" s="4"/>
    </row>
    <row r="140" spans="1:182">
      <c r="A140" s="14" t="s">
        <v>160</v>
      </c>
      <c r="BN140">
        <v>1</v>
      </c>
      <c r="BO140">
        <v>-1</v>
      </c>
      <c r="FU140" s="4"/>
      <c r="FV140" s="4"/>
      <c r="FW140" s="4"/>
      <c r="FX140" s="4">
        <v>-72818.684949999995</v>
      </c>
      <c r="FY140" s="4"/>
      <c r="FZ140" s="4"/>
    </row>
    <row r="141" spans="1:182">
      <c r="A141" s="14" t="s">
        <v>161</v>
      </c>
      <c r="BO141">
        <v>1</v>
      </c>
      <c r="BP141">
        <v>-1</v>
      </c>
      <c r="BQ141" s="4"/>
      <c r="BR141" s="4"/>
      <c r="BS141" s="4"/>
      <c r="BT141" s="4"/>
      <c r="FU141" s="4"/>
      <c r="FV141" s="4"/>
      <c r="FW141" s="4"/>
      <c r="FX141" s="4"/>
      <c r="FY141" s="4">
        <v>-31.52592593</v>
      </c>
      <c r="FZ141" s="4"/>
    </row>
    <row r="142" spans="1:182">
      <c r="A142" s="14" t="s">
        <v>162</v>
      </c>
      <c r="BP142">
        <v>1</v>
      </c>
      <c r="BQ142" s="4"/>
      <c r="BR142" s="4"/>
      <c r="BS142" s="4"/>
      <c r="BT142" s="4"/>
      <c r="FU142" s="4"/>
      <c r="FV142" s="4"/>
      <c r="FW142" s="4"/>
      <c r="FX142" s="4"/>
      <c r="FY142" s="4"/>
      <c r="FZ142" s="4">
        <v>-30398.1152</v>
      </c>
    </row>
    <row r="143" spans="1:182">
      <c r="A143" s="15" t="s">
        <v>163</v>
      </c>
      <c r="BP143" s="4"/>
      <c r="BQ143" s="4"/>
      <c r="BR143" s="4"/>
      <c r="BS143" s="4"/>
      <c r="BT143" s="4"/>
      <c r="FU143">
        <f>(Sheet1!$B$25^2)</f>
        <v>2.4999999999999999E-7</v>
      </c>
      <c r="FV143">
        <f>-(Sheet1!$B$26^2)</f>
        <v>-2.5201562499999999E-6</v>
      </c>
    </row>
    <row r="144" spans="1:182">
      <c r="A144" s="15" t="s">
        <v>164</v>
      </c>
      <c r="BP144" s="4"/>
      <c r="BQ144" s="4"/>
      <c r="BR144" s="4"/>
      <c r="BS144" s="4"/>
      <c r="BT144" s="4"/>
      <c r="FV144">
        <f>-FV143</f>
        <v>2.5201562499999999E-6</v>
      </c>
      <c r="FW144">
        <f>-(Sheet1!$B$27^2)</f>
        <v>-1E-8</v>
      </c>
    </row>
    <row r="145" spans="1:194">
      <c r="A145" s="15" t="s">
        <v>165</v>
      </c>
      <c r="BP145" s="4"/>
      <c r="BQ145" s="4"/>
      <c r="BR145" s="4"/>
      <c r="BS145" s="4"/>
      <c r="BT145" s="4"/>
      <c r="FW145">
        <f>-FW144</f>
        <v>1E-8</v>
      </c>
      <c r="FX145">
        <f>-(Sheet1!$B$28^2)</f>
        <v>-2.5201562499999999E-6</v>
      </c>
    </row>
    <row r="146" spans="1:194">
      <c r="A146" s="15" t="s">
        <v>166</v>
      </c>
      <c r="FX146">
        <f>-FX145</f>
        <v>2.5201562499999999E-6</v>
      </c>
      <c r="FY146">
        <f>-(Sheet1!$B$29^2)</f>
        <v>-8.099999999999999E-5</v>
      </c>
    </row>
    <row r="147" spans="1:194">
      <c r="A147" s="15" t="s">
        <v>167</v>
      </c>
      <c r="FY147">
        <f>-FY146</f>
        <v>8.099999999999999E-5</v>
      </c>
      <c r="FZ147">
        <f>-(Sheet1!$B$30^2)</f>
        <v>-2.5201562499999999E-6</v>
      </c>
    </row>
    <row r="148" spans="1:194" s="8" customFormat="1">
      <c r="A148" s="16" t="s">
        <v>168</v>
      </c>
      <c r="C148" s="8">
        <v>1</v>
      </c>
      <c r="BQ148" s="8">
        <v>-1</v>
      </c>
      <c r="GA148" s="8">
        <f>Sheet1!$I$11</f>
        <v>-102.14400000000001</v>
      </c>
      <c r="GB148" s="24"/>
      <c r="GC148" s="24"/>
      <c r="GD148" s="24"/>
      <c r="GE148" s="24"/>
      <c r="GF148" s="24"/>
    </row>
    <row r="149" spans="1:194">
      <c r="A149" s="17" t="s">
        <v>169</v>
      </c>
      <c r="BQ149">
        <v>1</v>
      </c>
      <c r="BR149">
        <v>-1</v>
      </c>
      <c r="GA149" s="4"/>
      <c r="GB149" s="4">
        <v>-8090.9649950000003</v>
      </c>
      <c r="GC149" s="4"/>
      <c r="GD149" s="4"/>
      <c r="GE149" s="4"/>
      <c r="GF149" s="4"/>
    </row>
    <row r="150" spans="1:194">
      <c r="A150" s="17" t="s">
        <v>170</v>
      </c>
      <c r="BR150">
        <v>1</v>
      </c>
      <c r="BS150">
        <v>-1</v>
      </c>
      <c r="BV150" s="4"/>
      <c r="BW150" s="4"/>
      <c r="BX150" s="4"/>
      <c r="BY150" s="4"/>
      <c r="GA150" s="4"/>
      <c r="GB150" s="4"/>
      <c r="GC150" s="4">
        <v>-28373.333330000001</v>
      </c>
      <c r="GD150" s="4"/>
      <c r="GE150" s="4"/>
      <c r="GF150" s="4"/>
    </row>
    <row r="151" spans="1:194">
      <c r="A151" s="17" t="s">
        <v>171</v>
      </c>
      <c r="BS151">
        <v>1</v>
      </c>
      <c r="BT151">
        <v>-1</v>
      </c>
      <c r="BV151" s="4"/>
      <c r="BW151" s="4"/>
      <c r="BX151" s="4"/>
      <c r="BY151" s="4"/>
      <c r="GA151" s="4"/>
      <c r="GB151" s="4"/>
      <c r="GC151" s="4"/>
      <c r="GD151" s="4">
        <v>-72818.684949999995</v>
      </c>
      <c r="GE151" s="4"/>
      <c r="GF151" s="4"/>
    </row>
    <row r="152" spans="1:194">
      <c r="A152" s="17" t="s">
        <v>172</v>
      </c>
      <c r="BT152">
        <v>1</v>
      </c>
      <c r="BU152">
        <v>-1</v>
      </c>
      <c r="BV152" s="4"/>
      <c r="BW152" s="4"/>
      <c r="BX152" s="4"/>
      <c r="BY152" s="4"/>
      <c r="GA152" s="4"/>
      <c r="GB152" s="4"/>
      <c r="GC152" s="4"/>
      <c r="GD152" s="4"/>
      <c r="GE152" s="4">
        <v>-31.52592593</v>
      </c>
      <c r="GF152" s="4"/>
    </row>
    <row r="153" spans="1:194">
      <c r="A153" s="17" t="s">
        <v>173</v>
      </c>
      <c r="BU153">
        <v>1</v>
      </c>
      <c r="BV153" s="4"/>
      <c r="BW153" s="4"/>
      <c r="BX153" s="4"/>
      <c r="BY153" s="4"/>
      <c r="GA153" s="4"/>
      <c r="GB153" s="4"/>
      <c r="GC153" s="4"/>
      <c r="GD153" s="4"/>
      <c r="GE153" s="4"/>
      <c r="GF153" s="4">
        <v>-30398.1152</v>
      </c>
    </row>
    <row r="154" spans="1:194">
      <c r="A154" s="18" t="s">
        <v>174</v>
      </c>
      <c r="BU154" s="4"/>
      <c r="BV154" s="4"/>
      <c r="BW154" s="4"/>
      <c r="BX154" s="4"/>
      <c r="BY154" s="4"/>
      <c r="GA154">
        <f>(Sheet1!$B$25^2)</f>
        <v>2.4999999999999999E-7</v>
      </c>
      <c r="GB154">
        <f>-(Sheet1!$B$26^2)</f>
        <v>-2.5201562499999999E-6</v>
      </c>
    </row>
    <row r="155" spans="1:194">
      <c r="A155" s="18" t="s">
        <v>175</v>
      </c>
      <c r="GB155">
        <f>-GB154</f>
        <v>2.5201562499999999E-6</v>
      </c>
      <c r="GC155">
        <f>-(Sheet1!$B$27^2)</f>
        <v>-1E-8</v>
      </c>
    </row>
    <row r="156" spans="1:194">
      <c r="A156" s="18" t="s">
        <v>176</v>
      </c>
      <c r="GC156">
        <f>-GC155</f>
        <v>1E-8</v>
      </c>
      <c r="GD156">
        <f>-(Sheet1!$B$28^2)</f>
        <v>-2.5201562499999999E-6</v>
      </c>
    </row>
    <row r="157" spans="1:194">
      <c r="A157" s="18" t="s">
        <v>177</v>
      </c>
      <c r="GD157">
        <f>-GD156</f>
        <v>2.5201562499999999E-6</v>
      </c>
      <c r="GE157">
        <f>-(Sheet1!$B$29^2)</f>
        <v>-8.099999999999999E-5</v>
      </c>
    </row>
    <row r="158" spans="1:194">
      <c r="A158" s="18" t="s">
        <v>178</v>
      </c>
      <c r="GE158">
        <f>-GE157</f>
        <v>8.099999999999999E-5</v>
      </c>
      <c r="GF158">
        <f>-(Sheet1!$B$30^2)</f>
        <v>-2.5201562499999999E-6</v>
      </c>
    </row>
    <row r="159" spans="1:194" s="8" customFormat="1">
      <c r="A159" s="13" t="s">
        <v>179</v>
      </c>
      <c r="C159" s="8">
        <v>1</v>
      </c>
      <c r="BV159" s="8">
        <v>-1</v>
      </c>
      <c r="CA159" s="24"/>
      <c r="CB159" s="24"/>
      <c r="CC159" s="24"/>
      <c r="CD159" s="24"/>
      <c r="GG159" s="8">
        <f>Sheet1!$I$11</f>
        <v>-102.14400000000001</v>
      </c>
      <c r="GH159" s="24"/>
      <c r="GI159" s="24"/>
      <c r="GJ159" s="24"/>
      <c r="GK159" s="24"/>
      <c r="GL159" s="24"/>
    </row>
    <row r="160" spans="1:194">
      <c r="A160" s="14" t="s">
        <v>180</v>
      </c>
      <c r="BV160">
        <v>1</v>
      </c>
      <c r="BW160">
        <v>-1</v>
      </c>
      <c r="CA160" s="4"/>
      <c r="CB160" s="4"/>
      <c r="CC160" s="4"/>
      <c r="CD160" s="4"/>
      <c r="GG160" s="4"/>
      <c r="GH160" s="4">
        <v>-8090.9649950000003</v>
      </c>
      <c r="GI160" s="4"/>
      <c r="GJ160" s="4"/>
      <c r="GK160" s="4"/>
      <c r="GL160" s="4"/>
    </row>
    <row r="161" spans="1:200">
      <c r="A161" s="14" t="s">
        <v>181</v>
      </c>
      <c r="BW161">
        <v>1</v>
      </c>
      <c r="BX161">
        <v>-1</v>
      </c>
      <c r="CA161" s="4"/>
      <c r="CB161" s="4"/>
      <c r="CC161" s="4"/>
      <c r="CD161" s="4"/>
      <c r="GG161" s="4"/>
      <c r="GH161" s="4"/>
      <c r="GI161" s="4">
        <v>-28373.333330000001</v>
      </c>
      <c r="GJ161" s="4"/>
      <c r="GK161" s="4"/>
      <c r="GL161" s="4"/>
    </row>
    <row r="162" spans="1:200">
      <c r="A162" s="14" t="s">
        <v>182</v>
      </c>
      <c r="BX162">
        <v>1</v>
      </c>
      <c r="BY162">
        <v>-1</v>
      </c>
      <c r="CA162" s="4"/>
      <c r="CB162" s="4"/>
      <c r="CC162" s="4"/>
      <c r="CD162" s="4"/>
      <c r="GG162" s="4"/>
      <c r="GH162" s="4"/>
      <c r="GI162" s="4"/>
      <c r="GJ162" s="4">
        <v>-72818.684949999995</v>
      </c>
      <c r="GK162" s="4"/>
      <c r="GL162" s="4"/>
    </row>
    <row r="163" spans="1:200">
      <c r="A163" s="14" t="s">
        <v>183</v>
      </c>
      <c r="BY163">
        <v>1</v>
      </c>
      <c r="BZ163">
        <v>-1</v>
      </c>
      <c r="CA163" s="4"/>
      <c r="CB163" s="4"/>
      <c r="CC163" s="4"/>
      <c r="CD163" s="4"/>
      <c r="GG163" s="4"/>
      <c r="GH163" s="4"/>
      <c r="GI163" s="4"/>
      <c r="GJ163" s="4"/>
      <c r="GK163" s="4">
        <v>-31.52592593</v>
      </c>
      <c r="GL163" s="4"/>
    </row>
    <row r="164" spans="1:200">
      <c r="A164" s="14" t="s">
        <v>184</v>
      </c>
      <c r="BZ164">
        <v>1</v>
      </c>
      <c r="GG164" s="4"/>
      <c r="GH164" s="4"/>
      <c r="GI164" s="4"/>
      <c r="GJ164" s="4"/>
      <c r="GK164" s="4"/>
      <c r="GL164" s="4">
        <v>-30398.1152</v>
      </c>
    </row>
    <row r="165" spans="1:200">
      <c r="A165" s="15" t="s">
        <v>185</v>
      </c>
      <c r="GG165">
        <f>(Sheet1!$B$25^2)</f>
        <v>2.4999999999999999E-7</v>
      </c>
      <c r="GH165">
        <f>-(Sheet1!$B$26^2)</f>
        <v>-2.5201562499999999E-6</v>
      </c>
    </row>
    <row r="166" spans="1:200">
      <c r="A166" s="15" t="s">
        <v>186</v>
      </c>
      <c r="GH166">
        <f>-GH165</f>
        <v>2.5201562499999999E-6</v>
      </c>
      <c r="GI166">
        <f>-(Sheet1!$B$27^2)</f>
        <v>-1E-8</v>
      </c>
    </row>
    <row r="167" spans="1:200">
      <c r="A167" s="15" t="s">
        <v>187</v>
      </c>
      <c r="GI167">
        <f>-GI166</f>
        <v>1E-8</v>
      </c>
      <c r="GJ167">
        <f>-(Sheet1!$B$28^2)</f>
        <v>-2.5201562499999999E-6</v>
      </c>
    </row>
    <row r="168" spans="1:200">
      <c r="A168" s="15" t="s">
        <v>188</v>
      </c>
      <c r="CE168" s="4"/>
      <c r="CF168" s="4"/>
      <c r="CG168" s="4"/>
      <c r="CH168" s="4"/>
      <c r="CI168" s="4"/>
      <c r="GJ168">
        <f>-GJ167</f>
        <v>2.5201562499999999E-6</v>
      </c>
      <c r="GK168">
        <f>-(Sheet1!$B$29^2)</f>
        <v>-8.099999999999999E-5</v>
      </c>
    </row>
    <row r="169" spans="1:200">
      <c r="A169" s="15" t="s">
        <v>189</v>
      </c>
      <c r="CE169" s="4"/>
      <c r="CF169" s="4"/>
      <c r="CG169" s="4"/>
      <c r="CH169" s="4"/>
      <c r="CI169" s="4"/>
      <c r="GK169">
        <f>-GK168</f>
        <v>8.099999999999999E-5</v>
      </c>
      <c r="GL169">
        <f>-(Sheet1!$B$30^2)</f>
        <v>-2.5201562499999999E-6</v>
      </c>
    </row>
    <row r="170" spans="1:200" s="8" customFormat="1">
      <c r="A170" s="16" t="s">
        <v>190</v>
      </c>
      <c r="C170" s="8">
        <v>1</v>
      </c>
      <c r="CA170" s="8">
        <v>-1</v>
      </c>
      <c r="CF170" s="24"/>
      <c r="CG170" s="24"/>
      <c r="CH170" s="24"/>
      <c r="CI170" s="24"/>
      <c r="GM170" s="8">
        <f>Sheet1!$I$11</f>
        <v>-102.14400000000001</v>
      </c>
      <c r="GN170" s="24"/>
      <c r="GO170" s="24"/>
      <c r="GP170" s="24"/>
      <c r="GQ170" s="24"/>
      <c r="GR170" s="24"/>
    </row>
    <row r="171" spans="1:200">
      <c r="A171" s="17" t="s">
        <v>191</v>
      </c>
      <c r="CA171">
        <v>1</v>
      </c>
      <c r="CB171">
        <v>-1</v>
      </c>
      <c r="CF171" s="4"/>
      <c r="CG171" s="4"/>
      <c r="CH171" s="4"/>
      <c r="CI171" s="4"/>
      <c r="GM171" s="4"/>
      <c r="GN171" s="4">
        <v>-8090.9649950000003</v>
      </c>
      <c r="GO171" s="4"/>
      <c r="GP171" s="4"/>
      <c r="GQ171" s="4"/>
      <c r="GR171" s="4"/>
    </row>
    <row r="172" spans="1:200">
      <c r="A172" s="17" t="s">
        <v>192</v>
      </c>
      <c r="CB172">
        <v>1</v>
      </c>
      <c r="CC172">
        <v>-1</v>
      </c>
      <c r="CF172" s="4"/>
      <c r="CG172" s="4"/>
      <c r="CH172" s="4"/>
      <c r="CI172" s="4"/>
      <c r="GM172" s="4"/>
      <c r="GN172" s="4"/>
      <c r="GO172" s="4">
        <v>-28373.333330000001</v>
      </c>
      <c r="GP172" s="4"/>
      <c r="GQ172" s="4"/>
      <c r="GR172" s="4"/>
    </row>
    <row r="173" spans="1:200">
      <c r="A173" s="17" t="s">
        <v>193</v>
      </c>
      <c r="CC173">
        <v>1</v>
      </c>
      <c r="CD173">
        <v>-1</v>
      </c>
      <c r="GM173" s="4"/>
      <c r="GN173" s="4"/>
      <c r="GO173" s="4"/>
      <c r="GP173" s="4">
        <v>-72818.684949999995</v>
      </c>
      <c r="GQ173" s="4"/>
      <c r="GR173" s="4"/>
    </row>
    <row r="174" spans="1:200">
      <c r="A174" s="17" t="s">
        <v>194</v>
      </c>
      <c r="CD174">
        <v>1</v>
      </c>
      <c r="CE174">
        <v>-1</v>
      </c>
      <c r="GM174" s="4"/>
      <c r="GN174" s="4"/>
      <c r="GO174" s="4"/>
      <c r="GP174" s="4"/>
      <c r="GQ174" s="4">
        <v>-31.52592593</v>
      </c>
      <c r="GR174" s="4"/>
    </row>
    <row r="175" spans="1:200">
      <c r="A175" s="17" t="s">
        <v>195</v>
      </c>
      <c r="CE175">
        <v>1</v>
      </c>
      <c r="GM175" s="4"/>
      <c r="GN175" s="4"/>
      <c r="GO175" s="4"/>
      <c r="GP175" s="4"/>
      <c r="GQ175" s="4"/>
      <c r="GR175" s="4">
        <v>-30398.1152</v>
      </c>
    </row>
    <row r="176" spans="1:200">
      <c r="A176" s="18" t="s">
        <v>196</v>
      </c>
      <c r="GM176">
        <f>(Sheet1!$B$25^2)</f>
        <v>2.4999999999999999E-7</v>
      </c>
      <c r="GN176">
        <f>-(Sheet1!$B$26^2)</f>
        <v>-2.5201562499999999E-6</v>
      </c>
    </row>
    <row r="177" spans="1:212">
      <c r="A177" s="18" t="s">
        <v>197</v>
      </c>
      <c r="CJ177" s="4"/>
      <c r="CK177" s="4"/>
      <c r="CL177" s="4"/>
      <c r="CM177" s="4"/>
      <c r="CN177" s="4"/>
      <c r="GN177">
        <f>-GN176</f>
        <v>2.5201562499999999E-6</v>
      </c>
      <c r="GO177">
        <f>-(Sheet1!$B$27^2)</f>
        <v>-1E-8</v>
      </c>
    </row>
    <row r="178" spans="1:212">
      <c r="A178" s="18" t="s">
        <v>198</v>
      </c>
      <c r="CJ178" s="4"/>
      <c r="CK178" s="4"/>
      <c r="CL178" s="4"/>
      <c r="CM178" s="4"/>
      <c r="CN178" s="4"/>
      <c r="GO178">
        <f>-GO177</f>
        <v>1E-8</v>
      </c>
      <c r="GP178">
        <f>-(Sheet1!$B$28^2)</f>
        <v>-2.5201562499999999E-6</v>
      </c>
    </row>
    <row r="179" spans="1:212">
      <c r="A179" s="18" t="s">
        <v>199</v>
      </c>
      <c r="CJ179" s="4"/>
      <c r="CK179" s="4"/>
      <c r="CL179" s="4"/>
      <c r="CM179" s="4"/>
      <c r="CN179" s="4"/>
      <c r="GP179">
        <f>-GP178</f>
        <v>2.5201562499999999E-6</v>
      </c>
      <c r="GQ179">
        <f>-(Sheet1!$B$29^2)</f>
        <v>-8.099999999999999E-5</v>
      </c>
    </row>
    <row r="180" spans="1:212">
      <c r="A180" s="18" t="s">
        <v>200</v>
      </c>
      <c r="CJ180" s="4"/>
      <c r="CK180" s="4"/>
      <c r="CL180" s="4"/>
      <c r="CM180" s="4"/>
      <c r="CN180" s="4"/>
      <c r="GQ180">
        <f>-GQ179</f>
        <v>8.099999999999999E-5</v>
      </c>
      <c r="GR180">
        <f>-(Sheet1!$B$30^2)</f>
        <v>-2.5201562499999999E-6</v>
      </c>
    </row>
    <row r="181" spans="1:212" s="8" customFormat="1">
      <c r="A181" s="13" t="s">
        <v>201</v>
      </c>
      <c r="C181" s="8">
        <v>1</v>
      </c>
      <c r="CF181" s="8">
        <v>-1</v>
      </c>
      <c r="CK181" s="24"/>
      <c r="CL181" s="24"/>
      <c r="CM181" s="24"/>
      <c r="CN181" s="24"/>
      <c r="GS181" s="8">
        <f>Sheet1!$I$11</f>
        <v>-102.14400000000001</v>
      </c>
      <c r="GT181" s="24"/>
      <c r="GU181" s="24"/>
      <c r="GV181" s="24"/>
      <c r="GW181" s="24"/>
      <c r="GX181" s="24"/>
    </row>
    <row r="182" spans="1:212">
      <c r="A182" s="14" t="s">
        <v>202</v>
      </c>
      <c r="CF182">
        <v>1</v>
      </c>
      <c r="CG182">
        <v>-1</v>
      </c>
      <c r="GS182" s="4"/>
      <c r="GT182" s="4">
        <v>-8090.9649950000003</v>
      </c>
      <c r="GU182" s="4"/>
      <c r="GV182" s="4"/>
      <c r="GW182" s="4"/>
      <c r="GX182" s="4"/>
    </row>
    <row r="183" spans="1:212">
      <c r="A183" s="14" t="s">
        <v>203</v>
      </c>
      <c r="CG183">
        <v>1</v>
      </c>
      <c r="CH183">
        <v>-1</v>
      </c>
      <c r="GS183" s="4"/>
      <c r="GT183" s="4"/>
      <c r="GU183" s="4">
        <v>-28373.333330000001</v>
      </c>
      <c r="GV183" s="4"/>
      <c r="GW183" s="4"/>
      <c r="GX183" s="4"/>
    </row>
    <row r="184" spans="1:212">
      <c r="A184" s="14" t="s">
        <v>204</v>
      </c>
      <c r="CH184">
        <v>1</v>
      </c>
      <c r="CI184">
        <v>-1</v>
      </c>
      <c r="GS184" s="4"/>
      <c r="GT184" s="4"/>
      <c r="GU184" s="4"/>
      <c r="GV184" s="4">
        <v>-72818.684949999995</v>
      </c>
      <c r="GW184" s="4"/>
      <c r="GX184" s="4"/>
    </row>
    <row r="185" spans="1:212">
      <c r="A185" s="14" t="s">
        <v>205</v>
      </c>
      <c r="CI185">
        <v>1</v>
      </c>
      <c r="CJ185">
        <v>-1</v>
      </c>
      <c r="GS185" s="4"/>
      <c r="GT185" s="4"/>
      <c r="GU185" s="4"/>
      <c r="GV185" s="4"/>
      <c r="GW185" s="4">
        <v>-31.52592593</v>
      </c>
      <c r="GX185" s="4"/>
    </row>
    <row r="186" spans="1:212">
      <c r="A186" s="14" t="s">
        <v>206</v>
      </c>
      <c r="CJ186">
        <v>1</v>
      </c>
      <c r="CO186" s="4"/>
      <c r="CP186" s="4"/>
      <c r="CQ186" s="4"/>
      <c r="CR186" s="4"/>
      <c r="CS186" s="4"/>
      <c r="GS186" s="4"/>
      <c r="GT186" s="4"/>
      <c r="GU186" s="4"/>
      <c r="GV186" s="4"/>
      <c r="GW186" s="4"/>
      <c r="GX186" s="4">
        <v>-30398.1152</v>
      </c>
    </row>
    <row r="187" spans="1:212">
      <c r="A187" s="15" t="s">
        <v>207</v>
      </c>
      <c r="CO187" s="4"/>
      <c r="CP187" s="4"/>
      <c r="CQ187" s="4"/>
      <c r="CR187" s="4"/>
      <c r="CS187" s="4"/>
      <c r="GS187">
        <f>(Sheet1!$B$25^2)</f>
        <v>2.4999999999999999E-7</v>
      </c>
      <c r="GT187">
        <f>-(Sheet1!$B$26^2)</f>
        <v>-2.5201562499999999E-6</v>
      </c>
    </row>
    <row r="188" spans="1:212">
      <c r="A188" s="15" t="s">
        <v>208</v>
      </c>
      <c r="CO188" s="4"/>
      <c r="CP188" s="4"/>
      <c r="CQ188" s="4"/>
      <c r="CR188" s="4"/>
      <c r="CS188" s="4"/>
      <c r="GT188">
        <f>-GT187</f>
        <v>2.5201562499999999E-6</v>
      </c>
      <c r="GU188">
        <f>-(Sheet1!$B$27^2)</f>
        <v>-1E-8</v>
      </c>
    </row>
    <row r="189" spans="1:212">
      <c r="A189" s="15" t="s">
        <v>209</v>
      </c>
      <c r="CO189" s="4"/>
      <c r="CP189" s="4"/>
      <c r="CQ189" s="4"/>
      <c r="CR189" s="4"/>
      <c r="CS189" s="4"/>
      <c r="GU189">
        <f>-GU188</f>
        <v>1E-8</v>
      </c>
      <c r="GV189">
        <f>-(Sheet1!$B$28^2)</f>
        <v>-2.5201562499999999E-6</v>
      </c>
    </row>
    <row r="190" spans="1:212">
      <c r="A190" s="15" t="s">
        <v>210</v>
      </c>
      <c r="CO190" s="4"/>
      <c r="CP190" s="4"/>
      <c r="CQ190" s="4"/>
      <c r="CR190" s="4"/>
      <c r="CS190" s="4"/>
      <c r="GV190">
        <f>-GV189</f>
        <v>2.5201562499999999E-6</v>
      </c>
      <c r="GW190">
        <f>-(Sheet1!$B$29^2)</f>
        <v>-8.099999999999999E-5</v>
      </c>
    </row>
    <row r="191" spans="1:212">
      <c r="A191" s="15" t="s">
        <v>211</v>
      </c>
      <c r="GW191">
        <f>-GW190</f>
        <v>8.099999999999999E-5</v>
      </c>
      <c r="GX191">
        <f>-(Sheet1!$B$30^2)</f>
        <v>-2.5201562499999999E-6</v>
      </c>
    </row>
    <row r="192" spans="1:212" s="8" customFormat="1">
      <c r="A192" s="16" t="s">
        <v>212</v>
      </c>
      <c r="C192" s="8">
        <v>1</v>
      </c>
      <c r="CK192" s="8">
        <v>-1</v>
      </c>
      <c r="GY192" s="8">
        <f>Sheet1!$I$11</f>
        <v>-102.14400000000001</v>
      </c>
      <c r="GZ192" s="24"/>
      <c r="HA192" s="24"/>
      <c r="HB192" s="24"/>
      <c r="HC192" s="24"/>
      <c r="HD192" s="24"/>
    </row>
    <row r="193" spans="1:218">
      <c r="A193" s="17" t="s">
        <v>213</v>
      </c>
      <c r="CK193">
        <v>1</v>
      </c>
      <c r="CL193">
        <v>-1</v>
      </c>
      <c r="GY193" s="4"/>
      <c r="GZ193" s="4">
        <v>-8090.9649950000003</v>
      </c>
      <c r="HA193" s="4"/>
      <c r="HB193" s="4"/>
      <c r="HC193" s="4"/>
      <c r="HD193" s="4"/>
    </row>
    <row r="194" spans="1:218">
      <c r="A194" s="17" t="s">
        <v>214</v>
      </c>
      <c r="CL194">
        <v>1</v>
      </c>
      <c r="CM194">
        <v>-1</v>
      </c>
      <c r="GY194" s="4"/>
      <c r="GZ194" s="4"/>
      <c r="HA194" s="4">
        <v>-28373.333330000001</v>
      </c>
      <c r="HB194" s="4"/>
      <c r="HC194" s="4"/>
      <c r="HD194" s="4"/>
    </row>
    <row r="195" spans="1:218">
      <c r="A195" s="17" t="s">
        <v>215</v>
      </c>
      <c r="CM195">
        <v>1</v>
      </c>
      <c r="CN195">
        <v>-1</v>
      </c>
      <c r="CT195" s="4"/>
      <c r="CU195" s="4"/>
      <c r="CV195" s="4"/>
      <c r="CW195" s="4"/>
      <c r="CX195" s="4"/>
      <c r="GY195" s="4"/>
      <c r="GZ195" s="4"/>
      <c r="HA195" s="4"/>
      <c r="HB195" s="4">
        <v>-72818.684949999995</v>
      </c>
      <c r="HC195" s="4"/>
      <c r="HD195" s="4"/>
    </row>
    <row r="196" spans="1:218">
      <c r="A196" s="17" t="s">
        <v>216</v>
      </c>
      <c r="CN196">
        <v>1</v>
      </c>
      <c r="CO196">
        <v>-1</v>
      </c>
      <c r="CT196" s="4"/>
      <c r="CU196" s="4"/>
      <c r="CV196" s="4"/>
      <c r="CW196" s="4"/>
      <c r="CX196" s="4"/>
      <c r="GY196" s="4"/>
      <c r="GZ196" s="4"/>
      <c r="HA196" s="4"/>
      <c r="HB196" s="4"/>
      <c r="HC196" s="4">
        <v>-31.52592593</v>
      </c>
      <c r="HD196" s="4"/>
    </row>
    <row r="197" spans="1:218">
      <c r="A197" s="17" t="s">
        <v>217</v>
      </c>
      <c r="CO197">
        <v>1</v>
      </c>
      <c r="CT197" s="4"/>
      <c r="CU197" s="4"/>
      <c r="CV197" s="4"/>
      <c r="CW197" s="4"/>
      <c r="CX197" s="4"/>
      <c r="GY197" s="4"/>
      <c r="GZ197" s="4"/>
      <c r="HA197" s="4"/>
      <c r="HB197" s="4"/>
      <c r="HC197" s="4"/>
      <c r="HD197" s="4">
        <v>-30398.1152</v>
      </c>
    </row>
    <row r="198" spans="1:218">
      <c r="A198" s="18" t="s">
        <v>218</v>
      </c>
      <c r="CT198" s="4"/>
      <c r="CU198" s="4"/>
      <c r="CV198" s="4"/>
      <c r="CW198" s="4"/>
      <c r="CX198" s="4"/>
      <c r="GY198">
        <f>(Sheet1!$B$25^2)</f>
        <v>2.4999999999999999E-7</v>
      </c>
      <c r="GZ198">
        <f>-(Sheet1!$B$26^2)</f>
        <v>-2.5201562499999999E-6</v>
      </c>
    </row>
    <row r="199" spans="1:218">
      <c r="A199" s="18" t="s">
        <v>219</v>
      </c>
      <c r="CT199" s="4"/>
      <c r="CU199" s="4"/>
      <c r="CV199" s="4"/>
      <c r="CW199" s="4"/>
      <c r="CX199" s="4"/>
      <c r="GZ199">
        <f>-GZ198</f>
        <v>2.5201562499999999E-6</v>
      </c>
      <c r="HA199">
        <f>-(Sheet1!$B$27^2)</f>
        <v>-1E-8</v>
      </c>
    </row>
    <row r="200" spans="1:218">
      <c r="A200" s="18" t="s">
        <v>220</v>
      </c>
      <c r="HA200">
        <f>-HA199</f>
        <v>1E-8</v>
      </c>
      <c r="HB200">
        <f>-(Sheet1!$B$28^2)</f>
        <v>-2.5201562499999999E-6</v>
      </c>
    </row>
    <row r="201" spans="1:218">
      <c r="A201" s="18" t="s">
        <v>221</v>
      </c>
      <c r="HB201">
        <f>-HB200</f>
        <v>2.5201562499999999E-6</v>
      </c>
      <c r="HC201">
        <f>-(Sheet1!$B$29^2)</f>
        <v>-8.099999999999999E-5</v>
      </c>
    </row>
    <row r="202" spans="1:218">
      <c r="A202" s="18" t="s">
        <v>222</v>
      </c>
      <c r="HC202">
        <f>-HC201</f>
        <v>8.099999999999999E-5</v>
      </c>
      <c r="HD202">
        <f>-(Sheet1!$B$30^2)</f>
        <v>-2.5201562499999999E-6</v>
      </c>
    </row>
    <row r="203" spans="1:218" s="8" customFormat="1">
      <c r="A203" s="13" t="s">
        <v>223</v>
      </c>
      <c r="C203" s="8">
        <v>1</v>
      </c>
      <c r="CP203" s="8">
        <v>-1</v>
      </c>
      <c r="HE203" s="8">
        <f>Sheet1!$I$11</f>
        <v>-102.14400000000001</v>
      </c>
      <c r="HF203" s="24"/>
      <c r="HG203" s="24"/>
      <c r="HH203" s="24"/>
      <c r="HI203" s="24"/>
      <c r="HJ203" s="24"/>
    </row>
    <row r="204" spans="1:218">
      <c r="A204" s="14" t="s">
        <v>224</v>
      </c>
      <c r="CP204">
        <v>1</v>
      </c>
      <c r="CQ204">
        <v>-1</v>
      </c>
      <c r="HE204" s="4"/>
      <c r="HF204" s="4">
        <v>-8090.9649950000003</v>
      </c>
      <c r="HG204" s="4"/>
      <c r="HH204" s="4"/>
      <c r="HI204" s="4"/>
      <c r="HJ204" s="4"/>
    </row>
    <row r="205" spans="1:218">
      <c r="A205" s="14" t="s">
        <v>225</v>
      </c>
      <c r="CQ205">
        <v>1</v>
      </c>
      <c r="CR205">
        <v>-1</v>
      </c>
      <c r="HE205" s="4"/>
      <c r="HF205" s="4"/>
      <c r="HG205" s="4">
        <v>-28373.333330000001</v>
      </c>
      <c r="HH205" s="4"/>
      <c r="HI205" s="4"/>
      <c r="HJ205" s="4"/>
    </row>
    <row r="206" spans="1:218">
      <c r="A206" s="14" t="s">
        <v>226</v>
      </c>
      <c r="CR206">
        <v>1</v>
      </c>
      <c r="CS206">
        <v>-1</v>
      </c>
      <c r="HE206" s="4"/>
      <c r="HF206" s="4"/>
      <c r="HG206" s="4"/>
      <c r="HH206" s="4">
        <v>-72818.684949999995</v>
      </c>
      <c r="HI206" s="4"/>
      <c r="HJ206" s="4"/>
    </row>
    <row r="207" spans="1:218">
      <c r="A207" s="14" t="s">
        <v>393</v>
      </c>
      <c r="CS207">
        <v>1</v>
      </c>
      <c r="CT207">
        <v>-1</v>
      </c>
      <c r="HE207" s="4"/>
      <c r="HF207" s="4"/>
      <c r="HG207" s="4"/>
      <c r="HH207" s="4"/>
      <c r="HI207" s="4">
        <v>-31.52592593</v>
      </c>
      <c r="HJ207" s="4"/>
    </row>
    <row r="208" spans="1:218">
      <c r="A208" s="14" t="s">
        <v>394</v>
      </c>
      <c r="CT208">
        <v>1</v>
      </c>
      <c r="HE208" s="4"/>
      <c r="HF208" s="4"/>
      <c r="HG208" s="4"/>
      <c r="HH208" s="4"/>
      <c r="HI208" s="4"/>
      <c r="HJ208" s="4">
        <v>-30398.1152</v>
      </c>
    </row>
    <row r="209" spans="1:223">
      <c r="A209" s="15" t="s">
        <v>395</v>
      </c>
      <c r="HE209">
        <f>(Sheet1!$B$25^2)</f>
        <v>2.4999999999999999E-7</v>
      </c>
      <c r="HF209">
        <f>-(Sheet1!$B$26^2)</f>
        <v>-2.5201562499999999E-6</v>
      </c>
    </row>
    <row r="210" spans="1:223">
      <c r="A210" s="15" t="s">
        <v>396</v>
      </c>
      <c r="HF210">
        <f>-HF209</f>
        <v>2.5201562499999999E-6</v>
      </c>
      <c r="HG210">
        <f>-(Sheet1!$B$27^2)</f>
        <v>-1E-8</v>
      </c>
    </row>
    <row r="211" spans="1:223">
      <c r="A211" s="15" t="s">
        <v>397</v>
      </c>
      <c r="HG211">
        <f>-HG210</f>
        <v>1E-8</v>
      </c>
      <c r="HH211">
        <f>-(Sheet1!$B$28^2)</f>
        <v>-2.5201562499999999E-6</v>
      </c>
    </row>
    <row r="212" spans="1:223">
      <c r="A212" s="15" t="s">
        <v>398</v>
      </c>
      <c r="HH212">
        <f>-HH211</f>
        <v>2.5201562499999999E-6</v>
      </c>
      <c r="HI212">
        <f>-(Sheet1!$B$29^2)</f>
        <v>-8.099999999999999E-5</v>
      </c>
    </row>
    <row r="213" spans="1:223">
      <c r="A213" s="15" t="s">
        <v>399</v>
      </c>
      <c r="HI213">
        <f>-HI212</f>
        <v>8.099999999999999E-5</v>
      </c>
      <c r="HJ213">
        <f>-(Sheet1!$B$30^2)</f>
        <v>-2.5201562499999999E-6</v>
      </c>
    </row>
    <row r="214" spans="1:223" s="8" customFormat="1">
      <c r="A214" s="16" t="s">
        <v>400</v>
      </c>
      <c r="C214" s="8">
        <v>1</v>
      </c>
      <c r="CU214" s="8">
        <v>-1</v>
      </c>
      <c r="HK214" s="8">
        <f>Sheet1!$I$11</f>
        <v>-102.14400000000001</v>
      </c>
      <c r="HL214" s="24"/>
      <c r="HM214" s="24"/>
      <c r="HN214" s="24"/>
      <c r="HO214" s="24"/>
    </row>
    <row r="215" spans="1:223">
      <c r="A215" s="17" t="s">
        <v>401</v>
      </c>
      <c r="CU215">
        <v>1</v>
      </c>
      <c r="CV215">
        <v>-1</v>
      </c>
      <c r="HK215" s="4"/>
      <c r="HL215" s="4">
        <v>-8090.9649950000003</v>
      </c>
      <c r="HM215" s="4"/>
      <c r="HN215" s="4"/>
      <c r="HO215" s="4"/>
    </row>
    <row r="216" spans="1:223">
      <c r="A216" s="17" t="s">
        <v>402</v>
      </c>
      <c r="CV216">
        <v>1</v>
      </c>
      <c r="CW216">
        <v>-1</v>
      </c>
      <c r="HK216" s="4"/>
      <c r="HL216" s="4"/>
      <c r="HM216" s="4">
        <v>-28373.333330000001</v>
      </c>
      <c r="HN216" s="4"/>
      <c r="HO216" s="4"/>
    </row>
    <row r="217" spans="1:223">
      <c r="A217" s="17" t="s">
        <v>403</v>
      </c>
      <c r="CW217">
        <v>1</v>
      </c>
      <c r="CX217">
        <v>-1</v>
      </c>
      <c r="HK217" s="4"/>
      <c r="HL217" s="4"/>
      <c r="HM217" s="4"/>
      <c r="HN217" s="4">
        <v>-72818.684949999995</v>
      </c>
      <c r="HO217" s="4"/>
    </row>
    <row r="218" spans="1:223">
      <c r="A218" s="17" t="s">
        <v>404</v>
      </c>
      <c r="CX218">
        <v>1</v>
      </c>
      <c r="CY218">
        <v>-1</v>
      </c>
      <c r="HK218" s="4"/>
      <c r="HL218" s="4"/>
      <c r="HM218" s="4"/>
      <c r="HN218" s="4"/>
      <c r="HO218" s="4"/>
    </row>
    <row r="219" spans="1:223">
      <c r="A219" s="17" t="s">
        <v>405</v>
      </c>
      <c r="CY219">
        <v>1</v>
      </c>
      <c r="HK219" s="4"/>
      <c r="HL219" s="4"/>
      <c r="HM219" s="4"/>
      <c r="HN219" s="4"/>
      <c r="HO219" s="4">
        <v>-30398.1152</v>
      </c>
    </row>
    <row r="220" spans="1:223">
      <c r="A220" s="18" t="s">
        <v>406</v>
      </c>
      <c r="HK220">
        <f>(Sheet1!$B$25^2)</f>
        <v>2.4999999999999999E-7</v>
      </c>
      <c r="HL220">
        <f>-(Sheet1!$B$26^2)</f>
        <v>-2.5201562499999999E-6</v>
      </c>
    </row>
    <row r="221" spans="1:223">
      <c r="A221" s="18" t="s">
        <v>407</v>
      </c>
      <c r="HL221">
        <f>-HL220</f>
        <v>2.5201562499999999E-6</v>
      </c>
      <c r="HM221">
        <f>-(Sheet1!$B$27^2)</f>
        <v>-1E-8</v>
      </c>
    </row>
    <row r="222" spans="1:223">
      <c r="A222" s="18" t="s">
        <v>408</v>
      </c>
      <c r="HM222">
        <f>-HM221</f>
        <v>1E-8</v>
      </c>
      <c r="HN222">
        <f>-(Sheet1!$B$28^2)</f>
        <v>-2.5201562499999999E-6</v>
      </c>
    </row>
    <row r="223" spans="1:223">
      <c r="A223" s="18" t="s">
        <v>409</v>
      </c>
      <c r="HN223">
        <f>-HN222</f>
        <v>2.5201562499999999E-6</v>
      </c>
    </row>
    <row r="224" spans="1:223" s="10" customFormat="1">
      <c r="A224" s="21" t="s">
        <v>410</v>
      </c>
      <c r="HO224" s="10">
        <f>-(Sheet1!$B$30^2)</f>
        <v>-2.5201562499999999E-6</v>
      </c>
    </row>
    <row r="225" spans="1:1">
      <c r="A225" s="23"/>
    </row>
    <row r="226" spans="1:1">
      <c r="A226" s="23"/>
    </row>
    <row r="227" spans="1:1">
      <c r="A227" s="23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</sheetData>
  <mergeCells count="1">
    <mergeCell ref="HP1:H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4"/>
  <sheetViews>
    <sheetView topLeftCell="HB196" workbookViewId="0">
      <selection activeCell="HO218" sqref="HO218"/>
    </sheetView>
  </sheetViews>
  <sheetFormatPr baseColWidth="10" defaultRowHeight="15" x14ac:dyDescent="0"/>
  <cols>
    <col min="1" max="1" width="10.83203125" style="19"/>
  </cols>
  <sheetData>
    <row r="1" spans="1:223">
      <c r="A1" s="27" t="s">
        <v>228</v>
      </c>
      <c r="HM1" s="5" t="s">
        <v>491</v>
      </c>
      <c r="HN1" s="5"/>
    </row>
    <row r="2" spans="1:223">
      <c r="A2" s="28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431</v>
      </c>
      <c r="DA2" t="s">
        <v>310</v>
      </c>
      <c r="DB2" t="s">
        <v>311</v>
      </c>
      <c r="DC2" t="s">
        <v>312</v>
      </c>
      <c r="DD2" t="s">
        <v>313</v>
      </c>
      <c r="DE2" t="s">
        <v>432</v>
      </c>
      <c r="DF2" t="s">
        <v>433</v>
      </c>
      <c r="DG2" t="s">
        <v>314</v>
      </c>
      <c r="DH2" t="s">
        <v>315</v>
      </c>
      <c r="DI2" t="s">
        <v>316</v>
      </c>
      <c r="DJ2" t="s">
        <v>317</v>
      </c>
      <c r="DK2" t="s">
        <v>434</v>
      </c>
      <c r="DL2" t="s">
        <v>435</v>
      </c>
      <c r="DM2" t="s">
        <v>318</v>
      </c>
      <c r="DN2" t="s">
        <v>319</v>
      </c>
      <c r="DO2" t="s">
        <v>320</v>
      </c>
      <c r="DP2" t="s">
        <v>321</v>
      </c>
      <c r="DQ2" t="s">
        <v>436</v>
      </c>
      <c r="DR2" t="s">
        <v>437</v>
      </c>
      <c r="DS2" t="s">
        <v>322</v>
      </c>
      <c r="DT2" t="s">
        <v>323</v>
      </c>
      <c r="DU2" t="s">
        <v>324</v>
      </c>
      <c r="DV2" t="s">
        <v>325</v>
      </c>
      <c r="DW2" t="s">
        <v>438</v>
      </c>
      <c r="DX2" t="s">
        <v>439</v>
      </c>
      <c r="DY2" t="s">
        <v>326</v>
      </c>
      <c r="DZ2" t="s">
        <v>327</v>
      </c>
      <c r="EA2" t="s">
        <v>328</v>
      </c>
      <c r="EB2" t="s">
        <v>329</v>
      </c>
      <c r="EC2" t="s">
        <v>440</v>
      </c>
      <c r="ED2" t="s">
        <v>441</v>
      </c>
      <c r="EE2" t="s">
        <v>330</v>
      </c>
      <c r="EF2" t="s">
        <v>331</v>
      </c>
      <c r="EG2" t="s">
        <v>332</v>
      </c>
      <c r="EH2" t="s">
        <v>333</v>
      </c>
      <c r="EI2" t="s">
        <v>442</v>
      </c>
      <c r="EJ2" t="s">
        <v>443</v>
      </c>
      <c r="EK2" t="s">
        <v>334</v>
      </c>
      <c r="EL2" t="s">
        <v>335</v>
      </c>
      <c r="EM2" t="s">
        <v>336</v>
      </c>
      <c r="EN2" t="s">
        <v>337</v>
      </c>
      <c r="EO2" t="s">
        <v>444</v>
      </c>
      <c r="EP2" t="s">
        <v>445</v>
      </c>
      <c r="EQ2" t="s">
        <v>338</v>
      </c>
      <c r="ER2" t="s">
        <v>339</v>
      </c>
      <c r="ES2" t="s">
        <v>340</v>
      </c>
      <c r="ET2" t="s">
        <v>341</v>
      </c>
      <c r="EU2" t="s">
        <v>446</v>
      </c>
      <c r="EV2" t="s">
        <v>447</v>
      </c>
      <c r="EW2" t="s">
        <v>342</v>
      </c>
      <c r="EX2" t="s">
        <v>343</v>
      </c>
      <c r="EY2" t="s">
        <v>344</v>
      </c>
      <c r="EZ2" t="s">
        <v>345</v>
      </c>
      <c r="FA2" t="s">
        <v>448</v>
      </c>
      <c r="FB2" t="s">
        <v>449</v>
      </c>
      <c r="FC2" t="s">
        <v>346</v>
      </c>
      <c r="FD2" t="s">
        <v>347</v>
      </c>
      <c r="FE2" t="s">
        <v>348</v>
      </c>
      <c r="FF2" t="s">
        <v>349</v>
      </c>
      <c r="FG2" t="s">
        <v>450</v>
      </c>
      <c r="FH2" t="s">
        <v>451</v>
      </c>
      <c r="FI2" t="s">
        <v>350</v>
      </c>
      <c r="FJ2" t="s">
        <v>351</v>
      </c>
      <c r="FK2" t="s">
        <v>352</v>
      </c>
      <c r="FL2" t="s">
        <v>353</v>
      </c>
      <c r="FM2" t="s">
        <v>452</v>
      </c>
      <c r="FN2" t="s">
        <v>453</v>
      </c>
      <c r="FO2" t="s">
        <v>354</v>
      </c>
      <c r="FP2" t="s">
        <v>355</v>
      </c>
      <c r="FQ2" t="s">
        <v>356</v>
      </c>
      <c r="FR2" t="s">
        <v>357</v>
      </c>
      <c r="FS2" t="s">
        <v>454</v>
      </c>
      <c r="FT2" t="s">
        <v>455</v>
      </c>
      <c r="FU2" t="s">
        <v>358</v>
      </c>
      <c r="FV2" t="s">
        <v>359</v>
      </c>
      <c r="FW2" t="s">
        <v>360</v>
      </c>
      <c r="FX2" t="s">
        <v>361</v>
      </c>
      <c r="FY2" t="s">
        <v>456</v>
      </c>
      <c r="FZ2" t="s">
        <v>457</v>
      </c>
      <c r="GA2" t="s">
        <v>362</v>
      </c>
      <c r="GB2" t="s">
        <v>363</v>
      </c>
      <c r="GC2" t="s">
        <v>364</v>
      </c>
      <c r="GD2" t="s">
        <v>365</v>
      </c>
      <c r="GE2" t="s">
        <v>458</v>
      </c>
      <c r="GF2" t="s">
        <v>459</v>
      </c>
      <c r="GG2" t="s">
        <v>366</v>
      </c>
      <c r="GH2" t="s">
        <v>367</v>
      </c>
      <c r="GI2" t="s">
        <v>368</v>
      </c>
      <c r="GJ2" t="s">
        <v>369</v>
      </c>
      <c r="GK2" t="s">
        <v>460</v>
      </c>
      <c r="GL2" t="s">
        <v>461</v>
      </c>
      <c r="GM2" t="s">
        <v>370</v>
      </c>
      <c r="GN2" t="s">
        <v>371</v>
      </c>
      <c r="GO2" t="s">
        <v>372</v>
      </c>
      <c r="GP2" t="s">
        <v>373</v>
      </c>
      <c r="GQ2" t="s">
        <v>462</v>
      </c>
      <c r="GR2" t="s">
        <v>463</v>
      </c>
      <c r="GS2" t="s">
        <v>374</v>
      </c>
      <c r="GT2" t="s">
        <v>375</v>
      </c>
      <c r="GU2" t="s">
        <v>376</v>
      </c>
      <c r="GV2" t="s">
        <v>377</v>
      </c>
      <c r="GW2" t="s">
        <v>464</v>
      </c>
      <c r="GX2" t="s">
        <v>465</v>
      </c>
      <c r="GY2" t="s">
        <v>378</v>
      </c>
      <c r="GZ2" t="s">
        <v>379</v>
      </c>
      <c r="HA2" t="s">
        <v>380</v>
      </c>
      <c r="HB2" t="s">
        <v>381</v>
      </c>
      <c r="HC2" t="s">
        <v>466</v>
      </c>
      <c r="HD2" t="s">
        <v>467</v>
      </c>
      <c r="HE2" t="s">
        <v>382</v>
      </c>
      <c r="HF2" t="s">
        <v>383</v>
      </c>
      <c r="HG2" t="s">
        <v>384</v>
      </c>
      <c r="HH2" t="s">
        <v>385</v>
      </c>
      <c r="HI2" t="s">
        <v>468</v>
      </c>
      <c r="HJ2" t="s">
        <v>469</v>
      </c>
      <c r="HK2" t="s">
        <v>386</v>
      </c>
      <c r="HL2" t="s">
        <v>387</v>
      </c>
      <c r="HM2" t="s">
        <v>388</v>
      </c>
      <c r="HN2" t="s">
        <v>389</v>
      </c>
      <c r="HO2" t="s">
        <v>471</v>
      </c>
    </row>
    <row r="3" spans="1:223" s="8" customFormat="1">
      <c r="A3" s="11" t="s">
        <v>23</v>
      </c>
      <c r="CZ3" s="8">
        <f>-Sheet1!$I$8</f>
        <v>-500</v>
      </c>
      <c r="DA3" s="8">
        <f>-Sheet1!$I$7</f>
        <v>0</v>
      </c>
      <c r="DG3" s="8">
        <f>-Sheet1!$I$7</f>
        <v>0</v>
      </c>
      <c r="DM3" s="8">
        <f>-Sheet1!$I$7</f>
        <v>0</v>
      </c>
      <c r="DS3" s="8">
        <f>-Sheet1!$I$7</f>
        <v>0</v>
      </c>
      <c r="DY3" s="8">
        <f>-Sheet1!$I$7</f>
        <v>0</v>
      </c>
      <c r="EE3" s="8">
        <f>-Sheet1!$I$7</f>
        <v>0</v>
      </c>
      <c r="EK3" s="8">
        <f>-Sheet1!$I$7</f>
        <v>0</v>
      </c>
      <c r="EQ3" s="8">
        <f>-Sheet1!$I$7</f>
        <v>0</v>
      </c>
      <c r="EW3" s="8">
        <f>-Sheet1!$I$7</f>
        <v>0</v>
      </c>
      <c r="FC3" s="8">
        <f>-Sheet1!$I$7</f>
        <v>0</v>
      </c>
      <c r="FI3" s="8">
        <f>-Sheet1!$I$7</f>
        <v>0</v>
      </c>
      <c r="FO3" s="8">
        <f>-Sheet1!$I$7</f>
        <v>0</v>
      </c>
      <c r="FU3" s="8">
        <f>-Sheet1!$I$7</f>
        <v>0</v>
      </c>
      <c r="GA3" s="8">
        <f>-Sheet1!$I$7</f>
        <v>0</v>
      </c>
      <c r="GG3" s="8">
        <f>-Sheet1!$I$7</f>
        <v>0</v>
      </c>
      <c r="GM3" s="8">
        <f>-Sheet1!$I$7</f>
        <v>0</v>
      </c>
      <c r="GS3" s="8">
        <f>-Sheet1!$I$7</f>
        <v>0</v>
      </c>
      <c r="GY3" s="8">
        <f>-Sheet1!$I$7</f>
        <v>0</v>
      </c>
      <c r="HE3" s="8">
        <f>-Sheet1!$I$7</f>
        <v>0</v>
      </c>
      <c r="HK3" s="8">
        <f>-Sheet1!$I$7</f>
        <v>0</v>
      </c>
    </row>
    <row r="4" spans="1:223" s="9" customFormat="1">
      <c r="A4" s="20" t="s">
        <v>24</v>
      </c>
    </row>
    <row r="5" spans="1:223" s="8" customFormat="1">
      <c r="A5" s="13" t="s">
        <v>25</v>
      </c>
      <c r="DA5" s="8">
        <f>-Sheet1!$I$3</f>
        <v>-405.72014128094219</v>
      </c>
    </row>
    <row r="6" spans="1:223">
      <c r="A6" s="14" t="s">
        <v>26</v>
      </c>
      <c r="DC6">
        <f>-Sheet1!$I$7</f>
        <v>0</v>
      </c>
    </row>
    <row r="7" spans="1:223">
      <c r="A7" s="14" t="s">
        <v>27</v>
      </c>
      <c r="DC7">
        <f>-Sheet1!$I$4</f>
        <v>-496.03986460747433</v>
      </c>
    </row>
    <row r="8" spans="1:223">
      <c r="A8" s="14" t="s">
        <v>28</v>
      </c>
      <c r="DD8">
        <f>-Sheet1!$I$5</f>
        <v>-469.37097050940508</v>
      </c>
    </row>
    <row r="9" spans="1:223">
      <c r="A9" s="14" t="s">
        <v>29</v>
      </c>
      <c r="DF9">
        <f>-Sheet1!$I$7</f>
        <v>0</v>
      </c>
    </row>
    <row r="10" spans="1:223">
      <c r="A10" s="14" t="s">
        <v>30</v>
      </c>
      <c r="DF10">
        <f>-Sheet1!$I$6</f>
        <v>-500</v>
      </c>
    </row>
    <row r="11" spans="1:223">
      <c r="A11" s="15" t="s">
        <v>31</v>
      </c>
    </row>
    <row r="12" spans="1:223">
      <c r="A12" s="15" t="s">
        <v>32</v>
      </c>
    </row>
    <row r="13" spans="1:223">
      <c r="A13" s="15" t="s">
        <v>33</v>
      </c>
    </row>
    <row r="14" spans="1:223">
      <c r="A14" s="15" t="s">
        <v>34</v>
      </c>
    </row>
    <row r="15" spans="1:223">
      <c r="A15" s="15" t="s">
        <v>35</v>
      </c>
    </row>
    <row r="16" spans="1:223" s="8" customFormat="1">
      <c r="A16" s="16" t="s">
        <v>36</v>
      </c>
      <c r="DG16" s="8">
        <f>-Sheet1!$I$3</f>
        <v>-405.72014128094219</v>
      </c>
    </row>
    <row r="17" spans="1:122">
      <c r="A17" s="17" t="s">
        <v>37</v>
      </c>
      <c r="DI17">
        <f>-Sheet1!$I$7</f>
        <v>0</v>
      </c>
    </row>
    <row r="18" spans="1:122">
      <c r="A18" s="17" t="s">
        <v>38</v>
      </c>
      <c r="DI18">
        <f>-Sheet1!$I$4</f>
        <v>-496.03986460747433</v>
      </c>
    </row>
    <row r="19" spans="1:122">
      <c r="A19" s="17" t="s">
        <v>39</v>
      </c>
      <c r="DJ19">
        <f>-Sheet1!$I$5</f>
        <v>-469.37097050940508</v>
      </c>
    </row>
    <row r="20" spans="1:122">
      <c r="A20" s="17" t="s">
        <v>40</v>
      </c>
      <c r="DL20">
        <f>-Sheet1!$I$7</f>
        <v>0</v>
      </c>
    </row>
    <row r="21" spans="1:122">
      <c r="A21" s="17" t="s">
        <v>41</v>
      </c>
      <c r="DL21">
        <f>-Sheet1!$I$6</f>
        <v>-500</v>
      </c>
    </row>
    <row r="22" spans="1:122">
      <c r="A22" s="18" t="s">
        <v>42</v>
      </c>
    </row>
    <row r="23" spans="1:122">
      <c r="A23" s="18" t="s">
        <v>43</v>
      </c>
    </row>
    <row r="24" spans="1:122">
      <c r="A24" s="18" t="s">
        <v>44</v>
      </c>
    </row>
    <row r="25" spans="1:122">
      <c r="A25" s="18" t="s">
        <v>45</v>
      </c>
    </row>
    <row r="26" spans="1:122">
      <c r="A26" s="18" t="s">
        <v>46</v>
      </c>
    </row>
    <row r="27" spans="1:122" s="8" customFormat="1">
      <c r="A27" s="13" t="s">
        <v>47</v>
      </c>
      <c r="DM27" s="8">
        <f>-Sheet1!$I$3</f>
        <v>-405.72014128094219</v>
      </c>
    </row>
    <row r="28" spans="1:122">
      <c r="A28" s="14" t="s">
        <v>48</v>
      </c>
      <c r="DO28">
        <f>-Sheet1!$I$7</f>
        <v>0</v>
      </c>
    </row>
    <row r="29" spans="1:122">
      <c r="A29" s="14" t="s">
        <v>49</v>
      </c>
      <c r="DO29">
        <f>-Sheet1!$I$4</f>
        <v>-496.03986460747433</v>
      </c>
    </row>
    <row r="30" spans="1:122">
      <c r="A30" s="14" t="s">
        <v>50</v>
      </c>
      <c r="DP30">
        <f>-Sheet1!$I$5</f>
        <v>-469.37097050940508</v>
      </c>
    </row>
    <row r="31" spans="1:122">
      <c r="A31" s="14" t="s">
        <v>51</v>
      </c>
      <c r="DR31">
        <f>-Sheet1!$I$7</f>
        <v>0</v>
      </c>
    </row>
    <row r="32" spans="1:122">
      <c r="A32" s="14" t="s">
        <v>52</v>
      </c>
      <c r="DR32">
        <f>-Sheet1!$I$6</f>
        <v>-500</v>
      </c>
    </row>
    <row r="33" spans="1:128">
      <c r="A33" s="15" t="s">
        <v>53</v>
      </c>
    </row>
    <row r="34" spans="1:128">
      <c r="A34" s="15" t="s">
        <v>54</v>
      </c>
    </row>
    <row r="35" spans="1:128">
      <c r="A35" s="15" t="s">
        <v>55</v>
      </c>
    </row>
    <row r="36" spans="1:128">
      <c r="A36" s="15" t="s">
        <v>56</v>
      </c>
    </row>
    <row r="37" spans="1:128">
      <c r="A37" s="15" t="s">
        <v>57</v>
      </c>
    </row>
    <row r="38" spans="1:128" s="8" customFormat="1">
      <c r="A38" s="16" t="s">
        <v>58</v>
      </c>
      <c r="DS38" s="8">
        <f>-Sheet1!$I$3</f>
        <v>-405.72014128094219</v>
      </c>
    </row>
    <row r="39" spans="1:128">
      <c r="A39" s="17" t="s">
        <v>59</v>
      </c>
      <c r="DU39">
        <f>-Sheet1!$I$7</f>
        <v>0</v>
      </c>
    </row>
    <row r="40" spans="1:128">
      <c r="A40" s="17" t="s">
        <v>60</v>
      </c>
      <c r="DU40">
        <f>-Sheet1!$I$4</f>
        <v>-496.03986460747433</v>
      </c>
    </row>
    <row r="41" spans="1:128">
      <c r="A41" s="17" t="s">
        <v>61</v>
      </c>
      <c r="DV41">
        <f>-Sheet1!$I$5</f>
        <v>-469.37097050940508</v>
      </c>
    </row>
    <row r="42" spans="1:128">
      <c r="A42" s="17" t="s">
        <v>62</v>
      </c>
      <c r="DX42">
        <f>-Sheet1!$I$7</f>
        <v>0</v>
      </c>
    </row>
    <row r="43" spans="1:128">
      <c r="A43" s="17" t="s">
        <v>63</v>
      </c>
      <c r="DX43">
        <f>-Sheet1!$I$6</f>
        <v>-500</v>
      </c>
    </row>
    <row r="44" spans="1:128">
      <c r="A44" s="18" t="s">
        <v>64</v>
      </c>
    </row>
    <row r="45" spans="1:128">
      <c r="A45" s="18" t="s">
        <v>65</v>
      </c>
    </row>
    <row r="46" spans="1:128">
      <c r="A46" s="18" t="s">
        <v>66</v>
      </c>
    </row>
    <row r="47" spans="1:128">
      <c r="A47" s="18" t="s">
        <v>67</v>
      </c>
    </row>
    <row r="48" spans="1:128">
      <c r="A48" s="18" t="s">
        <v>68</v>
      </c>
    </row>
    <row r="49" spans="1:140" s="8" customFormat="1">
      <c r="A49" s="13" t="s">
        <v>69</v>
      </c>
      <c r="DY49" s="8">
        <f>-Sheet1!$I$3</f>
        <v>-405.72014128094219</v>
      </c>
    </row>
    <row r="50" spans="1:140">
      <c r="A50" s="14" t="s">
        <v>70</v>
      </c>
      <c r="EA50">
        <f>-Sheet1!$I$7</f>
        <v>0</v>
      </c>
    </row>
    <row r="51" spans="1:140">
      <c r="A51" s="14" t="s">
        <v>71</v>
      </c>
      <c r="EA51">
        <f>-Sheet1!$I$4</f>
        <v>-496.03986460747433</v>
      </c>
    </row>
    <row r="52" spans="1:140">
      <c r="A52" s="14" t="s">
        <v>72</v>
      </c>
      <c r="EB52">
        <f>-Sheet1!$I$5</f>
        <v>-469.37097050940508</v>
      </c>
    </row>
    <row r="53" spans="1:140">
      <c r="A53" s="14" t="s">
        <v>73</v>
      </c>
      <c r="ED53">
        <f>-Sheet1!$I$7</f>
        <v>0</v>
      </c>
    </row>
    <row r="54" spans="1:140">
      <c r="A54" s="14" t="s">
        <v>74</v>
      </c>
      <c r="ED54">
        <f>-Sheet1!$I$6</f>
        <v>-500</v>
      </c>
    </row>
    <row r="55" spans="1:140">
      <c r="A55" s="15" t="s">
        <v>75</v>
      </c>
    </row>
    <row r="56" spans="1:140">
      <c r="A56" s="15" t="s">
        <v>76</v>
      </c>
    </row>
    <row r="57" spans="1:140">
      <c r="A57" s="15" t="s">
        <v>77</v>
      </c>
    </row>
    <row r="58" spans="1:140">
      <c r="A58" s="15" t="s">
        <v>78</v>
      </c>
    </row>
    <row r="59" spans="1:140">
      <c r="A59" s="15" t="s">
        <v>79</v>
      </c>
    </row>
    <row r="60" spans="1:140" s="8" customFormat="1">
      <c r="A60" s="16" t="s">
        <v>80</v>
      </c>
      <c r="EE60" s="8">
        <f>-Sheet1!$I$3</f>
        <v>-405.72014128094219</v>
      </c>
    </row>
    <row r="61" spans="1:140">
      <c r="A61" s="17" t="s">
        <v>81</v>
      </c>
      <c r="EG61">
        <f>-Sheet1!$I$7</f>
        <v>0</v>
      </c>
    </row>
    <row r="62" spans="1:140">
      <c r="A62" s="17" t="s">
        <v>82</v>
      </c>
      <c r="EG62">
        <f>-Sheet1!$I$4</f>
        <v>-496.03986460747433</v>
      </c>
    </row>
    <row r="63" spans="1:140">
      <c r="A63" s="17" t="s">
        <v>83</v>
      </c>
      <c r="EH63">
        <f>-Sheet1!$I$5</f>
        <v>-469.37097050940508</v>
      </c>
    </row>
    <row r="64" spans="1:140">
      <c r="A64" s="17" t="s">
        <v>84</v>
      </c>
      <c r="EJ64">
        <f>-Sheet1!$I$7</f>
        <v>0</v>
      </c>
    </row>
    <row r="65" spans="1:146">
      <c r="A65" s="17" t="s">
        <v>85</v>
      </c>
      <c r="EJ65">
        <f>-Sheet1!$I$6</f>
        <v>-500</v>
      </c>
    </row>
    <row r="66" spans="1:146">
      <c r="A66" s="18" t="s">
        <v>86</v>
      </c>
    </row>
    <row r="67" spans="1:146">
      <c r="A67" s="18" t="s">
        <v>87</v>
      </c>
    </row>
    <row r="68" spans="1:146">
      <c r="A68" s="18" t="s">
        <v>88</v>
      </c>
    </row>
    <row r="69" spans="1:146">
      <c r="A69" s="18" t="s">
        <v>89</v>
      </c>
    </row>
    <row r="70" spans="1:146">
      <c r="A70" s="18" t="s">
        <v>90</v>
      </c>
    </row>
    <row r="71" spans="1:146" s="8" customFormat="1">
      <c r="A71" s="13" t="s">
        <v>91</v>
      </c>
      <c r="EK71" s="8">
        <f>-Sheet1!$I$3</f>
        <v>-405.72014128094219</v>
      </c>
    </row>
    <row r="72" spans="1:146">
      <c r="A72" s="14" t="s">
        <v>92</v>
      </c>
      <c r="EM72">
        <f>-Sheet1!$I$7</f>
        <v>0</v>
      </c>
    </row>
    <row r="73" spans="1:146">
      <c r="A73" s="14" t="s">
        <v>93</v>
      </c>
      <c r="EM73">
        <f>-Sheet1!$I$4</f>
        <v>-496.03986460747433</v>
      </c>
    </row>
    <row r="74" spans="1:146">
      <c r="A74" s="14" t="s">
        <v>94</v>
      </c>
      <c r="EN74">
        <f>-Sheet1!$I$5</f>
        <v>-469.37097050940508</v>
      </c>
    </row>
    <row r="75" spans="1:146">
      <c r="A75" s="14" t="s">
        <v>95</v>
      </c>
      <c r="EP75">
        <f>-Sheet1!$I$7</f>
        <v>0</v>
      </c>
    </row>
    <row r="76" spans="1:146">
      <c r="A76" s="14" t="s">
        <v>96</v>
      </c>
      <c r="EP76">
        <f>-Sheet1!$I$6</f>
        <v>-500</v>
      </c>
    </row>
    <row r="77" spans="1:146">
      <c r="A77" s="15" t="s">
        <v>97</v>
      </c>
    </row>
    <row r="78" spans="1:146">
      <c r="A78" s="15" t="s">
        <v>98</v>
      </c>
    </row>
    <row r="79" spans="1:146">
      <c r="A79" s="15" t="s">
        <v>99</v>
      </c>
    </row>
    <row r="80" spans="1:146">
      <c r="A80" s="15" t="s">
        <v>100</v>
      </c>
    </row>
    <row r="81" spans="1:156">
      <c r="A81" s="15" t="s">
        <v>101</v>
      </c>
    </row>
    <row r="82" spans="1:156" s="8" customFormat="1">
      <c r="A82" s="16" t="s">
        <v>102</v>
      </c>
      <c r="EQ82" s="8">
        <f>-Sheet1!$I$3</f>
        <v>-405.72014128094219</v>
      </c>
    </row>
    <row r="83" spans="1:156">
      <c r="A83" s="17" t="s">
        <v>103</v>
      </c>
      <c r="ES83">
        <f>-Sheet1!$I$7</f>
        <v>0</v>
      </c>
    </row>
    <row r="84" spans="1:156">
      <c r="A84" s="17" t="s">
        <v>104</v>
      </c>
      <c r="ES84">
        <f>-Sheet1!$I$4</f>
        <v>-496.03986460747433</v>
      </c>
    </row>
    <row r="85" spans="1:156">
      <c r="A85" s="17" t="s">
        <v>105</v>
      </c>
      <c r="ET85">
        <f>-Sheet1!$I$5</f>
        <v>-469.37097050940508</v>
      </c>
    </row>
    <row r="86" spans="1:156">
      <c r="A86" s="17" t="s">
        <v>106</v>
      </c>
      <c r="EV86">
        <f>-Sheet1!$I$7</f>
        <v>0</v>
      </c>
    </row>
    <row r="87" spans="1:156">
      <c r="A87" s="17" t="s">
        <v>107</v>
      </c>
      <c r="EV87">
        <f>-Sheet1!$I$6</f>
        <v>-500</v>
      </c>
    </row>
    <row r="88" spans="1:156">
      <c r="A88" s="18" t="s">
        <v>108</v>
      </c>
    </row>
    <row r="89" spans="1:156">
      <c r="A89" s="18" t="s">
        <v>109</v>
      </c>
    </row>
    <row r="90" spans="1:156">
      <c r="A90" s="18" t="s">
        <v>110</v>
      </c>
    </row>
    <row r="91" spans="1:156">
      <c r="A91" s="18" t="s">
        <v>111</v>
      </c>
    </row>
    <row r="92" spans="1:156">
      <c r="A92" s="18" t="s">
        <v>112</v>
      </c>
    </row>
    <row r="93" spans="1:156" s="8" customFormat="1">
      <c r="A93" s="13" t="s">
        <v>113</v>
      </c>
      <c r="EW93" s="8">
        <f>-Sheet1!$I$3</f>
        <v>-405.72014128094219</v>
      </c>
    </row>
    <row r="94" spans="1:156">
      <c r="A94" s="14" t="s">
        <v>114</v>
      </c>
      <c r="EY94">
        <f>-Sheet1!$I$7</f>
        <v>0</v>
      </c>
    </row>
    <row r="95" spans="1:156">
      <c r="A95" s="14" t="s">
        <v>115</v>
      </c>
      <c r="EY95">
        <f>-Sheet1!$I$4</f>
        <v>-496.03986460747433</v>
      </c>
    </row>
    <row r="96" spans="1:156">
      <c r="A96" s="14" t="s">
        <v>116</v>
      </c>
      <c r="EZ96">
        <f>-Sheet1!$I$5</f>
        <v>-469.37097050940508</v>
      </c>
    </row>
    <row r="97" spans="1:164">
      <c r="A97" s="14" t="s">
        <v>117</v>
      </c>
      <c r="FB97">
        <f>-Sheet1!$I$7</f>
        <v>0</v>
      </c>
    </row>
    <row r="98" spans="1:164">
      <c r="A98" s="14" t="s">
        <v>118</v>
      </c>
      <c r="FB98">
        <f>-Sheet1!$I$6</f>
        <v>-500</v>
      </c>
    </row>
    <row r="99" spans="1:164">
      <c r="A99" s="15" t="s">
        <v>119</v>
      </c>
    </row>
    <row r="100" spans="1:164">
      <c r="A100" s="15" t="s">
        <v>120</v>
      </c>
    </row>
    <row r="101" spans="1:164">
      <c r="A101" s="15" t="s">
        <v>121</v>
      </c>
    </row>
    <row r="102" spans="1:164">
      <c r="A102" s="15" t="s">
        <v>122</v>
      </c>
    </row>
    <row r="103" spans="1:164">
      <c r="A103" s="15" t="s">
        <v>123</v>
      </c>
    </row>
    <row r="104" spans="1:164" s="8" customFormat="1">
      <c r="A104" s="16" t="s">
        <v>124</v>
      </c>
      <c r="FC104" s="8">
        <f>-Sheet1!$I$3</f>
        <v>-405.72014128094219</v>
      </c>
    </row>
    <row r="105" spans="1:164">
      <c r="A105" s="17" t="s">
        <v>125</v>
      </c>
      <c r="FE105">
        <f>-Sheet1!$I$7</f>
        <v>0</v>
      </c>
    </row>
    <row r="106" spans="1:164">
      <c r="A106" s="17" t="s">
        <v>126</v>
      </c>
      <c r="FE106">
        <f>-Sheet1!$I$4</f>
        <v>-496.03986460747433</v>
      </c>
    </row>
    <row r="107" spans="1:164">
      <c r="A107" s="17" t="s">
        <v>127</v>
      </c>
      <c r="FF107">
        <f>-Sheet1!$I$5</f>
        <v>-469.37097050940508</v>
      </c>
    </row>
    <row r="108" spans="1:164">
      <c r="A108" s="17" t="s">
        <v>128</v>
      </c>
      <c r="FH108">
        <f>-Sheet1!$I$7</f>
        <v>0</v>
      </c>
    </row>
    <row r="109" spans="1:164">
      <c r="A109" s="17" t="s">
        <v>129</v>
      </c>
      <c r="FH109">
        <f>-Sheet1!$I$6</f>
        <v>-500</v>
      </c>
    </row>
    <row r="110" spans="1:164">
      <c r="A110" s="18" t="s">
        <v>130</v>
      </c>
    </row>
    <row r="111" spans="1:164">
      <c r="A111" s="18" t="s">
        <v>131</v>
      </c>
    </row>
    <row r="112" spans="1:164">
      <c r="A112" s="18" t="s">
        <v>132</v>
      </c>
    </row>
    <row r="113" spans="1:173">
      <c r="A113" s="18" t="s">
        <v>133</v>
      </c>
    </row>
    <row r="114" spans="1:173">
      <c r="A114" s="18" t="s">
        <v>134</v>
      </c>
    </row>
    <row r="115" spans="1:173" s="8" customFormat="1">
      <c r="A115" s="13" t="s">
        <v>135</v>
      </c>
      <c r="FI115" s="8">
        <f>-Sheet1!$I$3</f>
        <v>-405.72014128094219</v>
      </c>
    </row>
    <row r="116" spans="1:173">
      <c r="A116" s="14" t="s">
        <v>136</v>
      </c>
      <c r="FK116">
        <f>-Sheet1!$I$7</f>
        <v>0</v>
      </c>
    </row>
    <row r="117" spans="1:173">
      <c r="A117" s="14" t="s">
        <v>137</v>
      </c>
      <c r="FK117">
        <f>-Sheet1!$I$4</f>
        <v>-496.03986460747433</v>
      </c>
    </row>
    <row r="118" spans="1:173">
      <c r="A118" s="14" t="s">
        <v>138</v>
      </c>
      <c r="FL118">
        <f>-Sheet1!$I$5</f>
        <v>-469.37097050940508</v>
      </c>
    </row>
    <row r="119" spans="1:173">
      <c r="A119" s="14" t="s">
        <v>139</v>
      </c>
      <c r="FN119">
        <f>-Sheet1!$I$7</f>
        <v>0</v>
      </c>
    </row>
    <row r="120" spans="1:173">
      <c r="A120" s="14" t="s">
        <v>140</v>
      </c>
      <c r="FN120">
        <f>-Sheet1!$I$6</f>
        <v>-500</v>
      </c>
    </row>
    <row r="121" spans="1:173">
      <c r="A121" s="15" t="s">
        <v>141</v>
      </c>
    </row>
    <row r="122" spans="1:173">
      <c r="A122" s="15" t="s">
        <v>142</v>
      </c>
    </row>
    <row r="123" spans="1:173">
      <c r="A123" s="15" t="s">
        <v>143</v>
      </c>
    </row>
    <row r="124" spans="1:173">
      <c r="A124" s="15" t="s">
        <v>144</v>
      </c>
    </row>
    <row r="125" spans="1:173">
      <c r="A125" s="15" t="s">
        <v>145</v>
      </c>
    </row>
    <row r="126" spans="1:173" s="8" customFormat="1">
      <c r="A126" s="16" t="s">
        <v>146</v>
      </c>
      <c r="FO126" s="8">
        <f>-Sheet1!$I$3</f>
        <v>-405.72014128094219</v>
      </c>
    </row>
    <row r="127" spans="1:173">
      <c r="A127" s="17" t="s">
        <v>147</v>
      </c>
      <c r="FQ127">
        <f>-Sheet1!$I$7</f>
        <v>0</v>
      </c>
    </row>
    <row r="128" spans="1:173">
      <c r="A128" s="17" t="s">
        <v>148</v>
      </c>
      <c r="FQ128">
        <f>-Sheet1!$I$4</f>
        <v>-496.03986460747433</v>
      </c>
    </row>
    <row r="129" spans="1:182">
      <c r="A129" s="17" t="s">
        <v>149</v>
      </c>
      <c r="FR129">
        <f>-Sheet1!$I$5</f>
        <v>-469.37097050940508</v>
      </c>
    </row>
    <row r="130" spans="1:182">
      <c r="A130" s="17" t="s">
        <v>150</v>
      </c>
      <c r="FT130">
        <f>-Sheet1!$I$7</f>
        <v>0</v>
      </c>
    </row>
    <row r="131" spans="1:182">
      <c r="A131" s="17" t="s">
        <v>151</v>
      </c>
      <c r="FT131">
        <f>-Sheet1!$I$6</f>
        <v>-500</v>
      </c>
    </row>
    <row r="132" spans="1:182">
      <c r="A132" s="18" t="s">
        <v>152</v>
      </c>
    </row>
    <row r="133" spans="1:182">
      <c r="A133" s="18" t="s">
        <v>153</v>
      </c>
    </row>
    <row r="134" spans="1:182">
      <c r="A134" s="18" t="s">
        <v>154</v>
      </c>
    </row>
    <row r="135" spans="1:182">
      <c r="A135" s="18" t="s">
        <v>155</v>
      </c>
    </row>
    <row r="136" spans="1:182">
      <c r="A136" s="18" t="s">
        <v>156</v>
      </c>
    </row>
    <row r="137" spans="1:182" s="8" customFormat="1">
      <c r="A137" s="13" t="s">
        <v>157</v>
      </c>
      <c r="FU137" s="8">
        <f>-Sheet1!$I$3</f>
        <v>-405.72014128094219</v>
      </c>
    </row>
    <row r="138" spans="1:182">
      <c r="A138" s="14" t="s">
        <v>158</v>
      </c>
      <c r="FW138">
        <f>-Sheet1!$I$7</f>
        <v>0</v>
      </c>
    </row>
    <row r="139" spans="1:182">
      <c r="A139" s="14" t="s">
        <v>159</v>
      </c>
      <c r="FW139">
        <f>-Sheet1!$I$4</f>
        <v>-496.03986460747433</v>
      </c>
    </row>
    <row r="140" spans="1:182">
      <c r="A140" s="14" t="s">
        <v>160</v>
      </c>
      <c r="FX140">
        <f>-Sheet1!$I$5</f>
        <v>-469.37097050940508</v>
      </c>
    </row>
    <row r="141" spans="1:182">
      <c r="A141" s="14" t="s">
        <v>161</v>
      </c>
      <c r="FZ141">
        <f>-Sheet1!$I$7</f>
        <v>0</v>
      </c>
    </row>
    <row r="142" spans="1:182">
      <c r="A142" s="14" t="s">
        <v>162</v>
      </c>
      <c r="FZ142">
        <f>-Sheet1!$I$6</f>
        <v>-500</v>
      </c>
    </row>
    <row r="143" spans="1:182">
      <c r="A143" s="15" t="s">
        <v>163</v>
      </c>
    </row>
    <row r="144" spans="1:182">
      <c r="A144" s="15" t="s">
        <v>164</v>
      </c>
    </row>
    <row r="145" spans="1:191">
      <c r="A145" s="15" t="s">
        <v>165</v>
      </c>
    </row>
    <row r="146" spans="1:191">
      <c r="A146" s="15" t="s">
        <v>166</v>
      </c>
    </row>
    <row r="147" spans="1:191">
      <c r="A147" s="15" t="s">
        <v>167</v>
      </c>
    </row>
    <row r="148" spans="1:191" s="8" customFormat="1">
      <c r="A148" s="16" t="s">
        <v>168</v>
      </c>
      <c r="GA148" s="8">
        <f>-Sheet1!$I$3</f>
        <v>-405.72014128094219</v>
      </c>
    </row>
    <row r="149" spans="1:191">
      <c r="A149" s="17" t="s">
        <v>169</v>
      </c>
      <c r="GC149">
        <f>-Sheet1!$I$7</f>
        <v>0</v>
      </c>
    </row>
    <row r="150" spans="1:191">
      <c r="A150" s="17" t="s">
        <v>170</v>
      </c>
      <c r="GC150">
        <f>-Sheet1!$I$4</f>
        <v>-496.03986460747433</v>
      </c>
    </row>
    <row r="151" spans="1:191">
      <c r="A151" s="17" t="s">
        <v>171</v>
      </c>
      <c r="GD151">
        <f>-Sheet1!$I$5</f>
        <v>-469.37097050940508</v>
      </c>
    </row>
    <row r="152" spans="1:191">
      <c r="A152" s="17" t="s">
        <v>172</v>
      </c>
      <c r="GF152">
        <f>-Sheet1!$I$7</f>
        <v>0</v>
      </c>
    </row>
    <row r="153" spans="1:191">
      <c r="A153" s="17" t="s">
        <v>173</v>
      </c>
      <c r="GF153">
        <f>-Sheet1!$I$6</f>
        <v>-500</v>
      </c>
    </row>
    <row r="154" spans="1:191">
      <c r="A154" s="18" t="s">
        <v>174</v>
      </c>
    </row>
    <row r="155" spans="1:191">
      <c r="A155" s="18" t="s">
        <v>175</v>
      </c>
    </row>
    <row r="156" spans="1:191">
      <c r="A156" s="18" t="s">
        <v>176</v>
      </c>
    </row>
    <row r="157" spans="1:191">
      <c r="A157" s="18" t="s">
        <v>177</v>
      </c>
    </row>
    <row r="158" spans="1:191">
      <c r="A158" s="18" t="s">
        <v>178</v>
      </c>
    </row>
    <row r="159" spans="1:191" s="8" customFormat="1">
      <c r="A159" s="13" t="s">
        <v>179</v>
      </c>
      <c r="GG159" s="8">
        <f>-Sheet1!$I$3</f>
        <v>-405.72014128094219</v>
      </c>
    </row>
    <row r="160" spans="1:191">
      <c r="A160" s="14" t="s">
        <v>180</v>
      </c>
      <c r="GI160">
        <f>-Sheet1!$I$7</f>
        <v>0</v>
      </c>
    </row>
    <row r="161" spans="1:200">
      <c r="A161" s="14" t="s">
        <v>181</v>
      </c>
      <c r="GI161">
        <f>-Sheet1!$I$4</f>
        <v>-496.03986460747433</v>
      </c>
    </row>
    <row r="162" spans="1:200">
      <c r="A162" s="14" t="s">
        <v>182</v>
      </c>
      <c r="GJ162">
        <f>-Sheet1!$I$5</f>
        <v>-469.37097050940508</v>
      </c>
    </row>
    <row r="163" spans="1:200">
      <c r="A163" s="14" t="s">
        <v>183</v>
      </c>
      <c r="GL163">
        <f>-Sheet1!$I$7</f>
        <v>0</v>
      </c>
    </row>
    <row r="164" spans="1:200">
      <c r="A164" s="14" t="s">
        <v>184</v>
      </c>
      <c r="GL164">
        <f>-Sheet1!$I$6</f>
        <v>-500</v>
      </c>
    </row>
    <row r="165" spans="1:200">
      <c r="A165" s="15" t="s">
        <v>185</v>
      </c>
    </row>
    <row r="166" spans="1:200">
      <c r="A166" s="15" t="s">
        <v>186</v>
      </c>
    </row>
    <row r="167" spans="1:200">
      <c r="A167" s="15" t="s">
        <v>187</v>
      </c>
    </row>
    <row r="168" spans="1:200">
      <c r="A168" s="15" t="s">
        <v>188</v>
      </c>
    </row>
    <row r="169" spans="1:200">
      <c r="A169" s="15" t="s">
        <v>189</v>
      </c>
    </row>
    <row r="170" spans="1:200" s="8" customFormat="1">
      <c r="A170" s="16" t="s">
        <v>190</v>
      </c>
      <c r="GM170" s="8">
        <f>-Sheet1!$I$3</f>
        <v>-405.72014128094219</v>
      </c>
    </row>
    <row r="171" spans="1:200">
      <c r="A171" s="17" t="s">
        <v>191</v>
      </c>
      <c r="GO171">
        <f>-Sheet1!$I$7</f>
        <v>0</v>
      </c>
    </row>
    <row r="172" spans="1:200">
      <c r="A172" s="17" t="s">
        <v>192</v>
      </c>
      <c r="GO172">
        <f>-Sheet1!$I$4</f>
        <v>-496.03986460747433</v>
      </c>
    </row>
    <row r="173" spans="1:200">
      <c r="A173" s="17" t="s">
        <v>193</v>
      </c>
      <c r="GP173">
        <f>-Sheet1!$I$5</f>
        <v>-469.37097050940508</v>
      </c>
    </row>
    <row r="174" spans="1:200">
      <c r="A174" s="17" t="s">
        <v>194</v>
      </c>
      <c r="GR174">
        <f>-Sheet1!$I$7</f>
        <v>0</v>
      </c>
    </row>
    <row r="175" spans="1:200">
      <c r="A175" s="17" t="s">
        <v>195</v>
      </c>
      <c r="GR175">
        <f>-Sheet1!$I$6</f>
        <v>-500</v>
      </c>
    </row>
    <row r="176" spans="1:200">
      <c r="A176" s="18" t="s">
        <v>196</v>
      </c>
    </row>
    <row r="177" spans="1:207">
      <c r="A177" s="18" t="s">
        <v>197</v>
      </c>
    </row>
    <row r="178" spans="1:207">
      <c r="A178" s="18" t="s">
        <v>198</v>
      </c>
    </row>
    <row r="179" spans="1:207">
      <c r="A179" s="18" t="s">
        <v>199</v>
      </c>
    </row>
    <row r="180" spans="1:207">
      <c r="A180" s="18" t="s">
        <v>200</v>
      </c>
    </row>
    <row r="181" spans="1:207" s="8" customFormat="1">
      <c r="A181" s="13" t="s">
        <v>201</v>
      </c>
      <c r="GS181" s="8">
        <f>-Sheet1!$I$3</f>
        <v>-405.72014128094219</v>
      </c>
    </row>
    <row r="182" spans="1:207">
      <c r="A182" s="14" t="s">
        <v>202</v>
      </c>
      <c r="GU182">
        <f>-Sheet1!$I$7</f>
        <v>0</v>
      </c>
    </row>
    <row r="183" spans="1:207">
      <c r="A183" s="14" t="s">
        <v>203</v>
      </c>
      <c r="GU183">
        <f>-Sheet1!$I$4</f>
        <v>-496.03986460747433</v>
      </c>
    </row>
    <row r="184" spans="1:207">
      <c r="A184" s="14" t="s">
        <v>204</v>
      </c>
      <c r="GV184">
        <f>-Sheet1!$I$5</f>
        <v>-469.37097050940508</v>
      </c>
    </row>
    <row r="185" spans="1:207">
      <c r="A185" s="14" t="s">
        <v>205</v>
      </c>
      <c r="GX185">
        <f>-Sheet1!$I$7</f>
        <v>0</v>
      </c>
    </row>
    <row r="186" spans="1:207">
      <c r="A186" s="14" t="s">
        <v>206</v>
      </c>
      <c r="GX186">
        <f>-Sheet1!$I$6</f>
        <v>-500</v>
      </c>
    </row>
    <row r="187" spans="1:207">
      <c r="A187" s="15" t="s">
        <v>207</v>
      </c>
    </row>
    <row r="188" spans="1:207">
      <c r="A188" s="15" t="s">
        <v>208</v>
      </c>
    </row>
    <row r="189" spans="1:207">
      <c r="A189" s="15" t="s">
        <v>209</v>
      </c>
    </row>
    <row r="190" spans="1:207">
      <c r="A190" s="15" t="s">
        <v>210</v>
      </c>
    </row>
    <row r="191" spans="1:207">
      <c r="A191" s="15" t="s">
        <v>211</v>
      </c>
    </row>
    <row r="192" spans="1:207" s="8" customFormat="1">
      <c r="A192" s="16" t="s">
        <v>212</v>
      </c>
      <c r="GY192" s="8">
        <f>-Sheet1!$I$3</f>
        <v>-405.72014128094219</v>
      </c>
    </row>
    <row r="193" spans="1:218">
      <c r="A193" s="17" t="s">
        <v>213</v>
      </c>
      <c r="HA193">
        <f>-Sheet1!$I$7</f>
        <v>0</v>
      </c>
    </row>
    <row r="194" spans="1:218">
      <c r="A194" s="17" t="s">
        <v>214</v>
      </c>
      <c r="HA194">
        <f>-Sheet1!$I$4</f>
        <v>-496.03986460747433</v>
      </c>
    </row>
    <row r="195" spans="1:218">
      <c r="A195" s="17" t="s">
        <v>215</v>
      </c>
      <c r="HB195">
        <f>-Sheet1!$I$5</f>
        <v>-469.37097050940508</v>
      </c>
    </row>
    <row r="196" spans="1:218">
      <c r="A196" s="17" t="s">
        <v>216</v>
      </c>
      <c r="HD196">
        <f>-Sheet1!$I$7</f>
        <v>0</v>
      </c>
    </row>
    <row r="197" spans="1:218">
      <c r="A197" s="17" t="s">
        <v>217</v>
      </c>
      <c r="HD197">
        <f>-Sheet1!$I$6</f>
        <v>-500</v>
      </c>
    </row>
    <row r="198" spans="1:218">
      <c r="A198" s="18" t="s">
        <v>218</v>
      </c>
    </row>
    <row r="199" spans="1:218">
      <c r="A199" s="18" t="s">
        <v>219</v>
      </c>
    </row>
    <row r="200" spans="1:218">
      <c r="A200" s="18" t="s">
        <v>220</v>
      </c>
    </row>
    <row r="201" spans="1:218">
      <c r="A201" s="18" t="s">
        <v>221</v>
      </c>
    </row>
    <row r="202" spans="1:218">
      <c r="A202" s="18" t="s">
        <v>222</v>
      </c>
    </row>
    <row r="203" spans="1:218" s="8" customFormat="1">
      <c r="A203" s="13" t="s">
        <v>223</v>
      </c>
      <c r="HE203" s="8">
        <f>-Sheet1!$I$3</f>
        <v>-405.72014128094219</v>
      </c>
    </row>
    <row r="204" spans="1:218">
      <c r="A204" s="14" t="s">
        <v>224</v>
      </c>
      <c r="HG204">
        <f>-Sheet1!$I$7</f>
        <v>0</v>
      </c>
    </row>
    <row r="205" spans="1:218">
      <c r="A205" s="14" t="s">
        <v>225</v>
      </c>
      <c r="HG205">
        <f>-Sheet1!$I$4</f>
        <v>-496.03986460747433</v>
      </c>
    </row>
    <row r="206" spans="1:218">
      <c r="A206" s="14" t="s">
        <v>226</v>
      </c>
      <c r="HH206">
        <f>-Sheet1!$I$5</f>
        <v>-469.37097050940508</v>
      </c>
    </row>
    <row r="207" spans="1:218">
      <c r="A207" s="14" t="s">
        <v>393</v>
      </c>
      <c r="HJ207">
        <f>-Sheet1!$I$7</f>
        <v>0</v>
      </c>
    </row>
    <row r="208" spans="1:218">
      <c r="A208" s="14" t="s">
        <v>394</v>
      </c>
      <c r="HJ208">
        <f>-Sheet1!$I$6</f>
        <v>-500</v>
      </c>
    </row>
    <row r="209" spans="1:223">
      <c r="A209" s="15" t="s">
        <v>395</v>
      </c>
    </row>
    <row r="210" spans="1:223">
      <c r="A210" s="15" t="s">
        <v>396</v>
      </c>
    </row>
    <row r="211" spans="1:223">
      <c r="A211" s="15" t="s">
        <v>397</v>
      </c>
    </row>
    <row r="212" spans="1:223">
      <c r="A212" s="15" t="s">
        <v>398</v>
      </c>
    </row>
    <row r="213" spans="1:223">
      <c r="A213" s="15" t="s">
        <v>399</v>
      </c>
    </row>
    <row r="214" spans="1:223" s="8" customFormat="1">
      <c r="A214" s="16" t="s">
        <v>400</v>
      </c>
      <c r="HK214" s="8">
        <f>-Sheet1!$I$3</f>
        <v>-405.72014128094219</v>
      </c>
    </row>
    <row r="215" spans="1:223">
      <c r="A215" s="17" t="s">
        <v>401</v>
      </c>
      <c r="HM215">
        <f>-Sheet1!$I$7</f>
        <v>0</v>
      </c>
    </row>
    <row r="216" spans="1:223">
      <c r="A216" s="17" t="s">
        <v>402</v>
      </c>
      <c r="HM216">
        <f>-Sheet1!$I$4</f>
        <v>-496.03986460747433</v>
      </c>
    </row>
    <row r="217" spans="1:223">
      <c r="A217" s="17" t="s">
        <v>403</v>
      </c>
      <c r="HN217">
        <f>-Sheet1!$I$5</f>
        <v>-469.37097050940508</v>
      </c>
    </row>
    <row r="218" spans="1:223">
      <c r="A218" s="17" t="s">
        <v>404</v>
      </c>
      <c r="HO218">
        <f>-Sheet1!$I$7</f>
        <v>0</v>
      </c>
    </row>
    <row r="219" spans="1:223">
      <c r="A219" s="17" t="s">
        <v>405</v>
      </c>
      <c r="HO219">
        <f>-Sheet1!$I$6</f>
        <v>-500</v>
      </c>
    </row>
    <row r="220" spans="1:223">
      <c r="A220" s="18" t="s">
        <v>406</v>
      </c>
    </row>
    <row r="221" spans="1:223">
      <c r="A221" s="18" t="s">
        <v>407</v>
      </c>
    </row>
    <row r="222" spans="1:223">
      <c r="A222" s="18" t="s">
        <v>408</v>
      </c>
    </row>
    <row r="223" spans="1:223">
      <c r="A223" s="18" t="s">
        <v>409</v>
      </c>
    </row>
    <row r="224" spans="1:223" s="10" customFormat="1">
      <c r="A224" s="21" t="s">
        <v>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workbookViewId="0">
      <selection activeCell="B10" sqref="B10"/>
    </sheetView>
  </sheetViews>
  <sheetFormatPr baseColWidth="10" defaultRowHeight="15" x14ac:dyDescent="0"/>
  <cols>
    <col min="1" max="1" width="10.83203125" style="19"/>
  </cols>
  <sheetData>
    <row r="1" spans="1:2">
      <c r="A1" s="27" t="s">
        <v>229</v>
      </c>
    </row>
    <row r="2" spans="1:2">
      <c r="A2" s="28"/>
      <c r="B2" t="s">
        <v>392</v>
      </c>
    </row>
    <row r="3" spans="1:2" s="8" customFormat="1">
      <c r="A3" s="11" t="s">
        <v>23</v>
      </c>
      <c r="B3" s="8">
        <f>Sheet1!$D$54*Sheet1!I9</f>
        <v>0</v>
      </c>
    </row>
    <row r="4" spans="1:2" s="10" customFormat="1">
      <c r="A4" s="12" t="s">
        <v>24</v>
      </c>
      <c r="B4" s="10">
        <v>0</v>
      </c>
    </row>
    <row r="5" spans="1:2" s="8" customFormat="1">
      <c r="A5" s="13" t="s">
        <v>25</v>
      </c>
      <c r="B5" s="8">
        <f>Sheet1!$D55*Sheet1!$I$9</f>
        <v>0</v>
      </c>
    </row>
    <row r="6" spans="1:2" s="9" customFormat="1">
      <c r="A6" s="14" t="s">
        <v>26</v>
      </c>
      <c r="B6" s="8">
        <f>Sheet1!$D56*Sheet1!$I$9</f>
        <v>0</v>
      </c>
    </row>
    <row r="7" spans="1:2" s="9" customFormat="1">
      <c r="A7" s="14" t="s">
        <v>27</v>
      </c>
      <c r="B7" s="8">
        <f>Sheet1!$D57*Sheet1!$I$9</f>
        <v>0</v>
      </c>
    </row>
    <row r="8" spans="1:2" s="9" customFormat="1">
      <c r="A8" s="14" t="s">
        <v>28</v>
      </c>
      <c r="B8" s="8">
        <f>Sheet1!$D58*Sheet1!$I$9</f>
        <v>0</v>
      </c>
    </row>
    <row r="9" spans="1:2" s="9" customFormat="1">
      <c r="A9" s="14" t="s">
        <v>29</v>
      </c>
      <c r="B9" s="8">
        <f>Sheet1!$D59*Sheet1!$I$9</f>
        <v>0</v>
      </c>
    </row>
    <row r="10" spans="1:2" s="9" customFormat="1">
      <c r="A10" s="14" t="s">
        <v>30</v>
      </c>
      <c r="B10" s="9">
        <f>Sheet1!$D$60*Sheet1!$I$9-Sheet1!$B$7</f>
        <v>-107231.6</v>
      </c>
    </row>
    <row r="11" spans="1:2" s="9" customFormat="1">
      <c r="A11" s="15" t="s">
        <v>31</v>
      </c>
      <c r="B11" s="9">
        <v>0</v>
      </c>
    </row>
    <row r="12" spans="1:2" s="9" customFormat="1">
      <c r="A12" s="15" t="s">
        <v>32</v>
      </c>
      <c r="B12" s="9">
        <v>0</v>
      </c>
    </row>
    <row r="13" spans="1:2" s="9" customFormat="1">
      <c r="A13" s="15" t="s">
        <v>33</v>
      </c>
      <c r="B13" s="9">
        <v>0</v>
      </c>
    </row>
    <row r="14" spans="1:2" s="9" customFormat="1">
      <c r="A14" s="15" t="s">
        <v>34</v>
      </c>
      <c r="B14" s="9">
        <v>0</v>
      </c>
    </row>
    <row r="15" spans="1:2" s="9" customFormat="1">
      <c r="A15" s="15" t="s">
        <v>35</v>
      </c>
      <c r="B15" s="9">
        <v>0</v>
      </c>
    </row>
    <row r="16" spans="1:2" s="8" customFormat="1">
      <c r="A16" s="16" t="s">
        <v>36</v>
      </c>
      <c r="B16" s="8">
        <f>Sheet1!$D61*Sheet1!$I$9</f>
        <v>0</v>
      </c>
    </row>
    <row r="17" spans="1:2" s="9" customFormat="1">
      <c r="A17" s="17" t="s">
        <v>37</v>
      </c>
      <c r="B17" s="8">
        <f>Sheet1!$D62*Sheet1!$I$9</f>
        <v>0</v>
      </c>
    </row>
    <row r="18" spans="1:2" s="9" customFormat="1">
      <c r="A18" s="17" t="s">
        <v>38</v>
      </c>
      <c r="B18" s="8">
        <f>Sheet1!$D63*Sheet1!$I$9</f>
        <v>0</v>
      </c>
    </row>
    <row r="19" spans="1:2" s="9" customFormat="1">
      <c r="A19" s="17" t="s">
        <v>39</v>
      </c>
      <c r="B19" s="8">
        <f>Sheet1!$D64*Sheet1!$I$9</f>
        <v>0</v>
      </c>
    </row>
    <row r="20" spans="1:2" s="9" customFormat="1">
      <c r="A20" s="17" t="s">
        <v>40</v>
      </c>
      <c r="B20" s="8">
        <f>Sheet1!$D65*Sheet1!$I$9</f>
        <v>0</v>
      </c>
    </row>
    <row r="21" spans="1:2" s="9" customFormat="1">
      <c r="A21" s="17" t="s">
        <v>41</v>
      </c>
      <c r="B21" s="9">
        <f>Sheet1!$D$66*Sheet1!$I$9-Sheet1!$B$7</f>
        <v>-97421.6</v>
      </c>
    </row>
    <row r="22" spans="1:2" s="9" customFormat="1">
      <c r="A22" s="18" t="s">
        <v>42</v>
      </c>
      <c r="B22" s="9">
        <v>0</v>
      </c>
    </row>
    <row r="23" spans="1:2" s="9" customFormat="1">
      <c r="A23" s="18" t="s">
        <v>43</v>
      </c>
      <c r="B23" s="9">
        <v>0</v>
      </c>
    </row>
    <row r="24" spans="1:2" s="9" customFormat="1">
      <c r="A24" s="18" t="s">
        <v>44</v>
      </c>
      <c r="B24" s="9">
        <v>0</v>
      </c>
    </row>
    <row r="25" spans="1:2" s="9" customFormat="1">
      <c r="A25" s="18" t="s">
        <v>45</v>
      </c>
      <c r="B25" s="9">
        <v>0</v>
      </c>
    </row>
    <row r="26" spans="1:2" s="9" customFormat="1">
      <c r="A26" s="18" t="s">
        <v>46</v>
      </c>
      <c r="B26" s="9">
        <v>0</v>
      </c>
    </row>
    <row r="27" spans="1:2" s="8" customFormat="1">
      <c r="A27" s="13" t="s">
        <v>47</v>
      </c>
      <c r="B27" s="8">
        <f>Sheet1!$D67*Sheet1!$I$9</f>
        <v>0</v>
      </c>
    </row>
    <row r="28" spans="1:2" s="9" customFormat="1">
      <c r="A28" s="14" t="s">
        <v>48</v>
      </c>
      <c r="B28" s="8">
        <f>Sheet1!$D68*Sheet1!$I$9</f>
        <v>0</v>
      </c>
    </row>
    <row r="29" spans="1:2" s="9" customFormat="1">
      <c r="A29" s="14" t="s">
        <v>49</v>
      </c>
      <c r="B29" s="8">
        <f>Sheet1!$D69*Sheet1!$I$9</f>
        <v>0</v>
      </c>
    </row>
    <row r="30" spans="1:2" s="9" customFormat="1">
      <c r="A30" s="14" t="s">
        <v>50</v>
      </c>
      <c r="B30" s="8">
        <f>Sheet1!$D70*Sheet1!$I$9</f>
        <v>0</v>
      </c>
    </row>
    <row r="31" spans="1:2" s="9" customFormat="1">
      <c r="A31" s="14" t="s">
        <v>51</v>
      </c>
      <c r="B31" s="8">
        <f>Sheet1!$D71*Sheet1!$I$9</f>
        <v>0</v>
      </c>
    </row>
    <row r="32" spans="1:2" s="9" customFormat="1">
      <c r="A32" s="14" t="s">
        <v>52</v>
      </c>
      <c r="B32" s="9">
        <f>Sheet1!$D$72*Sheet1!$I$9-Sheet1!$B$7</f>
        <v>-97421.6</v>
      </c>
    </row>
    <row r="33" spans="1:2" s="9" customFormat="1">
      <c r="A33" s="15" t="s">
        <v>53</v>
      </c>
      <c r="B33" s="9">
        <v>0</v>
      </c>
    </row>
    <row r="34" spans="1:2" s="9" customFormat="1">
      <c r="A34" s="15" t="s">
        <v>54</v>
      </c>
      <c r="B34" s="9">
        <v>0</v>
      </c>
    </row>
    <row r="35" spans="1:2" s="9" customFormat="1">
      <c r="A35" s="15" t="s">
        <v>55</v>
      </c>
      <c r="B35" s="9">
        <v>0</v>
      </c>
    </row>
    <row r="36" spans="1:2" s="9" customFormat="1">
      <c r="A36" s="15" t="s">
        <v>56</v>
      </c>
      <c r="B36" s="9">
        <v>0</v>
      </c>
    </row>
    <row r="37" spans="1:2" s="9" customFormat="1">
      <c r="A37" s="15" t="s">
        <v>57</v>
      </c>
      <c r="B37" s="9">
        <v>0</v>
      </c>
    </row>
    <row r="38" spans="1:2" s="8" customFormat="1">
      <c r="A38" s="16" t="s">
        <v>58</v>
      </c>
      <c r="B38" s="8">
        <f>Sheet1!$D73*Sheet1!$I$9</f>
        <v>0</v>
      </c>
    </row>
    <row r="39" spans="1:2" s="9" customFormat="1">
      <c r="A39" s="17" t="s">
        <v>59</v>
      </c>
      <c r="B39" s="8">
        <f>Sheet1!$D74*Sheet1!$I$9</f>
        <v>0</v>
      </c>
    </row>
    <row r="40" spans="1:2" s="9" customFormat="1">
      <c r="A40" s="17" t="s">
        <v>60</v>
      </c>
      <c r="B40" s="8">
        <f>Sheet1!$D75*Sheet1!$I$9</f>
        <v>0</v>
      </c>
    </row>
    <row r="41" spans="1:2" s="9" customFormat="1">
      <c r="A41" s="17" t="s">
        <v>61</v>
      </c>
      <c r="B41" s="8">
        <f>Sheet1!$D76*Sheet1!$I$9</f>
        <v>0</v>
      </c>
    </row>
    <row r="42" spans="1:2" s="9" customFormat="1">
      <c r="A42" s="17" t="s">
        <v>62</v>
      </c>
      <c r="B42" s="8">
        <f>Sheet1!$D77*Sheet1!$I$9</f>
        <v>0</v>
      </c>
    </row>
    <row r="43" spans="1:2" s="9" customFormat="1">
      <c r="A43" s="17" t="s">
        <v>63</v>
      </c>
      <c r="B43" s="9">
        <f>Sheet1!$D$78*Sheet1!$I$9-Sheet1!$B$7</f>
        <v>-97421.6</v>
      </c>
    </row>
    <row r="44" spans="1:2" s="9" customFormat="1">
      <c r="A44" s="18" t="s">
        <v>64</v>
      </c>
      <c r="B44" s="9">
        <v>0</v>
      </c>
    </row>
    <row r="45" spans="1:2" s="9" customFormat="1">
      <c r="A45" s="18" t="s">
        <v>65</v>
      </c>
      <c r="B45" s="9">
        <v>0</v>
      </c>
    </row>
    <row r="46" spans="1:2" s="9" customFormat="1">
      <c r="A46" s="18" t="s">
        <v>66</v>
      </c>
      <c r="B46" s="9">
        <v>0</v>
      </c>
    </row>
    <row r="47" spans="1:2" s="9" customFormat="1">
      <c r="A47" s="18" t="s">
        <v>67</v>
      </c>
      <c r="B47" s="9">
        <v>0</v>
      </c>
    </row>
    <row r="48" spans="1:2" s="9" customFormat="1">
      <c r="A48" s="18" t="s">
        <v>68</v>
      </c>
      <c r="B48" s="9">
        <v>0</v>
      </c>
    </row>
    <row r="49" spans="1:2" s="8" customFormat="1">
      <c r="A49" s="13" t="s">
        <v>69</v>
      </c>
      <c r="B49" s="8">
        <f>Sheet1!$D79*Sheet1!$I$9</f>
        <v>0</v>
      </c>
    </row>
    <row r="50" spans="1:2" s="9" customFormat="1">
      <c r="A50" s="14" t="s">
        <v>70</v>
      </c>
      <c r="B50" s="8">
        <f>Sheet1!$D80*Sheet1!$I$9</f>
        <v>0</v>
      </c>
    </row>
    <row r="51" spans="1:2" s="9" customFormat="1">
      <c r="A51" s="14" t="s">
        <v>71</v>
      </c>
      <c r="B51" s="8">
        <f>Sheet1!$D81*Sheet1!$I$9</f>
        <v>0</v>
      </c>
    </row>
    <row r="52" spans="1:2" s="9" customFormat="1">
      <c r="A52" s="14" t="s">
        <v>72</v>
      </c>
      <c r="B52" s="8">
        <f>Sheet1!$D82*Sheet1!$I$9</f>
        <v>0</v>
      </c>
    </row>
    <row r="53" spans="1:2" s="9" customFormat="1">
      <c r="A53" s="14" t="s">
        <v>73</v>
      </c>
      <c r="B53" s="8">
        <f>Sheet1!$D83*Sheet1!$I$9</f>
        <v>0</v>
      </c>
    </row>
    <row r="54" spans="1:2" s="9" customFormat="1">
      <c r="A54" s="14" t="s">
        <v>74</v>
      </c>
      <c r="B54" s="9">
        <f>Sheet1!$D$84*Sheet1!$I$9-Sheet1!$B$7</f>
        <v>-97421.6</v>
      </c>
    </row>
    <row r="55" spans="1:2" s="9" customFormat="1">
      <c r="A55" s="15" t="s">
        <v>75</v>
      </c>
      <c r="B55" s="9">
        <v>0</v>
      </c>
    </row>
    <row r="56" spans="1:2" s="9" customFormat="1">
      <c r="A56" s="15" t="s">
        <v>76</v>
      </c>
      <c r="B56" s="9">
        <v>0</v>
      </c>
    </row>
    <row r="57" spans="1:2" s="9" customFormat="1">
      <c r="A57" s="15" t="s">
        <v>77</v>
      </c>
      <c r="B57" s="9">
        <v>0</v>
      </c>
    </row>
    <row r="58" spans="1:2" s="9" customFormat="1">
      <c r="A58" s="15" t="s">
        <v>78</v>
      </c>
      <c r="B58" s="9">
        <v>0</v>
      </c>
    </row>
    <row r="59" spans="1:2" s="9" customFormat="1">
      <c r="A59" s="15" t="s">
        <v>79</v>
      </c>
      <c r="B59" s="9">
        <v>0</v>
      </c>
    </row>
    <row r="60" spans="1:2" s="8" customFormat="1">
      <c r="A60" s="16" t="s">
        <v>80</v>
      </c>
      <c r="B60" s="8">
        <f>Sheet1!$D85*Sheet1!$I$9</f>
        <v>0</v>
      </c>
    </row>
    <row r="61" spans="1:2" s="9" customFormat="1">
      <c r="A61" s="17" t="s">
        <v>81</v>
      </c>
      <c r="B61" s="8">
        <f>Sheet1!$D86*Sheet1!$I$9</f>
        <v>0</v>
      </c>
    </row>
    <row r="62" spans="1:2" s="9" customFormat="1">
      <c r="A62" s="17" t="s">
        <v>82</v>
      </c>
      <c r="B62" s="8">
        <f>Sheet1!$D87*Sheet1!$I$9</f>
        <v>0</v>
      </c>
    </row>
    <row r="63" spans="1:2" s="9" customFormat="1">
      <c r="A63" s="17" t="s">
        <v>83</v>
      </c>
      <c r="B63" s="8">
        <f>Sheet1!$D88*Sheet1!$I$9</f>
        <v>0</v>
      </c>
    </row>
    <row r="64" spans="1:2" s="9" customFormat="1">
      <c r="A64" s="17" t="s">
        <v>84</v>
      </c>
      <c r="B64" s="8">
        <f>Sheet1!$D89*Sheet1!$I$9</f>
        <v>0</v>
      </c>
    </row>
    <row r="65" spans="1:2" s="9" customFormat="1">
      <c r="A65" s="17" t="s">
        <v>85</v>
      </c>
      <c r="B65" s="9">
        <f>Sheet1!$D$90*Sheet1!$I$9-Sheet1!$B$7</f>
        <v>-97421.6</v>
      </c>
    </row>
    <row r="66" spans="1:2" s="9" customFormat="1">
      <c r="A66" s="18" t="s">
        <v>86</v>
      </c>
      <c r="B66" s="9">
        <v>0</v>
      </c>
    </row>
    <row r="67" spans="1:2" s="9" customFormat="1">
      <c r="A67" s="18" t="s">
        <v>87</v>
      </c>
      <c r="B67" s="9">
        <v>0</v>
      </c>
    </row>
    <row r="68" spans="1:2" s="9" customFormat="1">
      <c r="A68" s="18" t="s">
        <v>88</v>
      </c>
      <c r="B68" s="9">
        <v>0</v>
      </c>
    </row>
    <row r="69" spans="1:2" s="9" customFormat="1">
      <c r="A69" s="18" t="s">
        <v>89</v>
      </c>
      <c r="B69" s="9">
        <v>0</v>
      </c>
    </row>
    <row r="70" spans="1:2" s="9" customFormat="1">
      <c r="A70" s="18" t="s">
        <v>90</v>
      </c>
      <c r="B70" s="9">
        <v>0</v>
      </c>
    </row>
    <row r="71" spans="1:2" s="8" customFormat="1">
      <c r="A71" s="13" t="s">
        <v>91</v>
      </c>
      <c r="B71" s="8">
        <f>Sheet1!$D91*Sheet1!$I$9</f>
        <v>0</v>
      </c>
    </row>
    <row r="72" spans="1:2" s="9" customFormat="1">
      <c r="A72" s="14" t="s">
        <v>92</v>
      </c>
      <c r="B72" s="8">
        <f>Sheet1!$D92*Sheet1!$I$9</f>
        <v>0</v>
      </c>
    </row>
    <row r="73" spans="1:2" s="9" customFormat="1">
      <c r="A73" s="14" t="s">
        <v>93</v>
      </c>
      <c r="B73" s="8">
        <f>Sheet1!$D93*Sheet1!$I$9</f>
        <v>0</v>
      </c>
    </row>
    <row r="74" spans="1:2" s="9" customFormat="1">
      <c r="A74" s="14" t="s">
        <v>94</v>
      </c>
      <c r="B74" s="8">
        <f>Sheet1!$D94*Sheet1!$I$9</f>
        <v>0</v>
      </c>
    </row>
    <row r="75" spans="1:2" s="9" customFormat="1">
      <c r="A75" s="14" t="s">
        <v>95</v>
      </c>
      <c r="B75" s="8">
        <f>Sheet1!$D95*Sheet1!$I$9</f>
        <v>0</v>
      </c>
    </row>
    <row r="76" spans="1:2" s="9" customFormat="1">
      <c r="A76" s="14" t="s">
        <v>96</v>
      </c>
      <c r="B76" s="9">
        <f>Sheet1!$D$96*Sheet1!$I$9-Sheet1!$B$7</f>
        <v>-97421.6</v>
      </c>
    </row>
    <row r="77" spans="1:2" s="9" customFormat="1">
      <c r="A77" s="15" t="s">
        <v>97</v>
      </c>
      <c r="B77" s="9">
        <v>0</v>
      </c>
    </row>
    <row r="78" spans="1:2" s="9" customFormat="1">
      <c r="A78" s="15" t="s">
        <v>98</v>
      </c>
      <c r="B78" s="9">
        <v>0</v>
      </c>
    </row>
    <row r="79" spans="1:2" s="9" customFormat="1">
      <c r="A79" s="15" t="s">
        <v>99</v>
      </c>
      <c r="B79" s="9">
        <v>0</v>
      </c>
    </row>
    <row r="80" spans="1:2" s="9" customFormat="1">
      <c r="A80" s="15" t="s">
        <v>100</v>
      </c>
      <c r="B80" s="9">
        <v>0</v>
      </c>
    </row>
    <row r="81" spans="1:2" s="9" customFormat="1">
      <c r="A81" s="15" t="s">
        <v>101</v>
      </c>
      <c r="B81" s="9">
        <v>0</v>
      </c>
    </row>
    <row r="82" spans="1:2" s="8" customFormat="1">
      <c r="A82" s="16" t="s">
        <v>102</v>
      </c>
      <c r="B82" s="8">
        <f>Sheet1!$D97*Sheet1!$I$9</f>
        <v>0</v>
      </c>
    </row>
    <row r="83" spans="1:2" s="9" customFormat="1">
      <c r="A83" s="17" t="s">
        <v>103</v>
      </c>
      <c r="B83" s="8">
        <f>Sheet1!$D98*Sheet1!$I$9</f>
        <v>0</v>
      </c>
    </row>
    <row r="84" spans="1:2" s="9" customFormat="1">
      <c r="A84" s="17" t="s">
        <v>104</v>
      </c>
      <c r="B84" s="8">
        <f>Sheet1!$D99*Sheet1!$I$9</f>
        <v>0</v>
      </c>
    </row>
    <row r="85" spans="1:2" s="9" customFormat="1">
      <c r="A85" s="17" t="s">
        <v>105</v>
      </c>
      <c r="B85" s="8">
        <f>Sheet1!$D100*Sheet1!$I$9</f>
        <v>0</v>
      </c>
    </row>
    <row r="86" spans="1:2" s="9" customFormat="1">
      <c r="A86" s="17" t="s">
        <v>106</v>
      </c>
      <c r="B86" s="8">
        <f>Sheet1!$D101*Sheet1!$I$9</f>
        <v>0</v>
      </c>
    </row>
    <row r="87" spans="1:2" s="9" customFormat="1">
      <c r="A87" s="17" t="s">
        <v>107</v>
      </c>
      <c r="B87" s="9">
        <f>Sheet1!$D$102*Sheet1!$I$9-Sheet1!$B$7</f>
        <v>-97421.6</v>
      </c>
    </row>
    <row r="88" spans="1:2" s="9" customFormat="1">
      <c r="A88" s="18" t="s">
        <v>108</v>
      </c>
      <c r="B88" s="9">
        <v>0</v>
      </c>
    </row>
    <row r="89" spans="1:2" s="9" customFormat="1">
      <c r="A89" s="18" t="s">
        <v>109</v>
      </c>
      <c r="B89" s="9">
        <v>0</v>
      </c>
    </row>
    <row r="90" spans="1:2" s="9" customFormat="1">
      <c r="A90" s="18" t="s">
        <v>110</v>
      </c>
      <c r="B90" s="9">
        <v>0</v>
      </c>
    </row>
    <row r="91" spans="1:2" s="9" customFormat="1">
      <c r="A91" s="18" t="s">
        <v>111</v>
      </c>
      <c r="B91" s="9">
        <v>0</v>
      </c>
    </row>
    <row r="92" spans="1:2" s="9" customFormat="1">
      <c r="A92" s="18" t="s">
        <v>112</v>
      </c>
      <c r="B92" s="9">
        <v>0</v>
      </c>
    </row>
    <row r="93" spans="1:2" s="8" customFormat="1">
      <c r="A93" s="13" t="s">
        <v>113</v>
      </c>
      <c r="B93" s="8">
        <f>Sheet1!$D103*Sheet1!$I$9</f>
        <v>0</v>
      </c>
    </row>
    <row r="94" spans="1:2" s="9" customFormat="1">
      <c r="A94" s="14" t="s">
        <v>114</v>
      </c>
      <c r="B94" s="8">
        <f>Sheet1!$D104*Sheet1!$I$9</f>
        <v>0</v>
      </c>
    </row>
    <row r="95" spans="1:2" s="9" customFormat="1">
      <c r="A95" s="14" t="s">
        <v>115</v>
      </c>
      <c r="B95" s="8">
        <f>Sheet1!$D105*Sheet1!$I$9</f>
        <v>0</v>
      </c>
    </row>
    <row r="96" spans="1:2" s="9" customFormat="1">
      <c r="A96" s="14" t="s">
        <v>116</v>
      </c>
      <c r="B96" s="8">
        <f>Sheet1!$D106*Sheet1!$I$9</f>
        <v>0</v>
      </c>
    </row>
    <row r="97" spans="1:2" s="9" customFormat="1">
      <c r="A97" s="14" t="s">
        <v>117</v>
      </c>
      <c r="B97" s="8">
        <f>Sheet1!$D107*Sheet1!$I$9</f>
        <v>0</v>
      </c>
    </row>
    <row r="98" spans="1:2" s="9" customFormat="1">
      <c r="A98" s="14" t="s">
        <v>118</v>
      </c>
      <c r="B98" s="9">
        <f>Sheet1!$D$108*Sheet1!$I$9-Sheet1!$B$7</f>
        <v>-97421.6</v>
      </c>
    </row>
    <row r="99" spans="1:2" s="9" customFormat="1">
      <c r="A99" s="15" t="s">
        <v>119</v>
      </c>
      <c r="B99" s="9">
        <v>0</v>
      </c>
    </row>
    <row r="100" spans="1:2" s="9" customFormat="1">
      <c r="A100" s="15" t="s">
        <v>120</v>
      </c>
      <c r="B100" s="9">
        <v>0</v>
      </c>
    </row>
    <row r="101" spans="1:2" s="9" customFormat="1">
      <c r="A101" s="15" t="s">
        <v>121</v>
      </c>
      <c r="B101" s="9">
        <v>0</v>
      </c>
    </row>
    <row r="102" spans="1:2" s="9" customFormat="1">
      <c r="A102" s="15" t="s">
        <v>122</v>
      </c>
      <c r="B102" s="9">
        <v>0</v>
      </c>
    </row>
    <row r="103" spans="1:2" s="9" customFormat="1">
      <c r="A103" s="15" t="s">
        <v>123</v>
      </c>
      <c r="B103" s="9">
        <v>0</v>
      </c>
    </row>
    <row r="104" spans="1:2" s="8" customFormat="1">
      <c r="A104" s="16" t="s">
        <v>124</v>
      </c>
      <c r="B104" s="8">
        <f>Sheet1!$D109*Sheet1!$I$9</f>
        <v>0</v>
      </c>
    </row>
    <row r="105" spans="1:2" s="9" customFormat="1">
      <c r="A105" s="17" t="s">
        <v>125</v>
      </c>
      <c r="B105" s="8">
        <f>Sheet1!$D110*Sheet1!$I$9</f>
        <v>0</v>
      </c>
    </row>
    <row r="106" spans="1:2" s="9" customFormat="1">
      <c r="A106" s="17" t="s">
        <v>126</v>
      </c>
      <c r="B106" s="8">
        <f>Sheet1!$D111*Sheet1!$I$9</f>
        <v>0</v>
      </c>
    </row>
    <row r="107" spans="1:2" s="9" customFormat="1">
      <c r="A107" s="17" t="s">
        <v>127</v>
      </c>
      <c r="B107" s="8">
        <f>Sheet1!$D112*Sheet1!$I$9</f>
        <v>0</v>
      </c>
    </row>
    <row r="108" spans="1:2" s="9" customFormat="1">
      <c r="A108" s="17" t="s">
        <v>128</v>
      </c>
      <c r="B108" s="8">
        <f>Sheet1!$D113*Sheet1!$I$9</f>
        <v>0</v>
      </c>
    </row>
    <row r="109" spans="1:2" s="9" customFormat="1">
      <c r="A109" s="17" t="s">
        <v>129</v>
      </c>
      <c r="B109" s="9">
        <f>Sheet1!$D$114*Sheet1!$I$9-Sheet1!$B$7</f>
        <v>-97421.6</v>
      </c>
    </row>
    <row r="110" spans="1:2" s="9" customFormat="1">
      <c r="A110" s="18" t="s">
        <v>130</v>
      </c>
      <c r="B110" s="9">
        <v>0</v>
      </c>
    </row>
    <row r="111" spans="1:2" s="9" customFormat="1">
      <c r="A111" s="18" t="s">
        <v>131</v>
      </c>
      <c r="B111" s="9">
        <v>0</v>
      </c>
    </row>
    <row r="112" spans="1:2" s="9" customFormat="1">
      <c r="A112" s="18" t="s">
        <v>132</v>
      </c>
      <c r="B112" s="9">
        <v>0</v>
      </c>
    </row>
    <row r="113" spans="1:2" s="9" customFormat="1">
      <c r="A113" s="18" t="s">
        <v>133</v>
      </c>
      <c r="B113" s="9">
        <v>0</v>
      </c>
    </row>
    <row r="114" spans="1:2" s="9" customFormat="1">
      <c r="A114" s="18" t="s">
        <v>134</v>
      </c>
      <c r="B114" s="9">
        <v>0</v>
      </c>
    </row>
    <row r="115" spans="1:2" s="8" customFormat="1">
      <c r="A115" s="13" t="s">
        <v>135</v>
      </c>
      <c r="B115" s="8">
        <f>Sheet1!$D115*Sheet1!$I$9</f>
        <v>0</v>
      </c>
    </row>
    <row r="116" spans="1:2" s="9" customFormat="1">
      <c r="A116" s="14" t="s">
        <v>136</v>
      </c>
      <c r="B116" s="8">
        <f>Sheet1!$D116*Sheet1!$I$9</f>
        <v>0</v>
      </c>
    </row>
    <row r="117" spans="1:2" s="9" customFormat="1">
      <c r="A117" s="14" t="s">
        <v>137</v>
      </c>
      <c r="B117" s="8">
        <f>Sheet1!$D117*Sheet1!$I$9</f>
        <v>0</v>
      </c>
    </row>
    <row r="118" spans="1:2" s="9" customFormat="1">
      <c r="A118" s="14" t="s">
        <v>138</v>
      </c>
      <c r="B118" s="8">
        <f>Sheet1!$D118*Sheet1!$I$9</f>
        <v>0</v>
      </c>
    </row>
    <row r="119" spans="1:2" s="9" customFormat="1">
      <c r="A119" s="14" t="s">
        <v>139</v>
      </c>
      <c r="B119" s="8">
        <f>Sheet1!$D119*Sheet1!$I$9</f>
        <v>0</v>
      </c>
    </row>
    <row r="120" spans="1:2" s="9" customFormat="1">
      <c r="A120" s="14" t="s">
        <v>140</v>
      </c>
      <c r="B120" s="9">
        <f>Sheet1!$D$120*Sheet1!$I$9-Sheet1!$B$7</f>
        <v>-97421.6</v>
      </c>
    </row>
    <row r="121" spans="1:2" s="9" customFormat="1">
      <c r="A121" s="15" t="s">
        <v>141</v>
      </c>
      <c r="B121" s="9">
        <v>0</v>
      </c>
    </row>
    <row r="122" spans="1:2" s="9" customFormat="1">
      <c r="A122" s="15" t="s">
        <v>142</v>
      </c>
      <c r="B122" s="9">
        <v>0</v>
      </c>
    </row>
    <row r="123" spans="1:2" s="9" customFormat="1">
      <c r="A123" s="15" t="s">
        <v>143</v>
      </c>
      <c r="B123" s="9">
        <v>0</v>
      </c>
    </row>
    <row r="124" spans="1:2" s="9" customFormat="1">
      <c r="A124" s="15" t="s">
        <v>144</v>
      </c>
      <c r="B124" s="9">
        <v>0</v>
      </c>
    </row>
    <row r="125" spans="1:2" s="9" customFormat="1">
      <c r="A125" s="15" t="s">
        <v>145</v>
      </c>
      <c r="B125" s="9">
        <v>0</v>
      </c>
    </row>
    <row r="126" spans="1:2" s="8" customFormat="1">
      <c r="A126" s="16" t="s">
        <v>146</v>
      </c>
      <c r="B126" s="8">
        <f>Sheet1!$D121*Sheet1!$I$9</f>
        <v>0</v>
      </c>
    </row>
    <row r="127" spans="1:2" s="9" customFormat="1">
      <c r="A127" s="17" t="s">
        <v>147</v>
      </c>
      <c r="B127" s="8">
        <f>Sheet1!$D122*Sheet1!$I$9</f>
        <v>0</v>
      </c>
    </row>
    <row r="128" spans="1:2" s="9" customFormat="1">
      <c r="A128" s="17" t="s">
        <v>148</v>
      </c>
      <c r="B128" s="8">
        <f>Sheet1!$D123*Sheet1!$I$9</f>
        <v>0</v>
      </c>
    </row>
    <row r="129" spans="1:2" s="9" customFormat="1">
      <c r="A129" s="17" t="s">
        <v>149</v>
      </c>
      <c r="B129" s="8">
        <f>Sheet1!$D124*Sheet1!$I$9</f>
        <v>0</v>
      </c>
    </row>
    <row r="130" spans="1:2" s="9" customFormat="1">
      <c r="A130" s="17" t="s">
        <v>150</v>
      </c>
      <c r="B130" s="8">
        <f>Sheet1!$D125*Sheet1!$I$9</f>
        <v>0</v>
      </c>
    </row>
    <row r="131" spans="1:2" s="9" customFormat="1">
      <c r="A131" s="17" t="s">
        <v>151</v>
      </c>
      <c r="B131" s="9">
        <f>Sheet1!$D$126*Sheet1!$I$9-Sheet1!$B$7</f>
        <v>-97421.6</v>
      </c>
    </row>
    <row r="132" spans="1:2" s="9" customFormat="1">
      <c r="A132" s="18" t="s">
        <v>152</v>
      </c>
      <c r="B132" s="9">
        <v>0</v>
      </c>
    </row>
    <row r="133" spans="1:2" s="9" customFormat="1">
      <c r="A133" s="18" t="s">
        <v>153</v>
      </c>
      <c r="B133" s="9">
        <v>0</v>
      </c>
    </row>
    <row r="134" spans="1:2" s="9" customFormat="1">
      <c r="A134" s="18" t="s">
        <v>154</v>
      </c>
      <c r="B134" s="9">
        <v>0</v>
      </c>
    </row>
    <row r="135" spans="1:2" s="9" customFormat="1">
      <c r="A135" s="18" t="s">
        <v>155</v>
      </c>
      <c r="B135" s="9">
        <v>0</v>
      </c>
    </row>
    <row r="136" spans="1:2" s="9" customFormat="1">
      <c r="A136" s="18" t="s">
        <v>156</v>
      </c>
      <c r="B136" s="9">
        <v>0</v>
      </c>
    </row>
    <row r="137" spans="1:2" s="8" customFormat="1">
      <c r="A137" s="13" t="s">
        <v>157</v>
      </c>
      <c r="B137" s="8">
        <f>Sheet1!$D127*Sheet1!$I$9</f>
        <v>0</v>
      </c>
    </row>
    <row r="138" spans="1:2" s="9" customFormat="1">
      <c r="A138" s="14" t="s">
        <v>158</v>
      </c>
      <c r="B138" s="8">
        <f>Sheet1!$D128*Sheet1!$I$9</f>
        <v>0</v>
      </c>
    </row>
    <row r="139" spans="1:2" s="9" customFormat="1">
      <c r="A139" s="14" t="s">
        <v>159</v>
      </c>
      <c r="B139" s="8">
        <f>Sheet1!$D129*Sheet1!$I$9</f>
        <v>0</v>
      </c>
    </row>
    <row r="140" spans="1:2" s="9" customFormat="1">
      <c r="A140" s="14" t="s">
        <v>160</v>
      </c>
      <c r="B140" s="8">
        <f>Sheet1!$D130*Sheet1!$I$9</f>
        <v>0</v>
      </c>
    </row>
    <row r="141" spans="1:2" s="9" customFormat="1">
      <c r="A141" s="14" t="s">
        <v>161</v>
      </c>
      <c r="B141" s="8">
        <f>Sheet1!$D131*Sheet1!$I$9</f>
        <v>0</v>
      </c>
    </row>
    <row r="142" spans="1:2" s="9" customFormat="1">
      <c r="A142" s="14" t="s">
        <v>162</v>
      </c>
      <c r="B142" s="9">
        <f>Sheet1!$D$132*Sheet1!$I$9-Sheet1!$B$7</f>
        <v>-97421.6</v>
      </c>
    </row>
    <row r="143" spans="1:2" s="9" customFormat="1">
      <c r="A143" s="15" t="s">
        <v>163</v>
      </c>
      <c r="B143" s="9">
        <v>0</v>
      </c>
    </row>
    <row r="144" spans="1:2" s="9" customFormat="1">
      <c r="A144" s="15" t="s">
        <v>164</v>
      </c>
      <c r="B144" s="9">
        <v>0</v>
      </c>
    </row>
    <row r="145" spans="1:2" s="9" customFormat="1">
      <c r="A145" s="15" t="s">
        <v>165</v>
      </c>
      <c r="B145" s="9">
        <v>0</v>
      </c>
    </row>
    <row r="146" spans="1:2" s="9" customFormat="1">
      <c r="A146" s="15" t="s">
        <v>166</v>
      </c>
      <c r="B146" s="9">
        <v>0</v>
      </c>
    </row>
    <row r="147" spans="1:2" s="9" customFormat="1">
      <c r="A147" s="15" t="s">
        <v>167</v>
      </c>
      <c r="B147" s="9">
        <v>0</v>
      </c>
    </row>
    <row r="148" spans="1:2" s="8" customFormat="1">
      <c r="A148" s="16" t="s">
        <v>168</v>
      </c>
      <c r="B148" s="8">
        <f>Sheet1!$D133*Sheet1!$I$9</f>
        <v>0</v>
      </c>
    </row>
    <row r="149" spans="1:2" s="9" customFormat="1">
      <c r="A149" s="17" t="s">
        <v>169</v>
      </c>
      <c r="B149" s="8">
        <f>Sheet1!$D134*Sheet1!$I$9</f>
        <v>0</v>
      </c>
    </row>
    <row r="150" spans="1:2" s="9" customFormat="1">
      <c r="A150" s="17" t="s">
        <v>170</v>
      </c>
      <c r="B150" s="8">
        <f>Sheet1!$D135*Sheet1!$I$9</f>
        <v>0</v>
      </c>
    </row>
    <row r="151" spans="1:2" s="9" customFormat="1">
      <c r="A151" s="17" t="s">
        <v>171</v>
      </c>
      <c r="B151" s="8">
        <f>Sheet1!$D136*Sheet1!$I$9</f>
        <v>0</v>
      </c>
    </row>
    <row r="152" spans="1:2" s="9" customFormat="1">
      <c r="A152" s="17" t="s">
        <v>172</v>
      </c>
      <c r="B152" s="8">
        <f>Sheet1!$D137*Sheet1!$I$9</f>
        <v>0</v>
      </c>
    </row>
    <row r="153" spans="1:2" s="9" customFormat="1">
      <c r="A153" s="17" t="s">
        <v>173</v>
      </c>
      <c r="B153" s="9">
        <f>Sheet1!$D$138*Sheet1!$I$9-Sheet1!$B$7</f>
        <v>-97421.6</v>
      </c>
    </row>
    <row r="154" spans="1:2" s="9" customFormat="1">
      <c r="A154" s="18" t="s">
        <v>174</v>
      </c>
      <c r="B154" s="9">
        <v>0</v>
      </c>
    </row>
    <row r="155" spans="1:2" s="9" customFormat="1">
      <c r="A155" s="18" t="s">
        <v>175</v>
      </c>
      <c r="B155" s="9">
        <v>0</v>
      </c>
    </row>
    <row r="156" spans="1:2" s="9" customFormat="1">
      <c r="A156" s="18" t="s">
        <v>176</v>
      </c>
      <c r="B156" s="9">
        <v>0</v>
      </c>
    </row>
    <row r="157" spans="1:2" s="9" customFormat="1">
      <c r="A157" s="18" t="s">
        <v>177</v>
      </c>
      <c r="B157" s="9">
        <v>0</v>
      </c>
    </row>
    <row r="158" spans="1:2" s="9" customFormat="1">
      <c r="A158" s="18" t="s">
        <v>178</v>
      </c>
      <c r="B158" s="9">
        <v>0</v>
      </c>
    </row>
    <row r="159" spans="1:2" s="8" customFormat="1">
      <c r="A159" s="13" t="s">
        <v>179</v>
      </c>
      <c r="B159" s="8">
        <f>Sheet1!$D139*Sheet1!$I$9</f>
        <v>0</v>
      </c>
    </row>
    <row r="160" spans="1:2" s="9" customFormat="1">
      <c r="A160" s="14" t="s">
        <v>180</v>
      </c>
      <c r="B160" s="8">
        <f>Sheet1!$D140*Sheet1!$I$9</f>
        <v>0</v>
      </c>
    </row>
    <row r="161" spans="1:2" s="9" customFormat="1">
      <c r="A161" s="14" t="s">
        <v>181</v>
      </c>
      <c r="B161" s="8">
        <f>Sheet1!$D141*Sheet1!$I$9</f>
        <v>0</v>
      </c>
    </row>
    <row r="162" spans="1:2" s="9" customFormat="1">
      <c r="A162" s="14" t="s">
        <v>182</v>
      </c>
      <c r="B162" s="8">
        <f>Sheet1!$D142*Sheet1!$I$9</f>
        <v>0</v>
      </c>
    </row>
    <row r="163" spans="1:2" s="9" customFormat="1">
      <c r="A163" s="14" t="s">
        <v>183</v>
      </c>
      <c r="B163" s="8">
        <f>Sheet1!$D143*Sheet1!$I$9</f>
        <v>0</v>
      </c>
    </row>
    <row r="164" spans="1:2" s="9" customFormat="1">
      <c r="A164" s="14" t="s">
        <v>184</v>
      </c>
      <c r="B164" s="9">
        <f>Sheet1!$D$144*Sheet1!$I$9-Sheet1!$B$7</f>
        <v>-97421.6</v>
      </c>
    </row>
    <row r="165" spans="1:2" s="9" customFormat="1">
      <c r="A165" s="15" t="s">
        <v>185</v>
      </c>
      <c r="B165" s="9">
        <v>0</v>
      </c>
    </row>
    <row r="166" spans="1:2" s="9" customFormat="1">
      <c r="A166" s="15" t="s">
        <v>186</v>
      </c>
      <c r="B166" s="9">
        <v>0</v>
      </c>
    </row>
    <row r="167" spans="1:2" s="9" customFormat="1">
      <c r="A167" s="15" t="s">
        <v>187</v>
      </c>
      <c r="B167" s="9">
        <v>0</v>
      </c>
    </row>
    <row r="168" spans="1:2" s="9" customFormat="1">
      <c r="A168" s="15" t="s">
        <v>188</v>
      </c>
      <c r="B168" s="9">
        <v>0</v>
      </c>
    </row>
    <row r="169" spans="1:2" s="9" customFormat="1">
      <c r="A169" s="15" t="s">
        <v>189</v>
      </c>
      <c r="B169" s="9">
        <v>0</v>
      </c>
    </row>
    <row r="170" spans="1:2" s="8" customFormat="1">
      <c r="A170" s="16" t="s">
        <v>190</v>
      </c>
      <c r="B170" s="8">
        <f>Sheet1!$D145*Sheet1!$I$9</f>
        <v>0</v>
      </c>
    </row>
    <row r="171" spans="1:2" s="9" customFormat="1">
      <c r="A171" s="17" t="s">
        <v>191</v>
      </c>
      <c r="B171" s="8">
        <f>Sheet1!$D146*Sheet1!$I$9</f>
        <v>0</v>
      </c>
    </row>
    <row r="172" spans="1:2" s="9" customFormat="1">
      <c r="A172" s="17" t="s">
        <v>192</v>
      </c>
      <c r="B172" s="8">
        <f>Sheet1!$D147*Sheet1!$I$9</f>
        <v>0</v>
      </c>
    </row>
    <row r="173" spans="1:2" s="9" customFormat="1">
      <c r="A173" s="17" t="s">
        <v>193</v>
      </c>
      <c r="B173" s="8">
        <f>Sheet1!$D148*Sheet1!$I$9</f>
        <v>0</v>
      </c>
    </row>
    <row r="174" spans="1:2" s="9" customFormat="1">
      <c r="A174" s="17" t="s">
        <v>194</v>
      </c>
      <c r="B174" s="8">
        <f>Sheet1!$D149*Sheet1!$I$9</f>
        <v>0</v>
      </c>
    </row>
    <row r="175" spans="1:2" s="9" customFormat="1">
      <c r="A175" s="17" t="s">
        <v>195</v>
      </c>
      <c r="B175" s="9">
        <f>Sheet1!$D$150*Sheet1!$I$9-Sheet1!$B$7</f>
        <v>-97421.6</v>
      </c>
    </row>
    <row r="176" spans="1:2" s="9" customFormat="1">
      <c r="A176" s="18" t="s">
        <v>196</v>
      </c>
      <c r="B176" s="9">
        <v>0</v>
      </c>
    </row>
    <row r="177" spans="1:2" s="9" customFormat="1">
      <c r="A177" s="18" t="s">
        <v>197</v>
      </c>
      <c r="B177" s="9">
        <v>0</v>
      </c>
    </row>
    <row r="178" spans="1:2" s="9" customFormat="1">
      <c r="A178" s="18" t="s">
        <v>198</v>
      </c>
      <c r="B178" s="9">
        <v>0</v>
      </c>
    </row>
    <row r="179" spans="1:2" s="9" customFormat="1">
      <c r="A179" s="18" t="s">
        <v>199</v>
      </c>
      <c r="B179" s="9">
        <v>0</v>
      </c>
    </row>
    <row r="180" spans="1:2" s="9" customFormat="1">
      <c r="A180" s="18" t="s">
        <v>200</v>
      </c>
      <c r="B180" s="9">
        <v>0</v>
      </c>
    </row>
    <row r="181" spans="1:2" s="8" customFormat="1">
      <c r="A181" s="13" t="s">
        <v>201</v>
      </c>
      <c r="B181" s="8">
        <f>Sheet1!$D151*Sheet1!$I$9</f>
        <v>0</v>
      </c>
    </row>
    <row r="182" spans="1:2" s="9" customFormat="1">
      <c r="A182" s="14" t="s">
        <v>202</v>
      </c>
      <c r="B182" s="8">
        <f>Sheet1!$D152*Sheet1!$I$9</f>
        <v>0</v>
      </c>
    </row>
    <row r="183" spans="1:2" s="9" customFormat="1">
      <c r="A183" s="14" t="s">
        <v>203</v>
      </c>
      <c r="B183" s="8">
        <f>Sheet1!$D153*Sheet1!$I$9</f>
        <v>0</v>
      </c>
    </row>
    <row r="184" spans="1:2" s="9" customFormat="1">
      <c r="A184" s="14" t="s">
        <v>204</v>
      </c>
      <c r="B184" s="8">
        <f>Sheet1!$D154*Sheet1!$I$9</f>
        <v>0</v>
      </c>
    </row>
    <row r="185" spans="1:2" s="9" customFormat="1">
      <c r="A185" s="14" t="s">
        <v>205</v>
      </c>
      <c r="B185" s="8">
        <f>Sheet1!$D155*Sheet1!$I$9</f>
        <v>0</v>
      </c>
    </row>
    <row r="186" spans="1:2" s="9" customFormat="1">
      <c r="A186" s="14" t="s">
        <v>206</v>
      </c>
      <c r="B186" s="9">
        <f>Sheet1!$D$156*Sheet1!$I$9-Sheet1!$B$7</f>
        <v>-97421.6</v>
      </c>
    </row>
    <row r="187" spans="1:2" s="9" customFormat="1">
      <c r="A187" s="15" t="s">
        <v>207</v>
      </c>
      <c r="B187" s="9">
        <v>0</v>
      </c>
    </row>
    <row r="188" spans="1:2" s="9" customFormat="1">
      <c r="A188" s="15" t="s">
        <v>208</v>
      </c>
      <c r="B188" s="9">
        <v>0</v>
      </c>
    </row>
    <row r="189" spans="1:2" s="9" customFormat="1">
      <c r="A189" s="15" t="s">
        <v>209</v>
      </c>
      <c r="B189" s="9">
        <v>0</v>
      </c>
    </row>
    <row r="190" spans="1:2" s="9" customFormat="1">
      <c r="A190" s="15" t="s">
        <v>210</v>
      </c>
      <c r="B190" s="9">
        <v>0</v>
      </c>
    </row>
    <row r="191" spans="1:2" s="9" customFormat="1">
      <c r="A191" s="15" t="s">
        <v>211</v>
      </c>
      <c r="B191" s="9">
        <v>0</v>
      </c>
    </row>
    <row r="192" spans="1:2" s="8" customFormat="1">
      <c r="A192" s="16" t="s">
        <v>212</v>
      </c>
      <c r="B192" s="8">
        <f>Sheet1!$D157*Sheet1!$I$9</f>
        <v>0</v>
      </c>
    </row>
    <row r="193" spans="1:2" s="9" customFormat="1">
      <c r="A193" s="17" t="s">
        <v>213</v>
      </c>
      <c r="B193" s="8">
        <f>Sheet1!$D158*Sheet1!$I$9</f>
        <v>0</v>
      </c>
    </row>
    <row r="194" spans="1:2" s="9" customFormat="1">
      <c r="A194" s="17" t="s">
        <v>214</v>
      </c>
      <c r="B194" s="8">
        <f>Sheet1!$D159*Sheet1!$I$9</f>
        <v>0</v>
      </c>
    </row>
    <row r="195" spans="1:2" s="9" customFormat="1">
      <c r="A195" s="17" t="s">
        <v>215</v>
      </c>
      <c r="B195" s="8">
        <f>Sheet1!$D160*Sheet1!$I$9</f>
        <v>0</v>
      </c>
    </row>
    <row r="196" spans="1:2" s="9" customFormat="1">
      <c r="A196" s="17" t="s">
        <v>216</v>
      </c>
      <c r="B196" s="8">
        <f>Sheet1!$D161*Sheet1!$I$9</f>
        <v>0</v>
      </c>
    </row>
    <row r="197" spans="1:2" s="9" customFormat="1">
      <c r="A197" s="17" t="s">
        <v>217</v>
      </c>
      <c r="B197" s="9">
        <f>Sheet1!$D$162*Sheet1!$I$9-Sheet1!$B$7</f>
        <v>-97421.6</v>
      </c>
    </row>
    <row r="198" spans="1:2" s="9" customFormat="1">
      <c r="A198" s="18" t="s">
        <v>218</v>
      </c>
      <c r="B198" s="9">
        <v>0</v>
      </c>
    </row>
    <row r="199" spans="1:2" s="9" customFormat="1">
      <c r="A199" s="18" t="s">
        <v>219</v>
      </c>
      <c r="B199" s="9">
        <v>0</v>
      </c>
    </row>
    <row r="200" spans="1:2" s="9" customFormat="1">
      <c r="A200" s="18" t="s">
        <v>220</v>
      </c>
      <c r="B200" s="9">
        <v>0</v>
      </c>
    </row>
    <row r="201" spans="1:2" s="9" customFormat="1">
      <c r="A201" s="18" t="s">
        <v>221</v>
      </c>
      <c r="B201" s="9">
        <v>0</v>
      </c>
    </row>
    <row r="202" spans="1:2" s="9" customFormat="1">
      <c r="A202" s="18" t="s">
        <v>222</v>
      </c>
      <c r="B202" s="9">
        <v>0</v>
      </c>
    </row>
    <row r="203" spans="1:2" s="8" customFormat="1">
      <c r="A203" s="13" t="s">
        <v>223</v>
      </c>
      <c r="B203" s="8">
        <f>Sheet1!$D163*Sheet1!$I$9</f>
        <v>0</v>
      </c>
    </row>
    <row r="204" spans="1:2" s="9" customFormat="1">
      <c r="A204" s="14" t="s">
        <v>224</v>
      </c>
      <c r="B204" s="8">
        <f>Sheet1!$D164*Sheet1!$I$9</f>
        <v>0</v>
      </c>
    </row>
    <row r="205" spans="1:2" s="9" customFormat="1">
      <c r="A205" s="14" t="s">
        <v>225</v>
      </c>
      <c r="B205" s="8">
        <f>Sheet1!$D165*Sheet1!$I$9</f>
        <v>0</v>
      </c>
    </row>
    <row r="206" spans="1:2" s="9" customFormat="1">
      <c r="A206" s="14" t="s">
        <v>226</v>
      </c>
      <c r="B206" s="8">
        <f>Sheet1!$D166*Sheet1!$I$9</f>
        <v>0</v>
      </c>
    </row>
    <row r="207" spans="1:2" s="9" customFormat="1">
      <c r="A207" s="14" t="s">
        <v>393</v>
      </c>
      <c r="B207" s="8">
        <f>Sheet1!$D167*Sheet1!$I$9</f>
        <v>0</v>
      </c>
    </row>
    <row r="208" spans="1:2" s="9" customFormat="1">
      <c r="A208" s="14" t="s">
        <v>394</v>
      </c>
      <c r="B208" s="9">
        <f>Sheet1!$D$168*Sheet1!$I$9-Sheet1!$B$7</f>
        <v>-97421.6</v>
      </c>
    </row>
    <row r="209" spans="1:2" s="9" customFormat="1">
      <c r="A209" s="15" t="s">
        <v>395</v>
      </c>
      <c r="B209" s="9">
        <v>0</v>
      </c>
    </row>
    <row r="210" spans="1:2" s="9" customFormat="1">
      <c r="A210" s="15" t="s">
        <v>396</v>
      </c>
      <c r="B210" s="9">
        <v>0</v>
      </c>
    </row>
    <row r="211" spans="1:2" s="9" customFormat="1">
      <c r="A211" s="15" t="s">
        <v>397</v>
      </c>
      <c r="B211" s="9">
        <v>0</v>
      </c>
    </row>
    <row r="212" spans="1:2" s="9" customFormat="1">
      <c r="A212" s="15" t="s">
        <v>398</v>
      </c>
      <c r="B212" s="9">
        <v>0</v>
      </c>
    </row>
    <row r="213" spans="1:2" s="9" customFormat="1">
      <c r="A213" s="15" t="s">
        <v>399</v>
      </c>
      <c r="B213" s="9">
        <v>0</v>
      </c>
    </row>
    <row r="214" spans="1:2" s="8" customFormat="1">
      <c r="A214" s="16" t="s">
        <v>400</v>
      </c>
      <c r="B214" s="8">
        <f>Sheet1!$D169*Sheet1!$I$9</f>
        <v>0</v>
      </c>
    </row>
    <row r="215" spans="1:2" s="9" customFormat="1">
      <c r="A215" s="17" t="s">
        <v>401</v>
      </c>
      <c r="B215" s="8">
        <f>Sheet1!$D170*Sheet1!$I$9</f>
        <v>0</v>
      </c>
    </row>
    <row r="216" spans="1:2" s="9" customFormat="1">
      <c r="A216" s="17" t="s">
        <v>402</v>
      </c>
      <c r="B216" s="8">
        <f>Sheet1!$D171*Sheet1!$I$9</f>
        <v>0</v>
      </c>
    </row>
    <row r="217" spans="1:2" s="9" customFormat="1">
      <c r="A217" s="17" t="s">
        <v>403</v>
      </c>
      <c r="B217" s="8">
        <f>Sheet1!$D172*Sheet1!$I$9</f>
        <v>0</v>
      </c>
    </row>
    <row r="218" spans="1:2" s="9" customFormat="1">
      <c r="A218" s="17" t="s">
        <v>404</v>
      </c>
      <c r="B218" s="31">
        <f>Sheet1!$D$173*Sheet1!$I$9+Sheet1!I15*Sheet1!B32</f>
        <v>-2.2121742222222225E-4</v>
      </c>
    </row>
    <row r="219" spans="1:2" s="9" customFormat="1">
      <c r="A219" s="17" t="s">
        <v>405</v>
      </c>
      <c r="B219" s="9">
        <f>Sheet1!$D$174*Sheet1!$I$9-Sheet1!$B$7</f>
        <v>-97421.6</v>
      </c>
    </row>
    <row r="220" spans="1:2" s="9" customFormat="1">
      <c r="A220" s="18" t="s">
        <v>406</v>
      </c>
      <c r="B220" s="9">
        <v>0</v>
      </c>
    </row>
    <row r="221" spans="1:2" s="9" customFormat="1">
      <c r="A221" s="18" t="s">
        <v>407</v>
      </c>
      <c r="B221" s="9">
        <v>0</v>
      </c>
    </row>
    <row r="222" spans="1:2" s="9" customFormat="1">
      <c r="A222" s="18" t="s">
        <v>408</v>
      </c>
      <c r="B222" s="9">
        <v>0</v>
      </c>
    </row>
    <row r="223" spans="1:2" s="9" customFormat="1">
      <c r="A223" s="18" t="s">
        <v>409</v>
      </c>
      <c r="B223" s="31">
        <f>-(Sheet1!B29^2)*Sheet1!B32</f>
        <v>-5.6837699999999993E-10</v>
      </c>
    </row>
    <row r="224" spans="1:2" s="10" customFormat="1">
      <c r="A224" s="21" t="s">
        <v>410</v>
      </c>
      <c r="B224" s="10">
        <f>-B223</f>
        <v>5.6837699999999993E-10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Meder</dc:creator>
  <cp:lastModifiedBy>Eric Mott</cp:lastModifiedBy>
  <dcterms:created xsi:type="dcterms:W3CDTF">2014-08-05T14:32:07Z</dcterms:created>
  <dcterms:modified xsi:type="dcterms:W3CDTF">2014-08-07T23:08:18Z</dcterms:modified>
</cp:coreProperties>
</file>